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elec\EIaE\"/>
    </mc:Choice>
  </mc:AlternateContent>
  <xr:revisionPtr revIDLastSave="0" documentId="8_{1E3EA7F2-F832-4ACB-8421-0B06514CF44D}"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I32" i="28" s="1"/>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25" i="28" l="1"/>
  <c r="I17" i="3" s="1"/>
  <c r="I19" i="28"/>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K1252" i="22"/>
  <c r="K1247" i="22"/>
  <c r="K1242" i="22"/>
  <c r="N1249" i="22"/>
  <c r="I1245"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K1243" i="22"/>
  <c r="P1247" i="22"/>
  <c r="M1240" i="22"/>
  <c r="M1245" i="22"/>
  <c r="M1250" i="22"/>
  <c r="I1240"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<sst xmlns="http://schemas.openxmlformats.org/spreadsheetml/2006/main" count="15219" uniqueCount="1084">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</sst>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495</v>
      </c>
      <c r="C1" s="86">
        <v>45735</v>
      </c>
      <c r="D1" s="87"/>
      <c r="E1" s="87"/>
      <c r="F1" s="87"/>
      <c r="G1" s="87"/>
      <c r="H1" s="87"/>
      <c r="I1" s="87"/>
      <c r="J1" s="87"/>
      <c r="K1" s="85" t="s">
        <v>533</v>
      </c>
      <c r="L1" s="85" t="s">
        <v>535</v>
      </c>
      <c r="M1" s="163" t="s">
        <v>1053</v>
      </c>
    </row>
    <row r="2" spans="1:13">
      <c r="A2" s="1" t="s">
        <v>1</v>
      </c>
      <c r="B2" s="87" t="str">
        <f>LOOKUP(B1,K1:L50,L1:L50)</f>
        <v>RI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RI</v>
      </c>
      <c r="C6" s="91">
        <f t="shared" ref="C6:AE6" si="1">SUMIFS(C$20:C$119,$B$20:$B$119,$B$6,$A$20:$A$119,$A$6)</f>
        <v>6047030</v>
      </c>
      <c r="D6" s="91">
        <f t="shared" si="1"/>
        <v>3708699</v>
      </c>
      <c r="E6" s="91">
        <f t="shared" si="1"/>
        <v>1506170</v>
      </c>
      <c r="F6" s="91">
        <f t="shared" si="1"/>
        <v>1637013</v>
      </c>
      <c r="G6" s="91">
        <f t="shared" si="1"/>
        <v>1458500</v>
      </c>
      <c r="H6" s="91">
        <f t="shared" si="1"/>
        <v>1704929</v>
      </c>
      <c r="I6" s="91">
        <f t="shared" si="1"/>
        <v>0</v>
      </c>
      <c r="J6" s="91">
        <f t="shared" si="1"/>
        <v>0</v>
      </c>
      <c r="K6" s="91">
        <f t="shared" si="1"/>
        <v>0</v>
      </c>
      <c r="L6" s="91">
        <f t="shared" si="1"/>
        <v>0</v>
      </c>
      <c r="M6" s="91">
        <f t="shared" si="1"/>
        <v>628975</v>
      </c>
      <c r="N6" s="91">
        <f t="shared" si="1"/>
        <v>0</v>
      </c>
      <c r="O6" s="91">
        <f t="shared" si="1"/>
        <v>1033293</v>
      </c>
      <c r="P6" s="91">
        <f t="shared" si="1"/>
        <v>2953885</v>
      </c>
      <c r="Q6" s="91">
        <f t="shared" si="1"/>
        <v>3613858</v>
      </c>
      <c r="R6" s="91">
        <f t="shared" si="1"/>
        <v>2563578</v>
      </c>
      <c r="S6" s="91">
        <f t="shared" si="1"/>
        <v>2390504</v>
      </c>
      <c r="T6" s="91">
        <f t="shared" si="1"/>
        <v>1237631</v>
      </c>
      <c r="U6" s="91">
        <f t="shared" si="1"/>
        <v>488422</v>
      </c>
      <c r="V6" s="91">
        <f t="shared" si="1"/>
        <v>0</v>
      </c>
      <c r="W6" s="91">
        <f t="shared" si="1"/>
        <v>207115</v>
      </c>
      <c r="X6" s="91">
        <f t="shared" si="1"/>
        <v>0</v>
      </c>
      <c r="Y6" s="91">
        <f t="shared" si="1"/>
        <v>5744</v>
      </c>
      <c r="Z6" s="91">
        <f t="shared" si="1"/>
        <v>1935555</v>
      </c>
      <c r="AA6" s="91">
        <f t="shared" si="1"/>
        <v>1711876</v>
      </c>
      <c r="AB6" s="91">
        <f t="shared" si="1"/>
        <v>1097908</v>
      </c>
      <c r="AC6" s="91">
        <f t="shared" si="1"/>
        <v>1353417</v>
      </c>
      <c r="AD6" s="91">
        <f t="shared" si="1"/>
        <v>235601</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RI</v>
      </c>
      <c r="C7" s="91">
        <f t="shared" ref="C7:AE7" si="3">SUMIFS(C$20:C$119,$B$20:$B$119,$B$7,$A$20:$A$119,$A$7)</f>
        <v>0</v>
      </c>
      <c r="D7" s="91">
        <f t="shared" si="3"/>
        <v>0</v>
      </c>
      <c r="E7" s="91">
        <f t="shared" si="3"/>
        <v>0</v>
      </c>
      <c r="F7" s="91">
        <f t="shared" si="3"/>
        <v>0</v>
      </c>
      <c r="G7" s="91">
        <f t="shared" si="3"/>
        <v>0</v>
      </c>
      <c r="H7" s="91">
        <f t="shared" si="3"/>
        <v>0</v>
      </c>
      <c r="I7" s="91">
        <f t="shared" si="3"/>
        <v>1626994</v>
      </c>
      <c r="J7" s="91">
        <f t="shared" si="3"/>
        <v>1849752</v>
      </c>
      <c r="K7" s="91">
        <f t="shared" si="3"/>
        <v>1740659</v>
      </c>
      <c r="L7" s="91">
        <f t="shared" si="3"/>
        <v>272035</v>
      </c>
      <c r="M7" s="91">
        <f t="shared" si="3"/>
        <v>0</v>
      </c>
      <c r="N7" s="91">
        <f t="shared" si="3"/>
        <v>85770</v>
      </c>
      <c r="O7" s="91">
        <f t="shared" si="3"/>
        <v>0</v>
      </c>
      <c r="P7" s="91">
        <f t="shared" si="3"/>
        <v>0</v>
      </c>
      <c r="Q7" s="91">
        <f t="shared" si="3"/>
        <v>0</v>
      </c>
      <c r="R7" s="91">
        <f t="shared" si="3"/>
        <v>0</v>
      </c>
      <c r="S7" s="91">
        <f t="shared" si="3"/>
        <v>0</v>
      </c>
      <c r="T7" s="91">
        <f t="shared" si="3"/>
        <v>0</v>
      </c>
      <c r="U7" s="91">
        <f t="shared" si="3"/>
        <v>0</v>
      </c>
      <c r="V7" s="91">
        <f t="shared" si="3"/>
        <v>204758</v>
      </c>
      <c r="W7" s="91">
        <f t="shared" si="3"/>
        <v>0</v>
      </c>
      <c r="X7" s="91">
        <f t="shared" si="3"/>
        <v>1052712</v>
      </c>
      <c r="Y7" s="91">
        <f t="shared" si="3"/>
        <v>0</v>
      </c>
      <c r="Z7" s="91">
        <f t="shared" si="3"/>
        <v>0</v>
      </c>
      <c r="AA7" s="91">
        <f t="shared" si="3"/>
        <v>0</v>
      </c>
      <c r="AB7" s="91">
        <f t="shared" si="3"/>
        <v>0</v>
      </c>
      <c r="AC7" s="91">
        <f t="shared" si="3"/>
        <v>0</v>
      </c>
      <c r="AD7" s="91">
        <f t="shared" si="3"/>
        <v>0</v>
      </c>
      <c r="AE7" s="91">
        <f t="shared" si="3"/>
        <v>285085</v>
      </c>
      <c r="AF7" s="119">
        <f>AVERAGE(U7:AE7)</f>
        <v>140232.27272727274</v>
      </c>
      <c r="AG7" s="119">
        <f t="shared" si="2"/>
        <v>140232.27272727274</v>
      </c>
      <c r="AH7" s="119">
        <f t="shared" si="2"/>
        <v>140232.27272727274</v>
      </c>
      <c r="AI7" s="119">
        <f t="shared" si="2"/>
        <v>140232.27272727274</v>
      </c>
      <c r="AJ7" s="119">
        <f t="shared" si="2"/>
        <v>140232.27272727274</v>
      </c>
      <c r="AK7" s="119">
        <f t="shared" si="2"/>
        <v>140232.27272727274</v>
      </c>
      <c r="AL7" s="119">
        <f t="shared" si="2"/>
        <v>140232.27272727274</v>
      </c>
      <c r="AM7" s="119">
        <f t="shared" si="2"/>
        <v>140232.27272727274</v>
      </c>
      <c r="AN7" s="119">
        <f t="shared" si="2"/>
        <v>140232.27272727274</v>
      </c>
      <c r="AO7" s="119">
        <f t="shared" si="2"/>
        <v>140232.27272727274</v>
      </c>
      <c r="AP7" s="119">
        <f t="shared" si="2"/>
        <v>140232.27272727274</v>
      </c>
      <c r="AQ7" s="119">
        <f t="shared" si="2"/>
        <v>140232.27272727274</v>
      </c>
      <c r="AR7" s="119">
        <f t="shared" si="2"/>
        <v>140232.27272727274</v>
      </c>
      <c r="AS7" s="119">
        <f t="shared" si="2"/>
        <v>140232.27272727274</v>
      </c>
      <c r="AT7" s="119">
        <f t="shared" si="2"/>
        <v>140232.27272727274</v>
      </c>
      <c r="AU7" s="119">
        <f t="shared" si="2"/>
        <v>140232.27272727274</v>
      </c>
      <c r="AV7" s="119">
        <f t="shared" si="2"/>
        <v>140232.27272727274</v>
      </c>
      <c r="AW7" s="119">
        <f t="shared" si="2"/>
        <v>140232.27272727274</v>
      </c>
      <c r="AX7" s="119">
        <f t="shared" si="2"/>
        <v>140232.27272727274</v>
      </c>
      <c r="AY7" s="119">
        <f t="shared" si="2"/>
        <v>140232.27272727274</v>
      </c>
      <c r="AZ7" s="119">
        <f t="shared" si="2"/>
        <v>140232.27272727274</v>
      </c>
      <c r="BA7" s="119">
        <f t="shared" si="2"/>
        <v>140232.27272727274</v>
      </c>
      <c r="BB7" s="119">
        <f t="shared" si="2"/>
        <v>140232.27272727274</v>
      </c>
      <c r="BC7" s="119">
        <f t="shared" si="2"/>
        <v>140232.27272727274</v>
      </c>
      <c r="BD7" s="119">
        <f t="shared" si="2"/>
        <v>140232.27272727274</v>
      </c>
      <c r="BE7" s="119">
        <f t="shared" si="2"/>
        <v>140232.27272727274</v>
      </c>
      <c r="BF7" s="119">
        <f t="shared" si="2"/>
        <v>140232.27272727274</v>
      </c>
      <c r="BG7" s="119">
        <f t="shared" si="2"/>
        <v>140232.27272727274</v>
      </c>
      <c r="BH7" s="119">
        <f t="shared" si="2"/>
        <v>140232.27272727274</v>
      </c>
      <c r="BI7" s="119">
        <f t="shared" si="2"/>
        <v>140232.27272727274</v>
      </c>
      <c r="BJ7" s="119">
        <f t="shared" si="2"/>
        <v>140232.27272727274</v>
      </c>
      <c r="BK7" s="119">
        <f t="shared" si="2"/>
        <v>140232.27272727274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RI</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144186</v>
      </c>
      <c r="Q10" s="91">
        <f t="shared" si="5"/>
        <v>321929</v>
      </c>
      <c r="R10" s="91">
        <f t="shared" si="5"/>
        <v>407347</v>
      </c>
      <c r="S10" s="91">
        <f t="shared" si="5"/>
        <v>408691</v>
      </c>
      <c r="T10" s="91">
        <f t="shared" si="5"/>
        <v>556271</v>
      </c>
      <c r="U10" s="91">
        <f t="shared" si="5"/>
        <v>654095</v>
      </c>
      <c r="V10" s="91">
        <f t="shared" si="5"/>
        <v>786718</v>
      </c>
      <c r="W10" s="91">
        <f t="shared" si="5"/>
        <v>500124</v>
      </c>
      <c r="X10" s="91">
        <f t="shared" si="5"/>
        <v>608045</v>
      </c>
      <c r="Y10" s="91">
        <f t="shared" si="5"/>
        <v>0</v>
      </c>
      <c r="Z10" s="91">
        <f t="shared" si="5"/>
        <v>152551</v>
      </c>
      <c r="AA10" s="91">
        <f t="shared" si="5"/>
        <v>174739</v>
      </c>
      <c r="AB10" s="91">
        <f t="shared" si="5"/>
        <v>162651</v>
      </c>
      <c r="AC10" s="91">
        <f t="shared" si="5"/>
        <v>142067</v>
      </c>
      <c r="AD10" s="91">
        <f t="shared" si="5"/>
        <v>196271</v>
      </c>
      <c r="AE10" s="91">
        <f t="shared" si="5"/>
        <v>139484</v>
      </c>
      <c r="AF10" s="119">
        <f t="shared" ref="AF10:BK11" si="6">AE10</f>
        <v>139484</v>
      </c>
      <c r="AG10" s="119">
        <f t="shared" si="6"/>
        <v>139484</v>
      </c>
      <c r="AH10" s="119">
        <f t="shared" si="6"/>
        <v>139484</v>
      </c>
      <c r="AI10" s="119">
        <f t="shared" si="6"/>
        <v>139484</v>
      </c>
      <c r="AJ10" s="119">
        <f t="shared" si="6"/>
        <v>139484</v>
      </c>
      <c r="AK10" s="119">
        <f t="shared" si="6"/>
        <v>139484</v>
      </c>
      <c r="AL10" s="119">
        <f t="shared" si="6"/>
        <v>139484</v>
      </c>
      <c r="AM10" s="119">
        <f t="shared" si="6"/>
        <v>139484</v>
      </c>
      <c r="AN10" s="119">
        <f t="shared" si="6"/>
        <v>139484</v>
      </c>
      <c r="AO10" s="119">
        <f t="shared" si="6"/>
        <v>139484</v>
      </c>
      <c r="AP10" s="119">
        <f t="shared" si="6"/>
        <v>139484</v>
      </c>
      <c r="AQ10" s="119">
        <f t="shared" si="6"/>
        <v>139484</v>
      </c>
      <c r="AR10" s="119">
        <f t="shared" si="6"/>
        <v>139484</v>
      </c>
      <c r="AS10" s="119">
        <f t="shared" si="6"/>
        <v>139484</v>
      </c>
      <c r="AT10" s="119">
        <f t="shared" si="6"/>
        <v>139484</v>
      </c>
      <c r="AU10" s="119">
        <f t="shared" si="6"/>
        <v>139484</v>
      </c>
      <c r="AV10" s="119">
        <f t="shared" si="6"/>
        <v>139484</v>
      </c>
      <c r="AW10" s="119">
        <f t="shared" si="6"/>
        <v>139484</v>
      </c>
      <c r="AX10" s="119">
        <f t="shared" si="6"/>
        <v>139484</v>
      </c>
      <c r="AY10" s="119">
        <f t="shared" si="6"/>
        <v>139484</v>
      </c>
      <c r="AZ10" s="119">
        <f t="shared" si="6"/>
        <v>139484</v>
      </c>
      <c r="BA10" s="119">
        <f t="shared" si="6"/>
        <v>139484</v>
      </c>
      <c r="BB10" s="119">
        <f t="shared" si="6"/>
        <v>139484</v>
      </c>
      <c r="BC10" s="119">
        <f t="shared" si="6"/>
        <v>139484</v>
      </c>
      <c r="BD10" s="119">
        <f t="shared" si="6"/>
        <v>139484</v>
      </c>
      <c r="BE10" s="119">
        <f t="shared" si="6"/>
        <v>139484</v>
      </c>
      <c r="BF10" s="119">
        <f t="shared" si="6"/>
        <v>139484</v>
      </c>
      <c r="BG10" s="119">
        <f t="shared" si="6"/>
        <v>139484</v>
      </c>
      <c r="BH10" s="119">
        <f t="shared" si="6"/>
        <v>139484</v>
      </c>
      <c r="BI10" s="119">
        <f t="shared" si="6"/>
        <v>139484</v>
      </c>
      <c r="BJ10" s="119">
        <f t="shared" si="6"/>
        <v>139484</v>
      </c>
      <c r="BK10" s="119">
        <f t="shared" si="6"/>
        <v>139484</v>
      </c>
    </row>
    <row r="11" spans="1:63">
      <c r="A11" s="91" t="s">
        <v>848</v>
      </c>
      <c r="B11" s="91" t="str">
        <f>About!B2</f>
        <v>RI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38473</v>
      </c>
      <c r="Q11" s="91">
        <f t="shared" si="7"/>
        <v>20087</v>
      </c>
      <c r="R11" s="91">
        <f t="shared" si="7"/>
        <v>53112</v>
      </c>
      <c r="S11" s="91">
        <f t="shared" si="7"/>
        <v>89064</v>
      </c>
      <c r="T11" s="91">
        <f t="shared" si="7"/>
        <v>138146</v>
      </c>
      <c r="U11" s="91">
        <f t="shared" si="7"/>
        <v>51858</v>
      </c>
      <c r="V11" s="91">
        <f t="shared" si="7"/>
        <v>50790</v>
      </c>
      <c r="W11" s="91">
        <f t="shared" si="7"/>
        <v>43030</v>
      </c>
      <c r="X11" s="91">
        <f t="shared" si="7"/>
        <v>621</v>
      </c>
      <c r="Y11" s="91">
        <f t="shared" si="7"/>
        <v>0</v>
      </c>
      <c r="Z11" s="91">
        <f t="shared" si="7"/>
        <v>128</v>
      </c>
      <c r="AA11" s="91">
        <f t="shared" si="7"/>
        <v>65</v>
      </c>
      <c r="AB11" s="91">
        <f t="shared" si="7"/>
        <v>0</v>
      </c>
      <c r="AC11" s="91">
        <f t="shared" si="7"/>
        <v>1</v>
      </c>
      <c r="AD11" s="91">
        <f t="shared" si="7"/>
        <v>0</v>
      </c>
      <c r="AE11" s="91">
        <f t="shared" si="7"/>
        <v>1</v>
      </c>
      <c r="AF11" s="119">
        <f>AVERAGE(W11:AE11)</f>
        <v>4871.7777777777774</v>
      </c>
      <c r="AG11" s="119">
        <f t="shared" si="6"/>
        <v>4871.7777777777774</v>
      </c>
      <c r="AH11" s="119">
        <f t="shared" si="6"/>
        <v>4871.7777777777774</v>
      </c>
      <c r="AI11" s="119">
        <f t="shared" si="6"/>
        <v>4871.7777777777774</v>
      </c>
      <c r="AJ11" s="119">
        <f t="shared" si="6"/>
        <v>4871.7777777777774</v>
      </c>
      <c r="AK11" s="119">
        <f t="shared" si="6"/>
        <v>4871.7777777777774</v>
      </c>
      <c r="AL11" s="119">
        <f t="shared" si="6"/>
        <v>4871.7777777777774</v>
      </c>
      <c r="AM11" s="119">
        <f t="shared" si="6"/>
        <v>4871.7777777777774</v>
      </c>
      <c r="AN11" s="119">
        <f t="shared" si="6"/>
        <v>4871.7777777777774</v>
      </c>
      <c r="AO11" s="119">
        <f t="shared" si="6"/>
        <v>4871.7777777777774</v>
      </c>
      <c r="AP11" s="119">
        <f t="shared" si="6"/>
        <v>4871.7777777777774</v>
      </c>
      <c r="AQ11" s="119">
        <f t="shared" si="6"/>
        <v>4871.7777777777774</v>
      </c>
      <c r="AR11" s="119">
        <f t="shared" si="6"/>
        <v>4871.7777777777774</v>
      </c>
      <c r="AS11" s="119">
        <f t="shared" si="6"/>
        <v>4871.7777777777774</v>
      </c>
      <c r="AT11" s="119">
        <f t="shared" si="6"/>
        <v>4871.7777777777774</v>
      </c>
      <c r="AU11" s="119">
        <f t="shared" si="6"/>
        <v>4871.7777777777774</v>
      </c>
      <c r="AV11" s="119">
        <f t="shared" si="6"/>
        <v>4871.7777777777774</v>
      </c>
      <c r="AW11" s="119">
        <f t="shared" si="6"/>
        <v>4871.7777777777774</v>
      </c>
      <c r="AX11" s="119">
        <f t="shared" si="6"/>
        <v>4871.7777777777774</v>
      </c>
      <c r="AY11" s="119">
        <f t="shared" si="6"/>
        <v>4871.7777777777774</v>
      </c>
      <c r="AZ11" s="119">
        <f t="shared" si="6"/>
        <v>4871.7777777777774</v>
      </c>
      <c r="BA11" s="119">
        <f t="shared" si="6"/>
        <v>4871.7777777777774</v>
      </c>
      <c r="BB11" s="119">
        <f t="shared" si="6"/>
        <v>4871.7777777777774</v>
      </c>
      <c r="BC11" s="119">
        <f t="shared" si="6"/>
        <v>4871.7777777777774</v>
      </c>
      <c r="BD11" s="119">
        <f t="shared" si="6"/>
        <v>4871.7777777777774</v>
      </c>
      <c r="BE11" s="119">
        <f t="shared" si="6"/>
        <v>4871.7777777777774</v>
      </c>
      <c r="BF11" s="119">
        <f t="shared" si="6"/>
        <v>4871.7777777777774</v>
      </c>
      <c r="BG11" s="119">
        <f t="shared" si="6"/>
        <v>4871.7777777777774</v>
      </c>
      <c r="BH11" s="119">
        <f t="shared" si="6"/>
        <v>4871.7777777777774</v>
      </c>
      <c r="BI11" s="119">
        <f t="shared" si="6"/>
        <v>4871.7777777777774</v>
      </c>
      <c r="BJ11" s="119">
        <f t="shared" si="6"/>
        <v>4871.7777777777774</v>
      </c>
      <c r="BK11" s="119">
        <f t="shared" si="6"/>
        <v>4871.7777777777774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RI</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105713</v>
      </c>
      <c r="Q14" s="91">
        <f t="shared" si="9"/>
        <v>301842</v>
      </c>
      <c r="R14" s="91">
        <f t="shared" si="9"/>
        <v>354235</v>
      </c>
      <c r="S14" s="91">
        <f t="shared" si="9"/>
        <v>319627</v>
      </c>
      <c r="T14" s="91">
        <f t="shared" si="9"/>
        <v>418125</v>
      </c>
      <c r="U14" s="91">
        <f t="shared" si="9"/>
        <v>602237</v>
      </c>
      <c r="V14" s="91">
        <f t="shared" si="9"/>
        <v>735928</v>
      </c>
      <c r="W14" s="91">
        <f t="shared" si="9"/>
        <v>457094</v>
      </c>
      <c r="X14" s="91">
        <f t="shared" si="9"/>
        <v>607424</v>
      </c>
      <c r="Y14" s="91">
        <f t="shared" si="9"/>
        <v>0</v>
      </c>
      <c r="Z14" s="91">
        <f t="shared" si="9"/>
        <v>152423</v>
      </c>
      <c r="AA14" s="91">
        <f t="shared" si="9"/>
        <v>174674</v>
      </c>
      <c r="AB14" s="91">
        <f t="shared" si="9"/>
        <v>162651</v>
      </c>
      <c r="AC14" s="91">
        <f t="shared" si="9"/>
        <v>142066</v>
      </c>
      <c r="AD14" s="91">
        <f t="shared" si="9"/>
        <v>196271</v>
      </c>
      <c r="AE14" s="91">
        <f t="shared" si="9"/>
        <v>139483</v>
      </c>
      <c r="AF14" s="91">
        <f t="shared" si="9"/>
        <v>134612.22222222222</v>
      </c>
      <c r="AG14" s="91">
        <f t="shared" si="9"/>
        <v>134612.22222222222</v>
      </c>
      <c r="AH14" s="91">
        <f t="shared" si="9"/>
        <v>134612.22222222222</v>
      </c>
      <c r="AI14" s="91">
        <f t="shared" si="9"/>
        <v>134612.22222222222</v>
      </c>
      <c r="AJ14" s="91">
        <f t="shared" si="9"/>
        <v>134612.22222222222</v>
      </c>
      <c r="AK14" s="91">
        <f t="shared" si="9"/>
        <v>134612.22222222222</v>
      </c>
      <c r="AL14" s="91">
        <f t="shared" si="9"/>
        <v>134612.22222222222</v>
      </c>
      <c r="AM14" s="91">
        <f t="shared" si="9"/>
        <v>134612.22222222222</v>
      </c>
      <c r="AN14" s="91">
        <f t="shared" si="9"/>
        <v>134612.22222222222</v>
      </c>
      <c r="AO14" s="91">
        <f t="shared" si="9"/>
        <v>134612.22222222222</v>
      </c>
      <c r="AP14" s="91">
        <f t="shared" si="9"/>
        <v>134612.22222222222</v>
      </c>
      <c r="AQ14" s="91">
        <f t="shared" si="9"/>
        <v>134612.22222222222</v>
      </c>
      <c r="AR14" s="91">
        <f t="shared" si="9"/>
        <v>134612.22222222222</v>
      </c>
      <c r="AS14" s="91">
        <f t="shared" si="9"/>
        <v>134612.22222222222</v>
      </c>
      <c r="AT14" s="91">
        <f t="shared" si="9"/>
        <v>134612.22222222222</v>
      </c>
      <c r="AU14" s="91">
        <f t="shared" si="9"/>
        <v>134612.22222222222</v>
      </c>
      <c r="AV14" s="91">
        <f t="shared" si="9"/>
        <v>134612.22222222222</v>
      </c>
      <c r="AW14" s="91">
        <f t="shared" si="9"/>
        <v>134612.22222222222</v>
      </c>
      <c r="AX14" s="91">
        <f t="shared" si="9"/>
        <v>134612.22222222222</v>
      </c>
      <c r="AY14" s="91">
        <f t="shared" si="9"/>
        <v>134612.22222222222</v>
      </c>
      <c r="AZ14" s="91">
        <f t="shared" si="9"/>
        <v>134612.22222222222</v>
      </c>
      <c r="BA14" s="91">
        <f t="shared" si="9"/>
        <v>134612.22222222222</v>
      </c>
      <c r="BB14" s="91">
        <f t="shared" si="9"/>
        <v>134612.22222222222</v>
      </c>
      <c r="BC14" s="91">
        <f t="shared" si="9"/>
        <v>134612.22222222222</v>
      </c>
      <c r="BD14" s="91">
        <f t="shared" si="9"/>
        <v>134612.22222222222</v>
      </c>
      <c r="BE14" s="91">
        <f t="shared" si="9"/>
        <v>134612.22222222222</v>
      </c>
      <c r="BF14" s="91">
        <f t="shared" si="9"/>
        <v>134612.22222222222</v>
      </c>
      <c r="BG14" s="91">
        <f t="shared" si="9"/>
        <v>134612.22222222222</v>
      </c>
      <c r="BH14" s="91">
        <f t="shared" si="9"/>
        <v>134612.22222222222</v>
      </c>
      <c r="BI14" s="91">
        <f t="shared" si="9"/>
        <v>134612.22222222222</v>
      </c>
      <c r="BJ14" s="91">
        <f t="shared" si="9"/>
        <v>134612.22222222222</v>
      </c>
      <c r="BK14" s="91">
        <f t="shared" si="9"/>
        <v>134612.22222222222</v>
      </c>
    </row>
    <row r="15" spans="1:63">
      <c r="A15" s="91" t="s">
        <v>848</v>
      </c>
      <c r="B15" s="91" t="str">
        <f>About!B2</f>
        <v>RI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1.1283214135854521E-4</v>
      </c>
      <c r="G804" s="107">
        <f>G78/SUMIFS(G$3:G$722,$B$3:$B$722,$B804)*SUMIFS(Calculations!$E$3:$E$53,Calculations!$A$3:$A$53,$B804)</f>
        <v>5.7777996376038795E-4</v>
      </c>
      <c r="H804" s="107">
        <f>H78/SUMIFS(H$3:H$722,$B$3:$B$722,$B804)*SUMIFS(Calculations!$E$3:$E$53,Calculations!$A$3:$A$53,$B804)</f>
        <v>9.8127947850848679E-4</v>
      </c>
      <c r="I804" s="107">
        <f>I78/SUMIFS(I$3:I$722,$B$3:$B$722,$B804)*SUMIFS(Calculations!$E$3:$E$53,Calculations!$A$3:$A$53,$B804)</f>
        <v>5.3787370851204983E-4</v>
      </c>
      <c r="J804" s="107">
        <f>J78/SUMIFS(J$3:J$722,$B$3:$B$722,$B804)*SUMIFS(Calculations!$E$3:$E$53,Calculations!$A$3:$A$53,$B804)</f>
        <v>9.7295600432666324E-5</v>
      </c>
      <c r="K804" s="107">
        <f>K78/SUMIFS(K$3:K$722,$B$3:$B$722,$B804)*SUMIFS(Calculations!$E$3:$E$53,Calculations!$A$3:$A$53,$B804)</f>
        <v>9.6711499281308791E-5</v>
      </c>
      <c r="L804" s="107">
        <f>L78/SUMIFS(L$3:L$722,$B$3:$B$722,$B804)*SUMIFS(Calculations!$E$3:$E$53,Calculations!$A$3:$A$53,$B804)</f>
        <v>9.6134369425316874E-5</v>
      </c>
      <c r="M804" s="107">
        <f>M78/SUMIFS(M$3:M$722,$B$3:$B$722,$B804)*SUMIFS(Calculations!$E$3:$E$53,Calculations!$A$3:$A$53,$B804)</f>
        <v>9.751930416663498E-5</v>
      </c>
      <c r="N804" s="107">
        <f>N78/SUMIFS(N$3:N$722,$B$3:$B$722,$B804)*SUMIFS(Calculations!$E$3:$E$53,Calculations!$A$3:$A$53,$B804)</f>
        <v>9.8944725571416649E-5</v>
      </c>
      <c r="O804" s="107">
        <f>O78/SUMIFS(O$3:O$722,$B$3:$B$722,$B804)*SUMIFS(Calculations!$E$3:$E$53,Calculations!$A$3:$A$53,$B804)</f>
        <v>1.0066699167351342E-4</v>
      </c>
      <c r="P804" s="107">
        <f>P78/SUMIFS(P$3:P$722,$B$3:$B$722,$B804)*SUMIFS(Calculations!$E$3:$E$53,Calculations!$A$3:$A$53,$B804)</f>
        <v>1.0245027660896664E-4</v>
      </c>
      <c r="Q804" s="107">
        <f>Q78/SUMIFS(Q$3:Q$722,$B$3:$B$722,$B804)*SUMIFS(Calculations!$E$3:$E$53,Calculations!$A$3:$A$53,$B804)</f>
        <v>9.9999900471851356E-5</v>
      </c>
      <c r="R804" s="107">
        <f>R78/SUMIFS(R$3:R$722,$B$3:$B$722,$B804)*SUMIFS(Calculations!$E$3:$E$53,Calculations!$A$3:$A$53,$B804)</f>
        <v>9.7664001090717352E-5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1.0030650143284704E-2</v>
      </c>
      <c r="G808" s="107">
        <f>G82/SUMIFS(G$3:G$722,$B$3:$B$722,$B808)*SUMIFS(Calculations!$E$3:$E$53,Calculations!$A$3:$A$53,$B808)</f>
        <v>9.5055030162973005E-3</v>
      </c>
      <c r="H808" s="107">
        <f>H82/SUMIFS(H$3:H$722,$B$3:$B$722,$B808)*SUMIFS(Calculations!$E$3:$E$53,Calculations!$A$3:$A$53,$B808)</f>
        <v>9.0497602410840473E-3</v>
      </c>
      <c r="I808" s="107">
        <f>I82/SUMIFS(I$3:I$722,$B$3:$B$722,$B808)*SUMIFS(Calculations!$E$3:$E$53,Calculations!$A$3:$A$53,$B808)</f>
        <v>9.0208121312521355E-3</v>
      </c>
      <c r="J808" s="107">
        <f>J82/SUMIFS(J$3:J$722,$B$3:$B$722,$B808)*SUMIFS(Calculations!$E$3:$E$53,Calculations!$A$3:$A$53,$B808)</f>
        <v>8.9920486276506371E-3</v>
      </c>
      <c r="K808" s="107">
        <f>K82/SUMIFS(K$3:K$722,$B$3:$B$722,$B808)*SUMIFS(Calculations!$E$3:$E$53,Calculations!$A$3:$A$53,$B808)</f>
        <v>8.9380660638644308E-3</v>
      </c>
      <c r="L808" s="107">
        <f>L82/SUMIFS(L$3:L$722,$B$3:$B$722,$B808)*SUMIFS(Calculations!$E$3:$E$53,Calculations!$A$3:$A$53,$B808)</f>
        <v>8.8847277864246427E-3</v>
      </c>
      <c r="M808" s="107">
        <f>M82/SUMIFS(M$3:M$722,$B$3:$B$722,$B808)*SUMIFS(Calculations!$E$3:$E$53,Calculations!$A$3:$A$53,$B808)</f>
        <v>9.0127233019944714E-3</v>
      </c>
      <c r="N808" s="107">
        <f>N82/SUMIFS(N$3:N$722,$B$3:$B$722,$B808)*SUMIFS(Calculations!$E$3:$E$53,Calculations!$A$3:$A$53,$B808)</f>
        <v>9.1444605905223464E-3</v>
      </c>
      <c r="O808" s="107">
        <f>O82/SUMIFS(O$3:O$722,$B$3:$B$722,$B808)*SUMIFS(Calculations!$E$3:$E$53,Calculations!$A$3:$A$53,$B808)</f>
        <v>9.3036322331345525E-3</v>
      </c>
      <c r="P808" s="107">
        <f>P82/SUMIFS(P$3:P$722,$B$3:$B$722,$B808)*SUMIFS(Calculations!$E$3:$E$53,Calculations!$A$3:$A$53,$B808)</f>
        <v>9.4684432295747203E-3</v>
      </c>
      <c r="Q808" s="107">
        <f>Q82/SUMIFS(Q$3:Q$722,$B$3:$B$722,$B808)*SUMIFS(Calculations!$E$3:$E$53,Calculations!$A$3:$A$53,$B808)</f>
        <v>9.2419797380808369E-3</v>
      </c>
      <c r="R808" s="107">
        <f>R82/SUMIFS(R$3:R$722,$B$3:$B$722,$B808)*SUMIFS(Calculations!$E$3:$E$53,Calculations!$A$3:$A$53,$B808)</f>
        <v>9.026096175709564E-3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7.8729995465574376E-5</v>
      </c>
      <c r="G810" s="107">
        <f>G84/SUMIFS(G$3:G$722,$B$3:$B$722,$B810)*SUMIFS(Calculations!$E$3:$E$53,Calculations!$A$3:$A$53,$B810)</f>
        <v>7.3159335304621859E-5</v>
      </c>
      <c r="H810" s="107">
        <f>H84/SUMIFS(H$3:H$722,$B$3:$B$722,$B810)*SUMIFS(Calculations!$E$3:$E$53,Calculations!$A$3:$A$53,$B810)</f>
        <v>6.8324903216824661E-5</v>
      </c>
      <c r="I810" s="107">
        <f>I84/SUMIFS(I$3:I$722,$B$3:$B$722,$B810)*SUMIFS(Calculations!$E$3:$E$53,Calculations!$A$3:$A$53,$B810)</f>
        <v>2.8523355710290531E-3</v>
      </c>
      <c r="J810" s="107">
        <f>J84/SUMIFS(J$3:J$722,$B$3:$B$722,$B810)*SUMIFS(Calculations!$E$3:$E$53,Calculations!$A$3:$A$53,$B810)</f>
        <v>5.6185922052343074E-3</v>
      </c>
      <c r="K810" s="107">
        <f>K84/SUMIFS(K$3:K$722,$B$3:$B$722,$B810)*SUMIFS(Calculations!$E$3:$E$53,Calculations!$A$3:$A$53,$B810)</f>
        <v>5.5848617368319158E-3</v>
      </c>
      <c r="L810" s="107">
        <f>L84/SUMIFS(L$3:L$722,$B$3:$B$722,$B810)*SUMIFS(Calculations!$E$3:$E$53,Calculations!$A$3:$A$53,$B810)</f>
        <v>5.5515338443489631E-3</v>
      </c>
      <c r="M810" s="107">
        <f>M84/SUMIFS(M$3:M$722,$B$3:$B$722,$B810)*SUMIFS(Calculations!$E$3:$E$53,Calculations!$A$3:$A$53,$B810)</f>
        <v>5.6315105699945717E-3</v>
      </c>
      <c r="N810" s="107">
        <f>N84/SUMIFS(N$3:N$722,$B$3:$B$722,$B810)*SUMIFS(Calculations!$E$3:$E$53,Calculations!$A$3:$A$53,$B810)</f>
        <v>5.7138253052802946E-3</v>
      </c>
      <c r="O810" s="107">
        <f>O84/SUMIFS(O$3:O$722,$B$3:$B$722,$B810)*SUMIFS(Calculations!$E$3:$E$53,Calculations!$A$3:$A$53,$B810)</f>
        <v>9.5411787621298792E-3</v>
      </c>
      <c r="P810" s="107">
        <f>P84/SUMIFS(P$3:P$722,$B$3:$B$722,$B810)*SUMIFS(Calculations!$E$3:$E$53,Calculations!$A$3:$A$53,$B810)</f>
        <v>1.3504133008250898E-2</v>
      </c>
      <c r="Q810" s="107">
        <f>Q84/SUMIFS(Q$3:Q$722,$B$3:$B$722,$B810)*SUMIFS(Calculations!$E$3:$E$53,Calculations!$A$3:$A$53,$B810)</f>
        <v>1.3181079914435741E-2</v>
      </c>
      <c r="R810" s="107">
        <f>R84/SUMIFS(R$3:R$722,$B$3:$B$722,$B810)*SUMIFS(Calculations!$E$3:$E$53,Calculations!$A$3:$A$53,$B810)</f>
        <v>1.2873119226080101E-2</v>
      </c>
    </row>
    <row r="811" spans="2:18" ht="15.75" customHeight="1">
      <c r="B811" s="107" t="s">
        <v>541</v>
      </c>
      <c r="C811" s="107" t="s">
        <v>448</v>
      </c>
      <c r="D811" s="107" t="s">
        <v>644</v>
      </c>
      <c r="E811" s="107" t="str">
        <f t="shared" si="301"/>
        <v>natural gas nonpeaker</v>
      </c>
      <c r="F811" s="107">
        <f>F85/SUMIFS(F$3:F$722,$B$3:$B$722,$B811)*SUMIFS(Calculations!$E$3:$E$53,Calculations!$A$3:$A$53,$B811)</f>
        <v>0.57733764599063686</v>
      </c>
      <c r="G811" s="107">
        <f>G85/SUMIFS(G$3:G$722,$B$3:$B$722,$B811)*SUMIFS(Calculations!$E$3:$E$53,Calculations!$A$3:$A$53,$B811)</f>
        <v>0.58472893343048571</v>
      </c>
      <c r="H811" s="107">
        <f>H85/SUMIFS(H$3:H$722,$B$3:$B$722,$B811)*SUMIFS(Calculations!$E$3:$E$53,Calculations!$A$3:$A$53,$B811)</f>
        <v>0.59114337554989638</v>
      </c>
      <c r="I811" s="107">
        <f>I85/SUMIFS(I$3:I$722,$B$3:$B$722,$B811)*SUMIFS(Calculations!$E$3:$E$53,Calculations!$A$3:$A$53,$B811)</f>
        <v>0.58925244331457172</v>
      </c>
      <c r="J811" s="107">
        <f>J85/SUMIFS(J$3:J$722,$B$3:$B$722,$B811)*SUMIFS(Calculations!$E$3:$E$53,Calculations!$A$3:$A$53,$B811)</f>
        <v>0.58737356982415156</v>
      </c>
      <c r="K811" s="107">
        <f>K85/SUMIFS(K$3:K$722,$B$3:$B$722,$B811)*SUMIFS(Calculations!$E$3:$E$53,Calculations!$A$3:$A$53,$B811)</f>
        <v>0.57850666881533352</v>
      </c>
      <c r="L811" s="107">
        <f>L85/SUMIFS(L$3:L$722,$B$3:$B$722,$B811)*SUMIFS(Calculations!$E$3:$E$53,Calculations!$A$3:$A$53,$B811)</f>
        <v>0.56974559500060007</v>
      </c>
      <c r="M811" s="107">
        <f>M85/SUMIFS(M$3:M$722,$B$3:$B$722,$B811)*SUMIFS(Calculations!$E$3:$E$53,Calculations!$A$3:$A$53,$B811)</f>
        <v>0.56329592629199299</v>
      </c>
      <c r="N811" s="107">
        <f>N85/SUMIFS(N$3:N$722,$B$3:$B$722,$B811)*SUMIFS(Calculations!$E$3:$E$53,Calculations!$A$3:$A$53,$B811)</f>
        <v>0.55665771038425282</v>
      </c>
      <c r="O811" s="107">
        <f>O85/SUMIFS(O$3:O$722,$B$3:$B$722,$B811)*SUMIFS(Calculations!$E$3:$E$53,Calculations!$A$3:$A$53,$B811)</f>
        <v>0.54487195297967539</v>
      </c>
      <c r="P811" s="107">
        <f>P85/SUMIFS(P$3:P$722,$B$3:$B$722,$B811)*SUMIFS(Calculations!$E$3:$E$53,Calculations!$A$3:$A$53,$B811)</f>
        <v>0.53266863340733872</v>
      </c>
      <c r="Q811" s="107">
        <f>Q85/SUMIFS(Q$3:Q$722,$B$3:$B$722,$B811)*SUMIFS(Calculations!$E$3:$E$53,Calculations!$A$3:$A$53,$B811)</f>
        <v>0.48544510611235703</v>
      </c>
      <c r="R811" s="107">
        <f>R85/SUMIFS(R$3:R$722,$B$3:$B$722,$B811)*SUMIFS(Calculations!$E$3:$E$53,Calculations!$A$3:$A$53,$B811)</f>
        <v>0.44042776917682203</v>
      </c>
    </row>
    <row r="812" spans="2:18" ht="15.75" customHeight="1">
      <c r="B812" s="107" t="s">
        <v>541</v>
      </c>
      <c r="C812" s="107" t="s">
        <v>448</v>
      </c>
      <c r="D812" s="107" t="s">
        <v>645</v>
      </c>
      <c r="E812" s="107" t="str">
        <f t="shared" si="301"/>
        <v>natural gas peaker</v>
      </c>
      <c r="F812" s="107">
        <f>F86/SUMIFS(F$3:F$722,$B$3:$B$722,$B812)*SUMIFS(Calculations!$E$3:$E$53,Calculations!$A$3:$A$53,$B812)</f>
        <v>9.7591189731649312E-4</v>
      </c>
      <c r="G812" s="107">
        <f>G86/SUMIFS(G$3:G$722,$B$3:$B$722,$B812)*SUMIFS(Calculations!$E$3:$E$53,Calculations!$A$3:$A$53,$B812)</f>
        <v>9.068597718231323E-4</v>
      </c>
      <c r="H812" s="107">
        <f>H86/SUMIFS(H$3:H$722,$B$3:$B$722,$B812)*SUMIFS(Calculations!$E$3:$E$53,Calculations!$A$3:$A$53,$B812)</f>
        <v>8.4693369455931611E-4</v>
      </c>
      <c r="I812" s="107">
        <f>I86/SUMIFS(I$3:I$722,$B$3:$B$722,$B812)*SUMIFS(Calculations!$E$3:$E$53,Calculations!$A$3:$A$53,$B812)</f>
        <v>7.3261494139568084E-4</v>
      </c>
      <c r="J812" s="107">
        <f>J86/SUMIFS(J$3:J$722,$B$3:$B$722,$B812)*SUMIFS(Calculations!$E$3:$E$53,Calculations!$A$3:$A$53,$B812)</f>
        <v>6.1902521524657549E-4</v>
      </c>
      <c r="K812" s="107">
        <f>K86/SUMIFS(K$3:K$722,$B$3:$B$722,$B812)*SUMIFS(Calculations!$E$3:$E$53,Calculations!$A$3:$A$53,$B812)</f>
        <v>6.1530897998684152E-4</v>
      </c>
      <c r="L812" s="107">
        <f>L86/SUMIFS(L$3:L$722,$B$3:$B$722,$B812)*SUMIFS(Calculations!$E$3:$E$53,Calculations!$A$3:$A$53,$B812)</f>
        <v>6.116370983011134E-4</v>
      </c>
      <c r="M812" s="107">
        <f>M86/SUMIFS(M$3:M$722,$B$3:$B$722,$B812)*SUMIFS(Calculations!$E$3:$E$53,Calculations!$A$3:$A$53,$B812)</f>
        <v>6.2044848877030744E-4</v>
      </c>
      <c r="N812" s="107">
        <f>N86/SUMIFS(N$3:N$722,$B$3:$B$722,$B812)*SUMIFS(Calculations!$E$3:$E$53,Calculations!$A$3:$A$53,$B812)</f>
        <v>6.2951746812793725E-4</v>
      </c>
      <c r="O812" s="107">
        <f>O86/SUMIFS(O$3:O$722,$B$3:$B$722,$B812)*SUMIFS(Calculations!$E$3:$E$53,Calculations!$A$3:$A$53,$B812)</f>
        <v>6.4047506682532278E-4</v>
      </c>
      <c r="P812" s="107">
        <f>P86/SUMIFS(P$3:P$722,$B$3:$B$722,$B812)*SUMIFS(Calculations!$E$3:$E$53,Calculations!$A$3:$A$53,$B812)</f>
        <v>6.5182088653459997E-4</v>
      </c>
      <c r="Q812" s="107">
        <f>Q86/SUMIFS(Q$3:Q$722,$B$3:$B$722,$B812)*SUMIFS(Calculations!$E$3:$E$53,Calculations!$A$3:$A$53,$B812)</f>
        <v>6.3623082276020968E-4</v>
      </c>
      <c r="R812" s="107">
        <f>R86/SUMIFS(R$3:R$722,$B$3:$B$722,$B812)*SUMIFS(Calculations!$E$3:$E$53,Calculations!$A$3:$A$53,$B812)</f>
        <v>6.2136909611716878E-4</v>
      </c>
    </row>
    <row r="813" spans="2:18" ht="15.75" customHeight="1">
      <c r="B813" s="107" t="s">
        <v>541</v>
      </c>
      <c r="C813" s="107" t="s">
        <v>448</v>
      </c>
      <c r="D813" s="107" t="s">
        <v>646</v>
      </c>
      <c r="E813" s="107" t="str">
        <f t="shared" si="301"/>
        <v>nuclear</v>
      </c>
      <c r="F813" s="107">
        <f>F87/SUMIFS(F$3:F$722,$B$3:$B$722,$B813)*SUMIFS(Calculations!$E$3:$E$53,Calculations!$A$3:$A$53,$B813)</f>
        <v>0.37615188002654204</v>
      </c>
      <c r="G813" s="107">
        <f>G87/SUMIFS(G$3:G$722,$B$3:$B$722,$B813)*SUMIFS(Calculations!$E$3:$E$53,Calculations!$A$3:$A$53,$B813)</f>
        <v>0.34953668361836376</v>
      </c>
      <c r="H813" s="107">
        <f>H87/SUMIFS(H$3:H$722,$B$3:$B$722,$B813)*SUMIFS(Calculations!$E$3:$E$53,Calculations!$A$3:$A$53,$B813)</f>
        <v>0.32643899755942435</v>
      </c>
      <c r="I813" s="107">
        <f>I87/SUMIFS(I$3:I$722,$B$3:$B$722,$B813)*SUMIFS(Calculations!$E$3:$E$53,Calculations!$A$3:$A$53,$B813)</f>
        <v>0.3253947939890503</v>
      </c>
      <c r="J813" s="107">
        <f>J87/SUMIFS(J$3:J$722,$B$3:$B$722,$B813)*SUMIFS(Calculations!$E$3:$E$53,Calculations!$A$3:$A$53,$B813)</f>
        <v>0.32435724945396488</v>
      </c>
      <c r="K813" s="107">
        <f>K87/SUMIFS(K$3:K$722,$B$3:$B$722,$B813)*SUMIFS(Calculations!$E$3:$E$53,Calculations!$A$3:$A$53,$B813)</f>
        <v>0.32241001399815067</v>
      </c>
      <c r="L813" s="107">
        <f>L87/SUMIFS(L$3:L$722,$B$3:$B$722,$B813)*SUMIFS(Calculations!$E$3:$E$53,Calculations!$A$3:$A$53,$B813)</f>
        <v>0.32048601895793449</v>
      </c>
      <c r="M813" s="107">
        <f>M87/SUMIFS(M$3:M$722,$B$3:$B$722,$B813)*SUMIFS(Calculations!$E$3:$E$53,Calculations!$A$3:$A$53,$B813)</f>
        <v>0.3251030172740923</v>
      </c>
      <c r="N813" s="107">
        <f>N87/SUMIFS(N$3:N$722,$B$3:$B$722,$B813)*SUMIFS(Calculations!$E$3:$E$53,Calculations!$A$3:$A$53,$B813)</f>
        <v>0.32985498718960515</v>
      </c>
      <c r="O813" s="107">
        <f>O87/SUMIFS(O$3:O$722,$B$3:$B$722,$B813)*SUMIFS(Calculations!$E$3:$E$53,Calculations!$A$3:$A$53,$B813)</f>
        <v>0.33559655713952807</v>
      </c>
      <c r="P813" s="107">
        <f>P87/SUMIFS(P$3:P$722,$B$3:$B$722,$B813)*SUMIFS(Calculations!$E$3:$E$53,Calculations!$A$3:$A$53,$B813)</f>
        <v>0.34154154739688919</v>
      </c>
      <c r="Q813" s="107">
        <f>Q87/SUMIFS(Q$3:Q$722,$B$3:$B$722,$B813)*SUMIFS(Calculations!$E$3:$E$53,Calculations!$A$3:$A$53,$B813)</f>
        <v>0.33337265527403942</v>
      </c>
      <c r="R813" s="107">
        <f>R87/SUMIFS(R$3:R$722,$B$3:$B$722,$B813)*SUMIFS(Calculations!$E$3:$E$53,Calculations!$A$3:$A$53,$B813)</f>
        <v>0.32558539773210987</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1.1169781164301656E-2</v>
      </c>
      <c r="L814" s="107">
        <f>L88/SUMIFS(L$3:L$722,$B$3:$B$722,$B814)*SUMIFS(Calculations!$E$3:$E$53,Calculations!$A$3:$A$53,$B814)</f>
        <v>2.2206250070128986E-2</v>
      </c>
      <c r="M814" s="107">
        <f>M88/SUMIFS(M$3:M$722,$B$3:$B$722,$B814)*SUMIFS(Calculations!$E$3:$E$53,Calculations!$A$3:$A$53,$B814)</f>
        <v>2.2526158625002391E-2</v>
      </c>
      <c r="N814" s="107">
        <f>N88/SUMIFS(N$3:N$722,$B$3:$B$722,$B814)*SUMIFS(Calculations!$E$3:$E$53,Calculations!$A$3:$A$53,$B814)</f>
        <v>2.2855419266738713E-2</v>
      </c>
      <c r="O814" s="107">
        <f>O88/SUMIFS(O$3:O$722,$B$3:$B$722,$B814)*SUMIFS(Calculations!$E$3:$E$53,Calculations!$A$3:$A$53,$B814)</f>
        <v>2.325324859644767E-2</v>
      </c>
      <c r="P814" s="107">
        <f>P88/SUMIFS(P$3:P$722,$B$3:$B$722,$B814)*SUMIFS(Calculations!$E$3:$E$53,Calculations!$A$3:$A$53,$B814)</f>
        <v>2.366517277569484E-2</v>
      </c>
      <c r="Q814" s="107">
        <f>Q88/SUMIFS(Q$3:Q$722,$B$3:$B$722,$B814)*SUMIFS(Calculations!$E$3:$E$53,Calculations!$A$3:$A$53,$B814)</f>
        <v>8.1003352303246734E-2</v>
      </c>
      <c r="R814" s="107">
        <f>R88/SUMIFS(R$3:R$722,$B$3:$B$722,$B814)*SUMIFS(Calculations!$E$3:$E$53,Calculations!$A$3:$A$53,$B814)</f>
        <v>0.135662804803236</v>
      </c>
    </row>
    <row r="815" spans="2:18" ht="15.75" customHeight="1">
      <c r="B815" s="107" t="s">
        <v>541</v>
      </c>
      <c r="C815" s="107" t="s">
        <v>448</v>
      </c>
      <c r="D815" s="107" t="s">
        <v>648</v>
      </c>
      <c r="E815" s="107" t="str">
        <f t="shared" si="301"/>
        <v>crude oil</v>
      </c>
      <c r="F815" s="107">
        <f>F89/SUMIFS(F$3:F$722,$B$3:$B$722,$B815)*SUMIFS(Calculations!$E$3:$E$53,Calculations!$A$3:$A$53,$B815)</f>
        <v>1.723246365965141E-2</v>
      </c>
      <c r="G815" s="107">
        <f>G89/SUMIFS(G$3:G$722,$B$3:$B$722,$B815)*SUMIFS(Calculations!$E$3:$E$53,Calculations!$A$3:$A$53,$B815)</f>
        <v>1.6013154574007458E-2</v>
      </c>
      <c r="H815" s="107">
        <f>H89/SUMIFS(H$3:H$722,$B$3:$B$722,$B815)*SUMIFS(Calculations!$E$3:$E$53,Calculations!$A$3:$A$53,$B815)</f>
        <v>1.4954991484128377E-2</v>
      </c>
      <c r="I815" s="107">
        <f>I89/SUMIFS(I$3:I$722,$B$3:$B$722,$B815)*SUMIFS(Calculations!$E$3:$E$53,Calculations!$A$3:$A$53,$B815)</f>
        <v>1.4907153892359649E-2</v>
      </c>
      <c r="J815" s="107">
        <f>J89/SUMIFS(J$3:J$722,$B$3:$B$722,$B815)*SUMIFS(Calculations!$E$3:$E$53,Calculations!$A$3:$A$53,$B815)</f>
        <v>1.4859621367745209E-2</v>
      </c>
      <c r="K815" s="107">
        <f>K89/SUMIFS(K$3:K$722,$B$3:$B$722,$B815)*SUMIFS(Calculations!$E$3:$E$53,Calculations!$A$3:$A$53,$B815)</f>
        <v>1.4770413614146488E-2</v>
      </c>
      <c r="L815" s="107">
        <f>L89/SUMIFS(L$3:L$722,$B$3:$B$722,$B815)*SUMIFS(Calculations!$E$3:$E$53,Calculations!$A$3:$A$53,$B815)</f>
        <v>1.4682270562436804E-2</v>
      </c>
      <c r="M815" s="107">
        <f>M89/SUMIFS(M$3:M$722,$B$3:$B$722,$B815)*SUMIFS(Calculations!$E$3:$E$53,Calculations!$A$3:$A$53,$B815)</f>
        <v>1.489378686721839E-2</v>
      </c>
      <c r="N815" s="107">
        <f>N89/SUMIFS(N$3:N$722,$B$3:$B$722,$B815)*SUMIFS(Calculations!$E$3:$E$53,Calculations!$A$3:$A$53,$B815)</f>
        <v>1.5111486560424905E-2</v>
      </c>
      <c r="O815" s="107">
        <f>O89/SUMIFS(O$3:O$722,$B$3:$B$722,$B815)*SUMIFS(Calculations!$E$3:$E$53,Calculations!$A$3:$A$53,$B815)</f>
        <v>1.5374522320087765E-2</v>
      </c>
      <c r="P815" s="107">
        <f>P89/SUMIFS(P$3:P$722,$B$3:$B$722,$B815)*SUMIFS(Calculations!$E$3:$E$53,Calculations!$A$3:$A$53,$B815)</f>
        <v>1.5646877275643824E-2</v>
      </c>
      <c r="Q815" s="107">
        <f>Q89/SUMIFS(Q$3:Q$722,$B$3:$B$722,$B815)*SUMIFS(Calculations!$E$3:$E$53,Calculations!$A$3:$A$53,$B815)</f>
        <v>1.5272639782435791E-2</v>
      </c>
      <c r="R815" s="107">
        <f>R89/SUMIFS(R$3:R$722,$B$3:$B$722,$B815)*SUMIFS(Calculations!$E$3:$E$53,Calculations!$A$3:$A$53,$B815)</f>
        <v>1.4915885929204542E-2</v>
      </c>
    </row>
    <row r="816" spans="2:18" ht="15.75" customHeight="1">
      <c r="B816" s="107" t="s">
        <v>541</v>
      </c>
      <c r="C816" s="107" t="s">
        <v>448</v>
      </c>
      <c r="D816" s="107" t="s">
        <v>649</v>
      </c>
      <c r="E816" s="107" t="str">
        <f t="shared" si="301"/>
        <v>solar PV</v>
      </c>
      <c r="F816" s="107">
        <f>F90/SUMIFS(F$3:F$722,$B$3:$B$722,$B816)*SUMIFS(Calculations!$E$3:$E$53,Calculations!$A$3:$A$53,$B816)</f>
        <v>1.4583311984106442E-2</v>
      </c>
      <c r="G816" s="107">
        <f>G90/SUMIFS(G$3:G$722,$B$3:$B$722,$B816)*SUMIFS(Calculations!$E$3:$E$53,Calculations!$A$3:$A$53,$B816)</f>
        <v>1.4891149871057434E-2</v>
      </c>
      <c r="H816" s="107">
        <f>H90/SUMIFS(H$3:H$722,$B$3:$B$722,$B816)*SUMIFS(Calculations!$E$3:$E$53,Calculations!$A$3:$A$53,$B816)</f>
        <v>1.5158303370914995E-2</v>
      </c>
      <c r="I816" s="107">
        <f>I90/SUMIFS(I$3:I$722,$B$3:$B$722,$B816)*SUMIFS(Calculations!$E$3:$E$53,Calculations!$A$3:$A$53,$B816)</f>
        <v>1.6274744124303488E-2</v>
      </c>
      <c r="J816" s="107">
        <f>J90/SUMIFS(J$3:J$722,$B$3:$B$722,$B816)*SUMIFS(Calculations!$E$3:$E$53,Calculations!$A$3:$A$53,$B816)</f>
        <v>1.7384065175571218E-2</v>
      </c>
      <c r="K816" s="107">
        <f>K90/SUMIFS(K$3:K$722,$B$3:$B$722,$B816)*SUMIFS(Calculations!$E$3:$E$53,Calculations!$A$3:$A$53,$B816)</f>
        <v>1.7656133823705868E-2</v>
      </c>
      <c r="L816" s="107">
        <f>L90/SUMIFS(L$3:L$722,$B$3:$B$722,$B816)*SUMIFS(Calculations!$E$3:$E$53,Calculations!$A$3:$A$53,$B816)</f>
        <v>1.7924955310109302E-2</v>
      </c>
      <c r="M816" s="107">
        <f>M90/SUMIFS(M$3:M$722,$B$3:$B$722,$B816)*SUMIFS(Calculations!$E$3:$E$53,Calculations!$A$3:$A$53,$B816)</f>
        <v>1.8634492004943107E-2</v>
      </c>
      <c r="N816" s="107">
        <f>N90/SUMIFS(N$3:N$722,$B$3:$B$722,$B816)*SUMIFS(Calculations!$E$3:$E$53,Calculations!$A$3:$A$53,$B816)</f>
        <v>1.9364771029737871E-2</v>
      </c>
      <c r="O816" s="107">
        <f>O90/SUMIFS(O$3:O$722,$B$3:$B$722,$B816)*SUMIFS(Calculations!$E$3:$E$53,Calculations!$A$3:$A$53,$B816)</f>
        <v>2.0249014042403195E-2</v>
      </c>
      <c r="P816" s="107">
        <f>P90/SUMIFS(P$3:P$722,$B$3:$B$722,$B816)*SUMIFS(Calculations!$E$3:$E$53,Calculations!$A$3:$A$53,$B816)</f>
        <v>2.1164585243535303E-2</v>
      </c>
      <c r="Q816" s="107">
        <f>Q90/SUMIFS(Q$3:Q$722,$B$3:$B$722,$B816)*SUMIFS(Calculations!$E$3:$E$53,Calculations!$A$3:$A$53,$B816)</f>
        <v>2.1358070135773576E-2</v>
      </c>
      <c r="R816" s="107">
        <f>R90/SUMIFS(R$3:R$722,$B$3:$B$722,$B816)*SUMIFS(Calculations!$E$3:$E$53,Calculations!$A$3:$A$53,$B816)</f>
        <v>2.1542515794214512E-2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3.4965741616379198E-3</v>
      </c>
      <c r="G818" s="107">
        <f>G92/SUMIFS(G$3:G$722,$B$3:$B$722,$B818)*SUMIFS(Calculations!$E$3:$E$53,Calculations!$A$3:$A$53,$B818)</f>
        <v>2.3766776418900289E-2</v>
      </c>
      <c r="H818" s="107">
        <f>H92/SUMIFS(H$3:H$722,$B$3:$B$722,$B818)*SUMIFS(Calculations!$E$3:$E$53,Calculations!$A$3:$A$53,$B818)</f>
        <v>4.135803371826724E-2</v>
      </c>
      <c r="I818" s="107">
        <f>I92/SUMIFS(I$3:I$722,$B$3:$B$722,$B818)*SUMIFS(Calculations!$E$3:$E$53,Calculations!$A$3:$A$53,$B818)</f>
        <v>4.1027228327525936E-2</v>
      </c>
      <c r="J818" s="107">
        <f>J92/SUMIFS(J$3:J$722,$B$3:$B$722,$B818)*SUMIFS(Calculations!$E$3:$E$53,Calculations!$A$3:$A$53,$B818)</f>
        <v>4.0698532530002961E-2</v>
      </c>
      <c r="K818" s="107">
        <f>K92/SUMIFS(K$3:K$722,$B$3:$B$722,$B818)*SUMIFS(Calculations!$E$3:$E$53,Calculations!$A$3:$A$53,$B818)</f>
        <v>4.0252040304397066E-2</v>
      </c>
      <c r="L818" s="107">
        <f>L92/SUMIFS(L$3:L$722,$B$3:$B$722,$B818)*SUMIFS(Calculations!$E$3:$E$53,Calculations!$A$3:$A$53,$B818)</f>
        <v>3.9810877000290304E-2</v>
      </c>
      <c r="M818" s="107">
        <f>M92/SUMIFS(M$3:M$722,$B$3:$B$722,$B818)*SUMIFS(Calculations!$E$3:$E$53,Calculations!$A$3:$A$53,$B818)</f>
        <v>4.018441727182509E-2</v>
      </c>
      <c r="N818" s="107">
        <f>N92/SUMIFS(N$3:N$722,$B$3:$B$722,$B818)*SUMIFS(Calculations!$E$3:$E$53,Calculations!$A$3:$A$53,$B818)</f>
        <v>4.0568877479738467E-2</v>
      </c>
      <c r="O818" s="107">
        <f>O92/SUMIFS(O$3:O$722,$B$3:$B$722,$B818)*SUMIFS(Calculations!$E$3:$E$53,Calculations!$A$3:$A$53,$B818)</f>
        <v>4.1068751868094569E-2</v>
      </c>
      <c r="P818" s="107">
        <f>P92/SUMIFS(P$3:P$722,$B$3:$B$722,$B818)*SUMIFS(Calculations!$E$3:$E$53,Calculations!$A$3:$A$53,$B818)</f>
        <v>4.1586336499928794E-2</v>
      </c>
      <c r="Q818" s="107">
        <f>Q92/SUMIFS(Q$3:Q$722,$B$3:$B$722,$B818)*SUMIFS(Calculations!$E$3:$E$53,Calculations!$A$3:$A$53,$B818)</f>
        <v>4.0388886016398742E-2</v>
      </c>
      <c r="R818" s="107">
        <f>R92/SUMIFS(R$3:R$722,$B$3:$B$722,$B818)*SUMIFS(Calculations!$E$3:$E$53,Calculations!$A$3:$A$53,$B818)</f>
        <v>3.9247378065415596E-2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v>
      </c>
      <c r="K1449" s="95">
        <f t="shared" si="312"/>
        <v>0.99999999999999989</v>
      </c>
      <c r="L1449" s="95">
        <f t="shared" si="312"/>
        <v>1</v>
      </c>
      <c r="M1449" s="95">
        <f t="shared" si="312"/>
        <v>1.0000000000000004</v>
      </c>
      <c r="N1449" s="95">
        <f t="shared" si="312"/>
        <v>1</v>
      </c>
      <c r="O1449" s="95">
        <f t="shared" si="312"/>
        <v>0.99999999999999978</v>
      </c>
      <c r="P1449" s="95">
        <f t="shared" si="312"/>
        <v>0.99999999999999978</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RI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1038.325</v>
      </c>
      <c r="R10" s="91">
        <f t="shared" si="2"/>
        <v>0.37573830455384</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1725.1010000000001</v>
      </c>
      <c r="R24" s="91">
        <f t="shared" si="2"/>
        <v>0.62426169544615995</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2763.4260000000004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MA</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CT</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2763.4260000000004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0.37573830455384</v>
      </c>
      <c r="D9" s="91">
        <f t="shared" si="0"/>
        <v>0.37573830455384</v>
      </c>
      <c r="E9" s="91">
        <f t="shared" si="1"/>
        <v>1</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0.62426169544615995</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0.37573830455384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0.58472893343048571</v>
      </c>
      <c r="C61" s="91">
        <f>SUMIFS('ReEDs Generation Data'!H$729:H$1448,'ReEDs Generation Data'!$E$729:$E$1448,Calculations!$A61)</f>
        <v>0.59114337554989638</v>
      </c>
      <c r="D61" s="91">
        <f>SUMIFS('ReEDs Generation Data'!I$729:I$1448,'ReEDs Generation Data'!$E$729:$E$1448,Calculations!$A61)</f>
        <v>0.58925244331457172</v>
      </c>
      <c r="E61" s="91">
        <f>SUMIFS('ReEDs Generation Data'!J$729:J$1448,'ReEDs Generation Data'!$E$729:$E$1448,Calculations!$A61)</f>
        <v>0.58737356982415156</v>
      </c>
      <c r="F61" s="91">
        <f>SUMIFS('ReEDs Generation Data'!K$729:K$1448,'ReEDs Generation Data'!$E$729:$E$1448,Calculations!$A61)</f>
        <v>0.57850666881533352</v>
      </c>
      <c r="G61" s="91">
        <f>SUMIFS('ReEDs Generation Data'!L$729:L$1448,'ReEDs Generation Data'!$E$729:$E$1448,Calculations!$A61)</f>
        <v>0.56974559500060007</v>
      </c>
      <c r="H61" s="91">
        <f>SUMIFS('ReEDs Generation Data'!M$729:M$1448,'ReEDs Generation Data'!$E$729:$E$1448,Calculations!$A61)</f>
        <v>0.56329592629199299</v>
      </c>
      <c r="I61" s="91">
        <f>SUMIFS('ReEDs Generation Data'!N$729:N$1448,'ReEDs Generation Data'!$E$729:$E$1448,Calculations!$A61)</f>
        <v>0.55665771038425282</v>
      </c>
      <c r="J61" s="91">
        <f>SUMIFS('ReEDs Generation Data'!O$729:O$1448,'ReEDs Generation Data'!$E$729:$E$1448,Calculations!$A61)</f>
        <v>0.54487195297967539</v>
      </c>
      <c r="K61" s="91">
        <f>SUMIFS('ReEDs Generation Data'!P$729:P$1448,'ReEDs Generation Data'!$E$729:$E$1448,Calculations!$A61)</f>
        <v>0.53266863340733872</v>
      </c>
      <c r="L61" s="91">
        <f>SUMIFS('ReEDs Generation Data'!Q$729:Q$1448,'ReEDs Generation Data'!$E$729:$E$1448,Calculations!$A61)</f>
        <v>0.48544510611235703</v>
      </c>
      <c r="M61" s="91">
        <f>SUMIFS('ReEDs Generation Data'!R$729:R$1448,'ReEDs Generation Data'!$E$729:$E$1448,Calculations!$A61)</f>
        <v>0.44042776917682203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0.34953668361836376</v>
      </c>
      <c r="C62" s="91">
        <f>SUMIFS('ReEDs Generation Data'!H$729:H$1448,'ReEDs Generation Data'!$E$729:$E$1448,Calculations!$A62)</f>
        <v>0.32643899755942435</v>
      </c>
      <c r="D62" s="91">
        <f>SUMIFS('ReEDs Generation Data'!I$729:I$1448,'ReEDs Generation Data'!$E$729:$E$1448,Calculations!$A62)</f>
        <v>0.3253947939890503</v>
      </c>
      <c r="E62" s="91">
        <f>SUMIFS('ReEDs Generation Data'!J$729:J$1448,'ReEDs Generation Data'!$E$729:$E$1448,Calculations!$A62)</f>
        <v>0.32435724945396488</v>
      </c>
      <c r="F62" s="91">
        <f>SUMIFS('ReEDs Generation Data'!K$729:K$1448,'ReEDs Generation Data'!$E$729:$E$1448,Calculations!$A62)</f>
        <v>0.32241001399815067</v>
      </c>
      <c r="G62" s="91">
        <f>SUMIFS('ReEDs Generation Data'!L$729:L$1448,'ReEDs Generation Data'!$E$729:$E$1448,Calculations!$A62)</f>
        <v>0.32048601895793449</v>
      </c>
      <c r="H62" s="91">
        <f>SUMIFS('ReEDs Generation Data'!M$729:M$1448,'ReEDs Generation Data'!$E$729:$E$1448,Calculations!$A62)</f>
        <v>0.3251030172740923</v>
      </c>
      <c r="I62" s="91">
        <f>SUMIFS('ReEDs Generation Data'!N$729:N$1448,'ReEDs Generation Data'!$E$729:$E$1448,Calculations!$A62)</f>
        <v>0.32985498718960515</v>
      </c>
      <c r="J62" s="91">
        <f>SUMIFS('ReEDs Generation Data'!O$729:O$1448,'ReEDs Generation Data'!$E$729:$E$1448,Calculations!$A62)</f>
        <v>0.33559655713952807</v>
      </c>
      <c r="K62" s="91">
        <f>SUMIFS('ReEDs Generation Data'!P$729:P$1448,'ReEDs Generation Data'!$E$729:$E$1448,Calculations!$A62)</f>
        <v>0.34154154739688919</v>
      </c>
      <c r="L62" s="91">
        <f>SUMIFS('ReEDs Generation Data'!Q$729:Q$1448,'ReEDs Generation Data'!$E$729:$E$1448,Calculations!$A62)</f>
        <v>0.33337265527403942</v>
      </c>
      <c r="M62" s="91">
        <f>SUMIFS('ReEDs Generation Data'!R$729:R$1448,'ReEDs Generation Data'!$E$729:$E$1448,Calculations!$A62)</f>
        <v>0.32558539773210987</v>
      </c>
    </row>
    <row r="63" spans="1:33" ht="15.75" customHeight="1">
      <c r="A63" s="111" t="s">
        <v>101</v>
      </c>
      <c r="B63" s="91">
        <f>SUMIFS('ReEDs Generation Data'!G$729:G$1448,'ReEDs Generation Data'!$E$729:$E$1448,Calculations!$A63)</f>
        <v>9.5055030162973005E-3</v>
      </c>
      <c r="C63" s="91">
        <f>SUMIFS('ReEDs Generation Data'!H$729:H$1448,'ReEDs Generation Data'!$E$729:$E$1448,Calculations!$A63)</f>
        <v>9.0497602410840473E-3</v>
      </c>
      <c r="D63" s="91">
        <f>SUMIFS('ReEDs Generation Data'!I$729:I$1448,'ReEDs Generation Data'!$E$729:$E$1448,Calculations!$A63)</f>
        <v>9.0208121312521355E-3</v>
      </c>
      <c r="E63" s="91">
        <f>SUMIFS('ReEDs Generation Data'!J$729:J$1448,'ReEDs Generation Data'!$E$729:$E$1448,Calculations!$A63)</f>
        <v>8.9920486276506371E-3</v>
      </c>
      <c r="F63" s="91">
        <f>SUMIFS('ReEDs Generation Data'!K$729:K$1448,'ReEDs Generation Data'!$E$729:$E$1448,Calculations!$A63)</f>
        <v>8.9380660638644308E-3</v>
      </c>
      <c r="G63" s="91">
        <f>SUMIFS('ReEDs Generation Data'!L$729:L$1448,'ReEDs Generation Data'!$E$729:$E$1448,Calculations!$A63)</f>
        <v>8.8847277864246427E-3</v>
      </c>
      <c r="H63" s="91">
        <f>SUMIFS('ReEDs Generation Data'!M$729:M$1448,'ReEDs Generation Data'!$E$729:$E$1448,Calculations!$A63)</f>
        <v>9.0127233019944714E-3</v>
      </c>
      <c r="I63" s="91">
        <f>SUMIFS('ReEDs Generation Data'!N$729:N$1448,'ReEDs Generation Data'!$E$729:$E$1448,Calculations!$A63)</f>
        <v>9.1444605905223464E-3</v>
      </c>
      <c r="J63" s="91">
        <f>SUMIFS('ReEDs Generation Data'!O$729:O$1448,'ReEDs Generation Data'!$E$729:$E$1448,Calculations!$A63)</f>
        <v>9.3036322331345525E-3</v>
      </c>
      <c r="K63" s="91">
        <f>SUMIFS('ReEDs Generation Data'!P$729:P$1448,'ReEDs Generation Data'!$E$729:$E$1448,Calculations!$A63)</f>
        <v>9.4684432295747203E-3</v>
      </c>
      <c r="L63" s="91">
        <f>SUMIFS('ReEDs Generation Data'!Q$729:Q$1448,'ReEDs Generation Data'!$E$729:$E$1448,Calculations!$A63)</f>
        <v>9.2419797380808369E-3</v>
      </c>
      <c r="M63" s="91">
        <f>SUMIFS('ReEDs Generation Data'!R$729:R$1448,'ReEDs Generation Data'!$E$729:$E$1448,Calculations!$A63)</f>
        <v>9.026096175709564E-3</v>
      </c>
    </row>
    <row r="64" spans="1:33" ht="15.75" customHeight="1">
      <c r="A64" s="111" t="s">
        <v>100</v>
      </c>
      <c r="B64" s="91">
        <f>SUMIFS('ReEDs Generation Data'!G$729:G$1448,'ReEDs Generation Data'!$E$729:$E$1448,Calculations!$A64)</f>
        <v>7.3159335304621859E-5</v>
      </c>
      <c r="C64" s="91">
        <f>SUMIFS('ReEDs Generation Data'!H$729:H$1448,'ReEDs Generation Data'!$E$729:$E$1448,Calculations!$A64)</f>
        <v>6.8324903216824661E-5</v>
      </c>
      <c r="D64" s="91">
        <f>SUMIFS('ReEDs Generation Data'!I$729:I$1448,'ReEDs Generation Data'!$E$729:$E$1448,Calculations!$A64)</f>
        <v>2.8523355710290531E-3</v>
      </c>
      <c r="E64" s="91">
        <f>SUMIFS('ReEDs Generation Data'!J$729:J$1448,'ReEDs Generation Data'!$E$729:$E$1448,Calculations!$A64)</f>
        <v>5.6185922052343074E-3</v>
      </c>
      <c r="F64" s="91">
        <f>SUMIFS('ReEDs Generation Data'!K$729:K$1448,'ReEDs Generation Data'!$E$729:$E$1448,Calculations!$A64)</f>
        <v>5.5848617368319158E-3</v>
      </c>
      <c r="G64" s="91">
        <f>SUMIFS('ReEDs Generation Data'!L$729:L$1448,'ReEDs Generation Data'!$E$729:$E$1448,Calculations!$A64)</f>
        <v>5.5515338443489631E-3</v>
      </c>
      <c r="H64" s="91">
        <f>SUMIFS('ReEDs Generation Data'!M$729:M$1448,'ReEDs Generation Data'!$E$729:$E$1448,Calculations!$A64)</f>
        <v>5.6315105699945717E-3</v>
      </c>
      <c r="I64" s="91">
        <f>SUMIFS('ReEDs Generation Data'!N$729:N$1448,'ReEDs Generation Data'!$E$729:$E$1448,Calculations!$A64)</f>
        <v>5.7138253052802946E-3</v>
      </c>
      <c r="J64" s="91">
        <f>SUMIFS('ReEDs Generation Data'!O$729:O$1448,'ReEDs Generation Data'!$E$729:$E$1448,Calculations!$A64)</f>
        <v>9.5411787621298792E-3</v>
      </c>
      <c r="K64" s="91">
        <f>SUMIFS('ReEDs Generation Data'!P$729:P$1448,'ReEDs Generation Data'!$E$729:$E$1448,Calculations!$A64)</f>
        <v>1.3504133008250898E-2</v>
      </c>
      <c r="L64" s="91">
        <f>SUMIFS('ReEDs Generation Data'!Q$729:Q$1448,'ReEDs Generation Data'!$E$729:$E$1448,Calculations!$A64)</f>
        <v>1.3181079914435741E-2</v>
      </c>
      <c r="M64" s="91">
        <f>SUMIFS('ReEDs Generation Data'!R$729:R$1448,'ReEDs Generation Data'!$E$729:$E$1448,Calculations!$A64)</f>
        <v>1.2873119226080101E-2</v>
      </c>
    </row>
    <row r="65" spans="1:37" ht="15.75" customHeight="1">
      <c r="A65" s="111" t="s">
        <v>102</v>
      </c>
      <c r="B65" s="91">
        <f>SUMIFS('ReEDs Generation Data'!G$729:G$1448,'ReEDs Generation Data'!$E$729:$E$1448,Calculations!$A65)</f>
        <v>3.865792628995772E-2</v>
      </c>
      <c r="C65" s="91">
        <f>SUMIFS('ReEDs Generation Data'!H$729:H$1448,'ReEDs Generation Data'!$E$729:$E$1448,Calculations!$A65)</f>
        <v>5.6516337089182231E-2</v>
      </c>
      <c r="D65" s="91">
        <f>SUMIFS('ReEDs Generation Data'!I$729:I$1448,'ReEDs Generation Data'!$E$729:$E$1448,Calculations!$A65)</f>
        <v>5.7301972451829428E-2</v>
      </c>
      <c r="E65" s="91">
        <f>SUMIFS('ReEDs Generation Data'!J$729:J$1448,'ReEDs Generation Data'!$E$729:$E$1448,Calculations!$A65)</f>
        <v>5.8082597705574182E-2</v>
      </c>
      <c r="F65" s="91">
        <f>SUMIFS('ReEDs Generation Data'!K$729:K$1448,'ReEDs Generation Data'!$E$729:$E$1448,Calculations!$A65)</f>
        <v>5.7908174128102938E-2</v>
      </c>
      <c r="G65" s="91">
        <f>SUMIFS('ReEDs Generation Data'!L$729:L$1448,'ReEDs Generation Data'!$E$729:$E$1448,Calculations!$A65)</f>
        <v>5.773583231039961E-2</v>
      </c>
      <c r="H65" s="91">
        <f>SUMIFS('ReEDs Generation Data'!M$729:M$1448,'ReEDs Generation Data'!$E$729:$E$1448,Calculations!$A65)</f>
        <v>5.8818909276768194E-2</v>
      </c>
      <c r="I65" s="91">
        <f>SUMIFS('ReEDs Generation Data'!N$729:N$1448,'ReEDs Generation Data'!$E$729:$E$1448,Calculations!$A65)</f>
        <v>5.9933648509476342E-2</v>
      </c>
      <c r="J65" s="91">
        <f>SUMIFS('ReEDs Generation Data'!O$729:O$1448,'ReEDs Generation Data'!$E$729:$E$1448,Calculations!$A65)</f>
        <v>6.1317765910497764E-2</v>
      </c>
      <c r="K65" s="91">
        <f>SUMIFS('ReEDs Generation Data'!P$729:P$1448,'ReEDs Generation Data'!$E$729:$E$1448,Calculations!$A65)</f>
        <v>6.2750921743464097E-2</v>
      </c>
      <c r="L65" s="91">
        <f>SUMIFS('ReEDs Generation Data'!Q$729:Q$1448,'ReEDs Generation Data'!$E$729:$E$1448,Calculations!$A65)</f>
        <v>6.1746956152172322E-2</v>
      </c>
      <c r="M65" s="91">
        <f>SUMIFS('ReEDs Generation Data'!R$729:R$1448,'ReEDs Generation Data'!$E$729:$E$1448,Calculations!$A65)</f>
        <v>6.0789893859630108E-2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5.7777996376038795E-4</v>
      </c>
      <c r="C67" s="91">
        <f>SUMIFS('ReEDs Generation Data'!H$729:H$1448,'ReEDs Generation Data'!$E$729:$E$1448,Calculations!$A67)</f>
        <v>9.8127947850848679E-4</v>
      </c>
      <c r="D67" s="91">
        <f>SUMIFS('ReEDs Generation Data'!I$729:I$1448,'ReEDs Generation Data'!$E$729:$E$1448,Calculations!$A67)</f>
        <v>5.3787370851204983E-4</v>
      </c>
      <c r="E67" s="91">
        <f>SUMIFS('ReEDs Generation Data'!J$729:J$1448,'ReEDs Generation Data'!$E$729:$E$1448,Calculations!$A67)</f>
        <v>9.7295600432666324E-5</v>
      </c>
      <c r="F67" s="91">
        <f>SUMIFS('ReEDs Generation Data'!K$729:K$1448,'ReEDs Generation Data'!$E$729:$E$1448,Calculations!$A67)</f>
        <v>9.6711499281308791E-5</v>
      </c>
      <c r="G67" s="91">
        <f>SUMIFS('ReEDs Generation Data'!L$729:L$1448,'ReEDs Generation Data'!$E$729:$E$1448,Calculations!$A67)</f>
        <v>9.6134369425316874E-5</v>
      </c>
      <c r="H67" s="91">
        <f>SUMIFS('ReEDs Generation Data'!M$729:M$1448,'ReEDs Generation Data'!$E$729:$E$1448,Calculations!$A67)</f>
        <v>9.751930416663498E-5</v>
      </c>
      <c r="I67" s="91">
        <f>SUMIFS('ReEDs Generation Data'!N$729:N$1448,'ReEDs Generation Data'!$E$729:$E$1448,Calculations!$A67)</f>
        <v>9.8944725571416649E-5</v>
      </c>
      <c r="J67" s="91">
        <f>SUMIFS('ReEDs Generation Data'!O$729:O$1448,'ReEDs Generation Data'!$E$729:$E$1448,Calculations!$A67)</f>
        <v>1.0066699167351342E-4</v>
      </c>
      <c r="K67" s="91">
        <f>SUMIFS('ReEDs Generation Data'!P$729:P$1448,'ReEDs Generation Data'!$E$729:$E$1448,Calculations!$A67)</f>
        <v>1.0245027660896664E-4</v>
      </c>
      <c r="L67" s="91">
        <f>SUMIFS('ReEDs Generation Data'!Q$729:Q$1448,'ReEDs Generation Data'!$E$729:$E$1448,Calculations!$A67)</f>
        <v>9.9999900471851356E-5</v>
      </c>
      <c r="M67" s="91">
        <f>SUMIFS('ReEDs Generation Data'!R$729:R$1448,'ReEDs Generation Data'!$E$729:$E$1448,Calculations!$A67)</f>
        <v>9.7664001090717352E-5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9.068597718231323E-4</v>
      </c>
      <c r="C70" s="91">
        <f>SUMIFS('ReEDs Generation Data'!H$729:H$1448,'ReEDs Generation Data'!$E$729:$E$1448,Calculations!$A70)</f>
        <v>8.4693369455931611E-4</v>
      </c>
      <c r="D70" s="91">
        <f>SUMIFS('ReEDs Generation Data'!I$729:I$1448,'ReEDs Generation Data'!$E$729:$E$1448,Calculations!$A70)</f>
        <v>7.3261494139568084E-4</v>
      </c>
      <c r="E70" s="91">
        <f>SUMIFS('ReEDs Generation Data'!J$729:J$1448,'ReEDs Generation Data'!$E$729:$E$1448,Calculations!$A70)</f>
        <v>6.1902521524657549E-4</v>
      </c>
      <c r="F70" s="91">
        <f>SUMIFS('ReEDs Generation Data'!K$729:K$1448,'ReEDs Generation Data'!$E$729:$E$1448,Calculations!$A70)</f>
        <v>6.1530897998684152E-4</v>
      </c>
      <c r="G70" s="91">
        <f>SUMIFS('ReEDs Generation Data'!L$729:L$1448,'ReEDs Generation Data'!$E$729:$E$1448,Calculations!$A70)</f>
        <v>6.116370983011134E-4</v>
      </c>
      <c r="H70" s="91">
        <f>SUMIFS('ReEDs Generation Data'!M$729:M$1448,'ReEDs Generation Data'!$E$729:$E$1448,Calculations!$A70)</f>
        <v>6.2044848877030744E-4</v>
      </c>
      <c r="I70" s="91">
        <f>SUMIFS('ReEDs Generation Data'!N$729:N$1448,'ReEDs Generation Data'!$E$729:$E$1448,Calculations!$A70)</f>
        <v>6.2951746812793725E-4</v>
      </c>
      <c r="J70" s="91">
        <f>SUMIFS('ReEDs Generation Data'!O$729:O$1448,'ReEDs Generation Data'!$E$729:$E$1448,Calculations!$A70)</f>
        <v>6.4047506682532278E-4</v>
      </c>
      <c r="K70" s="91">
        <f>SUMIFS('ReEDs Generation Data'!P$729:P$1448,'ReEDs Generation Data'!$E$729:$E$1448,Calculations!$A70)</f>
        <v>6.5182088653459997E-4</v>
      </c>
      <c r="L70" s="91">
        <f>SUMIFS('ReEDs Generation Data'!Q$729:Q$1448,'ReEDs Generation Data'!$E$729:$E$1448,Calculations!$A70)</f>
        <v>6.3623082276020968E-4</v>
      </c>
      <c r="M70" s="91">
        <f>SUMIFS('ReEDs Generation Data'!R$729:R$1448,'ReEDs Generation Data'!$E$729:$E$1448,Calculations!$A70)</f>
        <v>6.2136909611716878E-4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1.1169781164301656E-2</v>
      </c>
      <c r="G72" s="91">
        <f>SUMIFS('ReEDs Generation Data'!L$729:L$1448,'ReEDs Generation Data'!$E$729:$E$1448,Calculations!$A72)</f>
        <v>2.2206250070128986E-2</v>
      </c>
      <c r="H72" s="91">
        <f>SUMIFS('ReEDs Generation Data'!M$729:M$1448,'ReEDs Generation Data'!$E$729:$E$1448,Calculations!$A72)</f>
        <v>2.2526158625002391E-2</v>
      </c>
      <c r="I72" s="91">
        <f>SUMIFS('ReEDs Generation Data'!N$729:N$1448,'ReEDs Generation Data'!$E$729:$E$1448,Calculations!$A72)</f>
        <v>2.2855419266738713E-2</v>
      </c>
      <c r="J72" s="91">
        <f>SUMIFS('ReEDs Generation Data'!O$729:O$1448,'ReEDs Generation Data'!$E$729:$E$1448,Calculations!$A72)</f>
        <v>2.325324859644767E-2</v>
      </c>
      <c r="K72" s="91">
        <f>SUMIFS('ReEDs Generation Data'!P$729:P$1448,'ReEDs Generation Data'!$E$729:$E$1448,Calculations!$A72)</f>
        <v>2.366517277569484E-2</v>
      </c>
      <c r="L72" s="91">
        <f>SUMIFS('ReEDs Generation Data'!Q$729:Q$1448,'ReEDs Generation Data'!$E$729:$E$1448,Calculations!$A72)</f>
        <v>8.1003352303246734E-2</v>
      </c>
      <c r="M72" s="91">
        <f>SUMIFS('ReEDs Generation Data'!R$729:R$1448,'ReEDs Generation Data'!$E$729:$E$1448,Calculations!$A72)</f>
        <v>0.135662804803236</v>
      </c>
    </row>
    <row r="73" spans="1:37" ht="15.75" customHeight="1">
      <c r="A73" s="111" t="s">
        <v>129</v>
      </c>
      <c r="B73" s="91">
        <f>SUMIFS('ReEDs Generation Data'!G$729:G$1448,'ReEDs Generation Data'!$E$729:$E$1448,Calculations!$A73)</f>
        <v>1.6013154574007458E-2</v>
      </c>
      <c r="C73" s="91">
        <f>SUMIFS('ReEDs Generation Data'!H$729:H$1448,'ReEDs Generation Data'!$E$729:$E$1448,Calculations!$A73)</f>
        <v>1.4954991484128377E-2</v>
      </c>
      <c r="D73" s="91">
        <f>SUMIFS('ReEDs Generation Data'!I$729:I$1448,'ReEDs Generation Data'!$E$729:$E$1448,Calculations!$A73)</f>
        <v>1.4907153892359649E-2</v>
      </c>
      <c r="E73" s="91">
        <f>SUMIFS('ReEDs Generation Data'!J$729:J$1448,'ReEDs Generation Data'!$E$729:$E$1448,Calculations!$A73)</f>
        <v>1.4859621367745209E-2</v>
      </c>
      <c r="F73" s="91">
        <f>SUMIFS('ReEDs Generation Data'!K$729:K$1448,'ReEDs Generation Data'!$E$729:$E$1448,Calculations!$A73)</f>
        <v>1.4770413614146488E-2</v>
      </c>
      <c r="G73" s="91">
        <f>SUMIFS('ReEDs Generation Data'!L$729:L$1448,'ReEDs Generation Data'!$E$729:$E$1448,Calculations!$A73)</f>
        <v>1.4682270562436804E-2</v>
      </c>
      <c r="H73" s="91">
        <f>SUMIFS('ReEDs Generation Data'!M$729:M$1448,'ReEDs Generation Data'!$E$729:$E$1448,Calculations!$A73)</f>
        <v>1.489378686721839E-2</v>
      </c>
      <c r="I73" s="91">
        <f>SUMIFS('ReEDs Generation Data'!N$729:N$1448,'ReEDs Generation Data'!$E$729:$E$1448,Calculations!$A73)</f>
        <v>1.5111486560424905E-2</v>
      </c>
      <c r="J73" s="91">
        <f>SUMIFS('ReEDs Generation Data'!O$729:O$1448,'ReEDs Generation Data'!$E$729:$E$1448,Calculations!$A73)</f>
        <v>1.5374522320087765E-2</v>
      </c>
      <c r="K73" s="91">
        <f>SUMIFS('ReEDs Generation Data'!P$729:P$1448,'ReEDs Generation Data'!$E$729:$E$1448,Calculations!$A73)</f>
        <v>1.5646877275643824E-2</v>
      </c>
      <c r="L73" s="91">
        <f>SUMIFS('ReEDs Generation Data'!Q$729:Q$1448,'ReEDs Generation Data'!$E$729:$E$1448,Calculations!$A73)</f>
        <v>1.5272639782435791E-2</v>
      </c>
      <c r="M73" s="91">
        <f>SUMIFS('ReEDs Generation Data'!R$729:R$1448,'ReEDs Generation Data'!$E$729:$E$1448,Calculations!$A73)</f>
        <v>1.4915885929204542E-2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Rhode Island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4.1602909106672192E-2</v>
      </c>
      <c r="D39">
        <f>SUMPRODUCT(P$57:P$106,$B$57:$B$106)</f>
        <v>5.6837202336462542E-2</v>
      </c>
      <c r="E39">
        <f>SUMPRODUCT(AB$57:AB$106,$B$57:$B$106)</f>
        <v>5.4684641597759778E-2</v>
      </c>
      <c r="F39">
        <f>SUMPRODUCT(AN$57:AN$106,$B$57:$B$106)</f>
        <v>5.0534831403075145E-2</v>
      </c>
      <c r="G39">
        <f>SUMPRODUCT(AZ$57:AZ$106,$B$57:$B$106)</f>
        <v>4.5771690301892598E-2</v>
      </c>
      <c r="H39">
        <f>SUMPRODUCT(BL$57:BL$106,$B$57:$B$106)</f>
        <v>3.6945869201372078E-2</v>
      </c>
      <c r="I39">
        <f>SUMPRODUCT(BX$57:BX$106,$B$57:$B$106)</f>
        <v>3.7740667354863547E-2</v>
      </c>
      <c r="J39">
        <f>SUMPRODUCT(CJ$57:CJ$106,$B$57:$B$106)</f>
        <v>3.8965868096852853E-2</v>
      </c>
      <c r="K39">
        <f>SUMPRODUCT(CV$57:CV$106,$B$57:$B$106)</f>
        <v>3.8594889329511051E-2</v>
      </c>
      <c r="L39" s="156">
        <f>K39</f>
        <v>3.8594889329511051E-2</v>
      </c>
      <c r="M39" s="156">
        <f t="shared" ref="M39:AE50" si="53">L39</f>
        <v>3.8594889329511051E-2</v>
      </c>
      <c r="N39" s="156">
        <f t="shared" si="53"/>
        <v>3.8594889329511051E-2</v>
      </c>
      <c r="O39" s="156">
        <f t="shared" si="53"/>
        <v>3.8594889329511051E-2</v>
      </c>
      <c r="P39" s="156">
        <f t="shared" si="53"/>
        <v>3.8594889329511051E-2</v>
      </c>
      <c r="Q39" s="156">
        <f t="shared" si="53"/>
        <v>3.8594889329511051E-2</v>
      </c>
      <c r="R39" s="156">
        <f t="shared" si="53"/>
        <v>3.8594889329511051E-2</v>
      </c>
      <c r="S39" s="156">
        <f t="shared" si="53"/>
        <v>3.8594889329511051E-2</v>
      </c>
      <c r="T39" s="156">
        <f t="shared" si="53"/>
        <v>3.8594889329511051E-2</v>
      </c>
      <c r="U39" s="156">
        <f t="shared" si="53"/>
        <v>3.8594889329511051E-2</v>
      </c>
      <c r="V39" s="156">
        <f t="shared" si="53"/>
        <v>3.8594889329511051E-2</v>
      </c>
      <c r="W39" s="156">
        <f t="shared" si="53"/>
        <v>3.8594889329511051E-2</v>
      </c>
      <c r="X39" s="156">
        <f t="shared" si="53"/>
        <v>3.8594889329511051E-2</v>
      </c>
      <c r="Y39" s="156">
        <f t="shared" si="53"/>
        <v>3.8594889329511051E-2</v>
      </c>
      <c r="Z39" s="156">
        <f t="shared" si="53"/>
        <v>3.8594889329511051E-2</v>
      </c>
      <c r="AA39" s="156">
        <f t="shared" si="53"/>
        <v>3.8594889329511051E-2</v>
      </c>
      <c r="AB39" s="156">
        <f t="shared" si="53"/>
        <v>3.8594889329511051E-2</v>
      </c>
      <c r="AC39" s="156">
        <f t="shared" si="53"/>
        <v>3.8594889329511051E-2</v>
      </c>
      <c r="AD39" s="156">
        <f t="shared" si="53"/>
        <v>3.8594889329511051E-2</v>
      </c>
      <c r="AE39" s="156">
        <f t="shared" si="53"/>
        <v>3.8594889329511051E-2</v>
      </c>
    </row>
    <row r="40" spans="1:32">
      <c r="B40" s="2" t="s">
        <v>98</v>
      </c>
      <c r="C40">
        <f>SUMPRODUCT(E57:E106,$B$57:$B$106)</f>
        <v>0</v>
      </c>
      <c r="D40">
        <f>SUMPRODUCT(Q$57:Q$106,$B$57:$B$106)</f>
        <v>0</v>
      </c>
      <c r="E40">
        <f>SUMPRODUCT(AC$57:AC$106,$B$57:$B$106)</f>
        <v>0</v>
      </c>
      <c r="F40">
        <f>SUMPRODUCT(AO$57:AO$106,$B$57:$B$106)</f>
        <v>4.635104298232526E-4</v>
      </c>
      <c r="G40">
        <f>SUMPRODUCT(BA$57:BA$106,$B$57:$B$106)</f>
        <v>8.4659309007349616E-4</v>
      </c>
      <c r="H40">
        <f>SUMPRODUCT(BM$57:BM$106,$B$57:$B$106)</f>
        <v>1.0382876859022071E-3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3.028229705010883E-2</v>
      </c>
      <c r="D42">
        <f>SUMPRODUCT(S$57:S$106,$B$57:$B$106)</f>
        <v>4.2197392588333209E-2</v>
      </c>
      <c r="E42">
        <f>SUMPRODUCT(AE$57:AE$106,$B$57:$B$106)</f>
        <v>4.0756019331047146E-2</v>
      </c>
      <c r="F42">
        <f>SUMPRODUCT(AQ$57:AQ$106,$B$57:$B$106)</f>
        <v>3.8876681321085932E-2</v>
      </c>
      <c r="G42">
        <f>SUMPRODUCT(BC$57:BC$106,$B$57:$B$106)</f>
        <v>3.5004707027350326E-2</v>
      </c>
      <c r="H42">
        <f>SUMPRODUCT(BO$57:BO$106,$B$57:$B$106)</f>
        <v>2.7695741236473309E-2</v>
      </c>
      <c r="I42">
        <f>SUMPRODUCT(CA$57:CA$106,$B$57:$B$106)</f>
        <v>2.7591175146627185E-2</v>
      </c>
      <c r="J42">
        <f>SUMPRODUCT(CM$57:CM$106,$B$57:$B$106)</f>
        <v>2.8305425177631328E-2</v>
      </c>
      <c r="K42">
        <f>SUMPRODUCT(CY$57:CY$106,$B$57:$B$106)</f>
        <v>2.7783760544658486E-2</v>
      </c>
      <c r="L42" s="156">
        <f t="shared" si="54"/>
        <v>2.7783760544658486E-2</v>
      </c>
      <c r="M42" s="156">
        <f t="shared" si="53"/>
        <v>2.7783760544658486E-2</v>
      </c>
      <c r="N42" s="156">
        <f t="shared" si="53"/>
        <v>2.7783760544658486E-2</v>
      </c>
      <c r="O42" s="156">
        <f t="shared" si="53"/>
        <v>2.7783760544658486E-2</v>
      </c>
      <c r="P42" s="156">
        <f t="shared" si="53"/>
        <v>2.7783760544658486E-2</v>
      </c>
      <c r="Q42" s="156">
        <f t="shared" si="53"/>
        <v>2.7783760544658486E-2</v>
      </c>
      <c r="R42" s="156">
        <f t="shared" si="53"/>
        <v>2.7783760544658486E-2</v>
      </c>
      <c r="S42" s="156">
        <f t="shared" si="53"/>
        <v>2.7783760544658486E-2</v>
      </c>
      <c r="T42" s="156">
        <f t="shared" si="53"/>
        <v>2.7783760544658486E-2</v>
      </c>
      <c r="U42" s="156">
        <f t="shared" si="53"/>
        <v>2.7783760544658486E-2</v>
      </c>
      <c r="V42" s="156">
        <f t="shared" si="53"/>
        <v>2.7783760544658486E-2</v>
      </c>
      <c r="W42" s="156">
        <f t="shared" si="53"/>
        <v>2.7783760544658486E-2</v>
      </c>
      <c r="X42" s="156">
        <f t="shared" si="53"/>
        <v>2.7783760544658486E-2</v>
      </c>
      <c r="Y42" s="156">
        <f t="shared" si="53"/>
        <v>2.7783760544658486E-2</v>
      </c>
      <c r="Z42" s="156">
        <f t="shared" si="53"/>
        <v>2.7783760544658486E-2</v>
      </c>
      <c r="AA42" s="156">
        <f t="shared" si="53"/>
        <v>2.7783760544658486E-2</v>
      </c>
      <c r="AB42" s="156">
        <f t="shared" si="53"/>
        <v>2.7783760544658486E-2</v>
      </c>
      <c r="AC42" s="156">
        <f t="shared" si="53"/>
        <v>2.7783760544658486E-2</v>
      </c>
      <c r="AD42" s="156">
        <f t="shared" si="53"/>
        <v>2.7783760544658486E-2</v>
      </c>
      <c r="AE42" s="156">
        <f t="shared" si="53"/>
        <v>2.7783760544658486E-2</v>
      </c>
    </row>
    <row r="43" spans="1:32">
      <c r="B43" s="2" t="s">
        <v>346</v>
      </c>
      <c r="C43">
        <f>SUMPRODUCT(H57:H106,$B$57:$B$106)</f>
        <v>0.68885216333982602</v>
      </c>
      <c r="D43">
        <f>SUMPRODUCT(T$57:T$106,$B$57:$B$106)</f>
        <v>0.55166903258866862</v>
      </c>
      <c r="E43">
        <f>SUMPRODUCT(AF$57:AF$106,$B$57:$B$106)</f>
        <v>0.53062818839266246</v>
      </c>
      <c r="F43">
        <f>SUMPRODUCT(AR$57:AR$106,$B$57:$B$106)</f>
        <v>0.51884364117806769</v>
      </c>
      <c r="G43">
        <f>SUMPRODUCT(BD$57:BD$106,$B$57:$B$106)</f>
        <v>0.46258303657269423</v>
      </c>
      <c r="H43">
        <f>SUMPRODUCT(BP$57:BP$106,$B$57:$B$106)</f>
        <v>0.40102509709815759</v>
      </c>
      <c r="I43">
        <f>SUMPRODUCT(CB$57:CB$106,$B$57:$B$106)</f>
        <v>0.36925809613686122</v>
      </c>
      <c r="J43">
        <f>SUMPRODUCT(CN$57:CN$106,$B$57:$B$106)</f>
        <v>0.35566575517937582</v>
      </c>
      <c r="K43">
        <f>SUMPRODUCT(CZ$57:CZ$106,$B$57:$B$106)</f>
        <v>0.27353113877464197</v>
      </c>
      <c r="L43" s="156">
        <f t="shared" si="54"/>
        <v>0.27353113877464197</v>
      </c>
      <c r="M43" s="156">
        <f t="shared" si="53"/>
        <v>0.27353113877464197</v>
      </c>
      <c r="N43" s="156">
        <f t="shared" si="53"/>
        <v>0.27353113877464197</v>
      </c>
      <c r="O43" s="156">
        <f t="shared" si="53"/>
        <v>0.27353113877464197</v>
      </c>
      <c r="P43" s="156">
        <f t="shared" si="53"/>
        <v>0.27353113877464197</v>
      </c>
      <c r="Q43" s="156">
        <f t="shared" si="53"/>
        <v>0.27353113877464197</v>
      </c>
      <c r="R43" s="156">
        <f t="shared" si="53"/>
        <v>0.27353113877464197</v>
      </c>
      <c r="S43" s="156">
        <f t="shared" si="53"/>
        <v>0.27353113877464197</v>
      </c>
      <c r="T43" s="156">
        <f t="shared" si="53"/>
        <v>0.27353113877464197</v>
      </c>
      <c r="U43" s="156">
        <f t="shared" si="53"/>
        <v>0.27353113877464197</v>
      </c>
      <c r="V43" s="156">
        <f t="shared" si="53"/>
        <v>0.27353113877464197</v>
      </c>
      <c r="W43" s="156">
        <f t="shared" si="53"/>
        <v>0.27353113877464197</v>
      </c>
      <c r="X43" s="156">
        <f t="shared" si="53"/>
        <v>0.27353113877464197</v>
      </c>
      <c r="Y43" s="156">
        <f t="shared" si="53"/>
        <v>0.27353113877464197</v>
      </c>
      <c r="Z43" s="156">
        <f t="shared" si="53"/>
        <v>0.27353113877464197</v>
      </c>
      <c r="AA43" s="156">
        <f t="shared" si="53"/>
        <v>0.27353113877464197</v>
      </c>
      <c r="AB43" s="156">
        <f t="shared" si="53"/>
        <v>0.27353113877464197</v>
      </c>
      <c r="AC43" s="156">
        <f t="shared" si="53"/>
        <v>0.27353113877464197</v>
      </c>
      <c r="AD43" s="156">
        <f t="shared" si="53"/>
        <v>0.27353113877464197</v>
      </c>
      <c r="AE43" s="156">
        <f t="shared" si="53"/>
        <v>0.27353113877464197</v>
      </c>
    </row>
    <row r="44" spans="1:32">
      <c r="B44" s="2" t="s">
        <v>99</v>
      </c>
      <c r="C44">
        <f>SUMPRODUCT(I57:I106,$B$57:$B$106)</f>
        <v>0.13532356119817684</v>
      </c>
      <c r="D44">
        <f>SUMPRODUCT(U$57:U$106,$B$57:$B$106)</f>
        <v>0.1519782840243214</v>
      </c>
      <c r="E44">
        <f>SUMPRODUCT(AG$57:AG$106,$B$57:$B$106)</f>
        <v>0.14231106043469943</v>
      </c>
      <c r="F44">
        <f>SUMPRODUCT(AS$57:AS$106,$B$57:$B$106)</f>
        <v>0.14626145518929284</v>
      </c>
      <c r="G44">
        <f>SUMPRODUCT(BE$57:BE$106,$B$57:$B$106)</f>
        <v>0.14992007658075521</v>
      </c>
      <c r="H44">
        <f>SUMPRODUCT(BQ$57:BQ$106,$B$57:$B$106)</f>
        <v>0.15125698686571487</v>
      </c>
      <c r="I44">
        <f>SUMPRODUCT(CC$57:CC$106,$B$57:$B$106)</f>
        <v>0.15904049376031101</v>
      </c>
      <c r="J44">
        <f>SUMPRODUCT(CO$57:CO$106,$B$57:$B$106)</f>
        <v>0.161179845148885</v>
      </c>
      <c r="K44">
        <f>SUMPRODUCT(DA$57:DA$106,$B$57:$B$106)</f>
        <v>0.17962719979138278</v>
      </c>
      <c r="L44" s="156">
        <f t="shared" si="54"/>
        <v>0.17962719979138278</v>
      </c>
      <c r="M44" s="156">
        <f t="shared" si="53"/>
        <v>0.17962719979138278</v>
      </c>
      <c r="N44" s="156">
        <f t="shared" si="53"/>
        <v>0.17962719979138278</v>
      </c>
      <c r="O44" s="156">
        <f t="shared" si="53"/>
        <v>0.17962719979138278</v>
      </c>
      <c r="P44" s="156">
        <f t="shared" si="53"/>
        <v>0.17962719979138278</v>
      </c>
      <c r="Q44" s="156">
        <f t="shared" si="53"/>
        <v>0.17962719979138278</v>
      </c>
      <c r="R44" s="156">
        <f t="shared" si="53"/>
        <v>0.17962719979138278</v>
      </c>
      <c r="S44" s="156">
        <f t="shared" si="53"/>
        <v>0.17962719979138278</v>
      </c>
      <c r="T44" s="156">
        <f t="shared" si="53"/>
        <v>0.17962719979138278</v>
      </c>
      <c r="U44" s="156">
        <f t="shared" si="53"/>
        <v>0.17962719979138278</v>
      </c>
      <c r="V44" s="156">
        <f t="shared" si="53"/>
        <v>0.17962719979138278</v>
      </c>
      <c r="W44" s="156">
        <f t="shared" si="53"/>
        <v>0.17962719979138278</v>
      </c>
      <c r="X44" s="156">
        <f t="shared" si="53"/>
        <v>0.17962719979138278</v>
      </c>
      <c r="Y44" s="156">
        <f t="shared" si="53"/>
        <v>0.17962719979138278</v>
      </c>
      <c r="Z44" s="156">
        <f t="shared" si="53"/>
        <v>0.17962719979138278</v>
      </c>
      <c r="AA44" s="156">
        <f t="shared" si="53"/>
        <v>0.17962719979138278</v>
      </c>
      <c r="AB44" s="156">
        <f t="shared" si="53"/>
        <v>0.17962719979138278</v>
      </c>
      <c r="AC44" s="156">
        <f t="shared" si="53"/>
        <v>0.17962719979138278</v>
      </c>
      <c r="AD44" s="156">
        <f t="shared" si="53"/>
        <v>0.17962719979138278</v>
      </c>
      <c r="AE44" s="156">
        <f t="shared" si="53"/>
        <v>0.17962719979138278</v>
      </c>
    </row>
    <row r="45" spans="1:32">
      <c r="B45" s="2" t="s">
        <v>109</v>
      </c>
      <c r="C45">
        <f>SUMPRODUCT(J57:J106,$B$57:$B$106)</f>
        <v>0</v>
      </c>
      <c r="D45">
        <f>SUMPRODUCT(V$57:V$106,$B$57:$B$106)</f>
        <v>4.6502378612623331E-2</v>
      </c>
      <c r="E45">
        <f>SUMPRODUCT(AH$57:AH$106,$B$57:$B$106)</f>
        <v>9.5108027390044703E-2</v>
      </c>
      <c r="F45">
        <f>SUMPRODUCT(AT$57:AT$106,$B$57:$B$106)</f>
        <v>0.11083053633638472</v>
      </c>
      <c r="G45">
        <f>SUMPRODUCT(BF$57:BF$106,$B$57:$B$106)</f>
        <v>0.18409904175857447</v>
      </c>
      <c r="H45">
        <f>SUMPRODUCT(BR$57:BR$106,$B$57:$B$106)</f>
        <v>0.28328955586859578</v>
      </c>
      <c r="I45">
        <f>SUMPRODUCT(CD$57:CD$106,$B$57:$B$106)</f>
        <v>0.30736091793212345</v>
      </c>
      <c r="J45">
        <f>SUMPRODUCT(CP$57:CP$106,$B$57:$B$106)</f>
        <v>0.3145909318220621</v>
      </c>
      <c r="K45">
        <f>SUMPRODUCT(DB$57:DB$106,$B$57:$B$106)</f>
        <v>0.38284681117659375</v>
      </c>
      <c r="L45" s="156">
        <f t="shared" si="54"/>
        <v>0.38284681117659375</v>
      </c>
      <c r="M45" s="156">
        <f t="shared" si="53"/>
        <v>0.38284681117659375</v>
      </c>
      <c r="N45" s="156">
        <f t="shared" si="53"/>
        <v>0.38284681117659375</v>
      </c>
      <c r="O45" s="156">
        <f t="shared" si="53"/>
        <v>0.38284681117659375</v>
      </c>
      <c r="P45" s="156">
        <f t="shared" si="53"/>
        <v>0.38284681117659375</v>
      </c>
      <c r="Q45" s="156">
        <f t="shared" si="53"/>
        <v>0.38284681117659375</v>
      </c>
      <c r="R45" s="156">
        <f t="shared" si="53"/>
        <v>0.38284681117659375</v>
      </c>
      <c r="S45" s="156">
        <f t="shared" si="53"/>
        <v>0.38284681117659375</v>
      </c>
      <c r="T45" s="156">
        <f t="shared" si="53"/>
        <v>0.38284681117659375</v>
      </c>
      <c r="U45" s="156">
        <f t="shared" si="53"/>
        <v>0.38284681117659375</v>
      </c>
      <c r="V45" s="156">
        <f t="shared" si="53"/>
        <v>0.38284681117659375</v>
      </c>
      <c r="W45" s="156">
        <f t="shared" si="53"/>
        <v>0.38284681117659375</v>
      </c>
      <c r="X45" s="156">
        <f t="shared" si="53"/>
        <v>0.38284681117659375</v>
      </c>
      <c r="Y45" s="156">
        <f t="shared" si="53"/>
        <v>0.38284681117659375</v>
      </c>
      <c r="Z45" s="156">
        <f t="shared" si="53"/>
        <v>0.38284681117659375</v>
      </c>
      <c r="AA45" s="156">
        <f t="shared" si="53"/>
        <v>0.38284681117659375</v>
      </c>
      <c r="AB45" s="156">
        <f t="shared" si="53"/>
        <v>0.38284681117659375</v>
      </c>
      <c r="AC45" s="156">
        <f t="shared" si="53"/>
        <v>0.38284681117659375</v>
      </c>
      <c r="AD45" s="156">
        <f t="shared" si="53"/>
        <v>0.38284681117659375</v>
      </c>
      <c r="AE45" s="156">
        <f t="shared" si="53"/>
        <v>0.38284681117659375</v>
      </c>
    </row>
    <row r="46" spans="1:32">
      <c r="B46" s="2" t="s">
        <v>106</v>
      </c>
      <c r="C46">
        <f>SUMPRODUCT(K57:K106,$B$57:$B$106)</f>
        <v>4.5355069311491629E-2</v>
      </c>
      <c r="D46">
        <f>SUMPRODUCT(W$57:W$106,$B$57:$B$106)</f>
        <v>8.0475580309421202E-2</v>
      </c>
      <c r="E46">
        <f>SUMPRODUCT(AI$57:AI$106,$B$57:$B$106)</f>
        <v>4.1578390053202977E-2</v>
      </c>
      <c r="F46">
        <f>SUMPRODUCT(AU$57:AU$106,$B$57:$B$106)</f>
        <v>3.9017190727218251E-2</v>
      </c>
      <c r="G46">
        <f>SUMPRODUCT(BG$57:BG$106,$B$57:$B$106)</f>
        <v>3.4608883224060111E-2</v>
      </c>
      <c r="H46">
        <f>SUMPRODUCT(BS$57:BS$106,$B$57:$B$106)</f>
        <v>2.650312071922091E-2</v>
      </c>
      <c r="I46">
        <f>SUMPRODUCT(CE$57:CE$106,$B$57:$B$106)</f>
        <v>2.6557848713302828E-2</v>
      </c>
      <c r="J46">
        <f>SUMPRODUCT(CQ$57:CQ$106,$B$57:$B$106)</f>
        <v>2.6600483542427049E-2</v>
      </c>
      <c r="K46">
        <f>SUMPRODUCT(DC$57:DC$106,$B$57:$B$106)</f>
        <v>2.0384330735358218E-2</v>
      </c>
      <c r="L46" s="156">
        <f t="shared" si="54"/>
        <v>2.0384330735358218E-2</v>
      </c>
      <c r="M46" s="156">
        <f t="shared" si="53"/>
        <v>2.0384330735358218E-2</v>
      </c>
      <c r="N46" s="156">
        <f t="shared" si="53"/>
        <v>2.0384330735358218E-2</v>
      </c>
      <c r="O46" s="156">
        <f t="shared" si="53"/>
        <v>2.0384330735358218E-2</v>
      </c>
      <c r="P46" s="156">
        <f t="shared" si="53"/>
        <v>2.0384330735358218E-2</v>
      </c>
      <c r="Q46" s="156">
        <f t="shared" si="53"/>
        <v>2.0384330735358218E-2</v>
      </c>
      <c r="R46" s="156">
        <f t="shared" si="53"/>
        <v>2.0384330735358218E-2</v>
      </c>
      <c r="S46" s="156">
        <f t="shared" si="53"/>
        <v>2.0384330735358218E-2</v>
      </c>
      <c r="T46" s="156">
        <f t="shared" si="53"/>
        <v>2.0384330735358218E-2</v>
      </c>
      <c r="U46" s="156">
        <f t="shared" si="53"/>
        <v>2.0384330735358218E-2</v>
      </c>
      <c r="V46" s="156">
        <f t="shared" si="53"/>
        <v>2.0384330735358218E-2</v>
      </c>
      <c r="W46" s="156">
        <f t="shared" si="53"/>
        <v>2.0384330735358218E-2</v>
      </c>
      <c r="X46" s="156">
        <f t="shared" si="53"/>
        <v>2.0384330735358218E-2</v>
      </c>
      <c r="Y46" s="156">
        <f t="shared" si="53"/>
        <v>2.0384330735358218E-2</v>
      </c>
      <c r="Z46" s="156">
        <f t="shared" si="53"/>
        <v>2.0384330735358218E-2</v>
      </c>
      <c r="AA46" s="156">
        <f t="shared" si="53"/>
        <v>2.0384330735358218E-2</v>
      </c>
      <c r="AB46" s="156">
        <f t="shared" si="53"/>
        <v>2.0384330735358218E-2</v>
      </c>
      <c r="AC46" s="156">
        <f t="shared" si="53"/>
        <v>2.0384330735358218E-2</v>
      </c>
      <c r="AD46" s="156">
        <f t="shared" si="53"/>
        <v>2.0384330735358218E-2</v>
      </c>
      <c r="AE46" s="156">
        <f t="shared" si="53"/>
        <v>2.0384330735358218E-2</v>
      </c>
    </row>
    <row r="47" spans="1:32">
      <c r="B47" s="2" t="s">
        <v>100</v>
      </c>
      <c r="C47">
        <f>SUMPRODUCT(L57:L106,$B$57:$B$106)</f>
        <v>5.4075053688387477E-3</v>
      </c>
      <c r="D47">
        <f>SUMPRODUCT(X$57:X$106,$B$57:$B$106)</f>
        <v>7.6686184071916349E-3</v>
      </c>
      <c r="E47">
        <f>SUMPRODUCT(AJ$57:AJ$106,$B$57:$B$106)</f>
        <v>7.3905868171645021E-3</v>
      </c>
      <c r="F47">
        <f>SUMPRODUCT(AV$57:AV$106,$B$57:$B$106)</f>
        <v>6.9960214694550701E-3</v>
      </c>
      <c r="G47">
        <f>SUMPRODUCT(BH$57:BH$106,$B$57:$B$106)</f>
        <v>6.1352132168959366E-3</v>
      </c>
      <c r="H47">
        <f>SUMPRODUCT(BT$57:BT$106,$B$57:$B$106)</f>
        <v>4.7010890451878052E-3</v>
      </c>
      <c r="I47">
        <f>SUMPRODUCT(CF$57:CF$106,$B$57:$B$106)</f>
        <v>4.5567533357343259E-3</v>
      </c>
      <c r="J47">
        <f>SUMPRODUCT(CR$57:CR$106,$B$57:$B$106)</f>
        <v>4.7514233064088933E-3</v>
      </c>
      <c r="K47">
        <f>SUMPRODUCT(DD$57:DD$106,$B$57:$B$106)</f>
        <v>4.5462955996719888E-3</v>
      </c>
      <c r="L47" s="156">
        <f t="shared" si="54"/>
        <v>4.5462955996719888E-3</v>
      </c>
      <c r="M47" s="156">
        <f t="shared" si="53"/>
        <v>4.5462955996719888E-3</v>
      </c>
      <c r="N47" s="156">
        <f t="shared" si="53"/>
        <v>4.5462955996719888E-3</v>
      </c>
      <c r="O47" s="156">
        <f t="shared" si="53"/>
        <v>4.5462955996719888E-3</v>
      </c>
      <c r="P47" s="156">
        <f t="shared" si="53"/>
        <v>4.5462955996719888E-3</v>
      </c>
      <c r="Q47" s="156">
        <f t="shared" si="53"/>
        <v>4.5462955996719888E-3</v>
      </c>
      <c r="R47" s="156">
        <f t="shared" si="53"/>
        <v>4.5462955996719888E-3</v>
      </c>
      <c r="S47" s="156">
        <f t="shared" si="53"/>
        <v>4.5462955996719888E-3</v>
      </c>
      <c r="T47" s="156">
        <f t="shared" si="53"/>
        <v>4.5462955996719888E-3</v>
      </c>
      <c r="U47" s="156">
        <f t="shared" si="53"/>
        <v>4.5462955996719888E-3</v>
      </c>
      <c r="V47" s="156">
        <f t="shared" si="53"/>
        <v>4.5462955996719888E-3</v>
      </c>
      <c r="W47" s="156">
        <f t="shared" si="53"/>
        <v>4.5462955996719888E-3</v>
      </c>
      <c r="X47" s="156">
        <f t="shared" si="53"/>
        <v>4.5462955996719888E-3</v>
      </c>
      <c r="Y47" s="156">
        <f t="shared" si="53"/>
        <v>4.5462955996719888E-3</v>
      </c>
      <c r="Z47" s="156">
        <f t="shared" si="53"/>
        <v>4.5462955996719888E-3</v>
      </c>
      <c r="AA47" s="156">
        <f t="shared" si="53"/>
        <v>4.5462955996719888E-3</v>
      </c>
      <c r="AB47" s="156">
        <f t="shared" si="53"/>
        <v>4.5462955996719888E-3</v>
      </c>
      <c r="AC47" s="156">
        <f t="shared" si="53"/>
        <v>4.5462955996719888E-3</v>
      </c>
      <c r="AD47" s="156">
        <f t="shared" si="53"/>
        <v>4.5462955996719888E-3</v>
      </c>
      <c r="AE47" s="156">
        <f t="shared" si="53"/>
        <v>4.5462955996719888E-3</v>
      </c>
    </row>
    <row r="48" spans="1:32">
      <c r="B48" s="2" t="s">
        <v>102</v>
      </c>
      <c r="C48">
        <f>SUMPRODUCT(N57:N106,$B$57:$B$106)</f>
        <v>5.3176494624885648E-2</v>
      </c>
      <c r="D48">
        <f>SUMPRODUCT(Z$57:Z$106,$B$57:$B$106)</f>
        <v>6.2671511132978003E-2</v>
      </c>
      <c r="E48">
        <f>SUMPRODUCT(AL$57:AL$106,$B$57:$B$106)</f>
        <v>8.7543085983418881E-2</v>
      </c>
      <c r="F48">
        <f>SUMPRODUCT(AX$57:AX$106,$B$57:$B$106)</f>
        <v>8.8176131945597119E-2</v>
      </c>
      <c r="G48">
        <f>SUMPRODUCT(BJ$57:BJ$106,$B$57:$B$106)</f>
        <v>8.1030758227703545E-2</v>
      </c>
      <c r="H48">
        <f>SUMPRODUCT(BV$57:BV$106,$B$57:$B$106)</f>
        <v>6.7544252279375425E-2</v>
      </c>
      <c r="I48">
        <f>SUMPRODUCT(CH$57:CH$106,$B$57:$B$106)</f>
        <v>6.789404762017634E-2</v>
      </c>
      <c r="J48">
        <f>SUMPRODUCT(CT$57:CT$106,$B$57:$B$106)</f>
        <v>6.9940267726356892E-2</v>
      </c>
      <c r="K48">
        <f>SUMPRODUCT(DF$57:DF$106,$B$57:$B$106)</f>
        <v>7.2685574048181684E-2</v>
      </c>
      <c r="L48" s="156">
        <f t="shared" si="54"/>
        <v>7.2685574048181684E-2</v>
      </c>
      <c r="M48" s="156">
        <f t="shared" si="53"/>
        <v>7.2685574048181684E-2</v>
      </c>
      <c r="N48" s="156">
        <f t="shared" si="53"/>
        <v>7.2685574048181684E-2</v>
      </c>
      <c r="O48" s="156">
        <f t="shared" si="53"/>
        <v>7.2685574048181684E-2</v>
      </c>
      <c r="P48" s="156">
        <f t="shared" si="53"/>
        <v>7.2685574048181684E-2</v>
      </c>
      <c r="Q48" s="156">
        <f t="shared" si="53"/>
        <v>7.2685574048181684E-2</v>
      </c>
      <c r="R48" s="156">
        <f t="shared" si="53"/>
        <v>7.2685574048181684E-2</v>
      </c>
      <c r="S48" s="156">
        <f t="shared" si="53"/>
        <v>7.2685574048181684E-2</v>
      </c>
      <c r="T48" s="156">
        <f t="shared" si="53"/>
        <v>7.2685574048181684E-2</v>
      </c>
      <c r="U48" s="156">
        <f t="shared" si="53"/>
        <v>7.2685574048181684E-2</v>
      </c>
      <c r="V48" s="156">
        <f t="shared" si="53"/>
        <v>7.2685574048181684E-2</v>
      </c>
      <c r="W48" s="156">
        <f t="shared" si="53"/>
        <v>7.2685574048181684E-2</v>
      </c>
      <c r="X48" s="156">
        <f t="shared" si="53"/>
        <v>7.2685574048181684E-2</v>
      </c>
      <c r="Y48" s="156">
        <f t="shared" si="53"/>
        <v>7.2685574048181684E-2</v>
      </c>
      <c r="Z48" s="156">
        <f t="shared" si="53"/>
        <v>7.2685574048181684E-2</v>
      </c>
      <c r="AA48" s="156">
        <f t="shared" si="53"/>
        <v>7.2685574048181684E-2</v>
      </c>
      <c r="AB48" s="156">
        <f t="shared" si="53"/>
        <v>7.2685574048181684E-2</v>
      </c>
      <c r="AC48" s="156">
        <f t="shared" si="53"/>
        <v>7.2685574048181684E-2</v>
      </c>
      <c r="AD48" s="156">
        <f t="shared" si="53"/>
        <v>7.2685574048181684E-2</v>
      </c>
      <c r="AE48" s="156">
        <f t="shared" si="53"/>
        <v>7.2685574048181684E-2</v>
      </c>
    </row>
    <row r="49" spans="1:110">
      <c r="B49" s="1"/>
    </row>
    <row r="50" spans="1:110">
      <c r="B50" s="1"/>
      <c r="C50" s="160">
        <f>SUM(C39:C48)</f>
        <v>0.99999999999999989</v>
      </c>
      <c r="D50" s="160">
        <f>SUM(D39:D48)</f>
        <v>0.99999999999999989</v>
      </c>
      <c r="E50" s="160">
        <f>SUM(E39:E48)</f>
        <v>1</v>
      </c>
      <c r="F50" s="160">
        <f>SUM(F39:F48)</f>
        <v>1</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0.37573830455384</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0.62426169544615995</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1330952</v>
      </c>
      <c r="D2" s="91">
        <f>C2</f>
        <v>1330952</v>
      </c>
      <c r="E2" s="91">
        <f t="shared" ref="E2:AH2" si="0">D2</f>
        <v>1330952</v>
      </c>
      <c r="F2" s="91">
        <f t="shared" si="0"/>
        <v>1330952</v>
      </c>
      <c r="G2" s="91">
        <f t="shared" si="0"/>
        <v>1330952</v>
      </c>
      <c r="H2" s="91">
        <f t="shared" si="0"/>
        <v>1330952</v>
      </c>
      <c r="I2" s="91">
        <f t="shared" si="0"/>
        <v>1330952</v>
      </c>
      <c r="J2" s="91">
        <f t="shared" si="0"/>
        <v>1330952</v>
      </c>
      <c r="K2" s="91">
        <f t="shared" si="0"/>
        <v>1330952</v>
      </c>
      <c r="L2" s="91">
        <f t="shared" si="0"/>
        <v>1330952</v>
      </c>
      <c r="M2" s="91">
        <f t="shared" si="0"/>
        <v>1330952</v>
      </c>
      <c r="N2" s="91">
        <f t="shared" si="0"/>
        <v>1330952</v>
      </c>
      <c r="O2" s="91">
        <f t="shared" si="0"/>
        <v>1330952</v>
      </c>
      <c r="P2" s="91">
        <f t="shared" si="0"/>
        <v>1330952</v>
      </c>
      <c r="Q2" s="91">
        <f t="shared" si="0"/>
        <v>1330952</v>
      </c>
      <c r="R2" s="91">
        <f t="shared" si="0"/>
        <v>1330952</v>
      </c>
      <c r="S2" s="91">
        <f t="shared" si="0"/>
        <v>1330952</v>
      </c>
      <c r="T2" s="91">
        <f t="shared" si="0"/>
        <v>1330952</v>
      </c>
      <c r="U2" s="91">
        <f t="shared" si="0"/>
        <v>1330952</v>
      </c>
      <c r="V2" s="91">
        <f t="shared" si="0"/>
        <v>1330952</v>
      </c>
      <c r="W2" s="91">
        <f t="shared" si="0"/>
        <v>1330952</v>
      </c>
      <c r="X2" s="91">
        <f t="shared" si="0"/>
        <v>1330952</v>
      </c>
      <c r="Y2" s="91">
        <f t="shared" si="0"/>
        <v>1330952</v>
      </c>
      <c r="Z2" s="91">
        <f t="shared" si="0"/>
        <v>1330952</v>
      </c>
      <c r="AA2" s="91">
        <f t="shared" si="0"/>
        <v>1330952</v>
      </c>
      <c r="AB2" s="91">
        <f t="shared" si="0"/>
        <v>1330952</v>
      </c>
      <c r="AC2" s="91">
        <f t="shared" si="0"/>
        <v>1330952</v>
      </c>
      <c r="AD2" s="91">
        <f t="shared" si="0"/>
        <v>1330952</v>
      </c>
      <c r="AE2" s="91">
        <f t="shared" si="0"/>
        <v>1330952</v>
      </c>
      <c r="AF2" s="91">
        <f t="shared" si="0"/>
        <v>1330952</v>
      </c>
      <c r="AG2" s="91">
        <f t="shared" si="0"/>
        <v>1330952</v>
      </c>
      <c r="AH2" s="91">
        <f t="shared" si="0"/>
        <v>1330952</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1330952</v>
      </c>
      <c r="C2">
        <f>exports!E2*IFERROR(INDEX('state specific adjustments'!$C$4:$AG$5,MATCH(About!$B$2,'state specific adjustments'!$B$4:$B$5,0),MATCH('EIaE-BEE'!C$1,'state specific adjustments'!$C$3:$AG$3,0)),1)</f>
        <v>1330952</v>
      </c>
      <c r="D2">
        <f>exports!F2*IFERROR(INDEX('state specific adjustments'!$C$4:$AG$5,MATCH(About!$B$2,'state specific adjustments'!$B$4:$B$5,0),MATCH('EIaE-BEE'!D$1,'state specific adjustments'!$C$3:$AG$3,0)),1)</f>
        <v>1330952</v>
      </c>
      <c r="E2">
        <f>exports!G2*IFERROR(INDEX('state specific adjustments'!$C$4:$AG$5,MATCH(About!$B$2,'state specific adjustments'!$B$4:$B$5,0),MATCH('EIaE-BEE'!E$1,'state specific adjustments'!$C$3:$AG$3,0)),1)</f>
        <v>1330952</v>
      </c>
      <c r="F2">
        <f>exports!H2*IFERROR(INDEX('state specific adjustments'!$C$4:$AG$5,MATCH(About!$B$2,'state specific adjustments'!$B$4:$B$5,0),MATCH('EIaE-BEE'!F$1,'state specific adjustments'!$C$3:$AG$3,0)),1)</f>
        <v>1330952</v>
      </c>
      <c r="G2">
        <f>exports!I2*IFERROR(INDEX('state specific adjustments'!$C$4:$AG$5,MATCH(About!$B$2,'state specific adjustments'!$B$4:$B$5,0),MATCH('EIaE-BEE'!G$1,'state specific adjustments'!$C$3:$AG$3,0)),1)</f>
        <v>1330952</v>
      </c>
      <c r="H2">
        <f>exports!J2*IFERROR(INDEX('state specific adjustments'!$C$4:$AG$5,MATCH(About!$B$2,'state specific adjustments'!$B$4:$B$5,0),MATCH('EIaE-BEE'!H$1,'state specific adjustments'!$C$3:$AG$3,0)),1)</f>
        <v>1330952</v>
      </c>
      <c r="I2">
        <f>exports!K2*IFERROR(INDEX('state specific adjustments'!$C$4:$AG$5,MATCH(About!$B$2,'state specific adjustments'!$B$4:$B$5,0),MATCH('EIaE-BEE'!I$1,'state specific adjustments'!$C$3:$AG$3,0)),1)</f>
        <v>1330952</v>
      </c>
      <c r="J2">
        <f>exports!L2*IFERROR(INDEX('state specific adjustments'!$C$4:$AG$5,MATCH(About!$B$2,'state specific adjustments'!$B$4:$B$5,0),MATCH('EIaE-BEE'!J$1,'state specific adjustments'!$C$3:$AG$3,0)),1)</f>
        <v>1330952</v>
      </c>
      <c r="K2">
        <f>exports!M2*IFERROR(INDEX('state specific adjustments'!$C$4:$AG$5,MATCH(About!$B$2,'state specific adjustments'!$B$4:$B$5,0),MATCH('EIaE-BEE'!K$1,'state specific adjustments'!$C$3:$AG$3,0)),1)</f>
        <v>1330952</v>
      </c>
      <c r="L2">
        <f>exports!N2*IFERROR(INDEX('state specific adjustments'!$C$4:$AG$5,MATCH(About!$B$2,'state specific adjustments'!$B$4:$B$5,0),MATCH('EIaE-BEE'!L$1,'state specific adjustments'!$C$3:$AG$3,0)),1)</f>
        <v>1330952</v>
      </c>
      <c r="M2">
        <f>exports!O2*IFERROR(INDEX('state specific adjustments'!$C$4:$AG$5,MATCH(About!$B$2,'state specific adjustments'!$B$4:$B$5,0),MATCH('EIaE-BEE'!M$1,'state specific adjustments'!$C$3:$AG$3,0)),1)</f>
        <v>1330952</v>
      </c>
      <c r="N2">
        <f>exports!P2*IFERROR(INDEX('state specific adjustments'!$C$4:$AG$5,MATCH(About!$B$2,'state specific adjustments'!$B$4:$B$5,0),MATCH('EIaE-BEE'!N$1,'state specific adjustments'!$C$3:$AG$3,0)),1)</f>
        <v>1330952</v>
      </c>
      <c r="O2">
        <f>exports!Q2*IFERROR(INDEX('state specific adjustments'!$C$4:$AG$5,MATCH(About!$B$2,'state specific adjustments'!$B$4:$B$5,0),MATCH('EIaE-BEE'!O$1,'state specific adjustments'!$C$3:$AG$3,0)),1)</f>
        <v>1330952</v>
      </c>
      <c r="P2">
        <f>exports!R2*IFERROR(INDEX('state specific adjustments'!$C$4:$AG$5,MATCH(About!$B$2,'state specific adjustments'!$B$4:$B$5,0),MATCH('EIaE-BEE'!P$1,'state specific adjustments'!$C$3:$AG$3,0)),1)</f>
        <v>1330952</v>
      </c>
      <c r="Q2">
        <f>exports!S2*IFERROR(INDEX('state specific adjustments'!$C$4:$AG$5,MATCH(About!$B$2,'state specific adjustments'!$B$4:$B$5,0),MATCH('EIaE-BEE'!Q$1,'state specific adjustments'!$C$3:$AG$3,0)),1)</f>
        <v>1330952</v>
      </c>
      <c r="R2">
        <f>exports!T2*IFERROR(INDEX('state specific adjustments'!$C$4:$AG$5,MATCH(About!$B$2,'state specific adjustments'!$B$4:$B$5,0),MATCH('EIaE-BEE'!R$1,'state specific adjustments'!$C$3:$AG$3,0)),1)</f>
        <v>1330952</v>
      </c>
      <c r="S2">
        <f>exports!U2*IFERROR(INDEX('state specific adjustments'!$C$4:$AG$5,MATCH(About!$B$2,'state specific adjustments'!$B$4:$B$5,0),MATCH('EIaE-BEE'!S$1,'state specific adjustments'!$C$3:$AG$3,0)),1)</f>
        <v>1330952</v>
      </c>
      <c r="T2">
        <f>exports!V2*IFERROR(INDEX('state specific adjustments'!$C$4:$AG$5,MATCH(About!$B$2,'state specific adjustments'!$B$4:$B$5,0),MATCH('EIaE-BEE'!T$1,'state specific adjustments'!$C$3:$AG$3,0)),1)</f>
        <v>1330952</v>
      </c>
      <c r="U2">
        <f>exports!W2*IFERROR(INDEX('state specific adjustments'!$C$4:$AG$5,MATCH(About!$B$2,'state specific adjustments'!$B$4:$B$5,0),MATCH('EIaE-BEE'!U$1,'state specific adjustments'!$C$3:$AG$3,0)),1)</f>
        <v>1330952</v>
      </c>
      <c r="V2">
        <f>exports!X2*IFERROR(INDEX('state specific adjustments'!$C$4:$AG$5,MATCH(About!$B$2,'state specific adjustments'!$B$4:$B$5,0),MATCH('EIaE-BEE'!V$1,'state specific adjustments'!$C$3:$AG$3,0)),1)</f>
        <v>1330952</v>
      </c>
      <c r="W2">
        <f>exports!Y2*IFERROR(INDEX('state specific adjustments'!$C$4:$AG$5,MATCH(About!$B$2,'state specific adjustments'!$B$4:$B$5,0),MATCH('EIaE-BEE'!W$1,'state specific adjustments'!$C$3:$AG$3,0)),1)</f>
        <v>1330952</v>
      </c>
      <c r="X2">
        <f>exports!Z2*IFERROR(INDEX('state specific adjustments'!$C$4:$AG$5,MATCH(About!$B$2,'state specific adjustments'!$B$4:$B$5,0),MATCH('EIaE-BEE'!X$1,'state specific adjustments'!$C$3:$AG$3,0)),1)</f>
        <v>1330952</v>
      </c>
      <c r="Y2">
        <f>exports!AA2*IFERROR(INDEX('state specific adjustments'!$C$4:$AG$5,MATCH(About!$B$2,'state specific adjustments'!$B$4:$B$5,0),MATCH('EIaE-BEE'!Y$1,'state specific adjustments'!$C$3:$AG$3,0)),1)</f>
        <v>1330952</v>
      </c>
      <c r="Z2">
        <f>exports!AB2*IFERROR(INDEX('state specific adjustments'!$C$4:$AG$5,MATCH(About!$B$2,'state specific adjustments'!$B$4:$B$5,0),MATCH('EIaE-BEE'!Z$1,'state specific adjustments'!$C$3:$AG$3,0)),1)</f>
        <v>1330952</v>
      </c>
      <c r="AA2">
        <f>exports!AC2*IFERROR(INDEX('state specific adjustments'!$C$4:$AG$5,MATCH(About!$B$2,'state specific adjustments'!$B$4:$B$5,0),MATCH('EIaE-BEE'!AA$1,'state specific adjustments'!$C$3:$AG$3,0)),1)</f>
        <v>1330952</v>
      </c>
      <c r="AB2">
        <f>exports!AD2*IFERROR(INDEX('state specific adjustments'!$C$4:$AG$5,MATCH(About!$B$2,'state specific adjustments'!$B$4:$B$5,0),MATCH('EIaE-BEE'!AB$1,'state specific adjustments'!$C$3:$AG$3,0)),1)</f>
        <v>1330952</v>
      </c>
      <c r="AC2">
        <f>exports!AE2*IFERROR(INDEX('state specific adjustments'!$C$4:$AG$5,MATCH(About!$B$2,'state specific adjustments'!$B$4:$B$5,0),MATCH('EIaE-BEE'!AC$1,'state specific adjustments'!$C$3:$AG$3,0)),1)</f>
        <v>1330952</v>
      </c>
      <c r="AD2">
        <f>exports!AF2*IFERROR(INDEX('state specific adjustments'!$C$4:$AG$5,MATCH(About!$B$2,'state specific adjustments'!$B$4:$B$5,0),MATCH('EIaE-BEE'!AD$1,'state specific adjustments'!$C$3:$AG$3,0)),1)</f>
        <v>1330952</v>
      </c>
      <c r="AE2">
        <f>exports!AG2*IFERROR(INDEX('state specific adjustments'!$C$4:$AG$5,MATCH(About!$B$2,'state specific adjustments'!$B$4:$B$5,0),MATCH('EIaE-BEE'!AE$1,'state specific adjustments'!$C$3:$AG$3,0)),1)</f>
        <v>1330952</v>
      </c>
      <c r="AF2">
        <f>exports!AH2*IFERROR(INDEX('state specific adjustments'!$C$4:$AG$5,MATCH(About!$B$2,'state specific adjustments'!$B$4:$B$5,0),MATCH('EIaE-BEE'!AF$1,'state specific adjustments'!$C$3:$AG$3,0)),1)</f>
        <v>1330952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2025-03-19T17:06:37Z</dcterms:modified>
</cp:coreProperties>
</file>