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B4F71AED-C660-48B3-835A-85C4EF249BC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4" i="23"/>
  <c r="V4" i="23"/>
  <c r="AD4" i="23"/>
  <c r="F6" i="23"/>
  <c r="N6" i="23"/>
  <c r="V6" i="23"/>
  <c r="F7" i="23"/>
  <c r="N7" i="23"/>
  <c r="N8" i="23"/>
  <c r="V8" i="23"/>
  <c r="AD8" i="23"/>
  <c r="N9" i="23"/>
  <c r="V9" i="23"/>
  <c r="N10" i="23"/>
  <c r="V10" i="23"/>
  <c r="AD10" i="23"/>
  <c r="N11" i="23"/>
  <c r="V11" i="23"/>
  <c r="N12" i="23"/>
  <c r="V12" i="23"/>
  <c r="AD12" i="23"/>
  <c r="N13" i="23"/>
  <c r="V13" i="23"/>
  <c r="N14" i="23"/>
  <c r="V14" i="23"/>
  <c r="AD14" i="23"/>
  <c r="N15" i="23"/>
  <c r="V15" i="23"/>
  <c r="N16" i="23"/>
  <c r="V16" i="23"/>
  <c r="AD16" i="23"/>
  <c r="N17" i="23"/>
  <c r="V17" i="23"/>
  <c r="N18" i="23"/>
  <c r="V18" i="23"/>
  <c r="AD18" i="23"/>
  <c r="O19" i="23"/>
  <c r="X19" i="23"/>
  <c r="T20" i="23"/>
  <c r="AC20" i="23"/>
  <c r="G21" i="23"/>
  <c r="AB21" i="23"/>
  <c r="G22" i="23"/>
  <c r="G23" i="23"/>
  <c r="Q23" i="23"/>
  <c r="AB23" i="23"/>
  <c r="Q24" i="23"/>
  <c r="K25" i="23"/>
  <c r="AG27" i="23"/>
  <c r="AB28" i="23"/>
  <c r="Y29" i="23"/>
  <c r="S31" i="23"/>
  <c r="Q32" i="23"/>
  <c r="Y35" i="23"/>
  <c r="AB36" i="23"/>
  <c r="I38" i="23"/>
  <c r="AB40" i="23"/>
  <c r="I42" i="23"/>
  <c r="T45" i="23"/>
  <c r="D47" i="23"/>
  <c r="C49" i="23"/>
  <c r="AG50" i="23"/>
  <c r="X54" i="23"/>
  <c r="AC57" i="23"/>
  <c r="M63" i="23"/>
  <c r="W66" i="23"/>
  <c r="M77" i="23"/>
  <c r="X4" i="23"/>
  <c r="H5" i="23"/>
  <c r="P5" i="23"/>
  <c r="AF5" i="23"/>
  <c r="H6" i="23"/>
  <c r="P6" i="23"/>
  <c r="X6" i="23"/>
  <c r="H7" i="23"/>
  <c r="P7" i="23"/>
  <c r="AF7" i="23"/>
  <c r="H8" i="23"/>
  <c r="P8" i="23"/>
  <c r="X8" i="23"/>
  <c r="H9" i="23"/>
  <c r="P9" i="23"/>
  <c r="AF9" i="23"/>
  <c r="H10" i="23"/>
  <c r="P10" i="23"/>
  <c r="X10" i="23"/>
  <c r="H11" i="23"/>
  <c r="P11" i="23"/>
  <c r="AF11" i="23"/>
  <c r="H12" i="23"/>
  <c r="P12" i="23"/>
  <c r="X12" i="23"/>
  <c r="H13" i="23"/>
  <c r="P13" i="23"/>
  <c r="AF13" i="23"/>
  <c r="H14" i="23"/>
  <c r="P14" i="23"/>
  <c r="X14" i="23"/>
  <c r="H15" i="23"/>
  <c r="P15" i="23"/>
  <c r="AF15" i="23"/>
  <c r="H16" i="23"/>
  <c r="P16" i="23"/>
  <c r="X16" i="23"/>
  <c r="H17" i="23"/>
  <c r="P17" i="23"/>
  <c r="AF17" i="23"/>
  <c r="H18" i="23"/>
  <c r="P18" i="23"/>
  <c r="X18" i="23"/>
  <c r="H19" i="23"/>
  <c r="Q19" i="23"/>
  <c r="D20" i="23"/>
  <c r="M20" i="23"/>
  <c r="V20" i="23"/>
  <c r="AE20" i="23"/>
  <c r="T21" i="23"/>
  <c r="AE21" i="23"/>
  <c r="T22" i="23"/>
  <c r="AE22" i="23"/>
  <c r="I23" i="23"/>
  <c r="T23" i="23"/>
  <c r="I24" i="23"/>
  <c r="T24" i="23"/>
  <c r="L26" i="23"/>
  <c r="K27" i="23"/>
  <c r="I28" i="23"/>
  <c r="C29" i="23"/>
  <c r="AB30" i="23"/>
  <c r="Y31"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T34" i="23" l="1"/>
  <c r="C27" i="23"/>
  <c r="AB22" i="23"/>
  <c r="J20" i="23"/>
  <c r="F18" i="23"/>
  <c r="F16" i="23"/>
  <c r="F14" i="23"/>
  <c r="F12" i="23"/>
  <c r="F10" i="23"/>
  <c r="F8" i="23"/>
  <c r="AD5" i="23"/>
  <c r="AB32" i="23"/>
  <c r="S25" i="23"/>
  <c r="I22" i="23"/>
  <c r="Z19" i="23"/>
  <c r="X17" i="23"/>
  <c r="X15" i="23"/>
  <c r="X13" i="23"/>
  <c r="X11" i="23"/>
  <c r="X9" i="23"/>
  <c r="X7" i="23"/>
  <c r="X5" i="23"/>
  <c r="I60" i="23"/>
  <c r="Y43" i="23"/>
  <c r="T33" i="23"/>
  <c r="I26" i="23"/>
  <c r="Q22" i="23"/>
  <c r="AG19" i="23"/>
  <c r="AD17" i="23"/>
  <c r="AD15" i="23"/>
  <c r="AD13" i="23"/>
  <c r="AD11" i="23"/>
  <c r="AD9" i="23"/>
  <c r="AD7" i="23"/>
  <c r="N5" i="23"/>
  <c r="AG29" i="23"/>
  <c r="AE23" i="23"/>
  <c r="I21" i="23"/>
  <c r="AF18" i="23"/>
  <c r="AF16" i="23"/>
  <c r="AF14" i="23"/>
  <c r="AF12" i="23"/>
  <c r="AF10" i="23"/>
  <c r="AF8" i="23"/>
  <c r="AF6" i="23"/>
  <c r="AF4" i="23"/>
  <c r="Q52" i="23"/>
  <c r="S39" i="23"/>
  <c r="T30" i="23"/>
  <c r="G24" i="23"/>
  <c r="Q21" i="23"/>
  <c r="F19" i="23"/>
  <c r="F17" i="23"/>
  <c r="F15" i="23"/>
  <c r="F13" i="23"/>
  <c r="F11" i="23"/>
  <c r="F1" i="23" s="1"/>
  <c r="F9" i="23"/>
  <c r="AD6"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G41" i="27" s="1"/>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H1" i="23"/>
  <c r="AB1" i="23"/>
  <c r="Z1" i="23"/>
  <c r="T1" i="23"/>
  <c r="AH1" i="23"/>
  <c r="J1" i="23"/>
  <c r="S1" i="23"/>
  <c r="E1" i="23"/>
  <c r="D1" i="23"/>
  <c r="AF1" i="23"/>
  <c r="X1" i="23"/>
  <c r="O41" i="27" l="1"/>
  <c r="P41" i="27" s="1"/>
  <c r="J41" i="27"/>
  <c r="K41" i="27" s="1"/>
  <c r="AC1" i="23"/>
  <c r="Q1" i="23"/>
  <c r="AD1" i="23"/>
  <c r="V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<sst xmlns="http://schemas.openxmlformats.org/spreadsheetml/2006/main" count="30721" uniqueCount="2646">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</sst>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2404</v>
      </c>
      <c r="C1" s="194">
        <v>45737</v>
      </c>
      <c r="G1" s="123" t="s">
        <v>2269</v>
      </c>
      <c r="H1" s="123" t="s">
        <v>2270</v>
      </c>
    </row>
    <row r="2" spans="1:8" x14ac:dyDescent="0.25">
      <c r="B2" t="str">
        <f>_xlfn.XLOOKUP(B1,H:H,G:G,0,0,1)</f>
        <v>RI</v>
      </c>
      <c r="C2" t="str">
        <f>_xlfn.XLOOKUP(B2,G:G, H:H, 0,0,1)</f>
        <v>Rhode Island</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Rhode Island.</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Rhode Island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**Rhode Island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**Rhode Island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Rhode Island.</v>
      </c>
      <c r="L9" s="256" t="str">
        <f>J9&amp;K9</f>
        <v>**Description:** This policy prevents new capacity of the selected type(s) from being built or deployed.  // **Guidance for setting values:** No new coal is planned in Rhode Island.</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Rhode Island</v>
      </c>
      <c r="B3" s="183">
        <f>ROUND(SUMIFS(B$4:B$54, $A$4:$A$54, $A$3),0)</f>
        <v>924</v>
      </c>
      <c r="C3" s="184">
        <f t="shared" ref="C3" si="0">ROUND(SUMIFS(C$4:C$54, $A$4:$A$54, $A$3),0)</f>
        <v>1</v>
      </c>
      <c r="D3" s="183">
        <f>SUMIFS(D$4:D$54, $A$4:$A$54, $A$3)</f>
        <v>1142517</v>
      </c>
      <c r="E3" s="183">
        <f>SUMIFS(E$4:E$54, $A$4:$A$54, $A$3)</f>
        <v>12783.000000001</v>
      </c>
      <c r="F3" s="134">
        <f>ROUND(SUMIFS(F$4:F$54,$A$4:$A$54,$A$3)*100,0)</f>
        <v>-99</v>
      </c>
      <c r="G3" s="58">
        <f>SUMIFS(G$4:G$54, $A$4:$A$54, $A$3)</f>
        <v>51858</v>
      </c>
      <c r="H3" s="58">
        <f>SUMIFS(H$4:H$54, $A$4:$A$54, $A$3)</f>
        <v>1330952</v>
      </c>
      <c r="I3" s="134">
        <f>ROUND(SUMIFS(I$4:I$54,$A$4:$A$54,$A$3)*100,0)</f>
        <v>2467</v>
      </c>
      <c r="J3" s="134">
        <f>ROUND(SUMIFS(J$4:J$54, $A$4:$A$54, $A$3),0)</f>
        <v>379</v>
      </c>
      <c r="K3" s="58">
        <f t="shared" ref="K3:AI3" si="1">ROUND(SUMIFS(K$4:K$54, $A$4:$A$54, $A$3),0)</f>
        <v>138</v>
      </c>
      <c r="L3" s="134">
        <f t="shared" si="1"/>
        <v>181</v>
      </c>
      <c r="M3" s="58">
        <f t="shared" si="1"/>
        <v>0</v>
      </c>
      <c r="N3" s="58">
        <f t="shared" si="1"/>
        <v>0</v>
      </c>
      <c r="O3" s="58">
        <f t="shared" si="1"/>
        <v>0</v>
      </c>
      <c r="P3" s="58">
        <f t="shared" si="1"/>
        <v>0</v>
      </c>
      <c r="Q3" s="58">
        <f t="shared" si="1"/>
        <v>0</v>
      </c>
      <c r="R3" s="58">
        <f t="shared" si="1"/>
        <v>0</v>
      </c>
      <c r="S3" s="134">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4">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4">
        <f t="shared" si="3"/>
        <v>0</v>
      </c>
      <c r="AP3" s="134">
        <f t="shared" si="3"/>
        <v>521</v>
      </c>
      <c r="AQ3" s="134">
        <f t="shared" si="3"/>
        <v>1098082</v>
      </c>
      <c r="AR3" s="134">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55</v>
      </c>
      <c r="BT3" s="134">
        <f>ROUND(SUMIFS(BT$4:BT$54,$A$4:$A$54,$A$3)*100,0)</f>
        <v>52</v>
      </c>
      <c r="BU3" s="134">
        <f t="shared" ref="BU3:CH3" si="7">ROUND(SUMIFS(BU$4:BU$54,$A$4:$A$54,$A$3)*100,0)</f>
        <v>60</v>
      </c>
      <c r="BV3" s="134">
        <f t="shared" si="7"/>
        <v>72</v>
      </c>
      <c r="BW3" s="134">
        <f t="shared" si="7"/>
        <v>5</v>
      </c>
      <c r="BX3" s="134">
        <f t="shared" si="7"/>
        <v>9</v>
      </c>
      <c r="BY3" s="134">
        <f t="shared" si="7"/>
        <v>32</v>
      </c>
      <c r="BZ3" s="134">
        <f>ROUND(SUMIFS(BZ$4:BZ$54,$A$4:$A$54,$A$3)*100,0)</f>
        <v>32</v>
      </c>
      <c r="CA3" s="134">
        <f>ROUND(SUMIFS(CA$4:CA$54,$A$4:$A$54,$A$3)*100,0)</f>
        <v>100</v>
      </c>
      <c r="CB3" s="134">
        <f>ROUND(SUMIFS(CB$4:CB$54,$A$4:$A$54,$A$3)*100,0)</f>
        <v>100</v>
      </c>
      <c r="CC3" s="134">
        <f t="shared" si="7"/>
        <v>5</v>
      </c>
      <c r="CD3" s="134">
        <f t="shared" si="7"/>
        <v>9</v>
      </c>
      <c r="CE3" s="134">
        <f t="shared" si="7"/>
        <v>32</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9</v>
      </c>
      <c r="H41" t="s">
        <v>2406</v>
      </c>
      <c r="I41" s="132">
        <v>2040</v>
      </c>
      <c r="J41" s="132">
        <f t="shared" si="0"/>
        <v>1.7999999999999996</v>
      </c>
      <c r="K41" s="132">
        <f t="shared" si="1"/>
        <v>1.7999999999999996</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RI</v>
      </c>
      <c r="C1" s="115">
        <f>SUM(C4:C87)</f>
        <v>8.7686451843405013</v>
      </c>
      <c r="D1" s="115">
        <f t="shared" ref="D1:AG1" si="0">SUM(D4:D87)</f>
        <v>10.5225086363046</v>
      </c>
      <c r="E1" s="115">
        <f t="shared" si="0"/>
        <v>12.876762825642798</v>
      </c>
      <c r="F1" s="115">
        <f t="shared" si="0"/>
        <v>10.5439563470119</v>
      </c>
      <c r="G1" s="115">
        <f t="shared" si="0"/>
        <v>12.5711324295875</v>
      </c>
      <c r="H1" s="115">
        <f t="shared" si="0"/>
        <v>11.866339406801</v>
      </c>
      <c r="I1" s="115">
        <f t="shared" si="0"/>
        <v>13.4112944030691</v>
      </c>
      <c r="J1" s="115">
        <f t="shared" si="0"/>
        <v>13.152515638247799</v>
      </c>
      <c r="K1" s="115">
        <f t="shared" si="0"/>
        <v>13.692759099262299</v>
      </c>
      <c r="L1" s="115">
        <f t="shared" si="0"/>
        <v>13.097846003497301</v>
      </c>
      <c r="M1" s="115">
        <f t="shared" si="0"/>
        <v>11.706974842927799</v>
      </c>
      <c r="N1" s="115">
        <f t="shared" si="0"/>
        <v>12.3558625170469</v>
      </c>
      <c r="O1" s="115">
        <f t="shared" si="0"/>
        <v>11.670751291838002</v>
      </c>
      <c r="P1" s="115">
        <f t="shared" si="0"/>
        <v>11.5796853809467</v>
      </c>
      <c r="Q1" s="115">
        <f t="shared" si="0"/>
        <v>11.125325551017198</v>
      </c>
      <c r="R1" s="115">
        <f t="shared" si="0"/>
        <v>11.298678246001399</v>
      </c>
      <c r="S1" s="115">
        <f t="shared" si="0"/>
        <v>10.8055661577151</v>
      </c>
      <c r="T1" s="115">
        <f t="shared" si="0"/>
        <v>11.3387883013362</v>
      </c>
      <c r="U1" s="115">
        <f t="shared" si="0"/>
        <v>10.917407908785998</v>
      </c>
      <c r="V1" s="115">
        <f t="shared" si="0"/>
        <v>11.491374788120501</v>
      </c>
      <c r="W1" s="115">
        <f t="shared" si="0"/>
        <v>11.299719572772601</v>
      </c>
      <c r="X1" s="115">
        <f t="shared" si="0"/>
        <v>11.353278797244499</v>
      </c>
      <c r="Y1" s="115">
        <f t="shared" si="0"/>
        <v>10.740564638627299</v>
      </c>
      <c r="Z1" s="115">
        <f t="shared" si="0"/>
        <v>10.427080488171301</v>
      </c>
      <c r="AA1" s="115">
        <f t="shared" si="0"/>
        <v>11.017106682190898</v>
      </c>
      <c r="AB1" s="115">
        <f t="shared" si="0"/>
        <v>11.2279305716728</v>
      </c>
      <c r="AC1" s="115">
        <f t="shared" si="0"/>
        <v>10.004218403095798</v>
      </c>
      <c r="AD1" s="115">
        <f t="shared" si="0"/>
        <v>10.256351778813302</v>
      </c>
      <c r="AE1" s="115">
        <f t="shared" si="0"/>
        <v>11.419644345851999</v>
      </c>
      <c r="AF1" s="115">
        <f t="shared" si="0"/>
        <v>10.771239773722801</v>
      </c>
      <c r="AG1" s="115">
        <f t="shared" si="0"/>
        <v>10.218615373226401</v>
      </c>
      <c r="AH1" s="115">
        <f>SUM(AH4:AH87)</f>
        <v>10.874852894121499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119" t="s">
        <v>479</v>
      </c>
      <c r="B5" s="120" t="s">
        <v>1963</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119" t="s">
        <v>479</v>
      </c>
      <c r="B6" s="120" t="s">
        <v>1964</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119" t="s">
        <v>479</v>
      </c>
      <c r="B7" s="120" t="s">
        <v>1965</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119" t="s">
        <v>479</v>
      </c>
      <c r="B8" s="120" t="s">
        <v>1966</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119" t="s">
        <v>479</v>
      </c>
      <c r="B9" s="120" t="s">
        <v>1967</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119" t="s">
        <v>479</v>
      </c>
      <c r="B10" s="120" t="s">
        <v>1968</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2025-03-21T22:13:18Z</dcterms:modified>
</cp:coreProperties>
</file>