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SC/elec/EIaE/"/>
    </mc:Choice>
  </mc:AlternateContent>
  <xr:revisionPtr revIDLastSave="0" documentId="8_{814D54E1-4556-994C-BBE4-DBF70F049FE0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R14" i="6"/>
  <c r="I14" i="6"/>
  <c r="K14" i="6"/>
  <c r="T14" i="6"/>
  <c r="B11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29" i="8" l="1"/>
  <c r="B16" i="11"/>
  <c r="B13" i="11"/>
  <c r="C13" i="11"/>
  <c r="C17" i="11"/>
  <c r="AF81" i="4"/>
  <c r="AH6" i="6"/>
  <c r="AA89" i="4"/>
  <c r="Z92" i="4"/>
  <c r="Z94" i="4"/>
  <c r="Z97" i="4"/>
  <c r="Z96" i="4"/>
  <c r="Z95" i="4"/>
  <c r="Z101" i="4"/>
  <c r="AD86" i="4"/>
  <c r="AF14" i="6"/>
  <c r="AG10" i="6"/>
  <c r="C16" i="11" s="1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C11" i="11" l="1"/>
  <c r="R29" i="2"/>
  <c r="C29" i="4" s="1"/>
  <c r="D29" i="4" s="1"/>
  <c r="R13" i="2"/>
  <c r="C13" i="4" s="1"/>
  <c r="D13" i="4" s="1"/>
  <c r="R15" i="2"/>
  <c r="C16" i="4" s="1"/>
  <c r="D16" i="4" s="1"/>
  <c r="R43" i="2"/>
  <c r="C43" i="4" s="1"/>
  <c r="D43" i="4" s="1"/>
  <c r="R9" i="2"/>
  <c r="C8" i="4" s="1"/>
  <c r="D8" i="4" s="1"/>
  <c r="R47" i="2"/>
  <c r="C47" i="4" s="1"/>
  <c r="D47" i="4" s="1"/>
  <c r="R31" i="2"/>
  <c r="C36" i="4" s="1"/>
  <c r="D36" i="4" s="1"/>
  <c r="R24" i="2"/>
  <c r="C22" i="4" s="1"/>
  <c r="D22" i="4" s="1"/>
  <c r="R18" i="2"/>
  <c r="C15" i="4" s="1"/>
  <c r="D15" i="4" s="1"/>
  <c r="R11" i="2"/>
  <c r="C11" i="4" s="1"/>
  <c r="D11" i="4" s="1"/>
  <c r="R8" i="2"/>
  <c r="C7" i="4" s="1"/>
  <c r="D7" i="4" s="1"/>
  <c r="R44" i="2"/>
  <c r="C44" i="4" s="1"/>
  <c r="D44" i="4" s="1"/>
  <c r="R36" i="2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E17" i="11" l="1"/>
  <c r="E16" i="11"/>
  <c r="E13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7" i="11" l="1"/>
  <c r="H15" i="11"/>
  <c r="H14" i="11"/>
  <c r="I3" i="11"/>
  <c r="H12" i="11"/>
  <c r="I6" i="11"/>
  <c r="H8" i="11"/>
  <c r="H16" i="11"/>
  <c r="I7" i="11"/>
  <c r="H4" i="11"/>
  <c r="I17" i="11"/>
  <c r="I13" i="11"/>
  <c r="I16" i="11"/>
  <c r="I2" i="11"/>
  <c r="H17" i="11"/>
  <c r="H13" i="11"/>
  <c r="I15" i="11"/>
  <c r="H10" i="11"/>
  <c r="H6" i="11"/>
  <c r="H3" i="11"/>
  <c r="I14" i="11"/>
  <c r="I12" i="11"/>
  <c r="H5" i="11"/>
  <c r="I10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C21" i="8" l="1"/>
  <c r="C19" i="8"/>
  <c r="J16" i="11"/>
  <c r="J11" i="11"/>
  <c r="J6" i="11"/>
  <c r="J14" i="11"/>
  <c r="J9" i="11"/>
  <c r="J4" i="11"/>
  <c r="J15" i="11"/>
  <c r="I5" i="11"/>
  <c r="I9" i="11"/>
  <c r="C18" i="8"/>
  <c r="C27" i="8"/>
  <c r="AG94" i="4"/>
  <c r="AG95" i="4"/>
  <c r="AG96" i="4"/>
  <c r="AG97" i="4"/>
  <c r="AG92" i="4"/>
  <c r="AG101" i="4"/>
  <c r="C23" i="8"/>
  <c r="AN10" i="6"/>
  <c r="J17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K15" i="11" l="1"/>
  <c r="K7" i="11"/>
  <c r="K5" i="11"/>
  <c r="J8" i="11"/>
  <c r="J12" i="11"/>
  <c r="J10" i="11"/>
  <c r="J7" i="11"/>
  <c r="J13" i="11"/>
  <c r="J3" i="11"/>
  <c r="J5" i="11"/>
  <c r="J2" i="11"/>
  <c r="AN15" i="6"/>
  <c r="AO11" i="6"/>
  <c r="AO7" i="6"/>
  <c r="AP6" i="6"/>
  <c r="AN14" i="6"/>
  <c r="AO10" i="6"/>
  <c r="K13" i="11" s="1"/>
  <c r="K2" i="11" l="1"/>
  <c r="K3" i="11"/>
  <c r="K8" i="11"/>
  <c r="K14" i="11"/>
  <c r="L16" i="11"/>
  <c r="L17" i="11"/>
  <c r="L13" i="11"/>
  <c r="L14" i="11"/>
  <c r="L12" i="11"/>
  <c r="L9" i="11"/>
  <c r="L2" i="11"/>
  <c r="L3" i="11"/>
  <c r="L10" i="11"/>
  <c r="L5" i="11"/>
  <c r="K11" i="11"/>
  <c r="K10" i="11"/>
  <c r="K6" i="11"/>
  <c r="K17" i="11"/>
  <c r="K12" i="11"/>
  <c r="K9" i="11"/>
  <c r="K16" i="11"/>
  <c r="K4" i="11"/>
  <c r="AP10" i="6"/>
  <c r="L7" i="11" s="1"/>
  <c r="AO14" i="6"/>
  <c r="AQ6" i="6"/>
  <c r="AP7" i="6"/>
  <c r="AP11" i="6"/>
  <c r="AO15" i="6"/>
  <c r="M11" i="11" l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15" i="11"/>
  <c r="L11" i="11"/>
  <c r="L8" i="11"/>
  <c r="L6" i="11"/>
  <c r="L4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5" i="11" l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<sst xmlns="http://schemas.openxmlformats.org/spreadsheetml/2006/main" count="54856" uniqueCount="4506">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</sst>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122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SC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SC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3194.9335628999997</v>
      </c>
      <c r="R13" s="1">
        <f t="shared" si="3"/>
        <v>0.26915239586378836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8675.4179999999997</v>
      </c>
      <c r="R36" s="1">
        <f t="shared" ref="R36:R53" si="5">Q36/$Q$54</f>
        <v>0.73084760413621164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11870.351562899999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>
        <f t="shared" si="10"/>
        <v>2392.0120569999999</v>
      </c>
      <c r="M233" s="1" t="str">
        <f t="shared" si="11"/>
        <v>GA</v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>
        <f t="shared" si="10"/>
        <v>802.92150590000006</v>
      </c>
      <c r="M234" s="1" t="str">
        <f t="shared" si="11"/>
        <v>GA</v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>
        <f t="shared" si="10"/>
        <v>5283.2219999999998</v>
      </c>
      <c r="M238" s="1" t="str">
        <f t="shared" si="11"/>
        <v>NC</v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>
        <f t="shared" si="10"/>
        <v>1401.4939999999999</v>
      </c>
      <c r="M239" s="1" t="str">
        <f t="shared" si="11"/>
        <v>NC</v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>
        <f t="shared" si="10"/>
        <v>1990.702</v>
      </c>
      <c r="M240" s="1" t="str">
        <f t="shared" si="11"/>
        <v>NC</v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11870.351562899999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0.26915239586378836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0.73084760413621164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</v>
      </c>
      <c r="E54" s="70">
        <f>SUM(E3:E53)</f>
        <v>0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</v>
      </c>
      <c r="C61" s="1">
        <f>SUMIFS('ReEDs Generation Data'!H$729:H$1448,'ReEDs Generation Data'!$E$729:$E$1448,Calculations!$A61)</f>
        <v>0</v>
      </c>
      <c r="D61" s="1">
        <f>SUMIFS('ReEDs Generation Data'!I$729:I$1448,'ReEDs Generation Data'!$E$729:$E$1448,Calculations!$A61)</f>
        <v>0</v>
      </c>
      <c r="E61" s="1">
        <f>SUMIFS('ReEDs Generation Data'!J$729:J$1448,'ReEDs Generation Data'!$E$729:$E$1448,Calculations!$A61)</f>
        <v>0</v>
      </c>
      <c r="F61" s="1">
        <f>SUMIFS('ReEDs Generation Data'!K$729:K$1448,'ReEDs Generation Data'!$E$729:$E$1448,Calculations!$A61)</f>
        <v>0</v>
      </c>
      <c r="G61" s="1">
        <f>SUMIFS('ReEDs Generation Data'!L$729:L$1448,'ReEDs Generation Data'!$E$729:$E$1448,Calculations!$A61)</f>
        <v>0</v>
      </c>
      <c r="H61" s="1">
        <f>SUMIFS('ReEDs Generation Data'!M$729:M$1448,'ReEDs Generation Data'!$E$729:$E$1448,Calculations!$A61)</f>
        <v>0</v>
      </c>
      <c r="I61" s="1">
        <f>SUMIFS('ReEDs Generation Data'!N$729:N$1448,'ReEDs Generation Data'!$E$729:$E$1448,Calculations!$A61)</f>
        <v>0</v>
      </c>
      <c r="J61" s="1">
        <f>SUMIFS('ReEDs Generation Data'!O$729:O$1448,'ReEDs Generation Data'!$E$729:$E$1448,Calculations!$A61)</f>
        <v>0</v>
      </c>
      <c r="K61" s="1">
        <f>SUMIFS('ReEDs Generation Data'!P$729:P$1448,'ReEDs Generation Data'!$E$729:$E$1448,Calculations!$A61)</f>
        <v>0</v>
      </c>
      <c r="L61" s="1">
        <f>SUMIFS('ReEDs Generation Data'!Q$729:Q$1448,'ReEDs Generation Data'!$E$729:$E$1448,Calculations!$A61)</f>
        <v>0</v>
      </c>
      <c r="M61" s="1">
        <f>SUMIFS('ReEDs Generation Data'!R$729:R$1448,'ReEDs Generation Data'!$E$729:$E$1448,Calculations!$A61)</f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</v>
      </c>
      <c r="C65" s="1">
        <f>SUMIFS('ReEDs Generation Data'!H$729:H$1448,'ReEDs Generation Data'!$E$729:$E$1448,Calculations!$A65)</f>
        <v>0</v>
      </c>
      <c r="D65" s="1">
        <f>SUMIFS('ReEDs Generation Data'!I$729:I$1448,'ReEDs Generation Data'!$E$729:$E$1448,Calculations!$A65)</f>
        <v>0</v>
      </c>
      <c r="E65" s="1">
        <f>SUMIFS('ReEDs Generation Data'!J$729:J$1448,'ReEDs Generation Data'!$E$729:$E$1448,Calculations!$A65)</f>
        <v>0</v>
      </c>
      <c r="F65" s="1">
        <f>SUMIFS('ReEDs Generation Data'!K$729:K$1448,'ReEDs Generation Data'!$E$729:$E$1448,Calculations!$A65)</f>
        <v>0</v>
      </c>
      <c r="G65" s="1">
        <f>SUMIFS('ReEDs Generation Data'!L$729:L$1448,'ReEDs Generation Data'!$E$729:$E$1448,Calculations!$A65)</f>
        <v>0</v>
      </c>
      <c r="H65" s="1">
        <f>SUMIFS('ReEDs Generation Data'!M$729:M$1448,'ReEDs Generation Data'!$E$729:$E$1448,Calculations!$A65)</f>
        <v>0</v>
      </c>
      <c r="I65" s="1">
        <f>SUMIFS('ReEDs Generation Data'!N$729:N$1448,'ReEDs Generation Data'!$E$729:$E$1448,Calculations!$A65)</f>
        <v>0</v>
      </c>
      <c r="J65" s="1">
        <f>SUMIFS('ReEDs Generation Data'!O$729:O$1448,'ReEDs Generation Data'!$E$729:$E$1448,Calculations!$A65)</f>
        <v>0</v>
      </c>
      <c r="K65" s="1">
        <f>SUMIFS('ReEDs Generation Data'!P$729:P$1448,'ReEDs Generation Data'!$E$729:$E$1448,Calculations!$A65)</f>
        <v>0</v>
      </c>
      <c r="L65" s="1">
        <f>SUMIFS('ReEDs Generation Data'!Q$729:Q$1448,'ReEDs Generation Data'!$E$729:$E$1448,Calculations!$A65)</f>
        <v>0</v>
      </c>
      <c r="M65" s="1">
        <f>SUMIFS('ReEDs Generation Data'!R$729:R$1448,'ReEDs Generation Data'!$E$729:$E$1448,Calculations!$A65)</f>
        <v>0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</v>
      </c>
      <c r="G1449" s="70">
        <f t="shared" si="312"/>
        <v>0</v>
      </c>
      <c r="H1449" s="70">
        <f t="shared" si="312"/>
        <v>0</v>
      </c>
      <c r="I1449" s="70">
        <f t="shared" si="312"/>
        <v>0</v>
      </c>
      <c r="J1449" s="70">
        <f t="shared" si="312"/>
        <v>0</v>
      </c>
      <c r="K1449" s="70">
        <f t="shared" si="312"/>
        <v>0</v>
      </c>
      <c r="L1449" s="70">
        <f t="shared" si="312"/>
        <v>0</v>
      </c>
      <c r="M1449" s="70">
        <f t="shared" si="312"/>
        <v>0</v>
      </c>
      <c r="N1449" s="70">
        <f t="shared" si="312"/>
        <v>0</v>
      </c>
      <c r="O1449" s="70">
        <f t="shared" si="312"/>
        <v>0</v>
      </c>
      <c r="P1449" s="70">
        <f t="shared" si="312"/>
        <v>0</v>
      </c>
      <c r="Q1449" s="70">
        <f t="shared" si="312"/>
        <v>0</v>
      </c>
      <c r="R1449" s="70">
        <f t="shared" si="312"/>
        <v>0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SC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SC</v>
      </c>
      <c r="C7" s="1">
        <f t="shared" ref="C7:AE7" si="3">SUMIFS(C$20:C$119,$B$20:$B$119,$B$7,$A$20:$A$119,$A$7)</f>
        <v>9016456</v>
      </c>
      <c r="D7" s="1">
        <f t="shared" si="3"/>
        <v>8258649</v>
      </c>
      <c r="E7" s="1">
        <f t="shared" si="3"/>
        <v>8449438</v>
      </c>
      <c r="F7" s="1">
        <f t="shared" si="3"/>
        <v>8846330</v>
      </c>
      <c r="G7" s="1">
        <f t="shared" si="3"/>
        <v>7563656</v>
      </c>
      <c r="H7" s="1">
        <f t="shared" si="3"/>
        <v>7662981</v>
      </c>
      <c r="I7" s="1">
        <f t="shared" si="3"/>
        <v>3411082</v>
      </c>
      <c r="J7" s="1">
        <f t="shared" si="3"/>
        <v>4014178</v>
      </c>
      <c r="K7" s="1">
        <f t="shared" si="3"/>
        <v>6317267</v>
      </c>
      <c r="L7" s="1">
        <f t="shared" si="3"/>
        <v>7813160</v>
      </c>
      <c r="M7" s="1">
        <f t="shared" si="3"/>
        <v>7005809</v>
      </c>
      <c r="N7" s="1">
        <f t="shared" si="3"/>
        <v>6340091</v>
      </c>
      <c r="O7" s="1">
        <f t="shared" si="3"/>
        <v>9942487</v>
      </c>
      <c r="P7" s="1">
        <f t="shared" si="3"/>
        <v>7979448</v>
      </c>
      <c r="Q7" s="1">
        <f t="shared" si="3"/>
        <v>8228091</v>
      </c>
      <c r="R7" s="1">
        <f t="shared" si="3"/>
        <v>11952335</v>
      </c>
      <c r="S7" s="1">
        <f t="shared" si="3"/>
        <v>9276877</v>
      </c>
      <c r="T7" s="1">
        <f t="shared" si="3"/>
        <v>13191588</v>
      </c>
      <c r="U7" s="1">
        <f t="shared" si="3"/>
        <v>12158923</v>
      </c>
      <c r="V7" s="1">
        <f t="shared" si="3"/>
        <v>16252663</v>
      </c>
      <c r="W7" s="1">
        <f t="shared" si="3"/>
        <v>13748043</v>
      </c>
      <c r="X7" s="1">
        <f t="shared" si="3"/>
        <v>14577271</v>
      </c>
      <c r="Y7" s="1">
        <f t="shared" si="3"/>
        <v>11125069</v>
      </c>
      <c r="Z7" s="1">
        <f t="shared" si="3"/>
        <v>8969082</v>
      </c>
      <c r="AA7" s="1">
        <f t="shared" si="3"/>
        <v>7862831</v>
      </c>
      <c r="AB7" s="1">
        <f t="shared" si="3"/>
        <v>7591766</v>
      </c>
      <c r="AC7" s="1">
        <f t="shared" si="3"/>
        <v>9966383</v>
      </c>
      <c r="AD7" s="1">
        <f t="shared" si="3"/>
        <v>7331627</v>
      </c>
      <c r="AE7" s="1">
        <f t="shared" si="3"/>
        <v>10787771</v>
      </c>
      <c r="AF7" s="48">
        <f>AVERAGE(U7:AE7)</f>
        <v>10942857.181818182</v>
      </c>
      <c r="AG7" s="48">
        <f t="shared" ref="AG7:BK7" si="4">AF7</f>
        <v>10942857.181818182</v>
      </c>
      <c r="AH7" s="48">
        <f t="shared" si="4"/>
        <v>10942857.181818182</v>
      </c>
      <c r="AI7" s="48">
        <f t="shared" si="4"/>
        <v>10942857.181818182</v>
      </c>
      <c r="AJ7" s="48">
        <f t="shared" si="4"/>
        <v>10942857.181818182</v>
      </c>
      <c r="AK7" s="48">
        <f t="shared" si="4"/>
        <v>10942857.181818182</v>
      </c>
      <c r="AL7" s="48">
        <f t="shared" si="4"/>
        <v>10942857.181818182</v>
      </c>
      <c r="AM7" s="48">
        <f t="shared" si="4"/>
        <v>10942857.181818182</v>
      </c>
      <c r="AN7" s="48">
        <f t="shared" si="4"/>
        <v>10942857.181818182</v>
      </c>
      <c r="AO7" s="48">
        <f t="shared" si="4"/>
        <v>10942857.181818182</v>
      </c>
      <c r="AP7" s="48">
        <f t="shared" si="4"/>
        <v>10942857.181818182</v>
      </c>
      <c r="AQ7" s="48">
        <f t="shared" si="4"/>
        <v>10942857.181818182</v>
      </c>
      <c r="AR7" s="48">
        <f t="shared" si="4"/>
        <v>10942857.181818182</v>
      </c>
      <c r="AS7" s="48">
        <f t="shared" si="4"/>
        <v>10942857.181818182</v>
      </c>
      <c r="AT7" s="48">
        <f t="shared" si="4"/>
        <v>10942857.181818182</v>
      </c>
      <c r="AU7" s="48">
        <f t="shared" si="4"/>
        <v>10942857.181818182</v>
      </c>
      <c r="AV7" s="48">
        <f t="shared" si="4"/>
        <v>10942857.181818182</v>
      </c>
      <c r="AW7" s="48">
        <f t="shared" si="4"/>
        <v>10942857.181818182</v>
      </c>
      <c r="AX7" s="48">
        <f t="shared" si="4"/>
        <v>10942857.181818182</v>
      </c>
      <c r="AY7" s="48">
        <f t="shared" si="4"/>
        <v>10942857.181818182</v>
      </c>
      <c r="AZ7" s="48">
        <f t="shared" si="4"/>
        <v>10942857.181818182</v>
      </c>
      <c r="BA7" s="48">
        <f t="shared" si="4"/>
        <v>10942857.181818182</v>
      </c>
      <c r="BB7" s="48">
        <f t="shared" si="4"/>
        <v>10942857.181818182</v>
      </c>
      <c r="BC7" s="48">
        <f t="shared" si="4"/>
        <v>10942857.181818182</v>
      </c>
      <c r="BD7" s="48">
        <f t="shared" si="4"/>
        <v>10942857.181818182</v>
      </c>
      <c r="BE7" s="48">
        <f t="shared" si="4"/>
        <v>10942857.181818182</v>
      </c>
      <c r="BF7" s="48">
        <f t="shared" si="4"/>
        <v>10942857.181818182</v>
      </c>
      <c r="BG7" s="48">
        <f t="shared" si="4"/>
        <v>10942857.181818182</v>
      </c>
      <c r="BH7" s="48">
        <f t="shared" si="4"/>
        <v>10942857.181818182</v>
      </c>
      <c r="BI7" s="48">
        <f t="shared" si="4"/>
        <v>10942857.181818182</v>
      </c>
      <c r="BJ7" s="48">
        <f t="shared" si="4"/>
        <v>10942857.181818182</v>
      </c>
      <c r="BK7" s="48">
        <f t="shared" si="4"/>
        <v>10942857.181818182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SC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SC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SC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SC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94" t="e">
        <f t="shared" ref="C15:C30" si="1">B15/SUM($B$15:$B$30)</f>
        <v>#DIV/0!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9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9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9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9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0</v>
      </c>
      <c r="C2" s="111">
        <f>(Calculations!C60*'EIA SEDS data'!AG$6)+('EIA SEDS data'!AG$10*IF(About!$N$12,Calculations!$B114,Calculations!C92)) + 'Manual Adjustment'!$B33</f>
        <v>0</v>
      </c>
      <c r="D2" s="111">
        <f>(Calculations!D60*'EIA SEDS data'!AH$6)+('EIA SEDS data'!AH$10*IF(About!$N$12,Calculations!$B114,Calculations!D92)) + 'Manual Adjustment'!$B33</f>
        <v>0</v>
      </c>
      <c r="E2" s="111">
        <f>(Calculations!E60*'EIA SEDS data'!AI$6)+('EIA SEDS data'!AI$10*IF(About!$N$12,Calculations!$B114,Calculations!E92)) + 'Manual Adjustment'!$B33</f>
        <v>0</v>
      </c>
      <c r="F2" s="111">
        <f>(Calculations!F60*'EIA SEDS data'!AJ$6)+('EIA SEDS data'!AJ$10*IF(About!$N$12,Calculations!$B114,Calculations!F92)) + 'Manual Adjustment'!$B33</f>
        <v>0</v>
      </c>
      <c r="G2" s="111">
        <f>(Calculations!G60*'EIA SEDS data'!AK$6)+('EIA SEDS data'!AK$10*IF(About!$N$12,Calculations!$B114,Calculations!G92)) + 'Manual Adjustment'!$B33</f>
        <v>0</v>
      </c>
      <c r="H2" s="111">
        <f>(Calculations!H60*'EIA SEDS data'!AL$6)+('EIA SEDS data'!AL$10*IF(About!$N$12,Calculations!$B114,Calculations!H92)) + 'Manual Adjustment'!$B33</f>
        <v>0</v>
      </c>
      <c r="I2" s="111">
        <f>(Calculations!I60*'EIA SEDS data'!AM$6)+('EIA SEDS data'!AM$10*IF(About!$N$12,Calculations!$B114,Calculations!I92)) + 'Manual Adjustment'!$B33</f>
        <v>0</v>
      </c>
      <c r="J2" s="111">
        <f>(Calculations!J60*'EIA SEDS data'!AN$6)+('EIA SEDS data'!AN$10*IF(About!$N$12,Calculations!$B114,Calculations!J92)) + 'Manual Adjustment'!$B33</f>
        <v>0</v>
      </c>
      <c r="K2" s="111">
        <f>(Calculations!K60*'EIA SEDS data'!AO$6)+('EIA SEDS data'!AO$10*IF(About!$N$12,Calculations!$B114,Calculations!K92)) + 'Manual Adjustment'!$B33</f>
        <v>0</v>
      </c>
      <c r="L2" s="111">
        <f>(Calculations!L60*'EIA SEDS data'!AP$6)+('EIA SEDS data'!AP$10*IF(About!$N$12,Calculations!$B114,Calculations!L92)) + 'Manual Adjustment'!$B33</f>
        <v>0</v>
      </c>
      <c r="M2" s="111">
        <f>(Calculations!M60*'EIA SEDS data'!AQ$6)+('EIA SEDS data'!AQ$10*IF(About!$N$12,Calculations!$B114,Calculations!M92)) + 'Manual Adjustment'!$B33</f>
        <v>0</v>
      </c>
      <c r="N2" s="111">
        <f t="shared" ref="N2:AG14" si="0">M2</f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0</v>
      </c>
      <c r="C3" s="111">
        <f>(Calculations!C61*'EIA SEDS data'!AG$6)+('EIA SEDS data'!AG$10*IF(About!$N$12,Calculations!$B115,Calculations!C93)) + 'Manual Adjustment'!$B34</f>
        <v>0</v>
      </c>
      <c r="D3" s="111">
        <f>(Calculations!D61*'EIA SEDS data'!AH$6)+('EIA SEDS data'!AH$10*IF(About!$N$12,Calculations!$B115,Calculations!D93)) + 'Manual Adjustment'!$B34</f>
        <v>0</v>
      </c>
      <c r="E3" s="111">
        <f>(Calculations!E61*'EIA SEDS data'!AI$6)+('EIA SEDS data'!AI$10*IF(About!$N$12,Calculations!$B115,Calculations!E93)) + 'Manual Adjustment'!$B34</f>
        <v>0</v>
      </c>
      <c r="F3" s="111">
        <f>(Calculations!F61*'EIA SEDS data'!AJ$6)+('EIA SEDS data'!AJ$10*IF(About!$N$12,Calculations!$B115,Calculations!F93)) + 'Manual Adjustment'!$B34</f>
        <v>0</v>
      </c>
      <c r="G3" s="111">
        <f>(Calculations!G61*'EIA SEDS data'!AK$6)+('EIA SEDS data'!AK$10*IF(About!$N$12,Calculations!$B115,Calculations!G93)) + 'Manual Adjustment'!$B34</f>
        <v>0</v>
      </c>
      <c r="H3" s="111">
        <f>(Calculations!H61*'EIA SEDS data'!AL$6)+('EIA SEDS data'!AL$10*IF(About!$N$12,Calculations!$B115,Calculations!H93)) + 'Manual Adjustment'!$B34</f>
        <v>0</v>
      </c>
      <c r="I3" s="111">
        <f>(Calculations!I61*'EIA SEDS data'!AM$6)+('EIA SEDS data'!AM$10*IF(About!$N$12,Calculations!$B115,Calculations!I93)) + 'Manual Adjustment'!$B34</f>
        <v>0</v>
      </c>
      <c r="J3" s="111">
        <f>(Calculations!J61*'EIA SEDS data'!AN$6)+('EIA SEDS data'!AN$10*IF(About!$N$12,Calculations!$B115,Calculations!J93)) + 'Manual Adjustment'!$B34</f>
        <v>0</v>
      </c>
      <c r="K3" s="111">
        <f>(Calculations!K61*'EIA SEDS data'!AO$6)+('EIA SEDS data'!AO$10*IF(About!$N$12,Calculations!$B115,Calculations!K93)) + 'Manual Adjustment'!$B34</f>
        <v>0</v>
      </c>
      <c r="L3" s="111">
        <f>(Calculations!L61*'EIA SEDS data'!AP$6)+('EIA SEDS data'!AP$10*IF(About!$N$12,Calculations!$B115,Calculations!L93)) + 'Manual Adjustment'!$B34</f>
        <v>0</v>
      </c>
      <c r="M3" s="111">
        <f>(Calculations!M61*'EIA SEDS data'!AQ$6)+('EIA SEDS data'!AQ$10*IF(About!$N$12,Calculations!$B115,Calculations!M93)) + 'Manual Adjustment'!$B34</f>
        <v>0</v>
      </c>
      <c r="N3" s="111">
        <f t="shared" si="0"/>
        <v>0</v>
      </c>
      <c r="O3" s="111">
        <f t="shared" si="0"/>
        <v>0</v>
      </c>
      <c r="P3" s="111">
        <f t="shared" si="0"/>
        <v>0</v>
      </c>
      <c r="Q3" s="111">
        <f t="shared" si="0"/>
        <v>0</v>
      </c>
      <c r="R3" s="111">
        <f t="shared" si="0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0</v>
      </c>
      <c r="C4" s="111">
        <f>(Calculations!C62*'EIA SEDS data'!AG$6)+('EIA SEDS data'!AG$10*IF(About!$N$12,Calculations!$B116,Calculations!C94)) + 'Manual Adjustment'!$B35</f>
        <v>0</v>
      </c>
      <c r="D4" s="111">
        <f>(Calculations!D62*'EIA SEDS data'!AH$6)+('EIA SEDS data'!AH$10*IF(About!$N$12,Calculations!$B116,Calculations!D94)) + 'Manual Adjustment'!$B35</f>
        <v>0</v>
      </c>
      <c r="E4" s="111">
        <f>(Calculations!E62*'EIA SEDS data'!AI$6)+('EIA SEDS data'!AI$10*IF(About!$N$12,Calculations!$B116,Calculations!E94)) + 'Manual Adjustment'!$B35</f>
        <v>0</v>
      </c>
      <c r="F4" s="111">
        <f>(Calculations!F62*'EIA SEDS data'!AJ$6)+('EIA SEDS data'!AJ$10*IF(About!$N$12,Calculations!$B116,Calculations!F94)) + 'Manual Adjustment'!$B35</f>
        <v>0</v>
      </c>
      <c r="G4" s="111">
        <f>(Calculations!G62*'EIA SEDS data'!AK$6)+('EIA SEDS data'!AK$10*IF(About!$N$12,Calculations!$B116,Calculations!G94)) + 'Manual Adjustment'!$B35</f>
        <v>0</v>
      </c>
      <c r="H4" s="111">
        <f>(Calculations!H62*'EIA SEDS data'!AL$6)+('EIA SEDS data'!AL$10*IF(About!$N$12,Calculations!$B116,Calculations!H94)) + 'Manual Adjustment'!$B35</f>
        <v>0</v>
      </c>
      <c r="I4" s="111">
        <f>(Calculations!I62*'EIA SEDS data'!AM$6)+('EIA SEDS data'!AM$10*IF(About!$N$12,Calculations!$B116,Calculations!I94)) + 'Manual Adjustment'!$B35</f>
        <v>0</v>
      </c>
      <c r="J4" s="111">
        <f>(Calculations!J62*'EIA SEDS data'!AN$6)+('EIA SEDS data'!AN$10*IF(About!$N$12,Calculations!$B116,Calculations!J94)) + 'Manual Adjustment'!$B35</f>
        <v>0</v>
      </c>
      <c r="K4" s="111">
        <f>(Calculations!K62*'EIA SEDS data'!AO$6)+('EIA SEDS data'!AO$10*IF(About!$N$12,Calculations!$B116,Calculations!K94)) + 'Manual Adjustment'!$B35</f>
        <v>0</v>
      </c>
      <c r="L4" s="111">
        <f>(Calculations!L62*'EIA SEDS data'!AP$6)+('EIA SEDS data'!AP$10*IF(About!$N$12,Calculations!$B116,Calculations!L94)) + 'Manual Adjustment'!$B35</f>
        <v>0</v>
      </c>
      <c r="M4" s="111">
        <f>(Calculations!M62*'EIA SEDS data'!AQ$6)+('EIA SEDS data'!AQ$10*IF(About!$N$12,Calculations!$B116,Calculations!M94)) + 'Manual Adjustment'!$B35</f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0</v>
      </c>
      <c r="C5" s="111">
        <f>(Calculations!C63*'EIA SEDS data'!AG$6)+('EIA SEDS data'!AG$10*IF(About!$N$12,Calculations!$B117,Calculations!C95)) + 'Manual Adjustment'!$B36</f>
        <v>0</v>
      </c>
      <c r="D5" s="111">
        <f>(Calculations!D63*'EIA SEDS data'!AH$6)+('EIA SEDS data'!AH$10*IF(About!$N$12,Calculations!$B117,Calculations!D95)) + 'Manual Adjustment'!$B36</f>
        <v>0</v>
      </c>
      <c r="E5" s="111">
        <f>(Calculations!E63*'EIA SEDS data'!AI$6)+('EIA SEDS data'!AI$10*IF(About!$N$12,Calculations!$B117,Calculations!E95)) + 'Manual Adjustment'!$B36</f>
        <v>0</v>
      </c>
      <c r="F5" s="111">
        <f>(Calculations!F63*'EIA SEDS data'!AJ$6)+('EIA SEDS data'!AJ$10*IF(About!$N$12,Calculations!$B117,Calculations!F95)) + 'Manual Adjustment'!$B36</f>
        <v>0</v>
      </c>
      <c r="G5" s="111">
        <f>(Calculations!G63*'EIA SEDS data'!AK$6)+('EIA SEDS data'!AK$10*IF(About!$N$12,Calculations!$B117,Calculations!G95)) + 'Manual Adjustment'!$B36</f>
        <v>0</v>
      </c>
      <c r="H5" s="111">
        <f>(Calculations!H63*'EIA SEDS data'!AL$6)+('EIA SEDS data'!AL$10*IF(About!$N$12,Calculations!$B117,Calculations!H95)) + 'Manual Adjustment'!$B36</f>
        <v>0</v>
      </c>
      <c r="I5" s="111">
        <f>(Calculations!I63*'EIA SEDS data'!AM$6)+('EIA SEDS data'!AM$10*IF(About!$N$12,Calculations!$B117,Calculations!I95)) + 'Manual Adjustment'!$B36</f>
        <v>0</v>
      </c>
      <c r="J5" s="111">
        <f>(Calculations!J63*'EIA SEDS data'!AN$6)+('EIA SEDS data'!AN$10*IF(About!$N$12,Calculations!$B117,Calculations!J95)) + 'Manual Adjustment'!$B36</f>
        <v>0</v>
      </c>
      <c r="K5" s="111">
        <f>(Calculations!K63*'EIA SEDS data'!AO$6)+('EIA SEDS data'!AO$10*IF(About!$N$12,Calculations!$B117,Calculations!K95)) + 'Manual Adjustment'!$B36</f>
        <v>0</v>
      </c>
      <c r="L5" s="111">
        <f>(Calculations!L63*'EIA SEDS data'!AP$6)+('EIA SEDS data'!AP$10*IF(About!$N$12,Calculations!$B117,Calculations!L95)) + 'Manual Adjustment'!$B36</f>
        <v>0</v>
      </c>
      <c r="M5" s="111">
        <f>(Calculations!M63*'EIA SEDS data'!AQ$6)+('EIA SEDS data'!AQ$10*IF(About!$N$12,Calculations!$B117,Calculations!M95)) + 'Manual Adjustment'!$B36</f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0</v>
      </c>
      <c r="C6" s="111">
        <f>(Calculations!C64*'EIA SEDS data'!AG$6)+('EIA SEDS data'!AG$10*IF(About!$N$12,Calculations!$B118,Calculations!C96)) + 'Manual Adjustment'!$B37</f>
        <v>0</v>
      </c>
      <c r="D6" s="111">
        <f>(Calculations!D64*'EIA SEDS data'!AH$6)+('EIA SEDS data'!AH$10*IF(About!$N$12,Calculations!$B118,Calculations!D96)) + 'Manual Adjustment'!$B37</f>
        <v>0</v>
      </c>
      <c r="E6" s="111">
        <f>(Calculations!E64*'EIA SEDS data'!AI$6)+('EIA SEDS data'!AI$10*IF(About!$N$12,Calculations!$B118,Calculations!E96)) + 'Manual Adjustment'!$B37</f>
        <v>0</v>
      </c>
      <c r="F6" s="111">
        <f>(Calculations!F64*'EIA SEDS data'!AJ$6)+('EIA SEDS data'!AJ$10*IF(About!$N$12,Calculations!$B118,Calculations!F96)) + 'Manual Adjustment'!$B37</f>
        <v>0</v>
      </c>
      <c r="G6" s="111">
        <f>(Calculations!G64*'EIA SEDS data'!AK$6)+('EIA SEDS data'!AK$10*IF(About!$N$12,Calculations!$B118,Calculations!G96)) + 'Manual Adjustment'!$B37</f>
        <v>0</v>
      </c>
      <c r="H6" s="111">
        <f>(Calculations!H64*'EIA SEDS data'!AL$6)+('EIA SEDS data'!AL$10*IF(About!$N$12,Calculations!$B118,Calculations!H96)) + 'Manual Adjustment'!$B37</f>
        <v>0</v>
      </c>
      <c r="I6" s="111">
        <f>(Calculations!I64*'EIA SEDS data'!AM$6)+('EIA SEDS data'!AM$10*IF(About!$N$12,Calculations!$B118,Calculations!I96)) + 'Manual Adjustment'!$B37</f>
        <v>0</v>
      </c>
      <c r="J6" s="111">
        <f>(Calculations!J64*'EIA SEDS data'!AN$6)+('EIA SEDS data'!AN$10*IF(About!$N$12,Calculations!$B118,Calculations!J96)) + 'Manual Adjustment'!$B37</f>
        <v>0</v>
      </c>
      <c r="K6" s="111">
        <f>(Calculations!K64*'EIA SEDS data'!AO$6)+('EIA SEDS data'!AO$10*IF(About!$N$12,Calculations!$B118,Calculations!K96)) + 'Manual Adjustment'!$B37</f>
        <v>0</v>
      </c>
      <c r="L6" s="111">
        <f>(Calculations!L64*'EIA SEDS data'!AP$6)+('EIA SEDS data'!AP$10*IF(About!$N$12,Calculations!$B118,Calculations!L96)) + 'Manual Adjustment'!$B37</f>
        <v>0</v>
      </c>
      <c r="M6" s="111">
        <f>(Calculations!M64*'EIA SEDS data'!AQ$6)+('EIA SEDS data'!AQ$10*IF(About!$N$12,Calculations!$B118,Calculations!M96)) + 'Manual Adjustment'!$B37</f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0</v>
      </c>
      <c r="C7" s="111">
        <f>(Calculations!C65*'EIA SEDS data'!AG$6)+('EIA SEDS data'!AG$10*IF(About!$N$12,Calculations!$B119,Calculations!C97)) + 'Manual Adjustment'!$B38</f>
        <v>0</v>
      </c>
      <c r="D7" s="111">
        <f>(Calculations!D65*'EIA SEDS data'!AH$6)+('EIA SEDS data'!AH$10*IF(About!$N$12,Calculations!$B119,Calculations!D97)) + 'Manual Adjustment'!$B38</f>
        <v>0</v>
      </c>
      <c r="E7" s="111">
        <f>(Calculations!E65*'EIA SEDS data'!AI$6)+('EIA SEDS data'!AI$10*IF(About!$N$12,Calculations!$B119,Calculations!E97)) + 'Manual Adjustment'!$B38</f>
        <v>0</v>
      </c>
      <c r="F7" s="111">
        <f>(Calculations!F65*'EIA SEDS data'!AJ$6)+('EIA SEDS data'!AJ$10*IF(About!$N$12,Calculations!$B119,Calculations!F97)) + 'Manual Adjustment'!$B38</f>
        <v>0</v>
      </c>
      <c r="G7" s="111">
        <f>(Calculations!G65*'EIA SEDS data'!AK$6)+('EIA SEDS data'!AK$10*IF(About!$N$12,Calculations!$B119,Calculations!G97)) + 'Manual Adjustment'!$B38</f>
        <v>0</v>
      </c>
      <c r="H7" s="111">
        <f>(Calculations!H65*'EIA SEDS data'!AL$6)+('EIA SEDS data'!AL$10*IF(About!$N$12,Calculations!$B119,Calculations!H97)) + 'Manual Adjustment'!$B38</f>
        <v>0</v>
      </c>
      <c r="I7" s="111">
        <f>(Calculations!I65*'EIA SEDS data'!AM$6)+('EIA SEDS data'!AM$10*IF(About!$N$12,Calculations!$B119,Calculations!I97)) + 'Manual Adjustment'!$B38</f>
        <v>0</v>
      </c>
      <c r="J7" s="111">
        <f>(Calculations!J65*'EIA SEDS data'!AN$6)+('EIA SEDS data'!AN$10*IF(About!$N$12,Calculations!$B119,Calculations!J97)) + 'Manual Adjustment'!$B38</f>
        <v>0</v>
      </c>
      <c r="K7" s="111">
        <f>(Calculations!K65*'EIA SEDS data'!AO$6)+('EIA SEDS data'!AO$10*IF(About!$N$12,Calculations!$B119,Calculations!K97)) + 'Manual Adjustment'!$B38</f>
        <v>0</v>
      </c>
      <c r="L7" s="111">
        <f>(Calculations!L65*'EIA SEDS data'!AP$6)+('EIA SEDS data'!AP$10*IF(About!$N$12,Calculations!$B119,Calculations!L97)) + 'Manual Adjustment'!$B38</f>
        <v>0</v>
      </c>
      <c r="M7" s="111">
        <f>(Calculations!M65*'EIA SEDS data'!AQ$6)+('EIA SEDS data'!AQ$10*IF(About!$N$12,Calculations!$B119,Calculations!M97)) + 'Manual Adjustment'!$B38</f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51.581582595951701</v>
      </c>
      <c r="C2" s="66">
        <f>SUMIFS('State Generation Costs Calcs'!C105:C155,'State Generation Costs Calcs'!$A$105:$A$155,About!$B$2)*About!$A$52</f>
        <v>49.01134471527515</v>
      </c>
      <c r="D2" s="66">
        <f>SUMIFS('State Generation Costs Calcs'!D105:D155,'State Generation Costs Calcs'!$A$105:$A$155,About!$B$2)*About!$A$52</f>
        <v>48.569308832867243</v>
      </c>
      <c r="E2" s="66">
        <f>SUMIFS('State Generation Costs Calcs'!E105:E155,'State Generation Costs Calcs'!$A$105:$A$155,About!$B$2)*About!$A$52</f>
        <v>47.865282496264889</v>
      </c>
      <c r="F2" s="66">
        <f>SUMIFS('State Generation Costs Calcs'!F105:F155,'State Generation Costs Calcs'!$A$105:$A$155,About!$B$2)*About!$A$52</f>
        <v>47.248452953001674</v>
      </c>
      <c r="G2" s="66">
        <f>SUMIFS('State Generation Costs Calcs'!G105:G155,'State Generation Costs Calcs'!$A$105:$A$155,About!$B$2)*About!$A$52</f>
        <v>47.329702693152022</v>
      </c>
      <c r="H2" s="66">
        <f>SUMIFS('State Generation Costs Calcs'!H105:H155,'State Generation Costs Calcs'!$A$105:$A$155,About!$B$2)*About!$A$52</f>
        <v>47.732659573787814</v>
      </c>
      <c r="I2" s="66">
        <f>SUMIFS('State Generation Costs Calcs'!I105:I155,'State Generation Costs Calcs'!$A$105:$A$155,About!$B$2)*About!$A$52</f>
        <v>48.085195875021434</v>
      </c>
      <c r="J2" s="66">
        <f>SUMIFS('State Generation Costs Calcs'!J105:J155,'State Generation Costs Calcs'!$A$105:$A$155,About!$B$2)*About!$A$52</f>
        <v>48.201416892262714</v>
      </c>
      <c r="K2" s="66">
        <f>SUMIFS('State Generation Costs Calcs'!K105:K155,'State Generation Costs Calcs'!$A$105:$A$155,About!$B$2)*About!$A$52</f>
        <v>47.547083108427522</v>
      </c>
      <c r="L2" s="66">
        <f>SUMIFS('State Generation Costs Calcs'!L105:L155,'State Generation Costs Calcs'!$A$105:$A$155,About!$B$2)*About!$A$52</f>
        <v>46.833438945518161</v>
      </c>
      <c r="M2" s="66">
        <f>SUMIFS('State Generation Costs Calcs'!M105:M155,'State Generation Costs Calcs'!$A$105:$A$155,About!$B$2)*About!$A$52</f>
        <v>46.300619554515599</v>
      </c>
      <c r="N2" s="66">
        <f>SUMIFS('State Generation Costs Calcs'!N105:N155,'State Generation Costs Calcs'!$A$105:$A$155,About!$B$2)*About!$A$52</f>
        <v>45.569900539128206</v>
      </c>
      <c r="O2" s="66">
        <f>SUMIFS('State Generation Costs Calcs'!O105:O155,'State Generation Costs Calcs'!$A$105:$A$155,About!$B$2)*About!$A$52</f>
        <v>44.880826616269246</v>
      </c>
      <c r="P2" s="66">
        <f>SUMIFS('State Generation Costs Calcs'!P105:P155,'State Generation Costs Calcs'!$A$105:$A$155,About!$B$2)*About!$A$52</f>
        <v>44.886900254840853</v>
      </c>
      <c r="Q2" s="66">
        <f>SUMIFS('State Generation Costs Calcs'!Q105:Q155,'State Generation Costs Calcs'!$A$105:$A$155,About!$B$2)*About!$A$52</f>
        <v>44.680932127309546</v>
      </c>
      <c r="R2" s="66">
        <f>SUMIFS('State Generation Costs Calcs'!R105:R155,'State Generation Costs Calcs'!$A$105:$A$155,About!$B$2)*About!$A$52</f>
        <v>43.990924904238419</v>
      </c>
      <c r="S2" s="66">
        <f>SUMIFS('State Generation Costs Calcs'!S105:S155,'State Generation Costs Calcs'!$A$105:$A$155,About!$B$2)*About!$A$52</f>
        <v>43.62110534612723</v>
      </c>
      <c r="T2" s="66">
        <f>SUMIFS('State Generation Costs Calcs'!T105:T155,'State Generation Costs Calcs'!$A$105:$A$155,About!$B$2)*About!$A$52</f>
        <v>43.262609942713837</v>
      </c>
      <c r="U2" s="66">
        <f>SUMIFS('State Generation Costs Calcs'!U105:U155,'State Generation Costs Calcs'!$A$105:$A$155,About!$B$2)*About!$A$52</f>
        <v>43.332638680838805</v>
      </c>
      <c r="V2" s="66">
        <f>SUMIFS('State Generation Costs Calcs'!V105:V155,'State Generation Costs Calcs'!$A$105:$A$155,About!$B$2)*About!$A$52</f>
        <v>43.014830129530282</v>
      </c>
      <c r="W2" s="66">
        <f>SUMIFS('State Generation Costs Calcs'!W105:W155,'State Generation Costs Calcs'!$A$105:$A$155,About!$B$2)*About!$A$52</f>
        <v>42.462098549315805</v>
      </c>
      <c r="X2" s="66">
        <f>SUMIFS('State Generation Costs Calcs'!X105:X155,'State Generation Costs Calcs'!$A$105:$A$155,About!$B$2)*About!$A$52</f>
        <v>42.197531382869229</v>
      </c>
      <c r="Y2" s="66">
        <f>SUMIFS('State Generation Costs Calcs'!Y105:Y155,'State Generation Costs Calcs'!$A$105:$A$155,About!$B$2)*About!$A$52</f>
        <v>41.928266743429383</v>
      </c>
      <c r="Z2" s="66">
        <f>SUMIFS('State Generation Costs Calcs'!Z105:Z155,'State Generation Costs Calcs'!$A$105:$A$155,About!$B$2)*About!$A$52</f>
        <v>41.636866191674386</v>
      </c>
      <c r="AA2" s="66">
        <f>SUMIFS('State Generation Costs Calcs'!AA105:AA155,'State Generation Costs Calcs'!$A$105:$A$155,About!$B$2)*About!$A$52</f>
        <v>41.597952597298459</v>
      </c>
      <c r="AB2" s="66">
        <f>SUMIFS('State Generation Costs Calcs'!AB105:AB155,'State Generation Costs Calcs'!$A$105:$A$155,About!$B$2)*About!$A$52</f>
        <v>41.416259435312398</v>
      </c>
      <c r="AC2" s="66">
        <f>SUMIFS('State Generation Costs Calcs'!AC105:AC155,'State Generation Costs Calcs'!$A$105:$A$155,About!$B$2)*About!$A$52</f>
        <v>41.216065035776225</v>
      </c>
      <c r="AD2" s="66">
        <f>SUMIFS('State Generation Costs Calcs'!AD105:AD155,'State Generation Costs Calcs'!$A$105:$A$155,About!$B$2)*About!$A$52</f>
        <v>41.348914038312657</v>
      </c>
      <c r="AE2" s="66">
        <f>SUMIFS('State Generation Costs Calcs'!AE105:AE155,'State Generation Costs Calcs'!$A$105:$A$155,About!$B$2)*About!$A$52</f>
        <v>41.272753518468697</v>
      </c>
      <c r="AF2" s="66">
        <f>SUMIFS('State Generation Costs Calcs'!AF105:AF155,'State Generation Costs Calcs'!$A$105:$A$155,About!$B$2)*About!$A$52</f>
        <v>41.145274888683971</v>
      </c>
      <c r="AG2" s="66">
        <f>SUMIFS('State Generation Costs Calcs'!AG105:AG155,'State Generation Costs Calcs'!$A$105:$A$155,About!$B$2)*About!$A$52</f>
        <v>41.187599679579996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51.581582595951701</v>
      </c>
      <c r="C2" s="67">
        <f>SUMIFS('State Generation Costs Calcs'!C105:C155,'State Generation Costs Calcs'!$A$105:$A$155,About!$B$2)*About!$A$52</f>
        <v>49.01134471527515</v>
      </c>
      <c r="D2" s="67">
        <f>SUMIFS('State Generation Costs Calcs'!D105:D155,'State Generation Costs Calcs'!$A$105:$A$155,About!$B$2)*About!$A$52</f>
        <v>48.569308832867243</v>
      </c>
      <c r="E2" s="67">
        <f>SUMIFS('State Generation Costs Calcs'!E105:E155,'State Generation Costs Calcs'!$A$105:$A$155,About!$B$2)*About!$A$52</f>
        <v>47.865282496264889</v>
      </c>
      <c r="F2" s="67">
        <f>SUMIFS('State Generation Costs Calcs'!F105:F155,'State Generation Costs Calcs'!$A$105:$A$155,About!$B$2)*About!$A$52</f>
        <v>47.248452953001674</v>
      </c>
      <c r="G2" s="67">
        <f>SUMIFS('State Generation Costs Calcs'!G105:G155,'State Generation Costs Calcs'!$A$105:$A$155,About!$B$2)*About!$A$52</f>
        <v>47.329702693152022</v>
      </c>
      <c r="H2" s="67">
        <f>SUMIFS('State Generation Costs Calcs'!H105:H155,'State Generation Costs Calcs'!$A$105:$A$155,About!$B$2)*About!$A$52</f>
        <v>47.732659573787814</v>
      </c>
      <c r="I2" s="67">
        <f>SUMIFS('State Generation Costs Calcs'!I105:I155,'State Generation Costs Calcs'!$A$105:$A$155,About!$B$2)*About!$A$52</f>
        <v>48.085195875021434</v>
      </c>
      <c r="J2" s="67">
        <f>SUMIFS('State Generation Costs Calcs'!J105:J155,'State Generation Costs Calcs'!$A$105:$A$155,About!$B$2)*About!$A$52</f>
        <v>48.201416892262714</v>
      </c>
      <c r="K2" s="67">
        <f>SUMIFS('State Generation Costs Calcs'!K105:K155,'State Generation Costs Calcs'!$A$105:$A$155,About!$B$2)*About!$A$52</f>
        <v>47.547083108427522</v>
      </c>
      <c r="L2" s="67">
        <f>SUMIFS('State Generation Costs Calcs'!L105:L155,'State Generation Costs Calcs'!$A$105:$A$155,About!$B$2)*About!$A$52</f>
        <v>46.833438945518161</v>
      </c>
      <c r="M2" s="67">
        <f>SUMIFS('State Generation Costs Calcs'!M105:M155,'State Generation Costs Calcs'!$A$105:$A$155,About!$B$2)*About!$A$52</f>
        <v>46.300619554515599</v>
      </c>
      <c r="N2" s="67">
        <f>SUMIFS('State Generation Costs Calcs'!N105:N155,'State Generation Costs Calcs'!$A$105:$A$155,About!$B$2)*About!$A$52</f>
        <v>45.569900539128206</v>
      </c>
      <c r="O2" s="67">
        <f>SUMIFS('State Generation Costs Calcs'!O105:O155,'State Generation Costs Calcs'!$A$105:$A$155,About!$B$2)*About!$A$52</f>
        <v>44.880826616269246</v>
      </c>
      <c r="P2" s="67">
        <f>SUMIFS('State Generation Costs Calcs'!P105:P155,'State Generation Costs Calcs'!$A$105:$A$155,About!$B$2)*About!$A$52</f>
        <v>44.886900254840853</v>
      </c>
      <c r="Q2" s="67">
        <f>SUMIFS('State Generation Costs Calcs'!Q105:Q155,'State Generation Costs Calcs'!$A$105:$A$155,About!$B$2)*About!$A$52</f>
        <v>44.680932127309546</v>
      </c>
      <c r="R2" s="67">
        <f>SUMIFS('State Generation Costs Calcs'!R105:R155,'State Generation Costs Calcs'!$A$105:$A$155,About!$B$2)*About!$A$52</f>
        <v>43.990924904238419</v>
      </c>
      <c r="S2" s="67">
        <f>SUMIFS('State Generation Costs Calcs'!S105:S155,'State Generation Costs Calcs'!$A$105:$A$155,About!$B$2)*About!$A$52</f>
        <v>43.62110534612723</v>
      </c>
      <c r="T2" s="67">
        <f>SUMIFS('State Generation Costs Calcs'!T105:T155,'State Generation Costs Calcs'!$A$105:$A$155,About!$B$2)*About!$A$52</f>
        <v>43.262609942713837</v>
      </c>
      <c r="U2" s="67">
        <f>SUMIFS('State Generation Costs Calcs'!U105:U155,'State Generation Costs Calcs'!$A$105:$A$155,About!$B$2)*About!$A$52</f>
        <v>43.332638680838805</v>
      </c>
      <c r="V2" s="67">
        <f>SUMIFS('State Generation Costs Calcs'!V105:V155,'State Generation Costs Calcs'!$A$105:$A$155,About!$B$2)*About!$A$52</f>
        <v>43.014830129530282</v>
      </c>
      <c r="W2" s="67">
        <f>SUMIFS('State Generation Costs Calcs'!W105:W155,'State Generation Costs Calcs'!$A$105:$A$155,About!$B$2)*About!$A$52</f>
        <v>42.462098549315805</v>
      </c>
      <c r="X2" s="67">
        <f>SUMIFS('State Generation Costs Calcs'!X105:X155,'State Generation Costs Calcs'!$A$105:$A$155,About!$B$2)*About!$A$52</f>
        <v>42.197531382869229</v>
      </c>
      <c r="Y2" s="67">
        <f>SUMIFS('State Generation Costs Calcs'!Y105:Y155,'State Generation Costs Calcs'!$A$105:$A$155,About!$B$2)*About!$A$52</f>
        <v>41.928266743429383</v>
      </c>
      <c r="Z2" s="67">
        <f>SUMIFS('State Generation Costs Calcs'!Z105:Z155,'State Generation Costs Calcs'!$A$105:$A$155,About!$B$2)*About!$A$52</f>
        <v>41.636866191674386</v>
      </c>
      <c r="AA2" s="67">
        <f>SUMIFS('State Generation Costs Calcs'!AA105:AA155,'State Generation Costs Calcs'!$A$105:$A$155,About!$B$2)*About!$A$52</f>
        <v>41.597952597298459</v>
      </c>
      <c r="AB2" s="67">
        <f>SUMIFS('State Generation Costs Calcs'!AB105:AB155,'State Generation Costs Calcs'!$A$105:$A$155,About!$B$2)*About!$A$52</f>
        <v>41.416259435312398</v>
      </c>
      <c r="AC2" s="67">
        <f>SUMIFS('State Generation Costs Calcs'!AC105:AC155,'State Generation Costs Calcs'!$A$105:$A$155,About!$B$2)*About!$A$52</f>
        <v>41.216065035776225</v>
      </c>
      <c r="AD2" s="67">
        <f>SUMIFS('State Generation Costs Calcs'!AD105:AD155,'State Generation Costs Calcs'!$A$105:$A$155,About!$B$2)*About!$A$52</f>
        <v>41.348914038312657</v>
      </c>
      <c r="AE2" s="67">
        <f>SUMIFS('State Generation Costs Calcs'!AE105:AE155,'State Generation Costs Calcs'!$A$105:$A$155,About!$B$2)*About!$A$52</f>
        <v>41.272753518468697</v>
      </c>
      <c r="AF2" s="67">
        <f>SUMIFS('State Generation Costs Calcs'!AF105:AF155,'State Generation Costs Calcs'!$A$105:$A$155,About!$B$2)*About!$A$52</f>
        <v>41.145274888683971</v>
      </c>
      <c r="AG2" s="67">
        <f>SUMIFS('State Generation Costs Calcs'!AG105:AG155,'State Generation Costs Calcs'!$A$105:$A$155,About!$B$2)*About!$A$52</f>
        <v>41.187599679579996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2021-05-20T15:28:10Z</dcterms:modified>
</cp:coreProperties>
</file>