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c/trans/syvbt/"/>
    </mc:Choice>
  </mc:AlternateContent>
  <xr:revisionPtr revIDLastSave="0" documentId="13_ncr:1_{3222FC40-3E53-9F4D-880B-A48E4EA3276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3" i="16"/>
  <c r="H3" i="18" s="1"/>
  <c r="G2" i="16"/>
  <c r="G2" i="18" s="1"/>
  <c r="E2" i="16"/>
  <c r="D2" i="16"/>
  <c r="C2" i="16"/>
  <c r="C2" i="18" s="1"/>
  <c r="H2" i="16"/>
  <c r="H2" i="18" s="1"/>
  <c r="G3" i="16"/>
  <c r="G3" i="18" s="1"/>
  <c r="F3" i="16"/>
  <c r="F3" i="18" s="1"/>
  <c r="E3" i="16"/>
  <c r="D3" i="16"/>
  <c r="F2" i="16"/>
  <c r="F2" i="18" s="1"/>
  <c r="C3" i="16"/>
  <c r="C3" i="18" s="1"/>
  <c r="B2" i="16"/>
  <c r="B2" i="18" s="1"/>
  <c r="G5" i="17"/>
  <c r="G5" i="18"/>
  <c r="B5" i="17"/>
  <c r="B5" i="18"/>
  <c r="C5" i="17"/>
  <c r="C5" i="18"/>
  <c r="E5" i="17"/>
  <c r="E5" i="18"/>
  <c r="H5" i="17"/>
  <c r="H5" i="18"/>
  <c r="A14" i="15"/>
  <c r="D5" i="17"/>
  <c r="D5" i="18"/>
  <c r="F5" i="17"/>
  <c r="D2" i="18" l="1"/>
  <c r="E3" i="18"/>
  <c r="B3" i="15"/>
  <c r="B3" i="17" s="1"/>
  <c r="G2" i="15"/>
  <c r="G2" i="17" s="1"/>
  <c r="F2" i="15"/>
  <c r="F2" i="17" s="1"/>
  <c r="E2" i="15"/>
  <c r="E2" i="17" s="1"/>
  <c r="D2" i="15"/>
  <c r="D2" i="17" s="1"/>
  <c r="B2" i="15"/>
  <c r="B2" i="17" s="1"/>
  <c r="H2" i="15"/>
  <c r="H2" i="17" s="1"/>
  <c r="H3" i="15"/>
  <c r="H3" i="17" s="1"/>
  <c r="G3" i="15"/>
  <c r="G3" i="17" s="1"/>
  <c r="F3" i="15"/>
  <c r="F3" i="17" s="1"/>
  <c r="E3" i="15"/>
  <c r="E3" i="17" s="1"/>
  <c r="D3" i="15"/>
  <c r="D3" i="17" s="1"/>
</calcChain>
</file>

<file path=xl/sharedStrings.xml><?xml version="1.0" encoding="utf-8"?>
<sst xmlns="http://schemas.openxmlformats.org/spreadsheetml/2006/main" count="2349" uniqueCount="1341">
  <si>
    <t>SYVbT Start Year Vehicles by Technology</t>
  </si>
  <si>
    <t>South Carolina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</si>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</sst>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SC</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1.3921358889147537E-3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4874</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13471</v>
      </c>
      <c r="C2" s="18">
        <v>0</v>
      </c>
      <c r="D2" s="18">
        <f>IF('SYVbT-passenger-script'!$A$14='SYVbT-passenger-script'!$B$14,D15,ROUND('USA Values'!D3*'Share of VT by state'!$B$2,0))</f>
        <v>3919000</v>
      </c>
      <c r="E2" s="18">
        <f>IF('SYVbT-passenger-script'!$A$14='SYVbT-passenger-script'!$B$14,E15,ROUND('USA Values'!E3*'Share of VT by state'!$B$2,0))</f>
        <v>19952</v>
      </c>
      <c r="F2" s="18">
        <f>IF('SYVbT-passenger-script'!$A$14='SYVbT-passenger-script'!$B$14,F15,ROUND('USA Values'!F3*'Share of VT by state'!$B$2,0))</f>
        <v>9899</v>
      </c>
      <c r="G2" s="18">
        <f>IF('SYVbT-passenger-script'!$A$14='SYVbT-passenger-script'!$B$14,G15,ROUND('USA Values'!G3*'Share of VT by state'!$B$2,0))</f>
        <v>1436</v>
      </c>
      <c r="H2" s="18">
        <f>IF('SYVbT-passenger-script'!$A$14='SYVbT-passenger-script'!$B$14,H15,ROUND('USA Values'!H3*'Share of VT by state'!$B$2,0))</f>
        <v>99</v>
      </c>
      <c r="I2" t="s">
        <v>1334</v>
      </c>
    </row>
    <row r="3" spans="1:9">
      <c r="A3" s="1" t="s">
        <v>1329</v>
      </c>
      <c r="B3" s="18">
        <f>IF('SYVbT-passenger-script'!$A$14='SYVbT-passenger-script'!$B$14,B16,ROUND('USA Values'!B4*'Share of VT by state'!$B$3,0))</f>
        <v>5</v>
      </c>
      <c r="C3" s="18">
        <v>0</v>
      </c>
      <c r="D3" s="18">
        <f>IF('SYVbT-passenger-script'!$A$14='SYVbT-passenger-script'!$B$14,D16,ROUND('USA Values'!D4*'Share of VT by state'!$B$3,0))</f>
        <v>1514</v>
      </c>
      <c r="E3" s="18">
        <f>IF('SYVbT-passenger-script'!$A$14='SYVbT-passenger-script'!$B$14,E16,ROUND('USA Values'!E4*'Share of VT by state'!$B$3,0))</f>
        <v>12158</v>
      </c>
      <c r="F3" s="18">
        <f>IF('SYVbT-passenger-script'!$A$14='SYVbT-passenger-script'!$B$14,F16,ROUND('USA Values'!F4*'Share of VT by state'!$B$3,0))</f>
        <v>0</v>
      </c>
      <c r="G3" s="18">
        <f>IF('SYVbT-passenger-script'!$A$14='SYVbT-passenger-script'!$B$14,G16,ROUND('USA Values'!G4*'Share of VT by state'!$B$3,0))</f>
        <v>112</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275.88</v>
      </c>
      <c r="C5" s="86">
        <v>0</v>
      </c>
      <c r="D5" s="86">
        <v>0</v>
      </c>
      <c r="E5" s="86">
        <v>87.11999999999999</v>
      </c>
      <c r="F5" s="86">
        <v>0</v>
      </c>
      <c r="G5" s="86">
        <v>0</v>
      </c>
      <c r="H5" s="86">
        <v>0</v>
      </c>
      <c r="I5" t="s">
        <v>1336</v>
      </c>
    </row>
    <row r="6" spans="1:9">
      <c r="A6" s="1" t="s">
        <v>1331</v>
      </c>
      <c r="B6" s="18">
        <v>0</v>
      </c>
      <c r="C6" s="18">
        <v>0</v>
      </c>
      <c r="D6" s="18">
        <v>315675.36</v>
      </c>
      <c r="E6" s="18">
        <v>89036.64</v>
      </c>
      <c r="F6" s="18">
        <v>0</v>
      </c>
      <c r="G6" s="18">
        <v>0</v>
      </c>
      <c r="H6" s="18">
        <v>0</v>
      </c>
      <c r="I6" t="s">
        <v>1335</v>
      </c>
    </row>
    <row r="7" spans="1:9">
      <c r="A7" s="1" t="s">
        <v>1332</v>
      </c>
      <c r="B7" s="18">
        <v>0</v>
      </c>
      <c r="C7" s="18">
        <v>0</v>
      </c>
      <c r="D7" s="18">
        <v>117646</v>
      </c>
      <c r="E7" s="18">
        <v>0</v>
      </c>
      <c r="F7" s="18">
        <v>0</v>
      </c>
      <c r="G7" s="18">
        <v>0</v>
      </c>
      <c r="H7" s="18">
        <v>0</v>
      </c>
      <c r="I7" t="s">
        <v>1335</v>
      </c>
    </row>
    <row r="11" spans="1:9">
      <c r="A11" t="s">
        <v>1337</v>
      </c>
    </row>
    <row r="13" spans="1:9">
      <c r="A13" t="s">
        <v>1338</v>
      </c>
      <c r="B13" t="s">
        <v>1339</v>
      </c>
    </row>
    <row r="14" spans="1:9" ht="16" customHeight="1">
      <c r="A14" s="57" t="str">
        <f>About!B2</f>
        <v>SC</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229</v>
      </c>
      <c r="D2" s="18">
        <f>IF($A$13=$B$13,D14,ROUND('USA Values'!D12*'Share of VT by state'!$B$4,0))</f>
        <v>184755</v>
      </c>
      <c r="E2" s="18">
        <f>IF($A$13=$B$13,E14,ROUND('USA Values'!E12*'Share of VT by state'!$B$4,0))</f>
        <v>151518</v>
      </c>
      <c r="F2" s="18">
        <f>IF($A$13=$B$13,F14,ROUND('USA Values'!F12*'Share of VT by state'!$B$4,0))</f>
        <v>0</v>
      </c>
      <c r="G2" s="18">
        <f>IF($A$13=$B$13,G14,ROUND('USA Values'!G12*'Share of VT by state'!$B$4,0))</f>
        <v>83</v>
      </c>
      <c r="H2" s="18">
        <f>IF($A$13=$B$13,H14,ROUND('USA Values'!H12*'Share of VT by state'!$B$4,0))</f>
        <v>0</v>
      </c>
      <c r="I2" t="s">
        <v>1334</v>
      </c>
    </row>
    <row r="3" spans="1:9">
      <c r="A3" s="1" t="s">
        <v>1329</v>
      </c>
      <c r="B3">
        <f>IF($A$13=$B$13,B15,ROUND('USA Values'!B13*'Share of VT by state'!$B$5,0))</f>
        <v>0</v>
      </c>
      <c r="C3">
        <f>IF($A$13=$B$13,C15,ROUND('USA Values'!C13*'Share of VT by state'!$B$5,0))</f>
        <v>666</v>
      </c>
      <c r="D3">
        <f>IF($A$13=$B$13,D15,ROUND('USA Values'!D13*'Share of VT by state'!$B$5,0))</f>
        <v>763</v>
      </c>
      <c r="E3">
        <f>IF($A$13=$B$13,E15,ROUND('USA Values'!E13*'Share of VT by state'!$B$5,0))</f>
        <v>76669</v>
      </c>
      <c r="F3">
        <f>IF($A$13=$B$13,F15,ROUND('USA Values'!F13*'Share of VT by state'!$B$5,0))</f>
        <v>3</v>
      </c>
      <c r="G3">
        <f>IF($A$13=$B$13,G15,ROUND('USA Values'!G13*'Share of VT by state'!$B$5,0))</f>
        <v>62</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442</v>
      </c>
      <c r="F5" s="87">
        <v>0</v>
      </c>
      <c r="G5" s="86">
        <v>0</v>
      </c>
      <c r="H5" s="86">
        <v>0</v>
      </c>
      <c r="I5" t="s">
        <v>1336</v>
      </c>
    </row>
    <row r="6" spans="1:9">
      <c r="A6" s="1" t="s">
        <v>1331</v>
      </c>
      <c r="B6">
        <v>0</v>
      </c>
      <c r="C6">
        <v>0</v>
      </c>
      <c r="D6">
        <v>0</v>
      </c>
      <c r="E6" s="18">
        <v>80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SC</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13471</v>
      </c>
      <c r="C2" s="18">
        <f>'SYVbT-passenger-script'!C2</f>
        <v>0</v>
      </c>
      <c r="D2" s="18">
        <f>'SYVbT-passenger-script'!D2</f>
        <v>3919000</v>
      </c>
      <c r="E2" s="18">
        <f>'SYVbT-passenger-script'!E2</f>
        <v>19952</v>
      </c>
      <c r="F2" s="18">
        <f>'SYVbT-passenger-script'!F2</f>
        <v>9899</v>
      </c>
      <c r="G2" s="18">
        <f>'SYVbT-passenger-script'!G2</f>
        <v>1436</v>
      </c>
      <c r="H2" s="18">
        <f>'SYVbT-passenger-script'!H2</f>
        <v>99</v>
      </c>
      <c r="J2" s="18"/>
    </row>
    <row r="3" spans="1:10">
      <c r="A3" s="1" t="s">
        <v>1329</v>
      </c>
      <c r="B3" s="18">
        <f>'SYVbT-passenger-script'!B3</f>
        <v>5</v>
      </c>
      <c r="C3" s="18">
        <f>'SYVbT-passenger-script'!C3</f>
        <v>0</v>
      </c>
      <c r="D3" s="18">
        <f>'SYVbT-passenger-script'!D3</f>
        <v>1514</v>
      </c>
      <c r="E3" s="18">
        <f>'SYVbT-passenger-script'!E3</f>
        <v>12158</v>
      </c>
      <c r="F3" s="18">
        <f>'SYVbT-passenger-script'!F3</f>
        <v>0</v>
      </c>
      <c r="G3" s="18">
        <f>'SYVbT-passenger-script'!G3</f>
        <v>112</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26.369669479934423</v>
      </c>
      <c r="C5" s="18">
        <f>'USA Values'!C6*'Rail and Aviation'!$B$2*'Rail and Aviation'!$B$3</f>
        <v>0</v>
      </c>
      <c r="D5" s="18">
        <f>'USA Values'!D6*'Rail and Aviation'!$B$2*'Rail and Aviation'!$B$3</f>
        <v>0</v>
      </c>
      <c r="E5" s="18">
        <f>'USA Values'!E6*'Rail and Aviation'!$B$2*'Rail and Aviation'!$B$3</f>
        <v>8.6884886106058286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315675.36</v>
      </c>
      <c r="E6" s="18">
        <f>'SYVbT-passenger-script'!E6</f>
        <v>89036.64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117646</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229</v>
      </c>
      <c r="D2" s="88">
        <f>'SYVbT-freight-script'!D2+'SYVbT-freight-script'!D3</f>
        <v>185518</v>
      </c>
      <c r="E2" s="88">
        <v>0</v>
      </c>
      <c r="F2" s="18">
        <f>'SYVbT-freight-script'!F2</f>
        <v>0</v>
      </c>
      <c r="G2" s="18">
        <f>'SYVbT-freight-script'!G2</f>
        <v>83</v>
      </c>
      <c r="H2" s="18">
        <f>'SYVbT-freight-script'!H2</f>
        <v>0</v>
      </c>
      <c r="I2" s="67"/>
      <c r="J2" s="18"/>
    </row>
    <row r="3" spans="1:10">
      <c r="A3" s="1" t="s">
        <v>1329</v>
      </c>
      <c r="B3" s="18">
        <f>'SYVbT-freight-script'!B3</f>
        <v>0</v>
      </c>
      <c r="C3" s="18">
        <f>'SYVbT-freight-script'!C3</f>
        <v>666</v>
      </c>
      <c r="D3" s="88">
        <v>0</v>
      </c>
      <c r="E3" s="88">
        <f>'SYVbT-freight-script'!E3+'SYVbT-freight-script'!E2</f>
        <v>228187</v>
      </c>
      <c r="F3" s="18">
        <f>'SYVbT-freight-script'!F3</f>
        <v>3</v>
      </c>
      <c r="G3" s="18">
        <f>'SYVbT-freight-script'!G3</f>
        <v>62</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36.26854198979219</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80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1.543254834276522E-2</v>
      </c>
    </row>
    <row r="3" spans="1:2">
      <c r="A3" t="s">
        <v>164</v>
      </c>
      <c r="B3">
        <v>1.5467538364234579E-2</v>
      </c>
    </row>
    <row r="4" spans="1:2">
      <c r="A4" t="s">
        <v>165</v>
      </c>
      <c r="B4">
        <v>1.5432130074864211E-2</v>
      </c>
    </row>
    <row r="5" spans="1:2">
      <c r="A5" t="s">
        <v>166</v>
      </c>
      <c r="B5">
        <v>1.54321300748642E-2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2022-09-30T22:48:43Z</dcterms:modified>
</cp:coreProperties>
</file>