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SC\trans\BNoEVC\"/>
    </mc:Choice>
  </mc:AlternateContent>
  <xr:revisionPtr revIDLastSave="0" documentId="8_{BDBE403B-744A-4DE7-BED1-75D02E96FDF1}"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Z11" i="11"/>
  <c r="AD11" i="11"/>
  <c r="Q11" i="11"/>
  <c r="S11" i="11"/>
  <c r="T11" i="11"/>
  <c r="U11" i="11"/>
  <c r="V11" i="11"/>
  <c r="W11" i="11"/>
  <c r="Y11" i="11"/>
  <c r="AB11" i="11"/>
  <c r="P11" i="11"/>
  <c r="R11" i="11"/>
  <c r="X11" i="11"/>
  <c r="AA11" i="11"/>
  <c r="AC11" i="11"/>
  <c r="AA2" i="3" l="1"/>
  <c r="Y2" i="3"/>
  <c r="V2" i="3"/>
  <c r="P2" i="3"/>
  <c r="N2" i="3"/>
  <c r="Z2" i="3"/>
  <c r="W2" i="3"/>
  <c r="U2" i="3"/>
  <c r="T2" i="3"/>
  <c r="S2" i="3"/>
  <c r="R2" i="3"/>
  <c r="Q2" i="3"/>
  <c r="O2" i="3"/>
  <c r="AB2" i="3"/>
  <c r="X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<sst xmlns="http://schemas.openxmlformats.org/spreadsheetml/2006/main" count="161142" uniqueCount="163">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</sst>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64</v>
      </c>
      <c r="C1" s="38">
        <v>46184</v>
      </c>
      <c r="F1" s="37" t="s">
        <v>24</v>
      </c>
      <c r="G1" s="37" t="s">
        <v>81</v>
      </c>
    </row>
    <row r="2" spans="1:7" x14ac:dyDescent="0.45">
      <c r="B2" t="str">
        <f>LOOKUP(B1,F1:G50,G1:G50)</f>
        <v>SC</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SC</v>
      </c>
      <c r="C1" t="str">
        <f>About!B1</f>
        <v>South Carolina</v>
      </c>
    </row>
    <row r="3" spans="1:30" x14ac:dyDescent="0.45">
      <c r="B3">
        <v>2022</v>
      </c>
      <c r="C3">
        <v>2025</v>
      </c>
    </row>
    <row r="4" spans="1:30" x14ac:dyDescent="0.45">
      <c r="A4" t="s">
        <v>144</v>
      </c>
      <c r="B4">
        <f>SUMIFS('2022'!C:C,'2022'!A:A,calcs!C1)</f>
        <v>987</v>
      </c>
      <c r="C4">
        <f>SUMIFS('alt_fuel_stations (Jun 5 2026)'!F:F,'alt_fuel_stations (Jun 5 2026)'!B:B,calcs!B1)</f>
        <v>2083</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987</v>
      </c>
      <c r="C11" s="35">
        <f t="shared" ref="C11" si="0">_xlfn.FORECAST.ETS(C10,$B$4:$C$4,$B$3:$C$3)</f>
        <v>1352.3333333333335</v>
      </c>
      <c r="D11" s="35">
        <f>ROUND(C11*(1+'EV Charger S-Curve'!D22),0)</f>
        <v>1665</v>
      </c>
      <c r="E11" s="35">
        <f>C4</f>
        <v>2083</v>
      </c>
      <c r="F11" s="55">
        <f>ROUND(E11*(1+F7),0)</f>
        <v>2449</v>
      </c>
      <c r="G11" s="55">
        <f t="shared" ref="G11:N11" si="1">ROUND(F11*(1+G7),0)</f>
        <v>2829</v>
      </c>
      <c r="H11" s="55">
        <f t="shared" si="1"/>
        <v>3209</v>
      </c>
      <c r="I11" s="55">
        <f t="shared" si="1"/>
        <v>3575</v>
      </c>
      <c r="J11" s="55">
        <f t="shared" si="1"/>
        <v>3916</v>
      </c>
      <c r="K11" s="55">
        <f t="shared" si="1"/>
        <v>4224</v>
      </c>
      <c r="L11" s="55">
        <f t="shared" si="1"/>
        <v>4494</v>
      </c>
      <c r="M11" s="55">
        <f t="shared" si="1"/>
        <v>4724</v>
      </c>
      <c r="N11" s="55">
        <f t="shared" si="1"/>
        <v>4916</v>
      </c>
      <c r="O11" s="55">
        <f>ROUND(N11*(1+O7),0)</f>
        <v>5074</v>
      </c>
      <c r="P11" s="35">
        <f>ROUND(_xlfn.FORECAST.ETS(P10,$J$11:$O$11,$J$10:$O$10),0)</f>
        <v>5298</v>
      </c>
      <c r="Q11" s="35">
        <f t="shared" ref="Q11:AD11" si="2">ROUND(_xlfn.FORECAST.ETS(Q10,$J$11:$O$11,$J$10:$O$10),0)</f>
        <v>5523</v>
      </c>
      <c r="R11" s="35">
        <f t="shared" si="2"/>
        <v>5747</v>
      </c>
      <c r="S11" s="35">
        <f t="shared" si="2"/>
        <v>5971</v>
      </c>
      <c r="T11" s="35">
        <f t="shared" si="2"/>
        <v>6195</v>
      </c>
      <c r="U11" s="35">
        <f t="shared" si="2"/>
        <v>6419</v>
      </c>
      <c r="V11" s="35">
        <f t="shared" si="2"/>
        <v>6644</v>
      </c>
      <c r="W11" s="35">
        <f t="shared" si="2"/>
        <v>6868</v>
      </c>
      <c r="X11" s="35">
        <f t="shared" si="2"/>
        <v>7092</v>
      </c>
      <c r="Y11" s="35">
        <f t="shared" si="2"/>
        <v>7316</v>
      </c>
      <c r="Z11" s="35">
        <f t="shared" si="2"/>
        <v>7540</v>
      </c>
      <c r="AA11" s="35">
        <f t="shared" si="2"/>
        <v>7765</v>
      </c>
      <c r="AB11" s="35">
        <f t="shared" si="2"/>
        <v>7989</v>
      </c>
      <c r="AC11" s="35">
        <f t="shared" si="2"/>
        <v>8213</v>
      </c>
      <c r="AD11" s="35">
        <f t="shared" si="2"/>
        <v>8437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1665</v>
      </c>
      <c r="C2" s="39">
        <f>calcs!E11</f>
        <v>2083</v>
      </c>
      <c r="D2" s="39">
        <f>calcs!F11</f>
        <v>2449</v>
      </c>
      <c r="E2" s="39">
        <f>calcs!G11</f>
        <v>2829</v>
      </c>
      <c r="F2" s="39">
        <f>calcs!H11</f>
        <v>3209</v>
      </c>
      <c r="G2" s="39">
        <f>calcs!I11</f>
        <v>3575</v>
      </c>
      <c r="H2" s="39">
        <f>calcs!J11</f>
        <v>3916</v>
      </c>
      <c r="I2" s="39">
        <f>calcs!K11</f>
        <v>4224</v>
      </c>
      <c r="J2" s="39">
        <f>calcs!L11</f>
        <v>4494</v>
      </c>
      <c r="K2" s="39">
        <f>calcs!M11</f>
        <v>4724</v>
      </c>
      <c r="L2" s="39">
        <f>calcs!N11</f>
        <v>4916</v>
      </c>
      <c r="M2" s="39">
        <f>calcs!O11</f>
        <v>5074</v>
      </c>
      <c r="N2" s="39">
        <f>calcs!P11</f>
        <v>5298</v>
      </c>
      <c r="O2" s="39">
        <f>calcs!Q11</f>
        <v>5523</v>
      </c>
      <c r="P2" s="39">
        <f>calcs!R11</f>
        <v>5747</v>
      </c>
      <c r="Q2" s="39">
        <f>calcs!S11</f>
        <v>5971</v>
      </c>
      <c r="R2" s="39">
        <f>calcs!T11</f>
        <v>6195</v>
      </c>
      <c r="S2" s="39">
        <f>calcs!U11</f>
        <v>6419</v>
      </c>
      <c r="T2" s="39">
        <f>calcs!V11</f>
        <v>6644</v>
      </c>
      <c r="U2" s="39">
        <f>calcs!W11</f>
        <v>6868</v>
      </c>
      <c r="V2" s="39">
        <f>calcs!X11</f>
        <v>7092</v>
      </c>
      <c r="W2" s="39">
        <f>calcs!Y11</f>
        <v>7316</v>
      </c>
      <c r="X2" s="39">
        <f>calcs!Z11</f>
        <v>7540</v>
      </c>
      <c r="Y2" s="39">
        <f>calcs!AA11</f>
        <v>7765</v>
      </c>
      <c r="Z2" s="39">
        <f>calcs!AB11</f>
        <v>7989</v>
      </c>
      <c r="AA2" s="39">
        <f>calcs!AC11</f>
        <v>8213</v>
      </c>
      <c r="AB2" s="39">
        <f>calcs!AD11</f>
        <v>8437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2026-06-12T01:13:19Z</dcterms:modified>
</cp:coreProperties>
</file>