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D\elec\EIaE\"/>
    </mc:Choice>
  </mc:AlternateContent>
  <xr:revisionPtr revIDLastSave="0" documentId="8_{6F7ABB55-6083-452C-9F41-AA94936C1F4B}"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K1312" i="22" s="1"/>
  <c r="E34" i="23"/>
  <c r="L1156" i="22" s="1"/>
  <c r="E37" i="23"/>
  <c r="E39" i="23"/>
  <c r="E30" i="23"/>
  <c r="E36" i="23"/>
  <c r="E17" i="23"/>
  <c r="E19" i="23"/>
  <c r="N935" i="22" s="1"/>
  <c r="E38" i="23"/>
  <c r="E53" i="23"/>
  <c r="Q1443" i="22" s="1"/>
  <c r="E46" i="23"/>
  <c r="E32" i="23"/>
  <c r="E15" i="23"/>
  <c r="E33" i="23"/>
  <c r="E35" i="23"/>
  <c r="E25" i="23"/>
  <c r="E41" i="23"/>
  <c r="E50" i="23"/>
  <c r="M1403" i="22" s="1"/>
  <c r="E20" i="23"/>
  <c r="E31" i="23"/>
  <c r="E49" i="23"/>
  <c r="I1240" i="22"/>
  <c r="O1245" i="22"/>
  <c r="M1245" i="22"/>
  <c r="K1250" i="22"/>
  <c r="P1247" i="22"/>
  <c r="I125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R1347" i="22"/>
  <c r="J1358" i="22"/>
  <c r="K1353" i="22"/>
  <c r="F1349" i="22"/>
  <c r="N1344" i="22"/>
  <c r="Q1354" i="22"/>
  <c r="F1345" i="22"/>
  <c r="P1354" i="22"/>
  <c r="Q1349"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M1072" i="22"/>
  <c r="R1071" i="22"/>
  <c r="J1071" i="22"/>
  <c r="L1069" i="22"/>
  <c r="I1068" i="22"/>
  <c r="N1067" i="22"/>
  <c r="F1067" i="22"/>
  <c r="M1064" i="22"/>
  <c r="J1063" i="22"/>
  <c r="O1062" i="22"/>
  <c r="G1062" i="22"/>
  <c r="L1061" i="22"/>
  <c r="N1059" i="22"/>
  <c r="O1073" i="22"/>
  <c r="L1072" i="22"/>
  <c r="Q1071" i="22"/>
  <c r="F1070" i="22"/>
  <c r="P1068" i="22"/>
  <c r="H1068" i="22"/>
  <c r="M1067" i="22"/>
  <c r="R1066" i="22"/>
  <c r="Q1063" i="22"/>
  <c r="I1063" i="22"/>
  <c r="N1062" i="22"/>
  <c r="F1062" i="22"/>
  <c r="H1060" i="22"/>
  <c r="N1073" i="22"/>
  <c r="F1073" i="22"/>
  <c r="P1071" i="22"/>
  <c r="R1069" i="22"/>
  <c r="O1068" i="22"/>
  <c r="G1068" i="22"/>
  <c r="L1067" i="22"/>
  <c r="Q1066" i="22"/>
  <c r="F1065" i="22"/>
  <c r="H1063" i="22"/>
  <c r="M1062" i="22"/>
  <c r="R1061" i="22"/>
  <c r="G1060" i="22"/>
  <c r="M1073" i="22"/>
  <c r="R1072" i="22"/>
  <c r="J1072" i="22"/>
  <c r="Q1069" i="22"/>
  <c r="N1068" i="22"/>
  <c r="F1068" i="22"/>
  <c r="K1067" i="22"/>
  <c r="P1066" i="22"/>
  <c r="R1064" i="22"/>
  <c r="O1063" i="22"/>
  <c r="L1062" i="22"/>
  <c r="Q1061" i="22"/>
  <c r="F1060" i="22"/>
  <c r="L1073" i="22"/>
  <c r="Q1072" i="22"/>
  <c r="I1072" i="22"/>
  <c r="N1071" i="22"/>
  <c r="M1068" i="22"/>
  <c r="R1067" i="22"/>
  <c r="J1067" i="22"/>
  <c r="O1066" i="22"/>
  <c r="Q1064" i="22"/>
  <c r="N1063" i="22"/>
  <c r="F1063" i="22"/>
  <c r="P1061" i="22"/>
  <c r="R1059" i="22"/>
  <c r="K1073" i="22"/>
  <c r="P1072" i="22"/>
  <c r="H1072" i="22"/>
  <c r="M1071" i="22"/>
  <c r="O1069" i="22"/>
  <c r="Q1067" i="22"/>
  <c r="I1067" i="22"/>
  <c r="N1066" i="22"/>
  <c r="P1064" i="22"/>
  <c r="M1063" i="22"/>
  <c r="R1062" i="22"/>
  <c r="J1062" i="22"/>
  <c r="Q1059" i="22"/>
  <c r="R1073" i="22"/>
  <c r="J1073" i="22"/>
  <c r="O1072" i="22"/>
  <c r="G1072" i="22"/>
  <c r="I1070" i="22"/>
  <c r="F1069" i="22"/>
  <c r="P1067" i="22"/>
  <c r="H1067" i="22"/>
  <c r="J1065" i="22"/>
  <c r="G1064" i="22"/>
  <c r="L1063" i="22"/>
  <c r="Q1062" i="22"/>
  <c r="I1062" i="22"/>
  <c r="H1059" i="22"/>
  <c r="Q1073" i="22"/>
  <c r="I1073" i="22"/>
  <c r="N1072" i="22"/>
  <c r="P1070" i="22"/>
  <c r="M1069" i="22"/>
  <c r="R1068" i="22"/>
  <c r="O1067" i="22"/>
  <c r="Q1065" i="22"/>
  <c r="N1064" i="22"/>
  <c r="F1064" i="22"/>
  <c r="K1063" i="22"/>
  <c r="P1062" i="22"/>
  <c r="R1060" i="22"/>
  <c r="G1059" i="22"/>
  <c r="O998" i="22"/>
  <c r="G998" i="22"/>
  <c r="I996" i="22"/>
  <c r="F995" i="22"/>
  <c r="K994" i="22"/>
  <c r="P993" i="22"/>
  <c r="J991" i="22"/>
  <c r="G990" i="22"/>
  <c r="L989" i="22"/>
  <c r="Q988" i="22"/>
  <c r="I988" i="22"/>
  <c r="K986" i="22"/>
  <c r="H985" i="22"/>
  <c r="N998" i="22"/>
  <c r="F998" i="22"/>
  <c r="H996" i="22"/>
  <c r="R994" i="22"/>
  <c r="J994" i="22"/>
  <c r="O993" i="22"/>
  <c r="G993" i="22"/>
  <c r="F990" i="22"/>
  <c r="K989" i="22"/>
  <c r="P988" i="22"/>
  <c r="H988" i="22"/>
  <c r="J986" i="22"/>
  <c r="G985" i="22"/>
  <c r="L984" i="22"/>
  <c r="R997" i="22"/>
  <c r="G996" i="22"/>
  <c r="Q994" i="22"/>
  <c r="I994" i="22"/>
  <c r="N993" i="22"/>
  <c r="F993" i="22"/>
  <c r="H991" i="22"/>
  <c r="J989" i="22"/>
  <c r="O988" i="22"/>
  <c r="G988" i="22"/>
  <c r="I986" i="22"/>
  <c r="F985" i="22"/>
  <c r="K984" i="22"/>
  <c r="L998" i="22"/>
  <c r="F996" i="22"/>
  <c r="P994" i="22"/>
  <c r="H994" i="22"/>
  <c r="M993" i="22"/>
  <c r="R992" i="22"/>
  <c r="G991" i="22"/>
  <c r="Q989" i="22"/>
  <c r="N988" i="22"/>
  <c r="F988" i="22"/>
  <c r="H986" i="22"/>
  <c r="R984" i="22"/>
  <c r="J984" i="22"/>
  <c r="K998" i="22"/>
  <c r="P997" i="22"/>
  <c r="O994" i="22"/>
  <c r="G994" i="22"/>
  <c r="L993" i="22"/>
  <c r="Q992" i="22"/>
  <c r="F991" i="22"/>
  <c r="P989" i="22"/>
  <c r="H989" i="22"/>
  <c r="R987" i="22"/>
  <c r="G986" i="22"/>
  <c r="Q984" i="22"/>
  <c r="I984" i="22"/>
  <c r="R998" i="22"/>
  <c r="J998" i="22"/>
  <c r="L996" i="22"/>
  <c r="N994" i="22"/>
  <c r="F994" i="22"/>
  <c r="K993" i="22"/>
  <c r="M991" i="22"/>
  <c r="J990" i="22"/>
  <c r="O989" i="22"/>
  <c r="G989" i="22"/>
  <c r="N986" i="22"/>
  <c r="K985" i="22"/>
  <c r="P984" i="22"/>
  <c r="H984" i="22"/>
  <c r="Q998" i="22"/>
  <c r="F997" i="22"/>
  <c r="P995" i="22"/>
  <c r="M994" i="22"/>
  <c r="R993" i="22"/>
  <c r="G992" i="22"/>
  <c r="Q990" i="22"/>
  <c r="I990" i="22"/>
  <c r="N989" i="22"/>
  <c r="F989" i="22"/>
  <c r="R985" i="22"/>
  <c r="J985" i="22"/>
  <c r="O984" i="22"/>
  <c r="G984" i="22"/>
  <c r="M997" i="22"/>
  <c r="J996" i="22"/>
  <c r="O995" i="22"/>
  <c r="L994" i="22"/>
  <c r="N992" i="22"/>
  <c r="K991" i="22"/>
  <c r="P990" i="22"/>
  <c r="H990" i="22"/>
  <c r="M989" i="22"/>
  <c r="O987" i="22"/>
  <c r="Q985" i="22"/>
  <c r="I985" i="22"/>
  <c r="N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N1327" i="22"/>
  <c r="F1327" i="22"/>
  <c r="H1325" i="22"/>
  <c r="R1323" i="22"/>
  <c r="J1323" i="22"/>
  <c r="O1322" i="22"/>
  <c r="G1322" i="22"/>
  <c r="M1327" i="22"/>
  <c r="R1326" i="22"/>
  <c r="J1326" i="22"/>
  <c r="O1325" i="22"/>
  <c r="Q1323" i="22"/>
  <c r="N1322" i="22"/>
  <c r="F1322" i="22"/>
  <c r="P1320" i="22"/>
  <c r="L1327" i="22"/>
  <c r="I1326" i="22"/>
  <c r="N1325" i="22"/>
  <c r="F1325" i="22"/>
  <c r="K1324" i="22"/>
  <c r="M1322" i="22"/>
  <c r="N1328" i="22"/>
  <c r="F1328" i="22"/>
  <c r="K1327" i="22"/>
  <c r="M1325" i="22"/>
  <c r="J1324" i="22"/>
  <c r="O1323" i="22"/>
  <c r="G1323" i="22"/>
  <c r="R1327" i="22"/>
  <c r="O1326" i="22"/>
  <c r="G1326" i="22"/>
  <c r="L1325" i="22"/>
  <c r="Q1324" i="22"/>
  <c r="F1323" i="22"/>
  <c r="P1321" i="22"/>
  <c r="K1328" i="22"/>
  <c r="P1327" i="22"/>
  <c r="R1325" i="22"/>
  <c r="O1324" i="22"/>
  <c r="G1324" i="22"/>
  <c r="L1323" i="22"/>
  <c r="Q1322" i="22"/>
  <c r="G1327" i="22"/>
  <c r="L1326" i="22"/>
  <c r="Q1325" i="22"/>
  <c r="I1325" i="22"/>
  <c r="K1323" i="22"/>
  <c r="H1322" i="22"/>
  <c r="M1321" i="22"/>
  <c r="F1326" i="22"/>
  <c r="P1319" i="22"/>
  <c r="M1318" i="22"/>
  <c r="R1317" i="22"/>
  <c r="J1317" i="22"/>
  <c r="O1316" i="22"/>
  <c r="Q1314" i="22"/>
  <c r="I1321" i="22"/>
  <c r="J1320" i="22"/>
  <c r="O1319" i="22"/>
  <c r="Q1317" i="22"/>
  <c r="N1316" i="22"/>
  <c r="F1316" i="22"/>
  <c r="K1315" i="22"/>
  <c r="G1321" i="22"/>
  <c r="N1319" i="22"/>
  <c r="F1319" i="22"/>
  <c r="K1318" i="22"/>
  <c r="P1317" i="22"/>
  <c r="R1315" i="22"/>
  <c r="O1314" i="22"/>
  <c r="H1324" i="22"/>
  <c r="F1321" i="22"/>
  <c r="R1318" i="22"/>
  <c r="O1317" i="22"/>
  <c r="G1317" i="22"/>
  <c r="L1316" i="22"/>
  <c r="Q1315" i="22"/>
  <c r="M1323" i="22"/>
  <c r="O1320" i="22"/>
  <c r="G1320" i="22"/>
  <c r="L1319" i="22"/>
  <c r="N1317" i="22"/>
  <c r="K1316" i="22"/>
  <c r="P1315" i="22"/>
  <c r="M1314" i="22"/>
  <c r="M1320" i="22"/>
  <c r="J1319" i="22"/>
  <c r="O1318" i="22"/>
  <c r="G1318" i="22"/>
  <c r="L1317" i="22"/>
  <c r="I1316" i="22"/>
  <c r="K1314" i="22"/>
  <c r="N1326" i="22"/>
  <c r="O1321" i="22"/>
  <c r="L1320" i="22"/>
  <c r="I1319" i="22"/>
  <c r="N1318" i="22"/>
  <c r="K1317" i="22"/>
  <c r="H1316" i="22"/>
  <c r="M1315" i="22"/>
  <c r="J1314" i="22"/>
  <c r="F1320" i="22"/>
  <c r="K1319" i="22"/>
  <c r="L1314" i="22"/>
  <c r="P1318" i="22"/>
  <c r="Q1327" i="22"/>
  <c r="R1316" i="22"/>
  <c r="J1316" i="22"/>
  <c r="N1320" i="22"/>
  <c r="O1315" i="22"/>
  <c r="Q788" i="22"/>
  <c r="N787" i="22"/>
  <c r="F787" i="22"/>
  <c r="P785" i="22"/>
  <c r="H785" i="22"/>
  <c r="M784" i="22"/>
  <c r="R783" i="22"/>
  <c r="O782" i="22"/>
  <c r="G782" i="22"/>
  <c r="L781" i="22"/>
  <c r="Q780" i="22"/>
  <c r="I780" i="22"/>
  <c r="N779" i="22"/>
  <c r="F779"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F935" i="22"/>
  <c r="K934" i="22"/>
  <c r="P933" i="22"/>
  <c r="H933" i="22"/>
  <c r="M932" i="22"/>
  <c r="R931" i="22"/>
  <c r="J931" i="22"/>
  <c r="G930" i="22"/>
  <c r="L929" i="22"/>
  <c r="Q928" i="22"/>
  <c r="I928" i="22"/>
  <c r="N927" i="22"/>
  <c r="F927" i="22"/>
  <c r="K926" i="22"/>
  <c r="H925" i="22"/>
  <c r="M924" i="22"/>
  <c r="N938" i="22"/>
  <c r="F938" i="22"/>
  <c r="K937" i="22"/>
  <c r="P936" i="22"/>
  <c r="H936" i="22"/>
  <c r="R934" i="22"/>
  <c r="J934" i="22"/>
  <c r="O933" i="22"/>
  <c r="G933" i="22"/>
  <c r="L932" i="22"/>
  <c r="Q931" i="22"/>
  <c r="I931" i="22"/>
  <c r="F930" i="22"/>
  <c r="K929" i="22"/>
  <c r="P928" i="22"/>
  <c r="H928" i="22"/>
  <c r="M927" i="22"/>
  <c r="R926" i="22"/>
  <c r="J926" i="22"/>
  <c r="G925" i="22"/>
  <c r="L924" i="22"/>
  <c r="M938" i="22"/>
  <c r="R937" i="22"/>
  <c r="J937" i="22"/>
  <c r="O936" i="22"/>
  <c r="G936" i="22"/>
  <c r="Q934" i="22"/>
  <c r="I934" i="22"/>
  <c r="N933" i="22"/>
  <c r="F933" i="22"/>
  <c r="K932" i="22"/>
  <c r="P931" i="22"/>
  <c r="H931"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P1311" i="22"/>
  <c r="H1311" i="22"/>
  <c r="M1310" i="22"/>
  <c r="R1309" i="22"/>
  <c r="J1309" i="22"/>
  <c r="O1308" i="22"/>
  <c r="G1308" i="22"/>
  <c r="Q1306" i="22"/>
  <c r="I1306" i="22"/>
  <c r="N1305" i="22"/>
  <c r="F1305" i="22"/>
  <c r="K1304" i="22"/>
  <c r="P1303" i="22"/>
  <c r="H1303" i="22"/>
  <c r="R1301" i="22"/>
  <c r="J1301" i="22"/>
  <c r="O1300" i="22"/>
  <c r="G1300" i="22"/>
  <c r="L1299" i="22"/>
  <c r="M1313" i="22"/>
  <c r="R1312" i="22"/>
  <c r="O1311" i="22"/>
  <c r="G1311" i="22"/>
  <c r="L1310" i="22"/>
  <c r="Q1309" i="22"/>
  <c r="I1309" i="22"/>
  <c r="N1308" i="22"/>
  <c r="F1308" i="22"/>
  <c r="P1306" i="22"/>
  <c r="H1306" i="22"/>
  <c r="M1305" i="22"/>
  <c r="R1304" i="22"/>
  <c r="J1304" i="22"/>
  <c r="O1303" i="22"/>
  <c r="G1303" i="22"/>
  <c r="Q1301" i="22"/>
  <c r="I1301" i="22"/>
  <c r="N1300" i="22"/>
  <c r="F1300" i="22"/>
  <c r="K1299" i="22"/>
  <c r="L1313" i="22"/>
  <c r="Q1312" i="22"/>
  <c r="N1311" i="22"/>
  <c r="F1311" i="22"/>
  <c r="K1310" i="22"/>
  <c r="P1309" i="22"/>
  <c r="H1309" i="22"/>
  <c r="M1308" i="22"/>
  <c r="R1307" i="22"/>
  <c r="O1306" i="22"/>
  <c r="G1306" i="22"/>
  <c r="L1305" i="22"/>
  <c r="Q1304" i="22"/>
  <c r="I1304" i="22"/>
  <c r="N1303" i="22"/>
  <c r="F1303" i="22"/>
  <c r="P1301" i="22"/>
  <c r="H1301" i="22"/>
  <c r="M1300" i="22"/>
  <c r="R1299" i="22"/>
  <c r="J1299" i="22"/>
  <c r="K1313" i="22"/>
  <c r="P1312" i="22"/>
  <c r="M1311" i="22"/>
  <c r="R1310" i="22"/>
  <c r="J1310" i="22"/>
  <c r="O1309" i="22"/>
  <c r="G1309" i="22"/>
  <c r="L1308" i="22"/>
  <c r="Q1307" i="22"/>
  <c r="N1306" i="22"/>
  <c r="F1306" i="22"/>
  <c r="K1305" i="22"/>
  <c r="P1304" i="22"/>
  <c r="H1304" i="22"/>
  <c r="M1303" i="22"/>
  <c r="R1302" i="22"/>
  <c r="O1301" i="22"/>
  <c r="G1301" i="22"/>
  <c r="L1300" i="22"/>
  <c r="Q1299" i="22"/>
  <c r="I1299" i="22"/>
  <c r="R1313" i="22"/>
  <c r="J1313" i="22"/>
  <c r="G1312" i="22"/>
  <c r="L1311" i="22"/>
  <c r="Q1310" i="22"/>
  <c r="I1310" i="22"/>
  <c r="N1309" i="22"/>
  <c r="F1309" i="22"/>
  <c r="K1308" i="22"/>
  <c r="H1307" i="22"/>
  <c r="M1306" i="22"/>
  <c r="R1305" i="22"/>
  <c r="J1305" i="22"/>
  <c r="O1304" i="22"/>
  <c r="G1304" i="22"/>
  <c r="L1303" i="22"/>
  <c r="I1302" i="22"/>
  <c r="N1301" i="22"/>
  <c r="F1301" i="22"/>
  <c r="K1300" i="22"/>
  <c r="P1299" i="22"/>
  <c r="H1299" i="22"/>
  <c r="P1313" i="22"/>
  <c r="M1312" i="22"/>
  <c r="R1311" i="22"/>
  <c r="J1311" i="22"/>
  <c r="O1310" i="22"/>
  <c r="G1310" i="22"/>
  <c r="L1309" i="22"/>
  <c r="Q1308" i="22"/>
  <c r="N1307" i="22"/>
  <c r="F1307" i="22"/>
  <c r="K1306" i="22"/>
  <c r="P1305" i="22"/>
  <c r="H1305" i="22"/>
  <c r="M1304" i="22"/>
  <c r="R1303" i="22"/>
  <c r="O1302" i="22"/>
  <c r="G1302" i="22"/>
  <c r="L1301" i="22"/>
  <c r="Q1300" i="22"/>
  <c r="I1300" i="22"/>
  <c r="N1299" i="22"/>
  <c r="F1299" i="22"/>
  <c r="G1313" i="22"/>
  <c r="L1312" i="22"/>
  <c r="Q1311" i="22"/>
  <c r="I1311" i="22"/>
  <c r="N1310" i="22"/>
  <c r="F1310" i="22"/>
  <c r="K1309" i="22"/>
  <c r="H1308" i="22"/>
  <c r="M1307" i="22"/>
  <c r="R1306" i="22"/>
  <c r="J1306" i="22"/>
  <c r="O1305" i="22"/>
  <c r="G1305" i="22"/>
  <c r="L1304" i="22"/>
  <c r="I1303" i="22"/>
  <c r="N1302" i="22"/>
  <c r="F1302" i="22"/>
  <c r="K1301" i="22"/>
  <c r="P1300" i="22"/>
  <c r="H1300" i="22"/>
  <c r="M1299" i="22"/>
  <c r="I1305" i="22"/>
  <c r="J1300" i="22"/>
  <c r="M1309" i="22"/>
  <c r="N1304" i="22"/>
  <c r="O1299" i="22"/>
  <c r="Q1313" i="22"/>
  <c r="R1308" i="22"/>
  <c r="G1299" i="22"/>
  <c r="I1313" i="22"/>
  <c r="J1308" i="22"/>
  <c r="K1303" i="22"/>
  <c r="N1312" i="22"/>
  <c r="O1307" i="22"/>
  <c r="P1302" i="22"/>
  <c r="G1307" i="22"/>
  <c r="H1302" i="22"/>
  <c r="K1311" i="22"/>
  <c r="L1306" i="22"/>
  <c r="M1301" i="22"/>
  <c r="P1310" i="22"/>
  <c r="Q1305"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251" i="22" l="1"/>
  <c r="L1252" i="22"/>
  <c r="L1247" i="22"/>
  <c r="L1242" i="22"/>
  <c r="H1252" i="22"/>
  <c r="O1244" i="22"/>
  <c r="J1240" i="22"/>
  <c r="N1250" i="22"/>
  <c r="N1245" i="22"/>
  <c r="N1240" i="22"/>
  <c r="J1250" i="22"/>
  <c r="Q1242" i="22"/>
  <c r="I1239" i="22"/>
  <c r="M1247" i="22"/>
  <c r="M1242" i="22"/>
  <c r="I1252" i="22"/>
  <c r="I1247" i="22"/>
  <c r="P1239" i="22"/>
  <c r="F1247" i="22"/>
  <c r="N1242" i="22"/>
  <c r="J1252" i="22"/>
  <c r="J1247" i="22"/>
  <c r="J1242" i="22"/>
  <c r="H1250" i="22"/>
  <c r="L1393" i="22"/>
  <c r="H1447" i="22"/>
  <c r="N1249" i="22"/>
  <c r="K1247" i="22"/>
  <c r="G1242"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P1325" i="22"/>
  <c r="Q1320" i="22"/>
  <c r="L1324" i="22"/>
  <c r="G1328" i="22"/>
  <c r="H1323" i="22"/>
  <c r="H1326" i="22"/>
  <c r="M1328" i="22"/>
  <c r="N1323" i="22"/>
  <c r="M1326" i="22"/>
  <c r="R1328" i="22"/>
  <c r="F1324" i="22"/>
  <c r="K1320" i="22"/>
  <c r="L1315" i="22"/>
  <c r="L1318" i="22"/>
  <c r="P1324" i="22"/>
  <c r="M1316" i="22"/>
  <c r="M1319" i="22"/>
  <c r="N1314" i="22"/>
  <c r="I1318" i="22"/>
  <c r="J1322" i="22"/>
  <c r="M1324" i="22"/>
  <c r="H1328" i="22"/>
  <c r="I1323" i="22"/>
  <c r="Q1326" i="22"/>
  <c r="R1321" i="22"/>
  <c r="R1324" i="22"/>
  <c r="J1327" i="22"/>
  <c r="K1322" i="22"/>
  <c r="J1325" i="22"/>
  <c r="O1327" i="22"/>
  <c r="P1322" i="22"/>
  <c r="H1319" i="22"/>
  <c r="I1314" i="22"/>
  <c r="I1317" i="22"/>
  <c r="I1320" i="22"/>
  <c r="J1315" i="22"/>
  <c r="J1318" i="22"/>
  <c r="L1328" i="22"/>
  <c r="F1317" i="22"/>
  <c r="R1319" i="22"/>
  <c r="F1315" i="22"/>
  <c r="F1318" i="22"/>
  <c r="G1315" i="22"/>
  <c r="R1322"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Q996" i="22"/>
  <c r="R991" i="22"/>
  <c r="F987" i="22"/>
  <c r="P996" i="22"/>
  <c r="Q991" i="22"/>
  <c r="R986" i="22"/>
  <c r="O996" i="22"/>
  <c r="P991" i="22"/>
  <c r="Q986" i="22"/>
  <c r="N996" i="22"/>
  <c r="O991" i="22"/>
  <c r="P986" i="22"/>
  <c r="M996" i="22"/>
  <c r="N991" i="22"/>
  <c r="O986" i="22"/>
  <c r="G997" i="22"/>
  <c r="H992" i="22"/>
  <c r="I987" i="22"/>
  <c r="N997" i="22"/>
  <c r="O992" i="22"/>
  <c r="P987" i="22"/>
  <c r="H998" i="22"/>
  <c r="I993" i="22"/>
  <c r="J988" i="22"/>
  <c r="N995" i="22"/>
  <c r="O990" i="22"/>
  <c r="P985" i="22"/>
  <c r="M995" i="22"/>
  <c r="N990" i="22"/>
  <c r="O985" i="22"/>
  <c r="L995" i="22"/>
  <c r="M990" i="22"/>
  <c r="N985" i="22"/>
  <c r="K995" i="22"/>
  <c r="L990" i="22"/>
  <c r="M985" i="22"/>
  <c r="J995" i="22"/>
  <c r="K990" i="22"/>
  <c r="L985" i="22"/>
  <c r="Q995" i="22"/>
  <c r="R990" i="22"/>
  <c r="F986" i="22"/>
  <c r="K996" i="22"/>
  <c r="L991" i="22"/>
  <c r="M986" i="22"/>
  <c r="R996" i="22"/>
  <c r="F992" i="22"/>
  <c r="G987" i="22"/>
  <c r="J1442" i="22"/>
  <c r="O1252" i="22"/>
  <c r="L1250" i="22"/>
  <c r="H1245" i="22"/>
  <c r="K1399" i="22"/>
  <c r="O1390" i="22"/>
  <c r="R1441" i="22"/>
  <c r="K1245" i="22"/>
  <c r="O1240" i="22"/>
  <c r="R1251" i="22"/>
  <c r="O1070" i="22"/>
  <c r="P1065" i="22"/>
  <c r="Q1060" i="22"/>
  <c r="I1071" i="22"/>
  <c r="J1066" i="22"/>
  <c r="K1061" i="22"/>
  <c r="H1071" i="22"/>
  <c r="I1066" i="22"/>
  <c r="J1061" i="22"/>
  <c r="G1071" i="22"/>
  <c r="H1066" i="22"/>
  <c r="I1061" i="22"/>
  <c r="F1071" i="22"/>
  <c r="G1066" i="22"/>
  <c r="H1061" i="22"/>
  <c r="R1070" i="22"/>
  <c r="F1066" i="22"/>
  <c r="G1061" i="22"/>
  <c r="L1071" i="22"/>
  <c r="M1066" i="22"/>
  <c r="N1061" i="22"/>
  <c r="F1072" i="22"/>
  <c r="G1067" i="22"/>
  <c r="H1062" i="22"/>
  <c r="G1070" i="22"/>
  <c r="H1065" i="22"/>
  <c r="I1060" i="22"/>
  <c r="N1070" i="22"/>
  <c r="O1065" i="22"/>
  <c r="P1060" i="22"/>
  <c r="M1070" i="22"/>
  <c r="N1065" i="22"/>
  <c r="O1060" i="22"/>
  <c r="L1070" i="22"/>
  <c r="M1065" i="22"/>
  <c r="N1060" i="22"/>
  <c r="K1070" i="22"/>
  <c r="L1065" i="22"/>
  <c r="M1060" i="22"/>
  <c r="J1070" i="22"/>
  <c r="K1065" i="22"/>
  <c r="L1060" i="22"/>
  <c r="Q1070" i="22"/>
  <c r="R1065" i="22"/>
  <c r="F1061" i="22"/>
  <c r="K1071" i="22"/>
  <c r="L1066" i="22"/>
  <c r="M1061" i="22"/>
  <c r="P1073" i="22"/>
  <c r="Q1068" i="22"/>
  <c r="R1063" i="22"/>
  <c r="F1059" i="22"/>
  <c r="K1069" i="22"/>
  <c r="L1064" i="22"/>
  <c r="M1059" i="22"/>
  <c r="J1069" i="22"/>
  <c r="K1064" i="22"/>
  <c r="L1059" i="22"/>
  <c r="I1069" i="22"/>
  <c r="J1064" i="22"/>
  <c r="K1059" i="22"/>
  <c r="H1069" i="22"/>
  <c r="I1064" i="22"/>
  <c r="J1059" i="22"/>
  <c r="G1069" i="22"/>
  <c r="H1064" i="22"/>
  <c r="I1059" i="22"/>
  <c r="N1069" i="22"/>
  <c r="O1064" i="22"/>
  <c r="P1059" i="22"/>
  <c r="H1070" i="22"/>
  <c r="I1065" i="22"/>
  <c r="J1060" i="22"/>
  <c r="I788" i="22"/>
  <c r="J783" i="22"/>
  <c r="K778" i="22"/>
  <c r="K786" i="22"/>
  <c r="H1357" i="22"/>
  <c r="L1348" i="22"/>
  <c r="F1355" i="22"/>
  <c r="R1344" i="22"/>
  <c r="Q1358" i="22"/>
  <c r="G1350" i="22"/>
  <c r="J1354" i="22"/>
  <c r="R1353" i="22"/>
  <c r="H1345" i="22"/>
  <c r="H1348" i="22"/>
  <c r="Q1352" i="22"/>
  <c r="G1344" i="22"/>
  <c r="R1349" i="22"/>
  <c r="M1349" i="22"/>
  <c r="K1243" i="22"/>
  <c r="M1240" i="22"/>
  <c r="M1250" i="22"/>
  <c r="J1396" i="22"/>
  <c r="Q1401" i="22"/>
  <c r="R1300" i="22"/>
  <c r="F1312" i="22"/>
  <c r="F1304" i="22"/>
  <c r="H1310" i="22"/>
  <c r="Q1303" i="22"/>
  <c r="P1308" i="22"/>
  <c r="O1313" i="22"/>
  <c r="J1303" i="22"/>
  <c r="I1308" i="22"/>
  <c r="H1313" i="22"/>
  <c r="Q1302" i="22"/>
  <c r="P1307" i="22"/>
  <c r="O1312" i="22"/>
  <c r="J1302" i="22"/>
  <c r="I1307" i="22"/>
  <c r="H1312" i="22"/>
  <c r="K1302" i="22"/>
  <c r="J1307" i="22"/>
  <c r="I1312" i="22"/>
  <c r="L1302" i="22"/>
  <c r="K1307" i="22"/>
  <c r="J1312" i="22"/>
  <c r="M1302" i="22"/>
  <c r="L1307" i="22"/>
  <c r="M930" i="22"/>
  <c r="L935" i="22"/>
  <c r="O925" i="22"/>
  <c r="N930" i="22"/>
  <c r="M935" i="22"/>
  <c r="P925" i="22"/>
  <c r="O930" i="22"/>
  <c r="H1318" i="22"/>
  <c r="P1316" i="22"/>
  <c r="N1315" i="22"/>
  <c r="H1315" i="22"/>
  <c r="F1314" i="22"/>
  <c r="G1314" i="22"/>
  <c r="P1314" i="22"/>
  <c r="K1325" i="22"/>
  <c r="R1320" i="22"/>
  <c r="J1328" i="22"/>
  <c r="H1321" i="22"/>
  <c r="L1322" i="22"/>
  <c r="J1321" i="22"/>
  <c r="K1321" i="22"/>
  <c r="P1328" i="22"/>
  <c r="I1328" i="22"/>
  <c r="L986" i="22"/>
  <c r="G995" i="22"/>
  <c r="H987" i="22"/>
  <c r="H995" i="22"/>
  <c r="L988" i="22"/>
  <c r="I995" i="22"/>
  <c r="M988" i="22"/>
  <c r="R995" i="22"/>
  <c r="I989" i="22"/>
  <c r="Q997" i="22"/>
  <c r="R989" i="22"/>
  <c r="M998" i="22"/>
  <c r="I991" i="22"/>
  <c r="M984" i="22"/>
  <c r="H993" i="22"/>
  <c r="O1059" i="22"/>
  <c r="J1068" i="22"/>
  <c r="K1060" i="22"/>
  <c r="K1068" i="22"/>
  <c r="O1061" i="22"/>
  <c r="L1068" i="22"/>
  <c r="K1062" i="22"/>
  <c r="P1069" i="22"/>
  <c r="G1063" i="22"/>
  <c r="O1071" i="22"/>
  <c r="P1063" i="22"/>
  <c r="K1072" i="22"/>
  <c r="G1065" i="22"/>
  <c r="G1073" i="22"/>
  <c r="K1066" i="22"/>
  <c r="H1073" i="22"/>
  <c r="L1354" i="22"/>
  <c r="I1245" i="22"/>
  <c r="K1242" i="22"/>
  <c r="K1252" i="22"/>
  <c r="J1248" i="22"/>
  <c r="L1245" i="22"/>
  <c r="P1240"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<sst xmlns="http://schemas.openxmlformats.org/spreadsheetml/2006/main" count="15219" uniqueCount="1085">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</sst>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493</v>
      </c>
      <c r="C1" s="86">
        <v>45736</v>
      </c>
      <c r="D1" s="87"/>
      <c r="E1" s="87"/>
      <c r="F1" s="87"/>
      <c r="G1" s="87"/>
      <c r="H1" s="87"/>
      <c r="I1" s="87"/>
      <c r="J1" s="87"/>
      <c r="K1" s="85" t="s">
        <v>533</v>
      </c>
      <c r="L1" s="85" t="s">
        <v>535</v>
      </c>
      <c r="M1" s="163" t="s">
        <v>1053</v>
      </c>
    </row>
    <row r="2" spans="1:13">
      <c r="A2" s="1" t="s">
        <v>1</v>
      </c>
      <c r="B2" s="87" t="str">
        <f>LOOKUP(B1,K1:L50,L1:L50)</f>
        <v>SD</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SD</v>
      </c>
      <c r="C6" s="91">
        <f t="shared" ref="C6:AE6" si="1">SUMIFS(C$20:C$119,$B$20:$B$119,$B$6,$A$20:$A$119,$A$6)</f>
        <v>668183</v>
      </c>
      <c r="D6" s="91">
        <f t="shared" si="1"/>
        <v>914883</v>
      </c>
      <c r="E6" s="91">
        <f t="shared" si="1"/>
        <v>1061140</v>
      </c>
      <c r="F6" s="91">
        <f t="shared" si="1"/>
        <v>2523730</v>
      </c>
      <c r="G6" s="91">
        <f t="shared" si="1"/>
        <v>54761</v>
      </c>
      <c r="H6" s="91">
        <f t="shared" si="1"/>
        <v>0</v>
      </c>
      <c r="I6" s="91">
        <f t="shared" si="1"/>
        <v>0</v>
      </c>
      <c r="J6" s="91">
        <f t="shared" si="1"/>
        <v>0</v>
      </c>
      <c r="K6" s="91">
        <f t="shared" si="1"/>
        <v>0</v>
      </c>
      <c r="L6" s="91">
        <f t="shared" si="1"/>
        <v>0</v>
      </c>
      <c r="M6" s="91">
        <f t="shared" si="1"/>
        <v>0</v>
      </c>
      <c r="N6" s="91">
        <f t="shared" si="1"/>
        <v>2146716</v>
      </c>
      <c r="O6" s="91">
        <f t="shared" si="1"/>
        <v>2225029</v>
      </c>
      <c r="P6" s="91">
        <f t="shared" si="1"/>
        <v>2165724</v>
      </c>
      <c r="Q6" s="91">
        <f t="shared" si="1"/>
        <v>2834629</v>
      </c>
      <c r="R6" s="91">
        <f t="shared" si="1"/>
        <v>4414128</v>
      </c>
      <c r="S6" s="91">
        <f t="shared" si="1"/>
        <v>4057115</v>
      </c>
      <c r="T6" s="91">
        <f t="shared" si="1"/>
        <v>5306832</v>
      </c>
      <c r="U6" s="91">
        <f t="shared" si="1"/>
        <v>4734456</v>
      </c>
      <c r="V6" s="91">
        <f t="shared" si="1"/>
        <v>3613878</v>
      </c>
      <c r="W6" s="91">
        <f t="shared" si="1"/>
        <v>2108185</v>
      </c>
      <c r="X6" s="91">
        <f t="shared" si="1"/>
        <v>477005</v>
      </c>
      <c r="Y6" s="91">
        <f t="shared" si="1"/>
        <v>1097501</v>
      </c>
      <c r="Z6" s="91">
        <f t="shared" si="1"/>
        <v>2941389</v>
      </c>
      <c r="AA6" s="91">
        <f t="shared" si="1"/>
        <v>2162766</v>
      </c>
      <c r="AB6" s="91">
        <f t="shared" si="1"/>
        <v>3257744</v>
      </c>
      <c r="AC6" s="91">
        <f t="shared" si="1"/>
        <v>1365888</v>
      </c>
      <c r="AD6" s="91">
        <f t="shared" si="1"/>
        <v>2129763</v>
      </c>
      <c r="AE6" s="91">
        <f t="shared" si="1"/>
        <v>974354</v>
      </c>
      <c r="AF6" s="119">
        <f t="shared" ref="AF6:BK7" si="2">AE6</f>
        <v>974354</v>
      </c>
      <c r="AG6" s="119">
        <f t="shared" si="2"/>
        <v>974354</v>
      </c>
      <c r="AH6" s="119">
        <f t="shared" si="2"/>
        <v>974354</v>
      </c>
      <c r="AI6" s="119">
        <f t="shared" si="2"/>
        <v>974354</v>
      </c>
      <c r="AJ6" s="119">
        <f t="shared" si="2"/>
        <v>974354</v>
      </c>
      <c r="AK6" s="119">
        <f t="shared" si="2"/>
        <v>974354</v>
      </c>
      <c r="AL6" s="119">
        <f t="shared" si="2"/>
        <v>974354</v>
      </c>
      <c r="AM6" s="119">
        <f t="shared" si="2"/>
        <v>974354</v>
      </c>
      <c r="AN6" s="119">
        <f t="shared" si="2"/>
        <v>974354</v>
      </c>
      <c r="AO6" s="119">
        <f t="shared" si="2"/>
        <v>974354</v>
      </c>
      <c r="AP6" s="119">
        <f t="shared" si="2"/>
        <v>974354</v>
      </c>
      <c r="AQ6" s="119">
        <f t="shared" si="2"/>
        <v>974354</v>
      </c>
      <c r="AR6" s="119">
        <f t="shared" si="2"/>
        <v>974354</v>
      </c>
      <c r="AS6" s="119">
        <f t="shared" si="2"/>
        <v>974354</v>
      </c>
      <c r="AT6" s="119">
        <f t="shared" si="2"/>
        <v>974354</v>
      </c>
      <c r="AU6" s="119">
        <f t="shared" si="2"/>
        <v>974354</v>
      </c>
      <c r="AV6" s="119">
        <f t="shared" si="2"/>
        <v>974354</v>
      </c>
      <c r="AW6" s="119">
        <f t="shared" si="2"/>
        <v>974354</v>
      </c>
      <c r="AX6" s="119">
        <f t="shared" si="2"/>
        <v>974354</v>
      </c>
      <c r="AY6" s="119">
        <f t="shared" si="2"/>
        <v>974354</v>
      </c>
      <c r="AZ6" s="119">
        <f t="shared" si="2"/>
        <v>974354</v>
      </c>
      <c r="BA6" s="119">
        <f t="shared" si="2"/>
        <v>974354</v>
      </c>
      <c r="BB6" s="119">
        <f t="shared" si="2"/>
        <v>974354</v>
      </c>
      <c r="BC6" s="119">
        <f t="shared" si="2"/>
        <v>974354</v>
      </c>
      <c r="BD6" s="119">
        <f t="shared" si="2"/>
        <v>974354</v>
      </c>
      <c r="BE6" s="119">
        <f t="shared" si="2"/>
        <v>974354</v>
      </c>
      <c r="BF6" s="119">
        <f t="shared" si="2"/>
        <v>974354</v>
      </c>
      <c r="BG6" s="119">
        <f t="shared" si="2"/>
        <v>974354</v>
      </c>
      <c r="BH6" s="119">
        <f t="shared" si="2"/>
        <v>974354</v>
      </c>
      <c r="BI6" s="119">
        <f t="shared" si="2"/>
        <v>974354</v>
      </c>
      <c r="BJ6" s="119">
        <f t="shared" si="2"/>
        <v>974354</v>
      </c>
      <c r="BK6" s="119">
        <f t="shared" si="2"/>
        <v>974354</v>
      </c>
    </row>
    <row r="7" spans="1:63">
      <c r="A7" s="91" t="s">
        <v>848</v>
      </c>
      <c r="B7" s="91" t="str">
        <f>About!B2</f>
        <v>SD</v>
      </c>
      <c r="C7" s="91">
        <f t="shared" ref="C7:AE7" si="3">SUMIFS(C$20:C$119,$B$20:$B$119,$B$7,$A$20:$A$119,$A$7)</f>
        <v>0</v>
      </c>
      <c r="D7" s="91">
        <f t="shared" si="3"/>
        <v>0</v>
      </c>
      <c r="E7" s="91">
        <f t="shared" si="3"/>
        <v>0</v>
      </c>
      <c r="F7" s="91">
        <f t="shared" si="3"/>
        <v>0</v>
      </c>
      <c r="G7" s="91">
        <f t="shared" si="3"/>
        <v>0</v>
      </c>
      <c r="H7" s="91">
        <f t="shared" si="3"/>
        <v>467019</v>
      </c>
      <c r="I7" s="91">
        <f t="shared" si="3"/>
        <v>1376542</v>
      </c>
      <c r="J7" s="91">
        <f t="shared" si="3"/>
        <v>3816349</v>
      </c>
      <c r="K7" s="91">
        <f t="shared" si="3"/>
        <v>320034</v>
      </c>
      <c r="L7" s="91">
        <f t="shared" si="3"/>
        <v>1876577</v>
      </c>
      <c r="M7" s="91">
        <f t="shared" si="3"/>
        <v>424388</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SD</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78462</v>
      </c>
      <c r="K10" s="91">
        <f t="shared" si="5"/>
        <v>22372</v>
      </c>
      <c r="L10" s="91">
        <f t="shared" si="5"/>
        <v>271124</v>
      </c>
      <c r="M10" s="91">
        <f t="shared" si="5"/>
        <v>12872</v>
      </c>
      <c r="N10" s="91">
        <f t="shared" si="5"/>
        <v>34</v>
      </c>
      <c r="O10" s="91">
        <f t="shared" si="5"/>
        <v>363</v>
      </c>
      <c r="P10" s="91">
        <f t="shared" si="5"/>
        <v>0</v>
      </c>
      <c r="Q10" s="91">
        <f t="shared" si="5"/>
        <v>0</v>
      </c>
      <c r="R10" s="91">
        <f t="shared" si="5"/>
        <v>0</v>
      </c>
      <c r="S10" s="91">
        <f t="shared" si="5"/>
        <v>0</v>
      </c>
      <c r="T10" s="91">
        <f t="shared" si="5"/>
        <v>0</v>
      </c>
      <c r="U10" s="91">
        <f t="shared" si="5"/>
        <v>0</v>
      </c>
      <c r="V10" s="91">
        <f t="shared" si="5"/>
        <v>264</v>
      </c>
      <c r="W10" s="91">
        <f t="shared" si="5"/>
        <v>0</v>
      </c>
      <c r="X10" s="91">
        <f t="shared" si="5"/>
        <v>6</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SD</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325</v>
      </c>
      <c r="K11" s="91">
        <f t="shared" si="7"/>
        <v>52309</v>
      </c>
      <c r="L11" s="91">
        <f t="shared" si="7"/>
        <v>44132</v>
      </c>
      <c r="M11" s="91">
        <f t="shared" si="7"/>
        <v>0</v>
      </c>
      <c r="N11" s="91">
        <f t="shared" si="7"/>
        <v>0</v>
      </c>
      <c r="O11" s="91">
        <f t="shared" si="7"/>
        <v>0</v>
      </c>
      <c r="P11" s="91">
        <f t="shared" si="7"/>
        <v>0</v>
      </c>
      <c r="Q11" s="91">
        <f t="shared" si="7"/>
        <v>841</v>
      </c>
      <c r="R11" s="91">
        <f t="shared" si="7"/>
        <v>150</v>
      </c>
      <c r="S11" s="91">
        <f t="shared" si="7"/>
        <v>0</v>
      </c>
      <c r="T11" s="91">
        <f t="shared" si="7"/>
        <v>35</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SD</v>
      </c>
      <c r="C14" s="91">
        <f t="shared" ref="C14:BK14" si="9">IF(C10&gt;C11,C10-C11,0)</f>
        <v>0</v>
      </c>
      <c r="D14" s="91">
        <f t="shared" si="9"/>
        <v>0</v>
      </c>
      <c r="E14" s="91">
        <f t="shared" si="9"/>
        <v>0</v>
      </c>
      <c r="F14" s="91">
        <f t="shared" si="9"/>
        <v>0</v>
      </c>
      <c r="G14" s="91">
        <f t="shared" si="9"/>
        <v>0</v>
      </c>
      <c r="H14" s="91">
        <f t="shared" si="9"/>
        <v>0</v>
      </c>
      <c r="I14" s="91">
        <f t="shared" si="9"/>
        <v>0</v>
      </c>
      <c r="J14" s="91">
        <f t="shared" si="9"/>
        <v>78137</v>
      </c>
      <c r="K14" s="91">
        <f t="shared" si="9"/>
        <v>0</v>
      </c>
      <c r="L14" s="91">
        <f t="shared" si="9"/>
        <v>226992</v>
      </c>
      <c r="M14" s="91">
        <f t="shared" si="9"/>
        <v>12872</v>
      </c>
      <c r="N14" s="91">
        <f t="shared" si="9"/>
        <v>34</v>
      </c>
      <c r="O14" s="91">
        <f t="shared" si="9"/>
        <v>363</v>
      </c>
      <c r="P14" s="91">
        <f t="shared" si="9"/>
        <v>0</v>
      </c>
      <c r="Q14" s="91">
        <f t="shared" si="9"/>
        <v>0</v>
      </c>
      <c r="R14" s="91">
        <f t="shared" si="9"/>
        <v>0</v>
      </c>
      <c r="S14" s="91">
        <f t="shared" si="9"/>
        <v>0</v>
      </c>
      <c r="T14" s="91">
        <f t="shared" si="9"/>
        <v>0</v>
      </c>
      <c r="U14" s="91">
        <f t="shared" si="9"/>
        <v>0</v>
      </c>
      <c r="V14" s="91">
        <f t="shared" si="9"/>
        <v>264</v>
      </c>
      <c r="W14" s="91">
        <f t="shared" si="9"/>
        <v>0</v>
      </c>
      <c r="X14" s="91">
        <f t="shared" si="9"/>
        <v>6</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SD</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29937</v>
      </c>
      <c r="L15" s="91">
        <f t="shared" si="10"/>
        <v>0</v>
      </c>
      <c r="M15" s="91">
        <f t="shared" si="10"/>
        <v>0</v>
      </c>
      <c r="N15" s="91">
        <f t="shared" si="10"/>
        <v>0</v>
      </c>
      <c r="O15" s="91">
        <f t="shared" si="10"/>
        <v>0</v>
      </c>
      <c r="P15" s="91">
        <f t="shared" si="10"/>
        <v>0</v>
      </c>
      <c r="Q15" s="91">
        <f t="shared" si="10"/>
        <v>841</v>
      </c>
      <c r="R15" s="91">
        <f t="shared" si="10"/>
        <v>150</v>
      </c>
      <c r="S15" s="91">
        <f t="shared" si="10"/>
        <v>0</v>
      </c>
      <c r="T15" s="91">
        <f t="shared" si="10"/>
        <v>35</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5.4668265463548241E-7</v>
      </c>
      <c r="P864" s="107">
        <f>P138/SUMIFS(P$3:P$722,$B$3:$B$722,$B864)*SUMIFS(Calculations!$E$3:$E$53,Calculations!$A$3:$A$53,$B864)</f>
        <v>1.0733440051313835E-6</v>
      </c>
      <c r="Q864" s="107">
        <f>Q138/SUMIFS(Q$3:Q$722,$B$3:$B$722,$B864)*SUMIFS(Calculations!$E$3:$E$53,Calculations!$A$3:$A$53,$B864)</f>
        <v>1.6337135910995393E-6</v>
      </c>
      <c r="R864" s="107">
        <f>R138/SUMIFS(R$3:R$722,$B$3:$B$722,$B864)*SUMIFS(Calculations!$E$3:$E$53,Calculations!$A$3:$A$53,$B864)</f>
        <v>2.1988754993812542E-6</v>
      </c>
    </row>
    <row r="865" spans="2:18" ht="15.75" customHeight="1">
      <c r="B865" s="107" t="s">
        <v>549</v>
      </c>
      <c r="C865" s="107" t="s">
        <v>448</v>
      </c>
      <c r="D865" s="107" t="s">
        <v>639</v>
      </c>
      <c r="E865" s="107" t="str">
        <f t="shared" si="302"/>
        <v>hard coal</v>
      </c>
      <c r="F865" s="107">
        <f>F139/SUMIFS(F$3:F$722,$B$3:$B$722,$B865)*SUMIFS(Calculations!$E$3:$E$53,Calculations!$A$3:$A$53,$B865)</f>
        <v>0.10264753402967756</v>
      </c>
      <c r="G865" s="107">
        <f>G139/SUMIFS(G$3:G$722,$B$3:$B$722,$B865)*SUMIFS(Calculations!$E$3:$E$53,Calculations!$A$3:$A$53,$B865)</f>
        <v>0.10192445392587196</v>
      </c>
      <c r="H865" s="107">
        <f>H139/SUMIFS(H$3:H$722,$B$3:$B$722,$B865)*SUMIFS(Calculations!$E$3:$E$53,Calculations!$A$3:$A$53,$B865)</f>
        <v>0.10120735765720724</v>
      </c>
      <c r="I865" s="107">
        <f>I139/SUMIFS(I$3:I$722,$B$3:$B$722,$B865)*SUMIFS(Calculations!$E$3:$E$53,Calculations!$A$3:$A$53,$B865)</f>
        <v>0.10162191717836611</v>
      </c>
      <c r="J865" s="107">
        <f>J139/SUMIFS(J$3:J$722,$B$3:$B$722,$B865)*SUMIFS(Calculations!$E$3:$E$53,Calculations!$A$3:$A$53,$B865)</f>
        <v>0.10203145003707059</v>
      </c>
      <c r="K865" s="107">
        <f>K139/SUMIFS(K$3:K$722,$B$3:$B$722,$B865)*SUMIFS(Calculations!$E$3:$E$53,Calculations!$A$3:$A$53,$B865)</f>
        <v>0.10303601075129937</v>
      </c>
      <c r="L865" s="107">
        <f>L139/SUMIFS(L$3:L$722,$B$3:$B$722,$B865)*SUMIFS(Calculations!$E$3:$E$53,Calculations!$A$3:$A$53,$B865)</f>
        <v>0.1040530623973813</v>
      </c>
      <c r="M865" s="107">
        <f>M139/SUMIFS(M$3:M$722,$B$3:$B$722,$B865)*SUMIFS(Calculations!$E$3:$E$53,Calculations!$A$3:$A$53,$B865)</f>
        <v>0.10418093621424553</v>
      </c>
      <c r="N865" s="107">
        <f>N139/SUMIFS(N$3:N$722,$B$3:$B$722,$B865)*SUMIFS(Calculations!$E$3:$E$53,Calculations!$A$3:$A$53,$B865)</f>
        <v>0.10430969476784603</v>
      </c>
      <c r="O865" s="107">
        <f>O139/SUMIFS(O$3:O$722,$B$3:$B$722,$B865)*SUMIFS(Calculations!$E$3:$E$53,Calculations!$A$3:$A$53,$B865)</f>
        <v>0.10200044591948</v>
      </c>
      <c r="P865" s="107">
        <f>P139/SUMIFS(P$3:P$722,$B$3:$B$722,$B865)*SUMIFS(Calculations!$E$3:$E$53,Calculations!$A$3:$A$53,$B865)</f>
        <v>9.9775769305361889E-2</v>
      </c>
      <c r="Q865" s="107">
        <f>Q139/SUMIFS(Q$3:Q$722,$B$3:$B$722,$B865)*SUMIFS(Calculations!$E$3:$E$53,Calculations!$A$3:$A$53,$B865)</f>
        <v>0.10056094507618452</v>
      </c>
      <c r="R865" s="107">
        <f>R139/SUMIFS(R$3:R$722,$B$3:$B$722,$B865)*SUMIFS(Calculations!$E$3:$E$53,Calculations!$A$3:$A$53,$B865)</f>
        <v>0.10135283572850826</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2.9938384431004213E-3</v>
      </c>
      <c r="G868" s="107">
        <f>G142/SUMIFS(G$3:G$722,$B$3:$B$722,$B868)*SUMIFS(Calculations!$E$3:$E$53,Calculations!$A$3:$A$53,$B868)</f>
        <v>3.0795235886250725E-3</v>
      </c>
      <c r="H868" s="107">
        <f>H142/SUMIFS(H$3:H$722,$B$3:$B$722,$B868)*SUMIFS(Calculations!$E$3:$E$53,Calculations!$A$3:$A$53,$B868)</f>
        <v>3.1644996484175365E-3</v>
      </c>
      <c r="I868" s="107">
        <f>I142/SUMIFS(I$3:I$722,$B$3:$B$722,$B868)*SUMIFS(Calculations!$E$3:$E$53,Calculations!$A$3:$A$53,$B868)</f>
        <v>3.1451973566375704E-3</v>
      </c>
      <c r="J868" s="107">
        <f>J142/SUMIFS(J$3:J$722,$B$3:$B$722,$B868)*SUMIFS(Calculations!$E$3:$E$53,Calculations!$A$3:$A$53,$B868)</f>
        <v>3.1261291111173641E-3</v>
      </c>
      <c r="K868" s="107">
        <f>K142/SUMIFS(K$3:K$722,$B$3:$B$722,$B868)*SUMIFS(Calculations!$E$3:$E$53,Calculations!$A$3:$A$53,$B868)</f>
        <v>3.1454445181942408E-3</v>
      </c>
      <c r="L868" s="107">
        <f>L142/SUMIFS(L$3:L$722,$B$3:$B$722,$B868)*SUMIFS(Calculations!$E$3:$E$53,Calculations!$A$3:$A$53,$B868)</f>
        <v>3.1650000973484204E-3</v>
      </c>
      <c r="M868" s="107">
        <f>M142/SUMIFS(M$3:M$722,$B$3:$B$722,$B868)*SUMIFS(Calculations!$E$3:$E$53,Calculations!$A$3:$A$53,$B868)</f>
        <v>3.1759113937337743E-3</v>
      </c>
      <c r="N868" s="107">
        <f>N142/SUMIFS(N$3:N$722,$B$3:$B$722,$B868)*SUMIFS(Calculations!$E$3:$E$53,Calculations!$A$3:$A$53,$B868)</f>
        <v>3.186898183484296E-3</v>
      </c>
      <c r="O868" s="107">
        <f>O142/SUMIFS(O$3:O$722,$B$3:$B$722,$B868)*SUMIFS(Calculations!$E$3:$E$53,Calculations!$A$3:$A$53,$B868)</f>
        <v>3.1274523231744804E-3</v>
      </c>
      <c r="P868" s="107">
        <f>P142/SUMIFS(P$3:P$722,$B$3:$B$722,$B868)*SUMIFS(Calculations!$E$3:$E$53,Calculations!$A$3:$A$53,$B868)</f>
        <v>3.0701835644043056E-3</v>
      </c>
      <c r="Q868" s="107">
        <f>Q142/SUMIFS(Q$3:Q$722,$B$3:$B$722,$B868)*SUMIFS(Calculations!$E$3:$E$53,Calculations!$A$3:$A$53,$B868)</f>
        <v>3.0832558855944147E-3</v>
      </c>
      <c r="R868" s="107">
        <f>R142/SUMIFS(R$3:R$722,$B$3:$B$722,$B868)*SUMIFS(Calculations!$E$3:$E$53,Calculations!$A$3:$A$53,$B868)</f>
        <v>3.0964400022461219E-3</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6.4851088493297418E-2</v>
      </c>
      <c r="G870" s="107">
        <f>G144/SUMIFS(G$3:G$722,$B$3:$B$722,$B870)*SUMIFS(Calculations!$E$3:$E$53,Calculations!$A$3:$A$53,$B870)</f>
        <v>7.4171502258809432E-2</v>
      </c>
      <c r="H870" s="107">
        <f>H144/SUMIFS(H$3:H$722,$B$3:$B$722,$B870)*SUMIFS(Calculations!$E$3:$E$53,Calculations!$A$3:$A$53,$B870)</f>
        <v>8.3414785123991683E-2</v>
      </c>
      <c r="I870" s="107">
        <f>I144/SUMIFS(I$3:I$722,$B$3:$B$722,$B870)*SUMIFS(Calculations!$E$3:$E$53,Calculations!$A$3:$A$53,$B870)</f>
        <v>8.2807632402948139E-2</v>
      </c>
      <c r="J870" s="107">
        <f>J144/SUMIFS(J$3:J$722,$B$3:$B$722,$B870)*SUMIFS(Calculations!$E$3:$E$53,Calculations!$A$3:$A$53,$B870)</f>
        <v>8.2207841596493983E-2</v>
      </c>
      <c r="K870" s="107">
        <f>K144/SUMIFS(K$3:K$722,$B$3:$B$722,$B870)*SUMIFS(Calculations!$E$3:$E$53,Calculations!$A$3:$A$53,$B870)</f>
        <v>8.2764721926505191E-2</v>
      </c>
      <c r="L870" s="107">
        <f>L144/SUMIFS(L$3:L$722,$B$3:$B$722,$B870)*SUMIFS(Calculations!$E$3:$E$53,Calculations!$A$3:$A$53,$B870)</f>
        <v>8.3328526630677177E-2</v>
      </c>
      <c r="M870" s="107">
        <f>M144/SUMIFS(M$3:M$722,$B$3:$B$722,$B870)*SUMIFS(Calculations!$E$3:$E$53,Calculations!$A$3:$A$53,$B870)</f>
        <v>8.345909977697627E-2</v>
      </c>
      <c r="N870" s="107">
        <f>N144/SUMIFS(N$3:N$722,$B$3:$B$722,$B870)*SUMIFS(Calculations!$E$3:$E$53,Calculations!$A$3:$A$53,$B870)</f>
        <v>8.3590576336203273E-2</v>
      </c>
      <c r="O870" s="107">
        <f>O144/SUMIFS(O$3:O$722,$B$3:$B$722,$B870)*SUMIFS(Calculations!$E$3:$E$53,Calculations!$A$3:$A$53,$B870)</f>
        <v>8.1865060632587611E-2</v>
      </c>
      <c r="P870" s="107">
        <f>P144/SUMIFS(P$3:P$722,$B$3:$B$722,$B870)*SUMIFS(Calculations!$E$3:$E$53,Calculations!$A$3:$A$53,$B870)</f>
        <v>8.0202738949134808E-2</v>
      </c>
      <c r="Q870" s="107">
        <f>Q144/SUMIFS(Q$3:Q$722,$B$3:$B$722,$B870)*SUMIFS(Calculations!$E$3:$E$53,Calculations!$A$3:$A$53,$B870)</f>
        <v>7.983310101093774E-2</v>
      </c>
      <c r="R870" s="107">
        <f>R144/SUMIFS(R$3:R$722,$B$3:$B$722,$B870)*SUMIFS(Calculations!$E$3:$E$53,Calculations!$A$3:$A$53,$B870)</f>
        <v>7.9460301901643035E-2</v>
      </c>
    </row>
    <row r="871" spans="2:18" ht="15.75" customHeight="1">
      <c r="B871" s="107" t="s">
        <v>549</v>
      </c>
      <c r="C871" s="107" t="s">
        <v>448</v>
      </c>
      <c r="D871" s="107" t="s">
        <v>644</v>
      </c>
      <c r="E871" s="107" t="str">
        <f t="shared" si="302"/>
        <v>natural gas nonpeaker</v>
      </c>
      <c r="F871" s="107">
        <f>F145/SUMIFS(F$3:F$722,$B$3:$B$722,$B871)*SUMIFS(Calculations!$E$3:$E$53,Calculations!$A$3:$A$53,$B871)</f>
        <v>1.9973784404158295E-2</v>
      </c>
      <c r="G871" s="107">
        <f>G145/SUMIFS(G$3:G$722,$B$3:$B$722,$B871)*SUMIFS(Calculations!$E$3:$E$53,Calculations!$A$3:$A$53,$B871)</f>
        <v>1.8238604352188659E-2</v>
      </c>
      <c r="H871" s="107">
        <f>H145/SUMIFS(H$3:H$722,$B$3:$B$722,$B871)*SUMIFS(Calculations!$E$3:$E$53,Calculations!$A$3:$A$53,$B871)</f>
        <v>1.6517783748523567E-2</v>
      </c>
      <c r="I871" s="107">
        <f>I145/SUMIFS(I$3:I$722,$B$3:$B$722,$B871)*SUMIFS(Calculations!$E$3:$E$53,Calculations!$A$3:$A$53,$B871)</f>
        <v>1.6701011403472549E-2</v>
      </c>
      <c r="J871" s="107">
        <f>J145/SUMIFS(J$3:J$722,$B$3:$B$722,$B871)*SUMIFS(Calculations!$E$3:$E$53,Calculations!$A$3:$A$53,$B871)</f>
        <v>1.6882017366416563E-2</v>
      </c>
      <c r="K871" s="107">
        <f>K145/SUMIFS(K$3:K$722,$B$3:$B$722,$B871)*SUMIFS(Calculations!$E$3:$E$53,Calculations!$A$3:$A$53,$B871)</f>
        <v>1.5336711167250012E-2</v>
      </c>
      <c r="L871" s="107">
        <f>L145/SUMIFS(L$3:L$722,$B$3:$B$722,$B871)*SUMIFS(Calculations!$E$3:$E$53,Calculations!$A$3:$A$53,$B871)</f>
        <v>1.3772190286329934E-2</v>
      </c>
      <c r="M871" s="107">
        <f>M145/SUMIFS(M$3:M$722,$B$3:$B$722,$B871)*SUMIFS(Calculations!$E$3:$E$53,Calculations!$A$3:$A$53,$B871)</f>
        <v>1.2277003190639634E-2</v>
      </c>
      <c r="N871" s="107">
        <f>N145/SUMIFS(N$3:N$722,$B$3:$B$722,$B871)*SUMIFS(Calculations!$E$3:$E$53,Calculations!$A$3:$A$53,$B871)</f>
        <v>1.0771471155042988E-2</v>
      </c>
      <c r="O871" s="107">
        <f>O145/SUMIFS(O$3:O$722,$B$3:$B$722,$B871)*SUMIFS(Calculations!$E$3:$E$53,Calculations!$A$3:$A$53,$B871)</f>
        <v>9.684363242475208E-3</v>
      </c>
      <c r="P871" s="107">
        <f>P145/SUMIFS(P$3:P$722,$B$3:$B$722,$B871)*SUMIFS(Calculations!$E$3:$E$53,Calculations!$A$3:$A$53,$B871)</f>
        <v>8.6370687718842487E-3</v>
      </c>
      <c r="Q871" s="107">
        <f>Q145/SUMIFS(Q$3:Q$722,$B$3:$B$722,$B871)*SUMIFS(Calculations!$E$3:$E$53,Calculations!$A$3:$A$53,$B871)</f>
        <v>8.220359910217398E-3</v>
      </c>
      <c r="R871" s="107">
        <f>R145/SUMIFS(R$3:R$722,$B$3:$B$722,$B871)*SUMIFS(Calculations!$E$3:$E$53,Calculations!$A$3:$A$53,$B871)</f>
        <v>7.8000873234197977E-3</v>
      </c>
    </row>
    <row r="872" spans="2:18" ht="15.75" customHeight="1">
      <c r="B872" s="107" t="s">
        <v>549</v>
      </c>
      <c r="C872" s="107" t="s">
        <v>448</v>
      </c>
      <c r="D872" s="107" t="s">
        <v>645</v>
      </c>
      <c r="E872" s="107" t="str">
        <f t="shared" si="302"/>
        <v>natural gas peaker</v>
      </c>
      <c r="F872" s="107">
        <f>F146/SUMIFS(F$3:F$722,$B$3:$B$722,$B872)*SUMIFS(Calculations!$E$3:$E$53,Calculations!$A$3:$A$53,$B872)</f>
        <v>2.4940982500342855E-4</v>
      </c>
      <c r="G872" s="107">
        <f>G146/SUMIFS(G$3:G$722,$B$3:$B$722,$B872)*SUMIFS(Calculations!$E$3:$E$53,Calculations!$A$3:$A$53,$B872)</f>
        <v>1.9224977957735181E-4</v>
      </c>
      <c r="H872" s="107">
        <f>H146/SUMIFS(H$3:H$722,$B$3:$B$722,$B872)*SUMIFS(Calculations!$E$3:$E$53,Calculations!$A$3:$A$53,$B872)</f>
        <v>1.3556276098007527E-4</v>
      </c>
      <c r="I872" s="107">
        <f>I146/SUMIFS(I$3:I$722,$B$3:$B$722,$B872)*SUMIFS(Calculations!$E$3:$E$53,Calculations!$A$3:$A$53,$B872)</f>
        <v>1.6580131063168379E-4</v>
      </c>
      <c r="J872" s="107">
        <f>J146/SUMIFS(J$3:J$722,$B$3:$B$722,$B872)*SUMIFS(Calculations!$E$3:$E$53,Calculations!$A$3:$A$53,$B872)</f>
        <v>1.9567320851327546E-4</v>
      </c>
      <c r="K872" s="107">
        <f>K146/SUMIFS(K$3:K$722,$B$3:$B$722,$B872)*SUMIFS(Calculations!$E$3:$E$53,Calculations!$A$3:$A$53,$B872)</f>
        <v>1.550150168181596E-4</v>
      </c>
      <c r="L872" s="107">
        <f>L146/SUMIFS(L$3:L$722,$B$3:$B$722,$B872)*SUMIFS(Calculations!$E$3:$E$53,Calculations!$A$3:$A$53,$B872)</f>
        <v>1.1385127210415527E-4</v>
      </c>
      <c r="M872" s="107">
        <f>M146/SUMIFS(M$3:M$722,$B$3:$B$722,$B872)*SUMIFS(Calculations!$E$3:$E$53,Calculations!$A$3:$A$53,$B872)</f>
        <v>1.0519632474445199E-4</v>
      </c>
      <c r="N872" s="107">
        <f>N146/SUMIFS(N$3:N$722,$B$3:$B$722,$B872)*SUMIFS(Calculations!$E$3:$E$53,Calculations!$A$3:$A$53,$B872)</f>
        <v>9.6481495306721947E-5</v>
      </c>
      <c r="O872" s="107">
        <f>O146/SUMIFS(O$3:O$722,$B$3:$B$722,$B872)*SUMIFS(Calculations!$E$3:$E$53,Calculations!$A$3:$A$53,$B872)</f>
        <v>9.4681806342007403E-5</v>
      </c>
      <c r="P872" s="107">
        <f>P146/SUMIFS(P$3:P$722,$B$3:$B$722,$B872)*SUMIFS(Calculations!$E$3:$E$53,Calculations!$A$3:$A$53,$B872)</f>
        <v>9.2948027864508191E-5</v>
      </c>
      <c r="Q872" s="107">
        <f>Q146/SUMIFS(Q$3:Q$722,$B$3:$B$722,$B872)*SUMIFS(Calculations!$E$3:$E$53,Calculations!$A$3:$A$53,$B872)</f>
        <v>8.1295991952336813E-5</v>
      </c>
      <c r="R872" s="107">
        <f>R146/SUMIFS(R$3:R$722,$B$3:$B$722,$B872)*SUMIFS(Calculations!$E$3:$E$53,Calculations!$A$3:$A$53,$B872)</f>
        <v>6.9544306963737005E-5</v>
      </c>
    </row>
    <row r="873" spans="2:18" ht="15.75" customHeight="1">
      <c r="B873" s="107" t="s">
        <v>549</v>
      </c>
      <c r="C873" s="107" t="s">
        <v>448</v>
      </c>
      <c r="D873" s="107" t="s">
        <v>646</v>
      </c>
      <c r="E873" s="107" t="str">
        <f t="shared" si="302"/>
        <v>nuclear</v>
      </c>
      <c r="F873" s="107">
        <f>F147/SUMIFS(F$3:F$722,$B$3:$B$722,$B873)*SUMIFS(Calculations!$E$3:$E$53,Calculations!$A$3:$A$53,$B873)</f>
        <v>1.3725306380532954E-2</v>
      </c>
      <c r="G873" s="107">
        <f>G147/SUMIFS(G$3:G$722,$B$3:$B$722,$B873)*SUMIFS(Calculations!$E$3:$E$53,Calculations!$A$3:$A$53,$B873)</f>
        <v>6.8341393317529111E-3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2.114178205199595E-4</v>
      </c>
      <c r="G875" s="107">
        <f>G149/SUMIFS(G$3:G$722,$B$3:$B$722,$B875)*SUMIFS(Calculations!$E$3:$E$53,Calculations!$A$3:$A$53,$B875)</f>
        <v>2.1053939381611517E-4</v>
      </c>
      <c r="H875" s="107">
        <f>H149/SUMIFS(H$3:H$722,$B$3:$B$722,$B875)*SUMIFS(Calculations!$E$3:$E$53,Calculations!$A$3:$A$53,$B875)</f>
        <v>2.0966823651513713E-4</v>
      </c>
      <c r="I875" s="107">
        <f>I149/SUMIFS(I$3:I$722,$B$3:$B$722,$B875)*SUMIFS(Calculations!$E$3:$E$53,Calculations!$A$3:$A$53,$B875)</f>
        <v>2.0838933686974449E-4</v>
      </c>
      <c r="J875" s="107">
        <f>J149/SUMIFS(J$3:J$722,$B$3:$B$722,$B875)*SUMIFS(Calculations!$E$3:$E$53,Calculations!$A$3:$A$53,$B875)</f>
        <v>2.0712594427823054E-4</v>
      </c>
      <c r="K875" s="107">
        <f>K149/SUMIFS(K$3:K$722,$B$3:$B$722,$B875)*SUMIFS(Calculations!$E$3:$E$53,Calculations!$A$3:$A$53,$B875)</f>
        <v>2.0840571289549233E-4</v>
      </c>
      <c r="L875" s="107">
        <f>L149/SUMIFS(L$3:L$722,$B$3:$B$722,$B875)*SUMIFS(Calculations!$E$3:$E$53,Calculations!$A$3:$A$53,$B875)</f>
        <v>2.097013944410218E-4</v>
      </c>
      <c r="M875" s="107">
        <f>M149/SUMIFS(M$3:M$722,$B$3:$B$722,$B875)*SUMIFS(Calculations!$E$3:$E$53,Calculations!$A$3:$A$53,$B875)</f>
        <v>2.1042433725201409E-4</v>
      </c>
      <c r="N875" s="107">
        <f>N149/SUMIFS(N$3:N$722,$B$3:$B$722,$B875)*SUMIFS(Calculations!$E$3:$E$53,Calculations!$A$3:$A$53,$B875)</f>
        <v>2.1115228197879146E-4</v>
      </c>
      <c r="O875" s="107">
        <f>O149/SUMIFS(O$3:O$722,$B$3:$B$722,$B875)*SUMIFS(Calculations!$E$3:$E$53,Calculations!$A$3:$A$53,$B875)</f>
        <v>2.0721361549623488E-4</v>
      </c>
      <c r="P875" s="107">
        <f>P149/SUMIFS(P$3:P$722,$B$3:$B$722,$B875)*SUMIFS(Calculations!$E$3:$E$53,Calculations!$A$3:$A$53,$B875)</f>
        <v>2.0341919584295485E-4</v>
      </c>
      <c r="Q875" s="107">
        <f>Q149/SUMIFS(Q$3:Q$722,$B$3:$B$722,$B875)*SUMIFS(Calculations!$E$3:$E$53,Calculations!$A$3:$A$53,$B875)</f>
        <v>2.0428532029724583E-4</v>
      </c>
      <c r="R875" s="107">
        <f>R149/SUMIFS(R$3:R$722,$B$3:$B$722,$B875)*SUMIFS(Calculations!$E$3:$E$53,Calculations!$A$3:$A$53,$B875)</f>
        <v>2.0515885191219028E-4</v>
      </c>
    </row>
    <row r="876" spans="2:18" ht="15.75" customHeight="1">
      <c r="B876" s="107" t="s">
        <v>549</v>
      </c>
      <c r="C876" s="107" t="s">
        <v>448</v>
      </c>
      <c r="D876" s="107" t="s">
        <v>649</v>
      </c>
      <c r="E876" s="107" t="str">
        <f t="shared" si="302"/>
        <v>solar PV</v>
      </c>
      <c r="F876" s="107">
        <f>F150/SUMIFS(F$3:F$722,$B$3:$B$722,$B876)*SUMIFS(Calculations!$E$3:$E$53,Calculations!$A$3:$A$53,$B876)</f>
        <v>3.1316715220380316E-4</v>
      </c>
      <c r="G876" s="107">
        <f>G150/SUMIFS(G$3:G$722,$B$3:$B$722,$B876)*SUMIFS(Calculations!$E$3:$E$53,Calculations!$A$3:$A$53,$B876)</f>
        <v>3.1472893504171578E-4</v>
      </c>
      <c r="H876" s="107">
        <f>H150/SUMIFS(H$3:H$722,$B$3:$B$722,$B876)*SUMIFS(Calculations!$E$3:$E$53,Calculations!$A$3:$A$53,$B876)</f>
        <v>3.1627779337654979E-4</v>
      </c>
      <c r="I876" s="107">
        <f>I150/SUMIFS(I$3:I$722,$B$3:$B$722,$B876)*SUMIFS(Calculations!$E$3:$E$53,Calculations!$A$3:$A$53,$B876)</f>
        <v>3.1626990521404417E-4</v>
      </c>
      <c r="J876" s="107">
        <f>J150/SUMIFS(J$3:J$722,$B$3:$B$722,$B876)*SUMIFS(Calculations!$E$3:$E$53,Calculations!$A$3:$A$53,$B876)</f>
        <v>3.1626211269794965E-4</v>
      </c>
      <c r="K876" s="107">
        <f>K150/SUMIFS(K$3:K$722,$B$3:$B$722,$B876)*SUMIFS(Calculations!$E$3:$E$53,Calculations!$A$3:$A$53,$B876)</f>
        <v>3.2013591635413091E-4</v>
      </c>
      <c r="L876" s="107">
        <f>L150/SUMIFS(L$3:L$722,$B$3:$B$722,$B876)*SUMIFS(Calculations!$E$3:$E$53,Calculations!$A$3:$A$53,$B876)</f>
        <v>3.2405788774850502E-4</v>
      </c>
      <c r="M876" s="107">
        <f>M150/SUMIFS(M$3:M$722,$B$3:$B$722,$B876)*SUMIFS(Calculations!$E$3:$E$53,Calculations!$A$3:$A$53,$B876)</f>
        <v>3.28827593845537E-4</v>
      </c>
      <c r="N876" s="107">
        <f>N150/SUMIFS(N$3:N$722,$B$3:$B$722,$B876)*SUMIFS(Calculations!$E$3:$E$53,Calculations!$A$3:$A$53,$B876)</f>
        <v>3.3363030071089229E-4</v>
      </c>
      <c r="O876" s="107">
        <f>O150/SUMIFS(O$3:O$722,$B$3:$B$722,$B876)*SUMIFS(Calculations!$E$3:$E$53,Calculations!$A$3:$A$53,$B876)</f>
        <v>3.3263896346942871E-4</v>
      </c>
      <c r="P876" s="107">
        <f>P150/SUMIFS(P$3:P$722,$B$3:$B$722,$B876)*SUMIFS(Calculations!$E$3:$E$53,Calculations!$A$3:$A$53,$B876)</f>
        <v>3.3168393223520341E-4</v>
      </c>
      <c r="Q876" s="107">
        <f>Q150/SUMIFS(Q$3:Q$722,$B$3:$B$722,$B876)*SUMIFS(Calculations!$E$3:$E$53,Calculations!$A$3:$A$53,$B876)</f>
        <v>3.3970198217725037E-4</v>
      </c>
      <c r="R876" s="107">
        <f>R150/SUMIFS(R$3:R$722,$B$3:$B$722,$B876)*SUMIFS(Calculations!$E$3:$E$53,Calculations!$A$3:$A$53,$B876)</f>
        <v>3.4778860307784095E-4</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4.6936311217826628E-5</v>
      </c>
      <c r="G878" s="107">
        <f>G152/SUMIFS(G$3:G$722,$B$3:$B$722,$B878)*SUMIFS(Calculations!$E$3:$E$53,Calculations!$A$3:$A$53,$B878)</f>
        <v>4.6741294028394411E-5</v>
      </c>
      <c r="H878" s="107">
        <f>H152/SUMIFS(H$3:H$722,$B$3:$B$722,$B878)*SUMIFS(Calculations!$E$3:$E$53,Calculations!$A$3:$A$53,$B878)</f>
        <v>4.6547890699867865E-5</v>
      </c>
      <c r="I878" s="107">
        <f>I152/SUMIFS(I$3:I$722,$B$3:$B$722,$B878)*SUMIFS(Calculations!$E$3:$E$53,Calculations!$A$3:$A$53,$B878)</f>
        <v>4.6263965571773715E-5</v>
      </c>
      <c r="J878" s="107">
        <f>J152/SUMIFS(J$3:J$722,$B$3:$B$722,$B878)*SUMIFS(Calculations!$E$3:$E$53,Calculations!$A$3:$A$53,$B878)</f>
        <v>4.5983483123701191E-5</v>
      </c>
      <c r="K878" s="107">
        <f>K152/SUMIFS(K$3:K$722,$B$3:$B$722,$B878)*SUMIFS(Calculations!$E$3:$E$53,Calculations!$A$3:$A$53,$B878)</f>
        <v>4.6037850395038255E-5</v>
      </c>
      <c r="L878" s="107">
        <f>L152/SUMIFS(L$3:L$722,$B$3:$B$722,$B878)*SUMIFS(Calculations!$E$3:$E$53,Calculations!$A$3:$A$53,$B878)</f>
        <v>4.6092893681146445E-5</v>
      </c>
      <c r="M878" s="107">
        <f>M152/SUMIFS(M$3:M$722,$B$3:$B$722,$B878)*SUMIFS(Calculations!$E$3:$E$53,Calculations!$A$3:$A$53,$B878)</f>
        <v>1.2750840282743751E-3</v>
      </c>
      <c r="N878" s="107">
        <f>N152/SUMIFS(N$3:N$722,$B$3:$B$722,$B878)*SUMIFS(Calculations!$E$3:$E$53,Calculations!$A$3:$A$53,$B878)</f>
        <v>2.5125783391386244E-3</v>
      </c>
      <c r="O878" s="107">
        <f>O152/SUMIFS(O$3:O$722,$B$3:$B$722,$B878)*SUMIFS(Calculations!$E$3:$E$53,Calculations!$A$3:$A$53,$B878)</f>
        <v>7.7000796740320223E-3</v>
      </c>
      <c r="P878" s="107">
        <f>P152/SUMIFS(P$3:P$722,$B$3:$B$722,$B878)*SUMIFS(Calculations!$E$3:$E$53,Calculations!$A$3:$A$53,$B878)</f>
        <v>1.2697597768978587E-2</v>
      </c>
      <c r="Q878" s="107">
        <f>Q152/SUMIFS(Q$3:Q$722,$B$3:$B$722,$B878)*SUMIFS(Calculations!$E$3:$E$53,Calculations!$A$3:$A$53,$B878)</f>
        <v>1.2687903968759609E-2</v>
      </c>
      <c r="R878" s="107">
        <f>R152/SUMIFS(R$3:R$722,$B$3:$B$722,$B878)*SUMIFS(Calculations!$E$3:$E$53,Calculations!$A$3:$A$53,$B878)</f>
        <v>1.2678127266441274E-2</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0.18278854055300181</v>
      </c>
      <c r="G1105" s="107">
        <f>G379/SUMIFS(G$3:G$722,$B$3:$B$722,$B1105)*SUMIFS(Calculations!$E$3:$E$53,Calculations!$A$3:$A$53,$B1105)</f>
        <v>0.17294366285432014</v>
      </c>
      <c r="H1105" s="107">
        <f>H379/SUMIFS(H$3:H$722,$B$3:$B$722,$B1105)*SUMIFS(Calculations!$E$3:$E$53,Calculations!$A$3:$A$53,$B1105)</f>
        <v>0.16363591206401096</v>
      </c>
      <c r="I1105" s="107">
        <f>I379/SUMIFS(I$3:I$722,$B$3:$B$722,$B1105)*SUMIFS(Calculations!$E$3:$E$53,Calculations!$A$3:$A$53,$B1105)</f>
        <v>0.16529999319419628</v>
      </c>
      <c r="J1105" s="107">
        <f>J379/SUMIFS(J$3:J$722,$B$3:$B$722,$B1105)*SUMIFS(Calculations!$E$3:$E$53,Calculations!$A$3:$A$53,$B1105)</f>
        <v>0.16690567657108055</v>
      </c>
      <c r="K1105" s="107">
        <f>K379/SUMIFS(K$3:K$722,$B$3:$B$722,$B1105)*SUMIFS(Calculations!$E$3:$E$53,Calculations!$A$3:$A$53,$B1105)</f>
        <v>0.16977362741145544</v>
      </c>
      <c r="L1105" s="107">
        <f>L379/SUMIFS(L$3:L$722,$B$3:$B$722,$B1105)*SUMIFS(Calculations!$E$3:$E$53,Calculations!$A$3:$A$53,$B1105)</f>
        <v>0.17253010630665011</v>
      </c>
      <c r="M1105" s="107">
        <f>M379/SUMIFS(M$3:M$722,$B$3:$B$722,$B1105)*SUMIFS(Calculations!$E$3:$E$53,Calculations!$A$3:$A$53,$B1105)</f>
        <v>0.17308975246940744</v>
      </c>
      <c r="N1105" s="107">
        <f>N379/SUMIFS(N$3:N$722,$B$3:$B$722,$B1105)*SUMIFS(Calculations!$E$3:$E$53,Calculations!$A$3:$A$53,$B1105)</f>
        <v>0.17365815370784782</v>
      </c>
      <c r="O1105" s="107">
        <f>O379/SUMIFS(O$3:O$722,$B$3:$B$722,$B1105)*SUMIFS(Calculations!$E$3:$E$53,Calculations!$A$3:$A$53,$B1105)</f>
        <v>0.17012242586725473</v>
      </c>
      <c r="P1105" s="107">
        <f>P379/SUMIFS(P$3:P$722,$B$3:$B$722,$B1105)*SUMIFS(Calculations!$E$3:$E$53,Calculations!$A$3:$A$53,$B1105)</f>
        <v>0.16668309965501429</v>
      </c>
      <c r="Q1105" s="107">
        <f>Q379/SUMIFS(Q$3:Q$722,$B$3:$B$722,$B1105)*SUMIFS(Calculations!$E$3:$E$53,Calculations!$A$3:$A$53,$B1105)</f>
        <v>0.16362085074446089</v>
      </c>
      <c r="R1105" s="107">
        <f>R379/SUMIFS(R$3:R$722,$B$3:$B$722,$B1105)*SUMIFS(Calculations!$E$3:$E$53,Calculations!$A$3:$A$53,$B1105)</f>
        <v>0.16064333296706332</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1.2128649717707171E-2</v>
      </c>
      <c r="G1108" s="107">
        <f>G382/SUMIFS(G$3:G$722,$B$3:$B$722,$B1108)*SUMIFS(Calculations!$E$3:$E$53,Calculations!$A$3:$A$53,$B1108)</f>
        <v>1.2357047364531595E-2</v>
      </c>
      <c r="H1108" s="107">
        <f>H382/SUMIFS(H$3:H$722,$B$3:$B$722,$B1108)*SUMIFS(Calculations!$E$3:$E$53,Calculations!$A$3:$A$53,$B1108)</f>
        <v>1.2572983858899576E-2</v>
      </c>
      <c r="I1108" s="107">
        <f>I382/SUMIFS(I$3:I$722,$B$3:$B$722,$B1108)*SUMIFS(Calculations!$E$3:$E$53,Calculations!$A$3:$A$53,$B1108)</f>
        <v>1.2348431293091721E-2</v>
      </c>
      <c r="J1108" s="107">
        <f>J382/SUMIFS(J$3:J$722,$B$3:$B$722,$B1108)*SUMIFS(Calculations!$E$3:$E$53,Calculations!$A$3:$A$53,$B1108)</f>
        <v>1.2131758971283574E-2</v>
      </c>
      <c r="K1108" s="107">
        <f>K382/SUMIFS(K$3:K$722,$B$3:$B$722,$B1108)*SUMIFS(Calculations!$E$3:$E$53,Calculations!$A$3:$A$53,$B1108)</f>
        <v>1.1891086059773005E-2</v>
      </c>
      <c r="L1108" s="107">
        <f>L382/SUMIFS(L$3:L$722,$B$3:$B$722,$B1108)*SUMIFS(Calculations!$E$3:$E$53,Calculations!$A$3:$A$53,$B1108)</f>
        <v>1.165976765923263E-2</v>
      </c>
      <c r="M1108" s="107">
        <f>M382/SUMIFS(M$3:M$722,$B$3:$B$722,$B1108)*SUMIFS(Calculations!$E$3:$E$53,Calculations!$A$3:$A$53,$B1108)</f>
        <v>1.1749442723294361E-2</v>
      </c>
      <c r="N1108" s="107">
        <f>N382/SUMIFS(N$3:N$722,$B$3:$B$722,$B1108)*SUMIFS(Calculations!$E$3:$E$53,Calculations!$A$3:$A$53,$B1108)</f>
        <v>1.1840520659429535E-2</v>
      </c>
      <c r="O1108" s="107">
        <f>O382/SUMIFS(O$3:O$722,$B$3:$B$722,$B1108)*SUMIFS(Calculations!$E$3:$E$53,Calculations!$A$3:$A$53,$B1108)</f>
        <v>1.1676393282478364E-2</v>
      </c>
      <c r="P1108" s="107">
        <f>P382/SUMIFS(P$3:P$722,$B$3:$B$722,$B1108)*SUMIFS(Calculations!$E$3:$E$53,Calculations!$A$3:$A$53,$B1108)</f>
        <v>1.1516740838867277E-2</v>
      </c>
      <c r="Q1108" s="107">
        <f>Q382/SUMIFS(Q$3:Q$722,$B$3:$B$722,$B1108)*SUMIFS(Calculations!$E$3:$E$53,Calculations!$A$3:$A$53,$B1108)</f>
        <v>1.1354992651844876E-2</v>
      </c>
      <c r="R1108" s="107">
        <f>R382/SUMIFS(R$3:R$722,$B$3:$B$722,$B1108)*SUMIFS(Calculations!$E$3:$E$53,Calculations!$A$3:$A$53,$B1108)</f>
        <v>1.1197719968797704E-2</v>
      </c>
    </row>
    <row r="1109" spans="2:18" ht="15.75" customHeight="1">
      <c r="B1109" s="107" t="s">
        <v>568</v>
      </c>
      <c r="C1109" s="107" t="s">
        <v>448</v>
      </c>
      <c r="D1109" s="107" t="s">
        <v>632</v>
      </c>
      <c r="E1109" s="107" t="str">
        <f t="shared" si="305"/>
        <v>hydro</v>
      </c>
      <c r="F1109" s="107">
        <f>F383/SUMIFS(F$3:F$722,$B$3:$B$722,$B1109)*SUMIFS(Calculations!$E$3:$E$53,Calculations!$A$3:$A$53,$B1109)</f>
        <v>4.2694552103350276E-2</v>
      </c>
      <c r="G1109" s="107">
        <f>G383/SUMIFS(G$3:G$722,$B$3:$B$722,$B1109)*SUMIFS(Calculations!$E$3:$E$53,Calculations!$A$3:$A$53,$B1109)</f>
        <v>4.5225785358360075E-2</v>
      </c>
      <c r="H1109" s="107">
        <f>H383/SUMIFS(H$3:H$722,$B$3:$B$722,$B1109)*SUMIFS(Calculations!$E$3:$E$53,Calculations!$A$3:$A$53,$B1109)</f>
        <v>4.7618917000099951E-2</v>
      </c>
      <c r="I1109" s="107">
        <f>I383/SUMIFS(I$3:I$722,$B$3:$B$722,$B1109)*SUMIFS(Calculations!$E$3:$E$53,Calculations!$A$3:$A$53,$B1109)</f>
        <v>4.7729061425518124E-2</v>
      </c>
      <c r="J1109" s="107">
        <f>J383/SUMIFS(J$3:J$722,$B$3:$B$722,$B1109)*SUMIFS(Calculations!$E$3:$E$53,Calculations!$A$3:$A$53,$B1109)</f>
        <v>4.7835340542408747E-2</v>
      </c>
      <c r="K1109" s="107">
        <f>K383/SUMIFS(K$3:K$722,$B$3:$B$722,$B1109)*SUMIFS(Calculations!$E$3:$E$53,Calculations!$A$3:$A$53,$B1109)</f>
        <v>4.6838015893175849E-2</v>
      </c>
      <c r="L1109" s="107">
        <f>L383/SUMIFS(L$3:L$722,$B$3:$B$722,$B1109)*SUMIFS(Calculations!$E$3:$E$53,Calculations!$A$3:$A$53,$B1109)</f>
        <v>4.5879455408607515E-2</v>
      </c>
      <c r="M1109" s="107">
        <f>M383/SUMIFS(M$3:M$722,$B$3:$B$722,$B1109)*SUMIFS(Calculations!$E$3:$E$53,Calculations!$A$3:$A$53,$B1109)</f>
        <v>4.4617484949599447E-2</v>
      </c>
      <c r="N1109" s="107">
        <f>N383/SUMIFS(N$3:N$722,$B$3:$B$722,$B1109)*SUMIFS(Calculations!$E$3:$E$53,Calculations!$A$3:$A$53,$B1109)</f>
        <v>4.3335772289869484E-2</v>
      </c>
      <c r="O1109" s="107">
        <f>O383/SUMIFS(O$3:O$722,$B$3:$B$722,$B1109)*SUMIFS(Calculations!$E$3:$E$53,Calculations!$A$3:$A$53,$B1109)</f>
        <v>4.8158024846914949E-2</v>
      </c>
      <c r="P1109" s="107">
        <f>P383/SUMIFS(P$3:P$722,$B$3:$B$722,$B1109)*SUMIFS(Calculations!$E$3:$E$53,Calculations!$A$3:$A$53,$B1109)</f>
        <v>5.2848798676019215E-2</v>
      </c>
      <c r="Q1109" s="107">
        <f>Q383/SUMIFS(Q$3:Q$722,$B$3:$B$722,$B1109)*SUMIFS(Calculations!$E$3:$E$53,Calculations!$A$3:$A$53,$B1109)</f>
        <v>5.7112771754865961E-2</v>
      </c>
      <c r="R1109" s="107">
        <f>R383/SUMIFS(R$3:R$722,$B$3:$B$722,$B1109)*SUMIFS(Calculations!$E$3:$E$53,Calculations!$A$3:$A$53,$B1109)</f>
        <v>6.1258762500705215E-2</v>
      </c>
    </row>
    <row r="1110" spans="2:18" ht="15.75" customHeight="1">
      <c r="B1110" s="107" t="s">
        <v>568</v>
      </c>
      <c r="C1110" s="107" t="s">
        <v>448</v>
      </c>
      <c r="D1110" s="107" t="s">
        <v>643</v>
      </c>
      <c r="E1110" s="107" t="str">
        <f t="shared" si="305"/>
        <v>onshore wind</v>
      </c>
      <c r="F1110" s="107">
        <f>F384/SUMIFS(F$3:F$722,$B$3:$B$722,$B1110)*SUMIFS(Calculations!$E$3:$E$53,Calculations!$A$3:$A$53,$B1110)</f>
        <v>7.1919220396985895E-2</v>
      </c>
      <c r="G1110" s="107">
        <f>G384/SUMIFS(G$3:G$722,$B$3:$B$722,$B1110)*SUMIFS(Calculations!$E$3:$E$53,Calculations!$A$3:$A$53,$B1110)</f>
        <v>7.9062215768495744E-2</v>
      </c>
      <c r="H1110" s="107">
        <f>H384/SUMIFS(H$3:H$722,$B$3:$B$722,$B1110)*SUMIFS(Calculations!$E$3:$E$53,Calculations!$A$3:$A$53,$B1110)</f>
        <v>8.5815496291548721E-2</v>
      </c>
      <c r="I1110" s="107">
        <f>I384/SUMIFS(I$3:I$722,$B$3:$B$722,$B1110)*SUMIFS(Calculations!$E$3:$E$53,Calculations!$A$3:$A$53,$B1110)</f>
        <v>8.4220003571954527E-2</v>
      </c>
      <c r="J1110" s="107">
        <f>J384/SUMIFS(J$3:J$722,$B$3:$B$722,$B1110)*SUMIFS(Calculations!$E$3:$E$53,Calculations!$A$3:$A$53,$B1110)</f>
        <v>8.2680501626212877E-2</v>
      </c>
      <c r="K1110" s="107">
        <f>K384/SUMIFS(K$3:K$722,$B$3:$B$722,$B1110)*SUMIFS(Calculations!$E$3:$E$53,Calculations!$A$3:$A$53,$B1110)</f>
        <v>8.1073808350578869E-2</v>
      </c>
      <c r="L1110" s="107">
        <f>L384/SUMIFS(L$3:L$722,$B$3:$B$722,$B1110)*SUMIFS(Calculations!$E$3:$E$53,Calculations!$A$3:$A$53,$B1110)</f>
        <v>7.9529564271151973E-2</v>
      </c>
      <c r="M1110" s="107">
        <f>M384/SUMIFS(M$3:M$722,$B$3:$B$722,$B1110)*SUMIFS(Calculations!$E$3:$E$53,Calculations!$A$3:$A$53,$B1110)</f>
        <v>8.0162714185640097E-2</v>
      </c>
      <c r="N1110" s="107">
        <f>N384/SUMIFS(N$3:N$722,$B$3:$B$722,$B1110)*SUMIFS(Calculations!$E$3:$E$53,Calculations!$A$3:$A$53,$B1110)</f>
        <v>8.0805769064709307E-2</v>
      </c>
      <c r="O1110" s="107">
        <f>O384/SUMIFS(O$3:O$722,$B$3:$B$722,$B1110)*SUMIFS(Calculations!$E$3:$E$53,Calculations!$A$3:$A$53,$B1110)</f>
        <v>7.9682014947637408E-2</v>
      </c>
      <c r="P1110" s="107">
        <f>P384/SUMIFS(P$3:P$722,$B$3:$B$722,$B1110)*SUMIFS(Calculations!$E$3:$E$53,Calculations!$A$3:$A$53,$B1110)</f>
        <v>7.8588899989357613E-2</v>
      </c>
      <c r="Q1110" s="107">
        <f>Q384/SUMIFS(Q$3:Q$722,$B$3:$B$722,$B1110)*SUMIFS(Calculations!$E$3:$E$53,Calculations!$A$3:$A$53,$B1110)</f>
        <v>7.7524328197914147E-2</v>
      </c>
      <c r="R1110" s="107">
        <f>R384/SUMIFS(R$3:R$722,$B$3:$B$722,$B1110)*SUMIFS(Calculations!$E$3:$E$53,Calculations!$A$3:$A$53,$B1110)</f>
        <v>7.6489212658019612E-2</v>
      </c>
    </row>
    <row r="1111" spans="2:18" ht="15.75" customHeight="1">
      <c r="B1111" s="107" t="s">
        <v>568</v>
      </c>
      <c r="C1111" s="107" t="s">
        <v>448</v>
      </c>
      <c r="D1111" s="107" t="s">
        <v>644</v>
      </c>
      <c r="E1111" s="107" t="str">
        <f t="shared" si="305"/>
        <v>natural gas nonpeaker</v>
      </c>
      <c r="F1111" s="107">
        <f>F385/SUMIFS(F$3:F$722,$B$3:$B$722,$B1111)*SUMIFS(Calculations!$E$3:$E$53,Calculations!$A$3:$A$53,$B1111)</f>
        <v>4.8606046264655955E-6</v>
      </c>
      <c r="G1111" s="107">
        <f>G385/SUMIFS(G$3:G$722,$B$3:$B$722,$B1111)*SUMIFS(Calculations!$E$3:$E$53,Calculations!$A$3:$A$53,$B1111)</f>
        <v>3.0682216924237113E-6</v>
      </c>
      <c r="H1111" s="107">
        <f>H385/SUMIFS(H$3:H$722,$B$3:$B$722,$B1111)*SUMIFS(Calculations!$E$3:$E$53,Calculations!$A$3:$A$53,$B1111)</f>
        <v>1.3736294200281834E-6</v>
      </c>
      <c r="I1111" s="107">
        <f>I385/SUMIFS(I$3:I$722,$B$3:$B$722,$B1111)*SUMIFS(Calculations!$E$3:$E$53,Calculations!$A$3:$A$53,$B1111)</f>
        <v>2.9925413267967166E-6</v>
      </c>
      <c r="J1111" s="107">
        <f>J385/SUMIFS(J$3:J$722,$B$3:$B$722,$B1111)*SUMIFS(Calculations!$E$3:$E$53,Calculations!$A$3:$A$53,$B1111)</f>
        <v>4.5546406080071146E-6</v>
      </c>
      <c r="K1111" s="107">
        <f>K385/SUMIFS(K$3:K$722,$B$3:$B$722,$B1111)*SUMIFS(Calculations!$E$3:$E$53,Calculations!$A$3:$A$53,$B1111)</f>
        <v>2.8817633391045914E-6</v>
      </c>
      <c r="L1111" s="107">
        <f>L385/SUMIFS(L$3:L$722,$B$3:$B$722,$B1111)*SUMIFS(Calculations!$E$3:$E$53,Calculations!$A$3:$A$53,$B1111)</f>
        <v>1.2739077158268932E-6</v>
      </c>
      <c r="M1111" s="107">
        <f>M385/SUMIFS(M$3:M$722,$B$3:$B$722,$B1111)*SUMIFS(Calculations!$E$3:$E$53,Calculations!$A$3:$A$53,$B1111)</f>
        <v>2.7893360879410412E-6</v>
      </c>
      <c r="N1111" s="107">
        <f>N385/SUMIFS(N$3:N$722,$B$3:$B$722,$B1111)*SUMIFS(Calculations!$E$3:$E$53,Calculations!$A$3:$A$53,$B1111)</f>
        <v>4.328471743287055E-6</v>
      </c>
      <c r="O1111" s="107">
        <f>O385/SUMIFS(O$3:O$722,$B$3:$B$722,$B1111)*SUMIFS(Calculations!$E$3:$E$53,Calculations!$A$3:$A$53,$B1111)</f>
        <v>2.7723014798787112E-6</v>
      </c>
      <c r="P1111" s="107">
        <f>P385/SUMIFS(P$3:P$722,$B$3:$B$722,$B1111)*SUMIFS(Calculations!$E$3:$E$53,Calculations!$A$3:$A$53,$B1111)</f>
        <v>1.2585602025660596E-6</v>
      </c>
      <c r="Q1111" s="107">
        <f>Q385/SUMIFS(Q$3:Q$722,$B$3:$B$722,$B1111)*SUMIFS(Calculations!$E$3:$E$53,Calculations!$A$3:$A$53,$B1111)</f>
        <v>1.2409040185414313E-6</v>
      </c>
      <c r="R1111" s="107">
        <f>R385/SUMIFS(R$3:R$722,$B$3:$B$722,$B1111)*SUMIFS(Calculations!$E$3:$E$53,Calculations!$A$3:$A$53,$B1111)</f>
        <v>1.2237363736667258E-6</v>
      </c>
    </row>
    <row r="1112" spans="2:18" ht="15.75" customHeight="1">
      <c r="B1112" s="107" t="s">
        <v>568</v>
      </c>
      <c r="C1112" s="107" t="s">
        <v>448</v>
      </c>
      <c r="D1112" s="107" t="s">
        <v>645</v>
      </c>
      <c r="E1112" s="107" t="str">
        <f t="shared" si="305"/>
        <v>natural gas peaker</v>
      </c>
      <c r="F1112" s="107">
        <f>F386/SUMIFS(F$3:F$722,$B$3:$B$722,$B1112)*SUMIFS(Calculations!$E$3:$E$53,Calculations!$A$3:$A$53,$B1112)</f>
        <v>1.0584257749381146E-4</v>
      </c>
      <c r="G1112" s="107">
        <f>G386/SUMIFS(G$3:G$722,$B$3:$B$722,$B1112)*SUMIFS(Calculations!$E$3:$E$53,Calculations!$A$3:$A$53,$B1112)</f>
        <v>6.2511278682977409E-5</v>
      </c>
      <c r="H1112" s="107">
        <f>H386/SUMIFS(H$3:H$722,$B$3:$B$722,$B1112)*SUMIFS(Calculations!$E$3:$E$53,Calculations!$A$3:$A$53,$B1112)</f>
        <v>2.1544093198725863E-5</v>
      </c>
      <c r="I1112" s="107">
        <f>I386/SUMIFS(I$3:I$722,$B$3:$B$722,$B1112)*SUMIFS(Calculations!$E$3:$E$53,Calculations!$A$3:$A$53,$B1112)</f>
        <v>7.3000571957435663E-5</v>
      </c>
      <c r="J1112" s="107">
        <f>J386/SUMIFS(J$3:J$722,$B$3:$B$722,$B1112)*SUMIFS(Calculations!$E$3:$E$53,Calculations!$A$3:$A$53,$B1112)</f>
        <v>1.22651283738933E-4</v>
      </c>
      <c r="K1112" s="107">
        <f>K386/SUMIFS(K$3:K$722,$B$3:$B$722,$B1112)*SUMIFS(Calculations!$E$3:$E$53,Calculations!$A$3:$A$53,$B1112)</f>
        <v>1.0828607738042955E-4</v>
      </c>
      <c r="L1112" s="107">
        <f>L386/SUMIFS(L$3:L$722,$B$3:$B$722,$B1112)*SUMIFS(Calculations!$E$3:$E$53,Calculations!$A$3:$A$53,$B1112)</f>
        <v>9.4479220026084024E-5</v>
      </c>
      <c r="M1112" s="107">
        <f>M386/SUMIFS(M$3:M$722,$B$3:$B$722,$B1112)*SUMIFS(Calculations!$E$3:$E$53,Calculations!$A$3:$A$53,$B1112)</f>
        <v>6.427951669486624E-5</v>
      </c>
      <c r="N1112" s="107">
        <f>N386/SUMIFS(N$3:N$722,$B$3:$B$722,$B1112)*SUMIFS(Calculations!$E$3:$E$53,Calculations!$A$3:$A$53,$B1112)</f>
        <v>3.360737076354544E-5</v>
      </c>
      <c r="O1112" s="107">
        <f>O386/SUMIFS(O$3:O$722,$B$3:$B$722,$B1112)*SUMIFS(Calculations!$E$3:$E$53,Calculations!$A$3:$A$53,$B1112)</f>
        <v>3.6166221012205518E-5</v>
      </c>
      <c r="P1112" s="107">
        <f>P386/SUMIFS(P$3:P$722,$B$3:$B$722,$B1112)*SUMIFS(Calculations!$E$3:$E$53,Calculations!$A$3:$A$53,$B1112)</f>
        <v>3.8655304202482413E-5</v>
      </c>
      <c r="Q1112" s="107">
        <f>Q386/SUMIFS(Q$3:Q$722,$B$3:$B$722,$B1112)*SUMIFS(Calculations!$E$3:$E$53,Calculations!$A$3:$A$53,$B1112)</f>
        <v>6.1824983900298863E-5</v>
      </c>
      <c r="R1112" s="107">
        <f>R386/SUMIFS(R$3:R$722,$B$3:$B$722,$B1112)*SUMIFS(Calculations!$E$3:$E$53,Calculations!$A$3:$A$53,$B1112)</f>
        <v>8.4353568353085295E-5</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5.1179129752529232E-4</v>
      </c>
      <c r="G1116" s="107">
        <f>G390/SUMIFS(G$3:G$722,$B$3:$B$722,$B1116)*SUMIFS(Calculations!$E$3:$E$53,Calculations!$A$3:$A$53,$B1116)</f>
        <v>4.9916640460774596E-4</v>
      </c>
      <c r="H1116" s="107">
        <f>H390/SUMIFS(H$3:H$722,$B$3:$B$722,$B1116)*SUMIFS(Calculations!$E$3:$E$53,Calculations!$A$3:$A$53,$B1116)</f>
        <v>4.8723031351271943E-4</v>
      </c>
      <c r="I1116" s="107">
        <f>I390/SUMIFS(I$3:I$722,$B$3:$B$722,$B1116)*SUMIFS(Calculations!$E$3:$E$53,Calculations!$A$3:$A$53,$B1116)</f>
        <v>4.7997465264582446E-4</v>
      </c>
      <c r="J1116" s="107">
        <f>J390/SUMIFS(J$3:J$722,$B$3:$B$722,$B1116)*SUMIFS(Calculations!$E$3:$E$53,Calculations!$A$3:$A$53,$B1116)</f>
        <v>4.7297361535806589E-4</v>
      </c>
      <c r="K1116" s="107">
        <f>K390/SUMIFS(K$3:K$722,$B$3:$B$722,$B1116)*SUMIFS(Calculations!$E$3:$E$53,Calculations!$A$3:$A$53,$B1116)</f>
        <v>4.6575169498804019E-4</v>
      </c>
      <c r="L1116" s="107">
        <f>L390/SUMIFS(L$3:L$722,$B$3:$B$722,$B1116)*SUMIFS(Calculations!$E$3:$E$53,Calculations!$A$3:$A$53,$B1116)</f>
        <v>4.5881047730658562E-4</v>
      </c>
      <c r="M1116" s="107">
        <f>M390/SUMIFS(M$3:M$722,$B$3:$B$722,$B1116)*SUMIFS(Calculations!$E$3:$E$53,Calculations!$A$3:$A$53,$B1116)</f>
        <v>4.6699406996655754E-4</v>
      </c>
      <c r="N1116" s="107">
        <f>N390/SUMIFS(N$3:N$722,$B$3:$B$722,$B1116)*SUMIFS(Calculations!$E$3:$E$53,Calculations!$A$3:$A$53,$B1116)</f>
        <v>4.7530568632769165E-4</v>
      </c>
      <c r="O1116" s="107">
        <f>O390/SUMIFS(O$3:O$722,$B$3:$B$722,$B1116)*SUMIFS(Calculations!$E$3:$E$53,Calculations!$A$3:$A$53,$B1116)</f>
        <v>4.7565978391323925E-4</v>
      </c>
      <c r="P1116" s="107">
        <f>P390/SUMIFS(P$3:P$722,$B$3:$B$722,$B1116)*SUMIFS(Calculations!$E$3:$E$53,Calculations!$A$3:$A$53,$B1116)</f>
        <v>4.7600422702723754E-4</v>
      </c>
      <c r="Q1116" s="107">
        <f>Q390/SUMIFS(Q$3:Q$722,$B$3:$B$722,$B1116)*SUMIFS(Calculations!$E$3:$E$53,Calculations!$A$3:$A$53,$B1116)</f>
        <v>4.7744801368602269E-4</v>
      </c>
      <c r="R1116" s="107">
        <f>R390/SUMIFS(R$3:R$722,$B$3:$B$722,$B1116)*SUMIFS(Calculations!$E$3:$E$53,Calculations!$A$3:$A$53,$B1116)</f>
        <v>4.7885185137814732E-4</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4.5897531594948096E-2</v>
      </c>
      <c r="G1120" s="107">
        <f>G394/SUMIFS(G$3:G$722,$B$3:$B$722,$B1120)*SUMIFS(Calculations!$E$3:$E$53,Calculations!$A$3:$A$53,$B1120)</f>
        <v>4.1561075693028561E-2</v>
      </c>
      <c r="H1120" s="107">
        <f>H394/SUMIFS(H$3:H$722,$B$3:$B$722,$B1120)*SUMIFS(Calculations!$E$3:$E$53,Calculations!$A$3:$A$53,$B1120)</f>
        <v>3.7267220318945526E-2</v>
      </c>
      <c r="I1120" s="107">
        <f>I394/SUMIFS(I$3:I$722,$B$3:$B$722,$B1120)*SUMIFS(Calculations!$E$3:$E$53,Calculations!$A$3:$A$53,$B1120)</f>
        <v>3.6564415010780227E-2</v>
      </c>
      <c r="J1120" s="107">
        <f>J394/SUMIFS(J$3:J$722,$B$3:$B$722,$B1120)*SUMIFS(Calculations!$E$3:$E$53,Calculations!$A$3:$A$53,$B1120)</f>
        <v>3.5851848801634917E-2</v>
      </c>
      <c r="K1120" s="107">
        <f>K394/SUMIFS(K$3:K$722,$B$3:$B$722,$B1120)*SUMIFS(Calculations!$E$3:$E$53,Calculations!$A$3:$A$53,$B1120)</f>
        <v>3.9324523485126189E-2</v>
      </c>
      <c r="L1120" s="107">
        <f>L394/SUMIFS(L$3:L$722,$B$3:$B$722,$B1120)*SUMIFS(Calculations!$E$3:$E$53,Calculations!$A$3:$A$53,$B1120)</f>
        <v>4.2616695873995088E-2</v>
      </c>
      <c r="M1120" s="107">
        <f>M394/SUMIFS(M$3:M$722,$B$3:$B$722,$B1120)*SUMIFS(Calculations!$E$3:$E$53,Calculations!$A$3:$A$53,$B1120)</f>
        <v>4.0163366130014505E-2</v>
      </c>
      <c r="N1120" s="107">
        <f>N394/SUMIFS(N$3:N$722,$B$3:$B$722,$B1120)*SUMIFS(Calculations!$E$3:$E$53,Calculations!$A$3:$A$53,$B1120)</f>
        <v>3.7661180515124806E-2</v>
      </c>
      <c r="O1120" s="107">
        <f>O394/SUMIFS(O$3:O$722,$B$3:$B$722,$B1120)*SUMIFS(Calculations!$E$3:$E$53,Calculations!$A$3:$A$53,$B1120)</f>
        <v>3.6900103748581485E-2</v>
      </c>
      <c r="P1120" s="107">
        <f>P394/SUMIFS(P$3:P$722,$B$3:$B$722,$B1120)*SUMIFS(Calculations!$E$3:$E$53,Calculations!$A$3:$A$53,$B1120)</f>
        <v>3.6124416631589454E-2</v>
      </c>
      <c r="Q1120" s="107">
        <f>Q394/SUMIFS(Q$3:Q$722,$B$3:$B$722,$B1120)*SUMIFS(Calculations!$E$3:$E$53,Calculations!$A$3:$A$53,$B1120)</f>
        <v>3.8387895585377751E-2</v>
      </c>
      <c r="R1120" s="107">
        <f>R394/SUMIFS(R$3:R$722,$B$3:$B$722,$B1120)*SUMIFS(Calculations!$E$3:$E$53,Calculations!$A$3:$A$53,$B1120)</f>
        <v>4.0570549104948873E-2</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6.9695119944385639E-3</v>
      </c>
      <c r="G1123" s="107">
        <f>G397/SUMIFS(G$3:G$722,$B$3:$B$722,$B1123)*SUMIFS(Calculations!$E$3:$E$53,Calculations!$A$3:$A$53,$B1123)</f>
        <v>6.9351094242147493E-3</v>
      </c>
      <c r="H1123" s="107">
        <f>H397/SUMIFS(H$3:H$722,$B$3:$B$722,$B1123)*SUMIFS(Calculations!$E$3:$E$53,Calculations!$A$3:$A$53,$B1123)</f>
        <v>6.9010448183755872E-3</v>
      </c>
      <c r="I1123" s="107">
        <f>I397/SUMIFS(I$3:I$722,$B$3:$B$722,$B1123)*SUMIFS(Calculations!$E$3:$E$53,Calculations!$A$3:$A$53,$B1123)</f>
        <v>6.9492051121665451E-3</v>
      </c>
      <c r="J1123" s="107">
        <f>J397/SUMIFS(J$3:J$722,$B$3:$B$722,$B1123)*SUMIFS(Calculations!$E$3:$E$53,Calculations!$A$3:$A$53,$B1123)</f>
        <v>6.9980342794753909E-3</v>
      </c>
      <c r="K1123" s="107">
        <f>K397/SUMIFS(K$3:K$722,$B$3:$B$722,$B1123)*SUMIFS(Calculations!$E$3:$E$53,Calculations!$A$3:$A$53,$B1123)</f>
        <v>6.8113099926171705E-3</v>
      </c>
      <c r="L1123" s="107">
        <f>L397/SUMIFS(L$3:L$722,$B$3:$B$722,$B1123)*SUMIFS(Calculations!$E$3:$E$53,Calculations!$A$3:$A$53,$B1123)</f>
        <v>6.6342912397670357E-3</v>
      </c>
      <c r="M1123" s="107">
        <f>M397/SUMIFS(M$3:M$722,$B$3:$B$722,$B1123)*SUMIFS(Calculations!$E$3:$E$53,Calculations!$A$3:$A$53,$B1123)</f>
        <v>6.8424435754293198E-3</v>
      </c>
      <c r="N1123" s="107">
        <f>N397/SUMIFS(N$3:N$722,$B$3:$B$722,$B1123)*SUMIFS(Calculations!$E$3:$E$53,Calculations!$A$3:$A$53,$B1123)</f>
        <v>7.0547410789662049E-3</v>
      </c>
      <c r="O1123" s="107">
        <f>O397/SUMIFS(O$3:O$722,$B$3:$B$722,$B1123)*SUMIFS(Calculations!$E$3:$E$53,Calculations!$A$3:$A$53,$B1123)</f>
        <v>7.1212535198437038E-3</v>
      </c>
      <c r="P1123" s="107">
        <f>P397/SUMIFS(P$3:P$722,$B$3:$B$722,$B1123)*SUMIFS(Calculations!$E$3:$E$53,Calculations!$A$3:$A$53,$B1123)</f>
        <v>7.1890427965321689E-3</v>
      </c>
      <c r="Q1123" s="107">
        <f>Q397/SUMIFS(Q$3:Q$722,$B$3:$B$722,$B1123)*SUMIFS(Calculations!$E$3:$E$53,Calculations!$A$3:$A$53,$B1123)</f>
        <v>7.0583544940317098E-3</v>
      </c>
      <c r="R1123" s="107">
        <f>R397/SUMIFS(R$3:R$722,$B$3:$B$722,$B1123)*SUMIFS(Calculations!$E$3:$E$53,Calculations!$A$3:$A$53,$B1123)</f>
        <v>6.9323328745498946E-3</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4.576210822889705E-2</v>
      </c>
      <c r="G1125" s="107">
        <f>G399/SUMIFS(G$3:G$722,$B$3:$B$722,$B1125)*SUMIFS(Calculations!$E$3:$E$53,Calculations!$A$3:$A$53,$B1125)</f>
        <v>5.0647745468357562E-2</v>
      </c>
      <c r="H1125" s="107">
        <f>H399/SUMIFS(H$3:H$722,$B$3:$B$722,$B1125)*SUMIFS(Calculations!$E$3:$E$53,Calculations!$A$3:$A$53,$B1125)</f>
        <v>5.5485387125728404E-2</v>
      </c>
      <c r="I1125" s="107">
        <f>I399/SUMIFS(I$3:I$722,$B$3:$B$722,$B1125)*SUMIFS(Calculations!$E$3:$E$53,Calculations!$A$3:$A$53,$B1125)</f>
        <v>5.5823685146937564E-2</v>
      </c>
      <c r="J1125" s="107">
        <f>J399/SUMIFS(J$3:J$722,$B$3:$B$722,$B1125)*SUMIFS(Calculations!$E$3:$E$53,Calculations!$A$3:$A$53,$B1125)</f>
        <v>5.6166681615139658E-2</v>
      </c>
      <c r="K1125" s="107">
        <f>K399/SUMIFS(K$3:K$722,$B$3:$B$722,$B1125)*SUMIFS(Calculations!$E$3:$E$53,Calculations!$A$3:$A$53,$B1125)</f>
        <v>5.4252207497665419E-2</v>
      </c>
      <c r="L1125" s="107">
        <f>L399/SUMIFS(L$3:L$722,$B$3:$B$722,$B1125)*SUMIFS(Calculations!$E$3:$E$53,Calculations!$A$3:$A$53,$B1125)</f>
        <v>5.2437243700821583E-2</v>
      </c>
      <c r="M1125" s="107">
        <f>M399/SUMIFS(M$3:M$722,$B$3:$B$722,$B1125)*SUMIFS(Calculations!$E$3:$E$53,Calculations!$A$3:$A$53,$B1125)</f>
        <v>5.3351651853192288E-2</v>
      </c>
      <c r="N1125" s="107">
        <f>N399/SUMIFS(N$3:N$722,$B$3:$B$722,$B1125)*SUMIFS(Calculations!$E$3:$E$53,Calculations!$A$3:$A$53,$B1125)</f>
        <v>5.4284269627306689E-2</v>
      </c>
      <c r="O1125" s="107">
        <f>O399/SUMIFS(O$3:O$722,$B$3:$B$722,$B1125)*SUMIFS(Calculations!$E$3:$E$53,Calculations!$A$3:$A$53,$B1125)</f>
        <v>5.4647047234820847E-2</v>
      </c>
      <c r="P1125" s="107">
        <f>P399/SUMIFS(P$3:P$722,$B$3:$B$722,$B1125)*SUMIFS(Calculations!$E$3:$E$53,Calculations!$A$3:$A$53,$B1125)</f>
        <v>5.5016789064886135E-2</v>
      </c>
      <c r="Q1125" s="107">
        <f>Q399/SUMIFS(Q$3:Q$722,$B$3:$B$722,$B1125)*SUMIFS(Calculations!$E$3:$E$53,Calculations!$A$3:$A$53,$B1125)</f>
        <v>5.3679702080501858E-2</v>
      </c>
      <c r="R1125" s="107">
        <f>R399/SUMIFS(R$3:R$722,$B$3:$B$722,$B1125)*SUMIFS(Calculations!$E$3:$E$53,Calculations!$A$3:$A$53,$B1125)</f>
        <v>5.2390360464334103E-2</v>
      </c>
    </row>
    <row r="1126" spans="2:18" ht="15.75" customHeight="1">
      <c r="B1126" s="107" t="s">
        <v>561</v>
      </c>
      <c r="C1126" s="107" t="s">
        <v>448</v>
      </c>
      <c r="D1126" s="107" t="s">
        <v>644</v>
      </c>
      <c r="E1126" s="107" t="str">
        <f t="shared" si="306"/>
        <v>natural gas nonpeaker</v>
      </c>
      <c r="F1126" s="107">
        <f>F400/SUMIFS(F$3:F$722,$B$3:$B$722,$B1126)*SUMIFS(Calculations!$E$3:$E$53,Calculations!$A$3:$A$53,$B1126)</f>
        <v>8.9438022216143504E-4</v>
      </c>
      <c r="G1126" s="107">
        <f>G400/SUMIFS(G$3:G$722,$B$3:$B$722,$B1126)*SUMIFS(Calculations!$E$3:$E$53,Calculations!$A$3:$A$53,$B1126)</f>
        <v>6.5146167266304526E-4</v>
      </c>
      <c r="H1126" s="107">
        <f>H400/SUMIFS(H$3:H$722,$B$3:$B$722,$B1126)*SUMIFS(Calculations!$E$3:$E$53,Calculations!$A$3:$A$53,$B1126)</f>
        <v>4.1092950934359338E-4</v>
      </c>
      <c r="I1126" s="107">
        <f>I400/SUMIFS(I$3:I$722,$B$3:$B$722,$B1126)*SUMIFS(Calculations!$E$3:$E$53,Calculations!$A$3:$A$53,$B1126)</f>
        <v>5.1825578615315334E-4</v>
      </c>
      <c r="J1126" s="107">
        <f>J400/SUMIFS(J$3:J$722,$B$3:$B$722,$B1126)*SUMIFS(Calculations!$E$3:$E$53,Calculations!$A$3:$A$53,$B1126)</f>
        <v>6.2707266234823475E-4</v>
      </c>
      <c r="K1126" s="107">
        <f>K400/SUMIFS(K$3:K$722,$B$3:$B$722,$B1126)*SUMIFS(Calculations!$E$3:$E$53,Calculations!$A$3:$A$53,$B1126)</f>
        <v>4.3135534141627071E-4</v>
      </c>
      <c r="L1126" s="107">
        <f>L400/SUMIFS(L$3:L$722,$B$3:$B$722,$B1126)*SUMIFS(Calculations!$E$3:$E$53,Calculations!$A$3:$A$53,$B1126)</f>
        <v>2.4581099340731242E-4</v>
      </c>
      <c r="M1126" s="107">
        <f>M400/SUMIFS(M$3:M$722,$B$3:$B$722,$B1126)*SUMIFS(Calculations!$E$3:$E$53,Calculations!$A$3:$A$53,$B1126)</f>
        <v>2.3579767758843885E-4</v>
      </c>
      <c r="N1126" s="107">
        <f>N400/SUMIFS(N$3:N$722,$B$3:$B$722,$B1126)*SUMIFS(Calculations!$E$3:$E$53,Calculations!$A$3:$A$53,$B1126)</f>
        <v>2.2558495552740826E-4</v>
      </c>
      <c r="O1126" s="107">
        <f>O400/SUMIFS(O$3:O$722,$B$3:$B$722,$B1126)*SUMIFS(Calculations!$E$3:$E$53,Calculations!$A$3:$A$53,$B1126)</f>
        <v>1.5847040741152378E-4</v>
      </c>
      <c r="P1126" s="107">
        <f>P400/SUMIFS(P$3:P$722,$B$3:$B$722,$B1126)*SUMIFS(Calculations!$E$3:$E$53,Calculations!$A$3:$A$53,$B1126)</f>
        <v>9.0067464863848509E-5</v>
      </c>
      <c r="Q1126" s="107">
        <f>Q400/SUMIFS(Q$3:Q$722,$B$3:$B$722,$B1126)*SUMIFS(Calculations!$E$3:$E$53,Calculations!$A$3:$A$53,$B1126)</f>
        <v>8.8430144788461824E-5</v>
      </c>
      <c r="R1126" s="107">
        <f>R400/SUMIFS(R$3:R$722,$B$3:$B$722,$B1126)*SUMIFS(Calculations!$E$3:$E$53,Calculations!$A$3:$A$53,$B1126)</f>
        <v>8.6851290954090599E-5</v>
      </c>
    </row>
    <row r="1127" spans="2:18" ht="15.75" customHeight="1">
      <c r="B1127" s="107" t="s">
        <v>561</v>
      </c>
      <c r="C1127" s="107" t="s">
        <v>448</v>
      </c>
      <c r="D1127" s="107" t="s">
        <v>645</v>
      </c>
      <c r="E1127" s="107" t="str">
        <f t="shared" si="306"/>
        <v>natural gas peaker</v>
      </c>
      <c r="F1127" s="107">
        <f>F401/SUMIFS(F$3:F$722,$B$3:$B$722,$B1127)*SUMIFS(Calculations!$E$3:$E$53,Calculations!$A$3:$A$53,$B1127)</f>
        <v>1.0550959921765796E-3</v>
      </c>
      <c r="G1127" s="107">
        <f>G401/SUMIFS(G$3:G$722,$B$3:$B$722,$B1127)*SUMIFS(Calculations!$E$3:$E$53,Calculations!$A$3:$A$53,$B1127)</f>
        <v>9.6787039524485357E-4</v>
      </c>
      <c r="H1127" s="107">
        <f>H401/SUMIFS(H$3:H$722,$B$3:$B$722,$B1127)*SUMIFS(Calculations!$E$3:$E$53,Calculations!$A$3:$A$53,$B1127)</f>
        <v>8.8150168618520341E-4</v>
      </c>
      <c r="I1127" s="107">
        <f>I401/SUMIFS(I$3:I$722,$B$3:$B$722,$B1127)*SUMIFS(Calculations!$E$3:$E$53,Calculations!$A$3:$A$53,$B1127)</f>
        <v>7.7727779851946078E-4</v>
      </c>
      <c r="J1127" s="107">
        <f>J401/SUMIFS(J$3:J$722,$B$3:$B$722,$B1127)*SUMIFS(Calculations!$E$3:$E$53,Calculations!$A$3:$A$53,$B1127)</f>
        <v>6.71606398953283E-4</v>
      </c>
      <c r="K1127" s="107">
        <f>K401/SUMIFS(K$3:K$722,$B$3:$B$722,$B1127)*SUMIFS(Calculations!$E$3:$E$53,Calculations!$A$3:$A$53,$B1127)</f>
        <v>6.4445130793434945E-4</v>
      </c>
      <c r="L1127" s="107">
        <f>L401/SUMIFS(L$3:L$722,$B$3:$B$722,$B1127)*SUMIFS(Calculations!$E$3:$E$53,Calculations!$A$3:$A$53,$B1127)</f>
        <v>6.1870768118614072E-4</v>
      </c>
      <c r="M1127" s="107">
        <f>M401/SUMIFS(M$3:M$722,$B$3:$B$722,$B1127)*SUMIFS(Calculations!$E$3:$E$53,Calculations!$A$3:$A$53,$B1127)</f>
        <v>6.1541408059592371E-4</v>
      </c>
      <c r="N1127" s="107">
        <f>N401/SUMIFS(N$3:N$722,$B$3:$B$722,$B1127)*SUMIFS(Calculations!$E$3:$E$53,Calculations!$A$3:$A$53,$B1127)</f>
        <v>6.1205489089129715E-4</v>
      </c>
      <c r="O1127" s="107">
        <f>O401/SUMIFS(O$3:O$722,$B$3:$B$722,$B1127)*SUMIFS(Calculations!$E$3:$E$53,Calculations!$A$3:$A$53,$B1127)</f>
        <v>5.6009553431987256E-4</v>
      </c>
      <c r="P1127" s="107">
        <f>P401/SUMIFS(P$3:P$722,$B$3:$B$722,$B1127)*SUMIFS(Calculations!$E$3:$E$53,Calculations!$A$3:$A$53,$B1127)</f>
        <v>5.0713871672747118E-4</v>
      </c>
      <c r="Q1127" s="107">
        <f>Q401/SUMIFS(Q$3:Q$722,$B$3:$B$722,$B1127)*SUMIFS(Calculations!$E$3:$E$53,Calculations!$A$3:$A$53,$B1127)</f>
        <v>4.9791953416072595E-4</v>
      </c>
      <c r="R1127" s="107">
        <f>R401/SUMIFS(R$3:R$722,$B$3:$B$722,$B1127)*SUMIFS(Calculations!$E$3:$E$53,Calculations!$A$3:$A$53,$B1127)</f>
        <v>4.8902955475835621E-4</v>
      </c>
    </row>
    <row r="1128" spans="2:18" ht="15.75" customHeight="1">
      <c r="B1128" s="107" t="s">
        <v>561</v>
      </c>
      <c r="C1128" s="107" t="s">
        <v>448</v>
      </c>
      <c r="D1128" s="107" t="s">
        <v>646</v>
      </c>
      <c r="E1128" s="107" t="str">
        <f t="shared" si="306"/>
        <v>nuclear</v>
      </c>
      <c r="F1128" s="107">
        <f>F402/SUMIFS(F$3:F$722,$B$3:$B$722,$B1128)*SUMIFS(Calculations!$E$3:$E$53,Calculations!$A$3:$A$53,$B1128)</f>
        <v>4.2121553529076344E-2</v>
      </c>
      <c r="G1128" s="107">
        <f>G402/SUMIFS(G$3:G$722,$B$3:$B$722,$B1128)*SUMIFS(Calculations!$E$3:$E$53,Calculations!$A$3:$A$53,$B1128)</f>
        <v>4.1913635140475171E-2</v>
      </c>
      <c r="H1128" s="107">
        <f>H402/SUMIFS(H$3:H$722,$B$3:$B$722,$B1128)*SUMIFS(Calculations!$E$3:$E$53,Calculations!$A$3:$A$53,$B1128)</f>
        <v>4.1707759303049805E-2</v>
      </c>
      <c r="I1128" s="107">
        <f>I402/SUMIFS(I$3:I$722,$B$3:$B$722,$B1128)*SUMIFS(Calculations!$E$3:$E$53,Calculations!$A$3:$A$53,$B1128)</f>
        <v>4.1995390715492797E-2</v>
      </c>
      <c r="J1128" s="107">
        <f>J402/SUMIFS(J$3:J$722,$B$3:$B$722,$B1128)*SUMIFS(Calculations!$E$3:$E$53,Calculations!$A$3:$A$53,$B1128)</f>
        <v>4.2287016892492889E-2</v>
      </c>
      <c r="K1128" s="107">
        <f>K402/SUMIFS(K$3:K$722,$B$3:$B$722,$B1128)*SUMIFS(Calculations!$E$3:$E$53,Calculations!$A$3:$A$53,$B1128)</f>
        <v>4.1158698173653425E-2</v>
      </c>
      <c r="L1128" s="107">
        <f>L402/SUMIFS(L$3:L$722,$B$3:$B$722,$B1128)*SUMIFS(Calculations!$E$3:$E$53,Calculations!$A$3:$A$53,$B1128)</f>
        <v>4.0089027078440836E-2</v>
      </c>
      <c r="M1128" s="107">
        <f>M402/SUMIFS(M$3:M$722,$B$3:$B$722,$B1128)*SUMIFS(Calculations!$E$3:$E$53,Calculations!$A$3:$A$53,$B1128)</f>
        <v>4.0484260306466492E-2</v>
      </c>
      <c r="N1128" s="107">
        <f>N402/SUMIFS(N$3:N$722,$B$3:$B$722,$B1128)*SUMIFS(Calculations!$E$3:$E$53,Calculations!$A$3:$A$53,$B1128)</f>
        <v>4.0887364251265858E-2</v>
      </c>
      <c r="O1128" s="107">
        <f>O402/SUMIFS(O$3:O$722,$B$3:$B$722,$B1128)*SUMIFS(Calculations!$E$3:$E$53,Calculations!$A$3:$A$53,$B1128)</f>
        <v>4.1276089368400111E-2</v>
      </c>
      <c r="P1128" s="107">
        <f>P402/SUMIFS(P$3:P$722,$B$3:$B$722,$B1128)*SUMIFS(Calculations!$E$3:$E$53,Calculations!$A$3:$A$53,$B1128)</f>
        <v>4.1672276821055822E-2</v>
      </c>
      <c r="Q1128" s="107">
        <f>Q402/SUMIFS(Q$3:Q$722,$B$3:$B$722,$B1128)*SUMIFS(Calculations!$E$3:$E$53,Calculations!$A$3:$A$53,$B1128)</f>
        <v>4.091472407401972E-2</v>
      </c>
      <c r="R1128" s="107">
        <f>R402/SUMIFS(R$3:R$722,$B$3:$B$722,$B1128)*SUMIFS(Calculations!$E$3:$E$53,Calculations!$A$3:$A$53,$B1128)</f>
        <v>4.0184222397911015E-2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3.5472734042878216E-4</v>
      </c>
      <c r="G1130" s="107">
        <f>G404/SUMIFS(G$3:G$722,$B$3:$B$722,$B1130)*SUMIFS(Calculations!$E$3:$E$53,Calculations!$A$3:$A$53,$B1130)</f>
        <v>3.5297635237550867E-4</v>
      </c>
      <c r="H1130" s="107">
        <f>H404/SUMIFS(H$3:H$722,$B$3:$B$722,$B1130)*SUMIFS(Calculations!$E$3:$E$53,Calculations!$A$3:$A$53,$B1130)</f>
        <v>3.5124256569980984E-4</v>
      </c>
      <c r="I1130" s="107">
        <f>I404/SUMIFS(I$3:I$722,$B$3:$B$722,$B1130)*SUMIFS(Calculations!$E$3:$E$53,Calculations!$A$3:$A$53,$B1130)</f>
        <v>3.5366485826528334E-4</v>
      </c>
      <c r="J1130" s="107">
        <f>J404/SUMIFS(J$3:J$722,$B$3:$B$722,$B1130)*SUMIFS(Calculations!$E$3:$E$53,Calculations!$A$3:$A$53,$B1130)</f>
        <v>3.5612079280471681E-4</v>
      </c>
      <c r="K1130" s="107">
        <f>K404/SUMIFS(K$3:K$722,$B$3:$B$722,$B1130)*SUMIFS(Calculations!$E$3:$E$53,Calculations!$A$3:$A$53,$B1130)</f>
        <v>3.4661863856879472E-4</v>
      </c>
      <c r="L1130" s="107">
        <f>L404/SUMIFS(L$3:L$722,$B$3:$B$722,$B1130)*SUMIFS(Calculations!$E$3:$E$53,Calculations!$A$3:$A$53,$B1130)</f>
        <v>3.3761038623839632E-4</v>
      </c>
      <c r="M1130" s="107">
        <f>M404/SUMIFS(M$3:M$722,$B$3:$B$722,$B1130)*SUMIFS(Calculations!$E$3:$E$53,Calculations!$A$3:$A$53,$B1130)</f>
        <v>3.4093884922421281E-4</v>
      </c>
      <c r="N1130" s="107">
        <f>N404/SUMIFS(N$3:N$722,$B$3:$B$722,$B1130)*SUMIFS(Calculations!$E$3:$E$53,Calculations!$A$3:$A$53,$B1130)</f>
        <v>3.4433359557791332E-4</v>
      </c>
      <c r="O1130" s="107">
        <f>O404/SUMIFS(O$3:O$722,$B$3:$B$722,$B1130)*SUMIFS(Calculations!$E$3:$E$53,Calculations!$A$3:$A$53,$B1130)</f>
        <v>3.4760725040319682E-4</v>
      </c>
      <c r="P1130" s="107">
        <f>P404/SUMIFS(P$3:P$722,$B$3:$B$722,$B1130)*SUMIFS(Calculations!$E$3:$E$53,Calculations!$A$3:$A$53,$B1130)</f>
        <v>3.5094374940708092E-4</v>
      </c>
      <c r="Q1130" s="107">
        <f>Q404/SUMIFS(Q$3:Q$722,$B$3:$B$722,$B1130)*SUMIFS(Calculations!$E$3:$E$53,Calculations!$A$3:$A$53,$B1130)</f>
        <v>3.4456400676522575E-4</v>
      </c>
      <c r="R1130" s="107">
        <f>R404/SUMIFS(R$3:R$722,$B$3:$B$722,$B1130)*SUMIFS(Calculations!$E$3:$E$53,Calculations!$A$3:$A$53,$B1130)</f>
        <v>3.3841207515221123E-4</v>
      </c>
    </row>
    <row r="1131" spans="2:18" ht="15.75" customHeight="1">
      <c r="B1131" s="107" t="s">
        <v>561</v>
      </c>
      <c r="C1131" s="107" t="s">
        <v>448</v>
      </c>
      <c r="D1131" s="107" t="s">
        <v>649</v>
      </c>
      <c r="E1131" s="107" t="str">
        <f t="shared" si="306"/>
        <v>solar PV</v>
      </c>
      <c r="F1131" s="107">
        <f>F405/SUMIFS(F$3:F$722,$B$3:$B$722,$B1131)*SUMIFS(Calculations!$E$3:$E$53,Calculations!$A$3:$A$53,$B1131)</f>
        <v>5.5531798336093928E-4</v>
      </c>
      <c r="G1131" s="107">
        <f>G405/SUMIFS(G$3:G$722,$B$3:$B$722,$B1131)*SUMIFS(Calculations!$E$3:$E$53,Calculations!$A$3:$A$53,$B1131)</f>
        <v>5.8156923040897542E-4</v>
      </c>
      <c r="H1131" s="107">
        <f>H405/SUMIFS(H$3:H$722,$B$3:$B$722,$B1131)*SUMIFS(Calculations!$E$3:$E$53,Calculations!$A$3:$A$53,$B1131)</f>
        <v>6.0756259013937072E-4</v>
      </c>
      <c r="I1131" s="107">
        <f>I405/SUMIFS(I$3:I$722,$B$3:$B$722,$B1131)*SUMIFS(Calculations!$E$3:$E$53,Calculations!$A$3:$A$53,$B1131)</f>
        <v>6.2907061200214039E-4</v>
      </c>
      <c r="J1131" s="107">
        <f>J405/SUMIFS(J$3:J$722,$B$3:$B$722,$B1131)*SUMIFS(Calculations!$E$3:$E$53,Calculations!$A$3:$A$53,$B1131)</f>
        <v>6.5087734770391992E-4</v>
      </c>
      <c r="K1131" s="107">
        <f>K405/SUMIFS(K$3:K$722,$B$3:$B$722,$B1131)*SUMIFS(Calculations!$E$3:$E$53,Calculations!$A$3:$A$53,$B1131)</f>
        <v>6.4789248178606684E-4</v>
      </c>
      <c r="L1131" s="107">
        <f>L405/SUMIFS(L$3:L$722,$B$3:$B$722,$B1131)*SUMIFS(Calculations!$E$3:$E$53,Calculations!$A$3:$A$53,$B1131)</f>
        <v>6.4506276289361E-4</v>
      </c>
      <c r="M1131" s="107">
        <f>M405/SUMIFS(M$3:M$722,$B$3:$B$722,$B1131)*SUMIFS(Calculations!$E$3:$E$53,Calculations!$A$3:$A$53,$B1131)</f>
        <v>6.8443278360194625E-4</v>
      </c>
      <c r="N1131" s="107">
        <f>N405/SUMIFS(N$3:N$722,$B$3:$B$722,$B1131)*SUMIFS(Calculations!$E$3:$E$53,Calculations!$A$3:$A$53,$B1131)</f>
        <v>7.2458682311335421E-4</v>
      </c>
      <c r="O1131" s="107">
        <f>O405/SUMIFS(O$3:O$722,$B$3:$B$722,$B1131)*SUMIFS(Calculations!$E$3:$E$53,Calculations!$A$3:$A$53,$B1131)</f>
        <v>7.7151449681686895E-4</v>
      </c>
      <c r="P1131" s="107">
        <f>P405/SUMIFS(P$3:P$722,$B$3:$B$722,$B1131)*SUMIFS(Calculations!$E$3:$E$53,Calculations!$A$3:$A$53,$B1131)</f>
        <v>8.1934303859137309E-4</v>
      </c>
      <c r="Q1131" s="107">
        <f>Q405/SUMIFS(Q$3:Q$722,$B$3:$B$722,$B1131)*SUMIFS(Calculations!$E$3:$E$53,Calculations!$A$3:$A$53,$B1131)</f>
        <v>8.4660329464047882E-4</v>
      </c>
      <c r="R1131" s="107">
        <f>R405/SUMIFS(R$3:R$722,$B$3:$B$722,$B1131)*SUMIFS(Calculations!$E$3:$E$53,Calculations!$A$3:$A$53,$B1131)</f>
        <v>8.7289012788467938E-4</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2.4644526604371525E-4</v>
      </c>
      <c r="G1133" s="107">
        <f>G407/SUMIFS(G$3:G$722,$B$3:$B$722,$B1133)*SUMIFS(Calculations!$E$3:$E$53,Calculations!$A$3:$A$53,$B1133)</f>
        <v>2.4522877476309749E-4</v>
      </c>
      <c r="H1133" s="107">
        <f>H407/SUMIFS(H$3:H$722,$B$3:$B$722,$B1133)*SUMIFS(Calculations!$E$3:$E$53,Calculations!$A$3:$A$53,$B1133)</f>
        <v>2.4402423406420697E-4</v>
      </c>
      <c r="I1133" s="107">
        <f>I407/SUMIFS(I$3:I$722,$B$3:$B$722,$B1133)*SUMIFS(Calculations!$E$3:$E$53,Calculations!$A$3:$A$53,$B1133)</f>
        <v>2.4570711121433652E-4</v>
      </c>
      <c r="J1133" s="107">
        <f>J407/SUMIFS(J$3:J$722,$B$3:$B$722,$B1133)*SUMIFS(Calculations!$E$3:$E$53,Calculations!$A$3:$A$53,$B1133)</f>
        <v>2.4741336097852169E-4</v>
      </c>
      <c r="K1133" s="107">
        <f>K407/SUMIFS(K$3:K$722,$B$3:$B$722,$B1133)*SUMIFS(Calculations!$E$3:$E$53,Calculations!$A$3:$A$53,$B1133)</f>
        <v>2.3961523276380759E-4</v>
      </c>
      <c r="L1133" s="107">
        <f>L407/SUMIFS(L$3:L$722,$B$3:$B$722,$B1133)*SUMIFS(Calculations!$E$3:$E$53,Calculations!$A$3:$A$53,$B1133)</f>
        <v>2.3222243478149542E-4</v>
      </c>
      <c r="M1133" s="107">
        <f>M407/SUMIFS(M$3:M$722,$B$3:$B$722,$B1133)*SUMIFS(Calculations!$E$3:$E$53,Calculations!$A$3:$A$53,$B1133)</f>
        <v>1.1383668954183766E-3</v>
      </c>
      <c r="N1133" s="107">
        <f>N407/SUMIFS(N$3:N$722,$B$3:$B$722,$B1133)*SUMIFS(Calculations!$E$3:$E$53,Calculations!$A$3:$A$53,$B1133)</f>
        <v>2.0625564137579659E-3</v>
      </c>
      <c r="O1133" s="107">
        <f>O407/SUMIFS(O$3:O$722,$B$3:$B$722,$B1133)*SUMIFS(Calculations!$E$3:$E$53,Calculations!$A$3:$A$53,$B1133)</f>
        <v>2.0744905909339017E-3</v>
      </c>
      <c r="P1133" s="107">
        <f>P407/SUMIFS(P$3:P$722,$B$3:$B$722,$B1133)*SUMIFS(Calculations!$E$3:$E$53,Calculations!$A$3:$A$53,$B1133)</f>
        <v>2.0866538678781152E-3</v>
      </c>
      <c r="Q1133" s="107">
        <f>Q407/SUMIFS(Q$3:Q$722,$B$3:$B$722,$B1133)*SUMIFS(Calculations!$E$3:$E$53,Calculations!$A$3:$A$53,$B1133)</f>
        <v>2.0384789372455666E-3</v>
      </c>
      <c r="R1133" s="107">
        <f>R407/SUMIFS(R$3:R$722,$B$3:$B$722,$B1133)*SUMIFS(Calculations!$E$3:$E$53,Calculations!$A$3:$A$53,$B1133)</f>
        <v>1.9920242610382871E-3</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0.2969210076972098</v>
      </c>
      <c r="G1435" s="107">
        <f>G709/SUMIFS(G$3:G$722,$B$3:$B$722,$B1435)*SUMIFS(Calculations!$E$3:$E$53,Calculations!$A$3:$A$53,$B1435)</f>
        <v>0.28827339811832042</v>
      </c>
      <c r="H1435" s="107">
        <f>H709/SUMIFS(H$3:H$722,$B$3:$B$722,$B1435)*SUMIFS(Calculations!$E$3:$E$53,Calculations!$A$3:$A$53,$B1435)</f>
        <v>0.28015373848708475</v>
      </c>
      <c r="I1435" s="107">
        <f>I709/SUMIFS(I$3:I$722,$B$3:$B$722,$B1435)*SUMIFS(Calculations!$E$3:$E$53,Calculations!$A$3:$A$53,$B1435)</f>
        <v>0.28330057963583166</v>
      </c>
      <c r="J1435" s="107">
        <f>J709/SUMIFS(J$3:J$722,$B$3:$B$722,$B1435)*SUMIFS(Calculations!$E$3:$E$53,Calculations!$A$3:$A$53,$B1435)</f>
        <v>0.28621936125931113</v>
      </c>
      <c r="K1435" s="107">
        <f>K709/SUMIFS(K$3:K$722,$B$3:$B$722,$B1435)*SUMIFS(Calculations!$E$3:$E$53,Calculations!$A$3:$A$53,$B1435)</f>
        <v>0.28682456591867878</v>
      </c>
      <c r="L1435" s="107">
        <f>L709/SUMIFS(L$3:L$722,$B$3:$B$722,$B1435)*SUMIFS(Calculations!$E$3:$E$53,Calculations!$A$3:$A$53,$B1435)</f>
        <v>0.28741660286231901</v>
      </c>
      <c r="M1435" s="107">
        <f>M709/SUMIFS(M$3:M$722,$B$3:$B$722,$B1435)*SUMIFS(Calculations!$E$3:$E$53,Calculations!$A$3:$A$53,$B1435)</f>
        <v>0.28779993984081059</v>
      </c>
      <c r="N1435" s="107">
        <f>N709/SUMIFS(N$3:N$722,$B$3:$B$722,$B1435)*SUMIFS(Calculations!$E$3:$E$53,Calculations!$A$3:$A$53,$B1435)</f>
        <v>0.28817903078805834</v>
      </c>
      <c r="O1435" s="107">
        <f>O709/SUMIFS(O$3:O$722,$B$3:$B$722,$B1435)*SUMIFS(Calculations!$E$3:$E$53,Calculations!$A$3:$A$53,$B1435)</f>
        <v>0.28241939085698659</v>
      </c>
      <c r="P1435" s="107">
        <f>P709/SUMIFS(P$3:P$722,$B$3:$B$722,$B1435)*SUMIFS(Calculations!$E$3:$E$53,Calculations!$A$3:$A$53,$B1435)</f>
        <v>0.27638694983616058</v>
      </c>
      <c r="Q1435" s="107">
        <f>Q709/SUMIFS(Q$3:Q$722,$B$3:$B$722,$B1435)*SUMIFS(Calculations!$E$3:$E$53,Calculations!$A$3:$A$53,$B1435)</f>
        <v>0.27695567238929264</v>
      </c>
      <c r="R1435" s="107">
        <f>R709/SUMIFS(R$3:R$722,$B$3:$B$722,$B1435)*SUMIFS(Calculations!$E$3:$E$53,Calculations!$A$3:$A$53,$B1435)</f>
        <v>0.27752937847215264</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6.0543441084470635E-3</v>
      </c>
      <c r="G1438" s="107">
        <f>G712/SUMIFS(G$3:G$722,$B$3:$B$722,$B1438)*SUMIFS(Calculations!$E$3:$E$53,Calculations!$A$3:$A$53,$B1438)</f>
        <v>5.8637113575157312E-3</v>
      </c>
      <c r="H1438" s="107">
        <f>H712/SUMIFS(H$3:H$722,$B$3:$B$722,$B1438)*SUMIFS(Calculations!$E$3:$E$53,Calculations!$A$3:$A$53,$B1438)</f>
        <v>5.6847170310480762E-3</v>
      </c>
      <c r="I1438" s="107">
        <f>I712/SUMIFS(I$3:I$722,$B$3:$B$722,$B1438)*SUMIFS(Calculations!$E$3:$E$53,Calculations!$A$3:$A$53,$B1438)</f>
        <v>5.4709790661161785E-3</v>
      </c>
      <c r="J1438" s="107">
        <f>J712/SUMIFS(J$3:J$722,$B$3:$B$722,$B1438)*SUMIFS(Calculations!$E$3:$E$53,Calculations!$A$3:$A$53,$B1438)</f>
        <v>5.2727312312893203E-3</v>
      </c>
      <c r="K1438" s="107">
        <f>K712/SUMIFS(K$3:K$722,$B$3:$B$722,$B1438)*SUMIFS(Calculations!$E$3:$E$53,Calculations!$A$3:$A$53,$B1438)</f>
        <v>5.2147397400261267E-3</v>
      </c>
      <c r="L1438" s="107">
        <f>L712/SUMIFS(L$3:L$722,$B$3:$B$722,$B1438)*SUMIFS(Calculations!$E$3:$E$53,Calculations!$A$3:$A$53,$B1438)</f>
        <v>5.1580099962722156E-3</v>
      </c>
      <c r="M1438" s="107">
        <f>M712/SUMIFS(M$3:M$722,$B$3:$B$722,$B1438)*SUMIFS(Calculations!$E$3:$E$53,Calculations!$A$3:$A$53,$B1438)</f>
        <v>5.1292845641881064E-3</v>
      </c>
      <c r="N1438" s="107">
        <f>N712/SUMIFS(N$3:N$722,$B$3:$B$722,$B1438)*SUMIFS(Calculations!$E$3:$E$53,Calculations!$A$3:$A$53,$B1438)</f>
        <v>5.1008773092926429E-3</v>
      </c>
      <c r="O1438" s="107">
        <f>O712/SUMIFS(O$3:O$722,$B$3:$B$722,$B1438)*SUMIFS(Calculations!$E$3:$E$53,Calculations!$A$3:$A$53,$B1438)</f>
        <v>5.2188823411740961E-3</v>
      </c>
      <c r="P1438" s="107">
        <f>P712/SUMIFS(P$3:P$722,$B$3:$B$722,$B1438)*SUMIFS(Calculations!$E$3:$E$53,Calculations!$A$3:$A$53,$B1438)</f>
        <v>5.3424765942011393E-3</v>
      </c>
      <c r="Q1438" s="107">
        <f>Q712/SUMIFS(Q$3:Q$722,$B$3:$B$722,$B1438)*SUMIFS(Calculations!$E$3:$E$53,Calculations!$A$3:$A$53,$B1438)</f>
        <v>5.3657816743522182E-3</v>
      </c>
      <c r="R1438" s="107">
        <f>R712/SUMIFS(R$3:R$722,$B$3:$B$722,$B1438)*SUMIFS(Calculations!$E$3:$E$53,Calculations!$A$3:$A$53,$B1438)</f>
        <v>5.3892909692985578E-3</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3.1059113332988709E-2</v>
      </c>
      <c r="G1440" s="107">
        <f>G714/SUMIFS(G$3:G$722,$B$3:$B$722,$B1440)*SUMIFS(Calculations!$E$3:$E$53,Calculations!$A$3:$A$53,$B1440)</f>
        <v>4.0320516962471797E-2</v>
      </c>
      <c r="H1440" s="107">
        <f>H714/SUMIFS(H$3:H$722,$B$3:$B$722,$B1440)*SUMIFS(Calculations!$E$3:$E$53,Calculations!$A$3:$A$53,$B1440)</f>
        <v>4.9016497567617369E-2</v>
      </c>
      <c r="I1440" s="107">
        <f>I714/SUMIFS(I$3:I$722,$B$3:$B$722,$B1440)*SUMIFS(Calculations!$E$3:$E$53,Calculations!$A$3:$A$53,$B1440)</f>
        <v>4.7187243123424337E-2</v>
      </c>
      <c r="J1440" s="107">
        <f>J714/SUMIFS(J$3:J$722,$B$3:$B$722,$B1440)*SUMIFS(Calculations!$E$3:$E$53,Calculations!$A$3:$A$53,$B1440)</f>
        <v>4.5490559368508716E-2</v>
      </c>
      <c r="K1440" s="107">
        <f>K714/SUMIFS(K$3:K$722,$B$3:$B$722,$B1440)*SUMIFS(Calculations!$E$3:$E$53,Calculations!$A$3:$A$53,$B1440)</f>
        <v>4.5049749311091652E-2</v>
      </c>
      <c r="L1440" s="107">
        <f>L714/SUMIFS(L$3:L$722,$B$3:$B$722,$B1440)*SUMIFS(Calculations!$E$3:$E$53,Calculations!$A$3:$A$53,$B1440)</f>
        <v>4.4618530160545532E-2</v>
      </c>
      <c r="M1440" s="107">
        <f>M714/SUMIFS(M$3:M$722,$B$3:$B$722,$B1440)*SUMIFS(Calculations!$E$3:$E$53,Calculations!$A$3:$A$53,$B1440)</f>
        <v>4.4376356397862776E-2</v>
      </c>
      <c r="N1440" s="107">
        <f>N714/SUMIFS(N$3:N$722,$B$3:$B$722,$B1440)*SUMIFS(Calculations!$E$3:$E$53,Calculations!$A$3:$A$53,$B1440)</f>
        <v>4.4136865072357929E-2</v>
      </c>
      <c r="O1440" s="107">
        <f>O714/SUMIFS(O$3:O$722,$B$3:$B$722,$B1440)*SUMIFS(Calculations!$E$3:$E$53,Calculations!$A$3:$A$53,$B1440)</f>
        <v>5.009681758922184E-2</v>
      </c>
      <c r="P1440" s="107">
        <f>P714/SUMIFS(P$3:P$722,$B$3:$B$722,$B1440)*SUMIFS(Calculations!$E$3:$E$53,Calculations!$A$3:$A$53,$B1440)</f>
        <v>5.6339058853462548E-2</v>
      </c>
      <c r="Q1440" s="107">
        <f>Q714/SUMIFS(Q$3:Q$722,$B$3:$B$722,$B1440)*SUMIFS(Calculations!$E$3:$E$53,Calculations!$A$3:$A$53,$B1440)</f>
        <v>5.5830235371081359E-2</v>
      </c>
      <c r="R1440" s="107">
        <f>R714/SUMIFS(R$3:R$722,$B$3:$B$722,$B1440)*SUMIFS(Calculations!$E$3:$E$53,Calculations!$A$3:$A$53,$B1440)</f>
        <v>5.5316953234938661E-2</v>
      </c>
    </row>
    <row r="1441" spans="2:18" ht="15.75" customHeight="1">
      <c r="B1441" s="107" t="s">
        <v>584</v>
      </c>
      <c r="C1441" s="107" t="s">
        <v>448</v>
      </c>
      <c r="D1441" s="107" t="s">
        <v>644</v>
      </c>
      <c r="E1441" s="107" t="str">
        <f t="shared" si="311"/>
        <v>natural gas nonpeaker</v>
      </c>
      <c r="F1441" s="107">
        <f>F715/SUMIFS(F$3:F$722,$B$3:$B$722,$B1441)*SUMIFS(Calculations!$E$3:$E$53,Calculations!$A$3:$A$53,$B1441)</f>
        <v>5.3840801424893444E-3</v>
      </c>
      <c r="G1441" s="107">
        <f>G715/SUMIFS(G$3:G$722,$B$3:$B$722,$B1441)*SUMIFS(Calculations!$E$3:$E$53,Calculations!$A$3:$A$53,$B1441)</f>
        <v>5.0002044755276549E-3</v>
      </c>
      <c r="H1441" s="107">
        <f>H715/SUMIFS(H$3:H$722,$B$3:$B$722,$B1441)*SUMIFS(Calculations!$E$3:$E$53,Calculations!$A$3:$A$53,$B1441)</f>
        <v>4.6397650121120567E-3</v>
      </c>
      <c r="I1441" s="107">
        <f>I715/SUMIFS(I$3:I$722,$B$3:$B$722,$B1441)*SUMIFS(Calculations!$E$3:$E$53,Calculations!$A$3:$A$53,$B1441)</f>
        <v>3.5794361510114981E-3</v>
      </c>
      <c r="J1441" s="107">
        <f>J715/SUMIFS(J$3:J$722,$B$3:$B$722,$B1441)*SUMIFS(Calculations!$E$3:$E$53,Calculations!$A$3:$A$53,$B1441)</f>
        <v>2.59595200029176E-3</v>
      </c>
      <c r="K1441" s="107">
        <f>K715/SUMIFS(K$3:K$722,$B$3:$B$722,$B1441)*SUMIFS(Calculations!$E$3:$E$53,Calculations!$A$3:$A$53,$B1441)</f>
        <v>2.4959165992403626E-3</v>
      </c>
      <c r="L1441" s="107">
        <f>L715/SUMIFS(L$3:L$722,$B$3:$B$722,$B1441)*SUMIFS(Calculations!$E$3:$E$53,Calculations!$A$3:$A$53,$B1441)</f>
        <v>2.3980577143531013E-3</v>
      </c>
      <c r="M1441" s="107">
        <f>M715/SUMIFS(M$3:M$722,$B$3:$B$722,$B1441)*SUMIFS(Calculations!$E$3:$E$53,Calculations!$A$3:$A$53,$B1441)</f>
        <v>2.2759218115804497E-3</v>
      </c>
      <c r="N1441" s="107">
        <f>N715/SUMIFS(N$3:N$722,$B$3:$B$722,$B1441)*SUMIFS(Calculations!$E$3:$E$53,Calculations!$A$3:$A$53,$B1441)</f>
        <v>2.1551387468804499E-3</v>
      </c>
      <c r="O1441" s="107">
        <f>O715/SUMIFS(O$3:O$722,$B$3:$B$722,$B1441)*SUMIFS(Calculations!$E$3:$E$53,Calculations!$A$3:$A$53,$B1441)</f>
        <v>1.7924310168153752E-3</v>
      </c>
      <c r="P1441" s="107">
        <f>P715/SUMIFS(P$3:P$722,$B$3:$B$722,$B1441)*SUMIFS(Calculations!$E$3:$E$53,Calculations!$A$3:$A$53,$B1441)</f>
        <v>1.41254390310685E-3</v>
      </c>
      <c r="Q1441" s="107">
        <f>Q715/SUMIFS(Q$3:Q$722,$B$3:$B$722,$B1441)*SUMIFS(Calculations!$E$3:$E$53,Calculations!$A$3:$A$53,$B1441)</f>
        <v>1.3045068450789287E-3</v>
      </c>
      <c r="R1441" s="107">
        <f>R715/SUMIFS(R$3:R$722,$B$3:$B$722,$B1441)*SUMIFS(Calculations!$E$3:$E$53,Calculations!$A$3:$A$53,$B1441)</f>
        <v>1.1955230936458495E-3</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4.4062553362124598E-6</v>
      </c>
      <c r="N1442" s="107">
        <f>N716/SUMIFS(N$3:N$722,$B$3:$B$722,$B1442)*SUMIFS(Calculations!$E$3:$E$53,Calculations!$A$3:$A$53,$B1442)</f>
        <v>8.7637047943715941E-6</v>
      </c>
      <c r="O1442" s="107">
        <f>O716/SUMIFS(O$3:O$722,$B$3:$B$722,$B1442)*SUMIFS(Calculations!$E$3:$E$53,Calculations!$A$3:$A$53,$B1442)</f>
        <v>4.4832233183972769E-6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3.5099850289364096E-5</v>
      </c>
      <c r="G1446" s="107">
        <f>G720/SUMIFS(G$3:G$722,$B$3:$B$722,$B1446)*SUMIFS(Calculations!$E$3:$E$53,Calculations!$A$3:$A$53,$B1446)</f>
        <v>4.4407535891234461E-5</v>
      </c>
      <c r="H1446" s="107">
        <f>H720/SUMIFS(H$3:H$722,$B$3:$B$722,$B1446)*SUMIFS(Calculations!$E$3:$E$53,Calculations!$A$3:$A$53,$B1446)</f>
        <v>5.3146972882728049E-5</v>
      </c>
      <c r="I1446" s="107">
        <f>I720/SUMIFS(I$3:I$722,$B$3:$B$722,$B1446)*SUMIFS(Calculations!$E$3:$E$53,Calculations!$A$3:$A$53,$B1446)</f>
        <v>6.3943663575543154E-5</v>
      </c>
      <c r="J1446" s="107">
        <f>J720/SUMIFS(J$3:J$722,$B$3:$B$722,$B1446)*SUMIFS(Calculations!$E$3:$E$53,Calculations!$A$3:$A$53,$B1446)</f>
        <v>7.395789082725232E-5</v>
      </c>
      <c r="K1446" s="107">
        <f>K720/SUMIFS(K$3:K$722,$B$3:$B$722,$B1446)*SUMIFS(Calculations!$E$3:$E$53,Calculations!$A$3:$A$53,$B1446)</f>
        <v>8.8646115557532203E-5</v>
      </c>
      <c r="L1446" s="107">
        <f>L720/SUMIFS(L$3:L$722,$B$3:$B$722,$B1446)*SUMIFS(Calculations!$E$3:$E$53,Calculations!$A$3:$A$53,$B1446)</f>
        <v>1.0301476183646465E-4</v>
      </c>
      <c r="M1446" s="107">
        <f>M720/SUMIFS(M$3:M$722,$B$3:$B$722,$B1446)*SUMIFS(Calculations!$E$3:$E$53,Calculations!$A$3:$A$53,$B1446)</f>
        <v>1.2182968129017051E-4</v>
      </c>
      <c r="N1446" s="107">
        <f>N720/SUMIFS(N$3:N$722,$B$3:$B$722,$B1446)*SUMIFS(Calculations!$E$3:$E$53,Calculations!$A$3:$A$53,$B1446)</f>
        <v>1.4043619732773886E-4</v>
      </c>
      <c r="O1446" s="107">
        <f>O720/SUMIFS(O$3:O$722,$B$3:$B$722,$B1446)*SUMIFS(Calculations!$E$3:$E$53,Calculations!$A$3:$A$53,$B1446)</f>
        <v>1.6646524039843873E-4</v>
      </c>
      <c r="P1446" s="107">
        <f>P720/SUMIFS(P$3:P$722,$B$3:$B$722,$B1446)*SUMIFS(Calculations!$E$3:$E$53,Calculations!$A$3:$A$53,$B1446)</f>
        <v>1.9372712986230254E-4</v>
      </c>
      <c r="Q1446" s="107">
        <f>Q720/SUMIFS(Q$3:Q$722,$B$3:$B$722,$B1446)*SUMIFS(Calculations!$E$3:$E$53,Calculations!$A$3:$A$53,$B1446)</f>
        <v>2.1941174006266477E-4</v>
      </c>
      <c r="R1446" s="107">
        <f>R720/SUMIFS(R$3:R$722,$B$3:$B$722,$B1446)*SUMIFS(Calculations!$E$3:$E$53,Calculations!$A$3:$A$53,$B1446)</f>
        <v>2.453214161018658E-4</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1.5237426066419084E-3</v>
      </c>
      <c r="G1448" s="107">
        <f>G722/SUMIFS(G$3:G$722,$B$3:$B$722,$B1448)*SUMIFS(Calculations!$E$3:$E$53,Calculations!$A$3:$A$53,$B1448)</f>
        <v>1.4751492883393422E-3</v>
      </c>
      <c r="H1448" s="107">
        <f>H722/SUMIFS(H$3:H$722,$B$3:$B$722,$B1448)*SUMIFS(Calculations!$E$3:$E$53,Calculations!$A$3:$A$53,$B1448)</f>
        <v>1.4295226673211663E-3</v>
      </c>
      <c r="I1448" s="107">
        <f>I722/SUMIFS(I$3:I$722,$B$3:$B$722,$B1448)*SUMIFS(Calculations!$E$3:$E$53,Calculations!$A$3:$A$53,$B1448)</f>
        <v>1.3752060981069784E-3</v>
      </c>
      <c r="J1448" s="107">
        <f>J722/SUMIFS(J$3:J$722,$B$3:$B$722,$B1448)*SUMIFS(Calculations!$E$3:$E$53,Calculations!$A$3:$A$53,$B1448)</f>
        <v>1.3248259878380006E-3</v>
      </c>
      <c r="K1448" s="107">
        <f>K722/SUMIFS(K$3:K$722,$B$3:$B$722,$B1448)*SUMIFS(Calculations!$E$3:$E$53,Calculations!$A$3:$A$53,$B1448)</f>
        <v>1.3037700534717603E-3</v>
      </c>
      <c r="L1448" s="107">
        <f>L722/SUMIFS(L$3:L$722,$B$3:$B$722,$B1448)*SUMIFS(Calculations!$E$3:$E$53,Calculations!$A$3:$A$53,$B1448)</f>
        <v>1.2831722427399279E-3</v>
      </c>
      <c r="M1448" s="107">
        <f>M722/SUMIFS(M$3:M$722,$B$3:$B$722,$B1448)*SUMIFS(Calculations!$E$3:$E$53,Calculations!$A$3:$A$53,$B1448)</f>
        <v>1.2696491869979315E-3</v>
      </c>
      <c r="N1448" s="107">
        <f>N722/SUMIFS(N$3:N$722,$B$3:$B$722,$B1448)*SUMIFS(Calculations!$E$3:$E$53,Calculations!$A$3:$A$53,$B1448)</f>
        <v>1.2562759193546927E-3</v>
      </c>
      <c r="O1448" s="107">
        <f>O722/SUMIFS(O$3:O$722,$B$3:$B$722,$B1448)*SUMIFS(Calculations!$E$3:$E$53,Calculations!$A$3:$A$53,$B1448)</f>
        <v>1.2789174701514797E-3</v>
      </c>
      <c r="P1448" s="107">
        <f>P722/SUMIFS(P$3:P$722,$B$3:$B$722,$B1448)*SUMIFS(Calculations!$E$3:$E$53,Calculations!$A$3:$A$53,$B1448)</f>
        <v>1.3026314212727669E-3</v>
      </c>
      <c r="Q1448" s="107">
        <f>Q722/SUMIFS(Q$3:Q$722,$B$3:$B$722,$B1448)*SUMIFS(Calculations!$E$3:$E$53,Calculations!$A$3:$A$53,$B1448)</f>
        <v>1.3017797181984238E-3</v>
      </c>
      <c r="R1448" s="107">
        <f>R722/SUMIFS(R$3:R$722,$B$3:$B$722,$B1448)*SUMIFS(Calculations!$E$3:$E$53,Calculations!$A$3:$A$53,$B1448)</f>
        <v>1.3009205519285963E-3</v>
      </c>
    </row>
    <row r="1449" spans="2:18" ht="15.75" customHeight="1">
      <c r="B1449" s="107" t="s">
        <v>617</v>
      </c>
      <c r="F1449" s="95">
        <f t="shared" ref="F1449:R1449" si="312">SUM(F729:F1448)</f>
        <v>1</v>
      </c>
      <c r="G1449" s="95">
        <f t="shared" si="312"/>
        <v>0.99999999999999989</v>
      </c>
      <c r="H1449" s="95">
        <f t="shared" si="312"/>
        <v>1.0000000000000002</v>
      </c>
      <c r="I1449" s="95">
        <f t="shared" si="312"/>
        <v>1.0000000000000002</v>
      </c>
      <c r="J1449" s="95">
        <f t="shared" si="312"/>
        <v>1.0000000000000002</v>
      </c>
      <c r="K1449" s="95">
        <f t="shared" si="312"/>
        <v>1</v>
      </c>
      <c r="L1449" s="95">
        <f t="shared" si="312"/>
        <v>0.99999999999999989</v>
      </c>
      <c r="M1449" s="95">
        <f t="shared" si="312"/>
        <v>0.99999999999999989</v>
      </c>
      <c r="N1449" s="95">
        <f t="shared" si="312"/>
        <v>1</v>
      </c>
      <c r="O1449" s="95">
        <f t="shared" si="312"/>
        <v>1</v>
      </c>
      <c r="P1449" s="95">
        <f t="shared" si="312"/>
        <v>0.99999999999999989</v>
      </c>
      <c r="Q1449" s="95">
        <f t="shared" si="312"/>
        <v>0.99999999999999989</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SD</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1494.105</v>
      </c>
      <c r="R18" s="91">
        <f t="shared" si="2"/>
        <v>0.17537331458501335</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1231.6953899999999</v>
      </c>
      <c r="R26" s="91">
        <f t="shared" si="2"/>
        <v>0.14457250534827248</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1048.4092000000001</v>
      </c>
      <c r="R30" s="91">
        <f t="shared" si="2"/>
        <v>0.12305895264751954</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2260.3591000000001</v>
      </c>
      <c r="R37" s="91">
        <f t="shared" si="2"/>
        <v>0.26531379489353002</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2485</v>
      </c>
      <c r="R53" s="91">
        <f t="shared" si="2"/>
        <v>0.29168143252566464</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8519.5686900000001</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f t="shared" si="0"/>
        <v>2063</v>
      </c>
      <c r="M64" s="91" t="str">
        <f t="shared" si="1"/>
        <v>WY</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f t="shared" si="0"/>
        <v>422</v>
      </c>
      <c r="M65" s="91" t="str">
        <f t="shared" si="1"/>
        <v>WY</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f t="shared" si="4"/>
        <v>2054.0320000000002</v>
      </c>
      <c r="M87" s="91" t="str">
        <f t="shared" si="5"/>
        <v>ND</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f t="shared" si="4"/>
        <v>206.3271</v>
      </c>
      <c r="M88" s="91" t="str">
        <f t="shared" si="5"/>
        <v>ND</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f t="shared" si="4"/>
        <v>314.58679999999998</v>
      </c>
      <c r="M91" s="91" t="str">
        <f t="shared" si="5"/>
        <v>NE</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f t="shared" si="4"/>
        <v>733.82240000000002</v>
      </c>
      <c r="M92" s="91" t="str">
        <f t="shared" si="5"/>
        <v>NE</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f t="shared" si="4"/>
        <v>84.395390000000006</v>
      </c>
      <c r="M93" s="91" t="str">
        <f t="shared" si="5"/>
        <v>MN</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f t="shared" si="4"/>
        <v>1147.3</v>
      </c>
      <c r="M94" s="91" t="str">
        <f t="shared" si="5"/>
        <v>MN</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f t="shared" si="4"/>
        <v>1494.105</v>
      </c>
      <c r="M95" s="91" t="str">
        <f t="shared" si="5"/>
        <v>IA</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8519.5686900000001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0.17537331458501335</v>
      </c>
      <c r="D15" s="91">
        <f t="shared" si="0"/>
        <v>0.17537331458501335</v>
      </c>
      <c r="E15" s="91">
        <f t="shared" si="1"/>
        <v>0.20501248285971163</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0.14457250534827248</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0.26531379489353002</v>
      </c>
      <c r="D31" s="91">
        <f t="shared" si="0"/>
        <v>0.26531379489353002</v>
      </c>
      <c r="E31" s="91">
        <f t="shared" si="1"/>
        <v>0.31015345725069071</v>
      </c>
    </row>
    <row r="32" spans="1:5" ht="15.75" customHeight="1">
      <c r="A32" s="111" t="s">
        <v>561</v>
      </c>
      <c r="B32" s="91">
        <f>IF(SUMIFS('EIA SEDS data'!$AE$20:$AE$119,'EIA SEDS data'!$B$20:$B$119,A32,'EIA SEDS data'!$A$20:$A$119,"exports")&gt;0, 1, 0)</f>
        <v>1</v>
      </c>
      <c r="C32" s="91">
        <f>SUMIFS('Cross border connections'!$R$4:$R$53,'Cross border connections'!$P$4:$P$53,Calculations!A32)</f>
        <v>0.12305895264751954</v>
      </c>
      <c r="D32" s="91">
        <f t="shared" si="0"/>
        <v>0.12305895264751954</v>
      </c>
      <c r="E32" s="91">
        <f t="shared" si="1"/>
        <v>0.1438566721515315</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0.29168143252566464</v>
      </c>
      <c r="D53" s="91">
        <f t="shared" si="0"/>
        <v>0.29168143252566464</v>
      </c>
      <c r="E53" s="91">
        <f t="shared" si="1"/>
        <v>0.34097738773806618</v>
      </c>
    </row>
    <row r="54" spans="1:33" ht="15.75" customHeight="1">
      <c r="A54" s="112" t="s">
        <v>617</v>
      </c>
      <c r="B54" s="95">
        <f>SUM(B3:B53)</f>
        <v>25</v>
      </c>
      <c r="C54" s="95">
        <f>SUM(C3:C53)</f>
        <v>1</v>
      </c>
      <c r="D54" s="95">
        <f>SUM(D3:D53)</f>
        <v>0.85542749465172752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0.60470259059154108</v>
      </c>
      <c r="C60" s="91">
        <f>SUMIFS('ReEDs Generation Data'!H$729:H$1448,'ReEDs Generation Data'!$E$729:$E$1448,Calculations!$A60)</f>
        <v>0.58226422852724846</v>
      </c>
      <c r="D60" s="91">
        <f>SUMIFS('ReEDs Generation Data'!I$729:I$1448,'ReEDs Generation Data'!$E$729:$E$1448,Calculations!$A60)</f>
        <v>0.5867869050191743</v>
      </c>
      <c r="E60" s="91">
        <f>SUMIFS('ReEDs Generation Data'!J$729:J$1448,'ReEDs Generation Data'!$E$729:$E$1448,Calculations!$A60)</f>
        <v>0.59100833666909725</v>
      </c>
      <c r="F60" s="91">
        <f>SUMIFS('ReEDs Generation Data'!K$729:K$1448,'ReEDs Generation Data'!$E$729:$E$1448,Calculations!$A60)</f>
        <v>0.59895872756655977</v>
      </c>
      <c r="G60" s="91">
        <f>SUMIFS('ReEDs Generation Data'!L$729:L$1448,'ReEDs Generation Data'!$E$729:$E$1448,Calculations!$A60)</f>
        <v>0.60661646744034559</v>
      </c>
      <c r="H60" s="91">
        <f>SUMIFS('ReEDs Generation Data'!M$729:M$1448,'ReEDs Generation Data'!$E$729:$E$1448,Calculations!$A60)</f>
        <v>0.60523399465447802</v>
      </c>
      <c r="I60" s="91">
        <f>SUMIFS('ReEDs Generation Data'!N$729:N$1448,'ReEDs Generation Data'!$E$729:$E$1448,Calculations!$A60)</f>
        <v>0.60380805977887697</v>
      </c>
      <c r="J60" s="91">
        <f>SUMIFS('ReEDs Generation Data'!O$729:O$1448,'ReEDs Generation Data'!$E$729:$E$1448,Calculations!$A60)</f>
        <v>0.59144236639230274</v>
      </c>
      <c r="K60" s="91">
        <f>SUMIFS('ReEDs Generation Data'!P$729:P$1448,'ReEDs Generation Data'!$E$729:$E$1448,Calculations!$A60)</f>
        <v>0.5789702354281262</v>
      </c>
      <c r="L60" s="91">
        <f>SUMIFS('ReEDs Generation Data'!Q$729:Q$1448,'ReEDs Generation Data'!$E$729:$E$1448,Calculations!$A60)</f>
        <v>0.57952536379531572</v>
      </c>
      <c r="M60" s="91">
        <f>SUMIFS('ReEDs Generation Data'!R$729:R$1448,'ReEDs Generation Data'!$E$729:$E$1448,Calculations!$A60)</f>
        <v>0.58009609627267311</v>
      </c>
    </row>
    <row r="61" spans="1:33" ht="15.75" customHeight="1">
      <c r="A61" s="111" t="s">
        <v>633</v>
      </c>
      <c r="B61" s="91">
        <f>SUMIFS('ReEDs Generation Data'!G$729:G$1448,'ReEDs Generation Data'!$E$729:$E$1448,Calculations!$A61)</f>
        <v>2.3893338722071784E-2</v>
      </c>
      <c r="C61" s="91">
        <f>SUMIFS('ReEDs Generation Data'!H$729:H$1448,'ReEDs Generation Data'!$E$729:$E$1448,Calculations!$A61)</f>
        <v>2.1569851899399244E-2</v>
      </c>
      <c r="D61" s="91">
        <f>SUMIFS('ReEDs Generation Data'!I$729:I$1448,'ReEDs Generation Data'!$E$729:$E$1448,Calculations!$A61)</f>
        <v>2.0801695881963993E-2</v>
      </c>
      <c r="E61" s="91">
        <f>SUMIFS('ReEDs Generation Data'!J$729:J$1448,'ReEDs Generation Data'!$E$729:$E$1448,Calculations!$A61)</f>
        <v>2.0109596669664567E-2</v>
      </c>
      <c r="F61" s="91">
        <f>SUMIFS('ReEDs Generation Data'!K$729:K$1448,'ReEDs Generation Data'!$E$729:$E$1448,Calculations!$A61)</f>
        <v>1.826686487124575E-2</v>
      </c>
      <c r="G61" s="91">
        <f>SUMIFS('ReEDs Generation Data'!L$729:L$1448,'ReEDs Generation Data'!$E$729:$E$1448,Calculations!$A61)</f>
        <v>1.6417332901806175E-2</v>
      </c>
      <c r="H61" s="91">
        <f>SUMIFS('ReEDs Generation Data'!M$729:M$1448,'ReEDs Generation Data'!$E$729:$E$1448,Calculations!$A61)</f>
        <v>1.4791512015896464E-2</v>
      </c>
      <c r="I61" s="91">
        <f>SUMIFS('ReEDs Generation Data'!N$729:N$1448,'ReEDs Generation Data'!$E$729:$E$1448,Calculations!$A61)</f>
        <v>1.3156523329194134E-2</v>
      </c>
      <c r="J61" s="91">
        <f>SUMIFS('ReEDs Generation Data'!O$729:O$1448,'ReEDs Generation Data'!$E$729:$E$1448,Calculations!$A61)</f>
        <v>1.1638036968181987E-2</v>
      </c>
      <c r="K61" s="91">
        <f>SUMIFS('ReEDs Generation Data'!P$729:P$1448,'ReEDs Generation Data'!$E$729:$E$1448,Calculations!$A61)</f>
        <v>1.0140938700057512E-2</v>
      </c>
      <c r="L61" s="91">
        <f>SUMIFS('ReEDs Generation Data'!Q$729:Q$1448,'ReEDs Generation Data'!$E$729:$E$1448,Calculations!$A61)</f>
        <v>9.6145378041033302E-3</v>
      </c>
      <c r="M61" s="91">
        <f>SUMIFS('ReEDs Generation Data'!R$729:R$1448,'ReEDs Generation Data'!$E$729:$E$1448,Calculations!$A61)</f>
        <v>9.0836854443934051E-3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4.8747774472228084E-2</v>
      </c>
      <c r="C62" s="91">
        <f>SUMIFS('ReEDs Generation Data'!H$729:H$1448,'ReEDs Generation Data'!$E$729:$E$1448,Calculations!$A62)</f>
        <v>4.1707759303049805E-2</v>
      </c>
      <c r="D62" s="91">
        <f>SUMIFS('ReEDs Generation Data'!I$729:I$1448,'ReEDs Generation Data'!$E$729:$E$1448,Calculations!$A62)</f>
        <v>4.1995390715492797E-2</v>
      </c>
      <c r="E62" s="91">
        <f>SUMIFS('ReEDs Generation Data'!J$729:J$1448,'ReEDs Generation Data'!$E$729:$E$1448,Calculations!$A62)</f>
        <v>4.2287016892492889E-2</v>
      </c>
      <c r="F62" s="91">
        <f>SUMIFS('ReEDs Generation Data'!K$729:K$1448,'ReEDs Generation Data'!$E$729:$E$1448,Calculations!$A62)</f>
        <v>4.1158698173653425E-2</v>
      </c>
      <c r="G62" s="91">
        <f>SUMIFS('ReEDs Generation Data'!L$729:L$1448,'ReEDs Generation Data'!$E$729:$E$1448,Calculations!$A62)</f>
        <v>4.0089027078440836E-2</v>
      </c>
      <c r="H62" s="91">
        <f>SUMIFS('ReEDs Generation Data'!M$729:M$1448,'ReEDs Generation Data'!$E$729:$E$1448,Calculations!$A62)</f>
        <v>4.0484260306466492E-2</v>
      </c>
      <c r="I62" s="91">
        <f>SUMIFS('ReEDs Generation Data'!N$729:N$1448,'ReEDs Generation Data'!$E$729:$E$1448,Calculations!$A62)</f>
        <v>4.0887364251265858E-2</v>
      </c>
      <c r="J62" s="91">
        <f>SUMIFS('ReEDs Generation Data'!O$729:O$1448,'ReEDs Generation Data'!$E$729:$E$1448,Calculations!$A62)</f>
        <v>4.1276089368400111E-2</v>
      </c>
      <c r="K62" s="91">
        <f>SUMIFS('ReEDs Generation Data'!P$729:P$1448,'ReEDs Generation Data'!$E$729:$E$1448,Calculations!$A62)</f>
        <v>4.1672276821055822E-2</v>
      </c>
      <c r="L62" s="91">
        <f>SUMIFS('ReEDs Generation Data'!Q$729:Q$1448,'ReEDs Generation Data'!$E$729:$E$1448,Calculations!$A62)</f>
        <v>4.091472407401972E-2</v>
      </c>
      <c r="M62" s="91">
        <f>SUMIFS('ReEDs Generation Data'!R$729:R$1448,'ReEDs Generation Data'!$E$729:$E$1448,Calculations!$A62)</f>
        <v>4.0184222397911015E-2</v>
      </c>
    </row>
    <row r="63" spans="1:33" ht="15.75" customHeight="1">
      <c r="A63" s="111" t="s">
        <v>101</v>
      </c>
      <c r="B63" s="91">
        <f>SUMIFS('ReEDs Generation Data'!G$729:G$1448,'ReEDs Generation Data'!$E$729:$E$1448,Calculations!$A63)</f>
        <v>7.3461177093247232E-2</v>
      </c>
      <c r="C63" s="91">
        <f>SUMIFS('ReEDs Generation Data'!H$729:H$1448,'ReEDs Generation Data'!$E$729:$E$1448,Calculations!$A63)</f>
        <v>7.5942162356840717E-2</v>
      </c>
      <c r="D63" s="91">
        <f>SUMIFS('ReEDs Generation Data'!I$729:I$1448,'ReEDs Generation Data'!$E$729:$E$1448,Calculations!$A63)</f>
        <v>7.564287425353014E-2</v>
      </c>
      <c r="E63" s="91">
        <f>SUMIFS('ReEDs Generation Data'!J$729:J$1448,'ReEDs Generation Data'!$E$729:$E$1448,Calculations!$A63)</f>
        <v>7.5363994135574389E-2</v>
      </c>
      <c r="F63" s="91">
        <f>SUMIFS('ReEDs Generation Data'!K$729:K$1448,'ReEDs Generation Data'!$E$729:$E$1448,Calculations!$A63)</f>
        <v>7.3900596203786389E-2</v>
      </c>
      <c r="G63" s="91">
        <f>SUMIFS('ReEDs Generation Data'!L$729:L$1448,'ReEDs Generation Data'!$E$729:$E$1448,Calculations!$A63)</f>
        <v>7.2496524401227808E-2</v>
      </c>
      <c r="H63" s="91">
        <f>SUMIFS('ReEDs Generation Data'!M$729:M$1448,'ReEDs Generation Data'!$E$729:$E$1448,Calculations!$A63)</f>
        <v>7.1514567206245008E-2</v>
      </c>
      <c r="I63" s="91">
        <f>SUMIFS('ReEDs Generation Data'!N$729:N$1448,'ReEDs Generation Data'!$E$729:$E$1448,Calculations!$A63)</f>
        <v>7.0518809521042156E-2</v>
      </c>
      <c r="J63" s="91">
        <f>SUMIFS('ReEDs Generation Data'!O$729:O$1448,'ReEDs Generation Data'!$E$729:$E$1448,Calculations!$A63)</f>
        <v>7.5302006313585593E-2</v>
      </c>
      <c r="K63" s="91">
        <f>SUMIFS('ReEDs Generation Data'!P$729:P$1448,'ReEDs Generation Data'!$E$729:$E$1448,Calculations!$A63)</f>
        <v>7.9967242470024111E-2</v>
      </c>
      <c r="L63" s="91">
        <f>SUMIFS('ReEDs Generation Data'!Q$729:Q$1448,'ReEDs Generation Data'!$E$729:$E$1448,Calculations!$A63)</f>
        <v>8.3975156460689176E-2</v>
      </c>
      <c r="M63" s="91">
        <f>SUMIFS('ReEDs Generation Data'!R$729:R$1448,'ReEDs Generation Data'!$E$729:$E$1448,Calculations!$A63)</f>
        <v>8.787454631559749E-2</v>
      </c>
    </row>
    <row r="64" spans="1:33" ht="15.75" customHeight="1">
      <c r="A64" s="111" t="s">
        <v>100</v>
      </c>
      <c r="B64" s="91">
        <f>SUMIFS('ReEDs Generation Data'!G$729:G$1448,'ReEDs Generation Data'!$E$729:$E$1448,Calculations!$A64)</f>
        <v>0.24420198045813454</v>
      </c>
      <c r="C64" s="91">
        <f>SUMIFS('ReEDs Generation Data'!H$729:H$1448,'ReEDs Generation Data'!$E$729:$E$1448,Calculations!$A64)</f>
        <v>0.27373216610888618</v>
      </c>
      <c r="D64" s="91">
        <f>SUMIFS('ReEDs Generation Data'!I$729:I$1448,'ReEDs Generation Data'!$E$729:$E$1448,Calculations!$A64)</f>
        <v>0.27003856424526457</v>
      </c>
      <c r="E64" s="91">
        <f>SUMIFS('ReEDs Generation Data'!J$729:J$1448,'ReEDs Generation Data'!$E$729:$E$1448,Calculations!$A64)</f>
        <v>0.26654558420635521</v>
      </c>
      <c r="F64" s="91">
        <f>SUMIFS('ReEDs Generation Data'!K$729:K$1448,'ReEDs Generation Data'!$E$729:$E$1448,Calculations!$A64)</f>
        <v>0.26314048708584115</v>
      </c>
      <c r="G64" s="91">
        <f>SUMIFS('ReEDs Generation Data'!L$729:L$1448,'ReEDs Generation Data'!$E$729:$E$1448,Calculations!$A64)</f>
        <v>0.25991386476319628</v>
      </c>
      <c r="H64" s="91">
        <f>SUMIFS('ReEDs Generation Data'!M$729:M$1448,'ReEDs Generation Data'!$E$729:$E$1448,Calculations!$A64)</f>
        <v>0.26134982221367142</v>
      </c>
      <c r="I64" s="91">
        <f>SUMIFS('ReEDs Generation Data'!N$729:N$1448,'ReEDs Generation Data'!$E$729:$E$1448,Calculations!$A64)</f>
        <v>0.26281748010057721</v>
      </c>
      <c r="J64" s="91">
        <f>SUMIFS('ReEDs Generation Data'!O$729:O$1448,'ReEDs Generation Data'!$E$729:$E$1448,Calculations!$A64)</f>
        <v>0.26629094040426771</v>
      </c>
      <c r="K64" s="91">
        <f>SUMIFS('ReEDs Generation Data'!P$729:P$1448,'ReEDs Generation Data'!$E$729:$E$1448,Calculations!$A64)</f>
        <v>0.27014748685684109</v>
      </c>
      <c r="L64" s="91">
        <f>SUMIFS('ReEDs Generation Data'!Q$729:Q$1448,'ReEDs Generation Data'!$E$729:$E$1448,Calculations!$A64)</f>
        <v>0.26686736666043509</v>
      </c>
      <c r="M64" s="91">
        <f>SUMIFS('ReEDs Generation Data'!R$729:R$1448,'ReEDs Generation Data'!$E$729:$E$1448,Calculations!$A64)</f>
        <v>0.26365682825893544</v>
      </c>
    </row>
    <row r="65" spans="1:37" ht="15.75" customHeight="1">
      <c r="A65" s="111" t="s">
        <v>102</v>
      </c>
      <c r="B65" s="91">
        <f>SUMIFS('ReEDs Generation Data'!G$729:G$1448,'ReEDs Generation Data'!$E$729:$E$1448,Calculations!$A65)</f>
        <v>3.2069914630805055E-3</v>
      </c>
      <c r="C65" s="91">
        <f>SUMIFS('ReEDs Generation Data'!H$729:H$1448,'ReEDs Generation Data'!$E$729:$E$1448,Calculations!$A65)</f>
        <v>3.1843124619966093E-3</v>
      </c>
      <c r="D65" s="91">
        <f>SUMIFS('ReEDs Generation Data'!I$729:I$1448,'ReEDs Generation Data'!$E$729:$E$1448,Calculations!$A65)</f>
        <v>3.1564360083306407E-3</v>
      </c>
      <c r="E65" s="91">
        <f>SUMIFS('ReEDs Generation Data'!J$729:J$1448,'ReEDs Generation Data'!$E$729:$E$1448,Calculations!$A65)</f>
        <v>3.1322937985274113E-3</v>
      </c>
      <c r="F65" s="91">
        <f>SUMIFS('ReEDs Generation Data'!K$729:K$1448,'ReEDs Generation Data'!$E$729:$E$1448,Calculations!$A65)</f>
        <v>3.1118493453163761E-3</v>
      </c>
      <c r="G65" s="91">
        <f>SUMIFS('ReEDs Generation Data'!L$729:L$1448,'ReEDs Generation Data'!$E$729:$E$1448,Calculations!$A65)</f>
        <v>3.0924334609877353E-3</v>
      </c>
      <c r="H65" s="91">
        <f>SUMIFS('ReEDs Generation Data'!M$729:M$1448,'ReEDs Generation Data'!$E$729:$E$1448,Calculations!$A65)</f>
        <v>5.2851842393948946E-3</v>
      </c>
      <c r="I65" s="91">
        <f>SUMIFS('ReEDs Generation Data'!N$729:N$1448,'ReEDs Generation Data'!$E$729:$E$1448,Calculations!$A65)</f>
        <v>7.5053696797309595E-3</v>
      </c>
      <c r="J65" s="91">
        <f>SUMIFS('ReEDs Generation Data'!O$729:O$1448,'ReEDs Generation Data'!$E$729:$E$1448,Calculations!$A65)</f>
        <v>1.2799766219715377E-2</v>
      </c>
      <c r="K65" s="91">
        <f>SUMIFS('ReEDs Generation Data'!P$729:P$1448,'ReEDs Generation Data'!$E$729:$E$1448,Calculations!$A65)</f>
        <v>1.7907641385845587E-2</v>
      </c>
      <c r="L65" s="91">
        <f>SUMIFS('ReEDs Generation Data'!Q$729:Q$1448,'ReEDs Generation Data'!$E$729:$E$1448,Calculations!$A65)</f>
        <v>1.7911327654770014E-2</v>
      </c>
      <c r="M65" s="91">
        <f>SUMIFS('ReEDs Generation Data'!R$729:R$1448,'ReEDs Generation Data'!$E$729:$E$1448,Calculations!$A65)</f>
        <v>1.7915924077850691E-2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5.4668265463548241E-7</v>
      </c>
      <c r="K67" s="91">
        <f>SUMIFS('ReEDs Generation Data'!P$729:P$1448,'ReEDs Generation Data'!$E$729:$E$1448,Calculations!$A67)</f>
        <v>1.0733440051313835E-6</v>
      </c>
      <c r="L67" s="91">
        <f>SUMIFS('ReEDs Generation Data'!Q$729:Q$1448,'ReEDs Generation Data'!$E$729:$E$1448,Calculations!$A67)</f>
        <v>1.6337135910995393E-6</v>
      </c>
      <c r="M67" s="91">
        <f>SUMIFS('ReEDs Generation Data'!R$729:R$1448,'ReEDs Generation Data'!$E$729:$E$1448,Calculations!$A67)</f>
        <v>2.1988754993812542E-6</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1.2226314535051827E-3</v>
      </c>
      <c r="C70" s="91">
        <f>SUMIFS('ReEDs Generation Data'!H$729:H$1448,'ReEDs Generation Data'!$E$729:$E$1448,Calculations!$A70)</f>
        <v>1.0386085403640045E-3</v>
      </c>
      <c r="D70" s="91">
        <f>SUMIFS('ReEDs Generation Data'!I$729:I$1448,'ReEDs Generation Data'!$E$729:$E$1448,Calculations!$A70)</f>
        <v>1.0160796811085802E-3</v>
      </c>
      <c r="E70" s="91">
        <f>SUMIFS('ReEDs Generation Data'!J$729:J$1448,'ReEDs Generation Data'!$E$729:$E$1448,Calculations!$A70)</f>
        <v>9.8993089120549133E-4</v>
      </c>
      <c r="F70" s="91">
        <f>SUMIFS('ReEDs Generation Data'!K$729:K$1448,'ReEDs Generation Data'!$E$729:$E$1448,Calculations!$A70)</f>
        <v>9.0775240213293866E-4</v>
      </c>
      <c r="G70" s="91">
        <f>SUMIFS('ReEDs Generation Data'!L$729:L$1448,'ReEDs Generation Data'!$E$729:$E$1448,Calculations!$A70)</f>
        <v>8.2703817331638001E-4</v>
      </c>
      <c r="H70" s="91">
        <f>SUMIFS('ReEDs Generation Data'!M$729:M$1448,'ReEDs Generation Data'!$E$729:$E$1448,Calculations!$A70)</f>
        <v>7.8929617737145442E-4</v>
      </c>
      <c r="I70" s="91">
        <f>SUMIFS('ReEDs Generation Data'!N$729:N$1448,'ReEDs Generation Data'!$E$729:$E$1448,Calculations!$A70)</f>
        <v>7.509074617559361E-4</v>
      </c>
      <c r="J70" s="91">
        <f>SUMIFS('ReEDs Generation Data'!O$729:O$1448,'ReEDs Generation Data'!$E$729:$E$1448,Calculations!$A70)</f>
        <v>6.9542678499248277E-4</v>
      </c>
      <c r="K70" s="91">
        <f>SUMIFS('ReEDs Generation Data'!P$729:P$1448,'ReEDs Generation Data'!$E$729:$E$1448,Calculations!$A70)</f>
        <v>6.3874204879446183E-4</v>
      </c>
      <c r="L70" s="91">
        <f>SUMIFS('ReEDs Generation Data'!Q$729:Q$1448,'ReEDs Generation Data'!$E$729:$E$1448,Calculations!$A70)</f>
        <v>6.4104051001336168E-4</v>
      </c>
      <c r="M70" s="91">
        <f>SUMIFS('ReEDs Generation Data'!R$729:R$1448,'ReEDs Generation Data'!$E$729:$E$1448,Calculations!$A70)</f>
        <v>6.4292743007517855E-4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5.6351574619162379E-4</v>
      </c>
      <c r="C73" s="91">
        <f>SUMIFS('ReEDs Generation Data'!H$729:H$1448,'ReEDs Generation Data'!$E$729:$E$1448,Calculations!$A73)</f>
        <v>5.60910802214947E-4</v>
      </c>
      <c r="D73" s="91">
        <f>SUMIFS('ReEDs Generation Data'!I$729:I$1448,'ReEDs Generation Data'!$E$729:$E$1448,Calculations!$A73)</f>
        <v>5.620541951350278E-4</v>
      </c>
      <c r="E73" s="91">
        <f>SUMIFS('ReEDs Generation Data'!J$729:J$1448,'ReEDs Generation Data'!$E$729:$E$1448,Calculations!$A73)</f>
        <v>5.632467370829473E-4</v>
      </c>
      <c r="F73" s="91">
        <f>SUMIFS('ReEDs Generation Data'!K$729:K$1448,'ReEDs Generation Data'!$E$729:$E$1448,Calculations!$A73)</f>
        <v>5.5502435146428703E-4</v>
      </c>
      <c r="G73" s="91">
        <f>SUMIFS('ReEDs Generation Data'!L$729:L$1448,'ReEDs Generation Data'!$E$729:$E$1448,Calculations!$A73)</f>
        <v>5.4731178067941812E-4</v>
      </c>
      <c r="H73" s="91">
        <f>SUMIFS('ReEDs Generation Data'!M$729:M$1448,'ReEDs Generation Data'!$E$729:$E$1448,Calculations!$A73)</f>
        <v>5.5136318647622685E-4</v>
      </c>
      <c r="I73" s="91">
        <f>SUMIFS('ReEDs Generation Data'!N$729:N$1448,'ReEDs Generation Data'!$E$729:$E$1448,Calculations!$A73)</f>
        <v>5.5548587755670481E-4</v>
      </c>
      <c r="J73" s="91">
        <f>SUMIFS('ReEDs Generation Data'!O$729:O$1448,'ReEDs Generation Data'!$E$729:$E$1448,Calculations!$A73)</f>
        <v>5.5482086589943172E-4</v>
      </c>
      <c r="K73" s="91">
        <f>SUMIFS('ReEDs Generation Data'!P$729:P$1448,'ReEDs Generation Data'!$E$729:$E$1448,Calculations!$A73)</f>
        <v>5.5436294525003577E-4</v>
      </c>
      <c r="L73" s="91">
        <f>SUMIFS('ReEDs Generation Data'!Q$729:Q$1448,'ReEDs Generation Data'!$E$729:$E$1448,Calculations!$A73)</f>
        <v>5.4884932706247163E-4</v>
      </c>
      <c r="M73" s="91">
        <f>SUMIFS('ReEDs Generation Data'!R$729:R$1448,'ReEDs Generation Data'!$E$729:$E$1448,Calculations!$A73)</f>
        <v>5.4357092706440154E-4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South Dakota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1.1815273251085656E-3</v>
      </c>
      <c r="D39">
        <f>SUMPRODUCT(P$57:P$106,$B$57:$B$106)</f>
        <v>9.5201947960763444E-4</v>
      </c>
      <c r="E39">
        <f>SUMPRODUCT(AB$57:AB$106,$B$57:$B$106)</f>
        <v>9.1408846909152145E-4</v>
      </c>
      <c r="F39">
        <f>SUMPRODUCT(AN$57:AN$106,$B$57:$B$106)</f>
        <v>8.3877101489519281E-4</v>
      </c>
      <c r="G39">
        <f>SUMPRODUCT(AZ$57:AZ$106,$B$57:$B$106)</f>
        <v>8.206636933903869E-4</v>
      </c>
      <c r="H39">
        <f>SUMPRODUCT(BL$57:BL$106,$B$57:$B$106)</f>
        <v>4.8093897326934195E-4</v>
      </c>
      <c r="I39">
        <f>SUMPRODUCT(BX$57:BX$106,$B$57:$B$106)</f>
        <v>4.7393321205881843E-4</v>
      </c>
      <c r="J39">
        <f>SUMPRODUCT(CJ$57:CJ$106,$B$57:$B$106)</f>
        <v>4.5810194716431783E-4</v>
      </c>
      <c r="K39">
        <f>SUMPRODUCT(CV$57:CV$106,$B$57:$B$106)</f>
        <v>4.3052121763362917E-4</v>
      </c>
      <c r="L39" s="156">
        <f>K39</f>
        <v>4.3052121763362917E-4</v>
      </c>
      <c r="M39" s="156">
        <f t="shared" ref="M39:AE50" si="53">L39</f>
        <v>4.3052121763362917E-4</v>
      </c>
      <c r="N39" s="156">
        <f t="shared" si="53"/>
        <v>4.3052121763362917E-4</v>
      </c>
      <c r="O39" s="156">
        <f t="shared" si="53"/>
        <v>4.3052121763362917E-4</v>
      </c>
      <c r="P39" s="156">
        <f t="shared" si="53"/>
        <v>4.3052121763362917E-4</v>
      </c>
      <c r="Q39" s="156">
        <f t="shared" si="53"/>
        <v>4.3052121763362917E-4</v>
      </c>
      <c r="R39" s="156">
        <f t="shared" si="53"/>
        <v>4.3052121763362917E-4</v>
      </c>
      <c r="S39" s="156">
        <f t="shared" si="53"/>
        <v>4.3052121763362917E-4</v>
      </c>
      <c r="T39" s="156">
        <f t="shared" si="53"/>
        <v>4.3052121763362917E-4</v>
      </c>
      <c r="U39" s="156">
        <f t="shared" si="53"/>
        <v>4.3052121763362917E-4</v>
      </c>
      <c r="V39" s="156">
        <f t="shared" si="53"/>
        <v>4.3052121763362917E-4</v>
      </c>
      <c r="W39" s="156">
        <f t="shared" si="53"/>
        <v>4.3052121763362917E-4</v>
      </c>
      <c r="X39" s="156">
        <f t="shared" si="53"/>
        <v>4.3052121763362917E-4</v>
      </c>
      <c r="Y39" s="156">
        <f t="shared" si="53"/>
        <v>4.3052121763362917E-4</v>
      </c>
      <c r="Z39" s="156">
        <f t="shared" si="53"/>
        <v>4.3052121763362917E-4</v>
      </c>
      <c r="AA39" s="156">
        <f t="shared" si="53"/>
        <v>4.3052121763362917E-4</v>
      </c>
      <c r="AB39" s="156">
        <f t="shared" si="53"/>
        <v>4.3052121763362917E-4</v>
      </c>
      <c r="AC39" s="156">
        <f t="shared" si="53"/>
        <v>4.3052121763362917E-4</v>
      </c>
      <c r="AD39" s="156">
        <f t="shared" si="53"/>
        <v>4.3052121763362917E-4</v>
      </c>
      <c r="AE39" s="156">
        <f t="shared" si="53"/>
        <v>4.3052121763362917E-4</v>
      </c>
    </row>
    <row r="40" spans="1:32">
      <c r="B40" s="2" t="s">
        <v>98</v>
      </c>
      <c r="C40">
        <f>SUMPRODUCT(E57:E106,$B$57:$B$106)</f>
        <v>0.52788051929612567</v>
      </c>
      <c r="D40">
        <f>SUMPRODUCT(Q$57:Q$106,$B$57:$B$106)</f>
        <v>0.43825138623619864</v>
      </c>
      <c r="E40">
        <f>SUMPRODUCT(AC$57:AC$106,$B$57:$B$106)</f>
        <v>0.38832233704426256</v>
      </c>
      <c r="F40">
        <f>SUMPRODUCT(AO$57:AO$106,$B$57:$B$106)</f>
        <v>0.31531096553843585</v>
      </c>
      <c r="G40">
        <f>SUMPRODUCT(BA$57:BA$106,$B$57:$B$106)</f>
        <v>0.25172559726024585</v>
      </c>
      <c r="H40">
        <f>SUMPRODUCT(BM$57:BM$106,$B$57:$B$106)</f>
        <v>0.2081488072251414</v>
      </c>
      <c r="I40">
        <f>SUMPRODUCT(BY$57:BY$106,$B$57:$B$106)</f>
        <v>0.10929555558197251</v>
      </c>
      <c r="J40">
        <f>SUMPRODUCT(CK$57:CK$106,$B$57:$B$106)</f>
        <v>9.5283325412743286E-2</v>
      </c>
      <c r="K40">
        <f>SUMPRODUCT(CW$57:CW$106,$B$57:$B$106)</f>
        <v>8.1195900461436654E-2</v>
      </c>
      <c r="L40" s="156">
        <f t="shared" ref="L40:AA50" si="54">K40</f>
        <v>8.1195900461436654E-2</v>
      </c>
      <c r="M40" s="156">
        <f t="shared" si="54"/>
        <v>8.1195900461436654E-2</v>
      </c>
      <c r="N40" s="156">
        <f t="shared" si="54"/>
        <v>8.1195900461436654E-2</v>
      </c>
      <c r="O40" s="156">
        <f t="shared" si="54"/>
        <v>8.1195900461436654E-2</v>
      </c>
      <c r="P40" s="156">
        <f t="shared" si="54"/>
        <v>8.1195900461436654E-2</v>
      </c>
      <c r="Q40" s="156">
        <f t="shared" si="54"/>
        <v>8.1195900461436654E-2</v>
      </c>
      <c r="R40" s="156">
        <f t="shared" si="54"/>
        <v>8.1195900461436654E-2</v>
      </c>
      <c r="S40" s="156">
        <f t="shared" si="54"/>
        <v>8.1195900461436654E-2</v>
      </c>
      <c r="T40" s="156">
        <f t="shared" si="54"/>
        <v>8.1195900461436654E-2</v>
      </c>
      <c r="U40" s="156">
        <f t="shared" si="54"/>
        <v>8.1195900461436654E-2</v>
      </c>
      <c r="V40" s="156">
        <f t="shared" si="54"/>
        <v>8.1195900461436654E-2</v>
      </c>
      <c r="W40" s="156">
        <f t="shared" si="54"/>
        <v>8.1195900461436654E-2</v>
      </c>
      <c r="X40" s="156">
        <f t="shared" si="54"/>
        <v>8.1195900461436654E-2</v>
      </c>
      <c r="Y40" s="156">
        <f t="shared" si="54"/>
        <v>8.1195900461436654E-2</v>
      </c>
      <c r="Z40" s="156">
        <f t="shared" si="54"/>
        <v>8.1195900461436654E-2</v>
      </c>
      <c r="AA40" s="156">
        <f t="shared" si="54"/>
        <v>8.1195900461436654E-2</v>
      </c>
      <c r="AB40" s="156">
        <f t="shared" si="53"/>
        <v>8.1195900461436654E-2</v>
      </c>
      <c r="AC40" s="156">
        <f t="shared" si="53"/>
        <v>8.1195900461436654E-2</v>
      </c>
      <c r="AD40" s="156">
        <f t="shared" si="53"/>
        <v>8.1195900461436654E-2</v>
      </c>
      <c r="AE40" s="156">
        <f t="shared" si="53"/>
        <v>8.1195900461436654E-2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2.775691865585975E-2</v>
      </c>
      <c r="D42">
        <f>SUMPRODUCT(S$57:S$106,$B$57:$B$106)</f>
        <v>2.846361393262143E-2</v>
      </c>
      <c r="E42">
        <f>SUMPRODUCT(AE$57:AE$106,$B$57:$B$106)</f>
        <v>2.7614545176838104E-2</v>
      </c>
      <c r="F42">
        <f>SUMPRODUCT(AQ$57:AQ$106,$B$57:$B$106)</f>
        <v>2.6238123190572879E-2</v>
      </c>
      <c r="G42">
        <f>SUMPRODUCT(BC$57:BC$106,$B$57:$B$106)</f>
        <v>2.6347606991837729E-2</v>
      </c>
      <c r="H42">
        <f>SUMPRODUCT(BO$57:BO$106,$B$57:$B$106)</f>
        <v>2.6024120405204628E-2</v>
      </c>
      <c r="I42">
        <f>SUMPRODUCT(CA$57:CA$106,$B$57:$B$106)</f>
        <v>2.3958071989499521E-2</v>
      </c>
      <c r="J42">
        <f>SUMPRODUCT(CM$57:CM$106,$B$57:$B$106)</f>
        <v>2.3560848504435072E-2</v>
      </c>
      <c r="K42">
        <f>SUMPRODUCT(CY$57:CY$106,$B$57:$B$106)</f>
        <v>2.2380430473634551E-2</v>
      </c>
      <c r="L42" s="156">
        <f t="shared" si="54"/>
        <v>2.2380430473634551E-2</v>
      </c>
      <c r="M42" s="156">
        <f t="shared" si="53"/>
        <v>2.2380430473634551E-2</v>
      </c>
      <c r="N42" s="156">
        <f t="shared" si="53"/>
        <v>2.2380430473634551E-2</v>
      </c>
      <c r="O42" s="156">
        <f t="shared" si="53"/>
        <v>2.2380430473634551E-2</v>
      </c>
      <c r="P42" s="156">
        <f t="shared" si="53"/>
        <v>2.2380430473634551E-2</v>
      </c>
      <c r="Q42" s="156">
        <f t="shared" si="53"/>
        <v>2.2380430473634551E-2</v>
      </c>
      <c r="R42" s="156">
        <f t="shared" si="53"/>
        <v>2.2380430473634551E-2</v>
      </c>
      <c r="S42" s="156">
        <f t="shared" si="53"/>
        <v>2.2380430473634551E-2</v>
      </c>
      <c r="T42" s="156">
        <f t="shared" si="53"/>
        <v>2.2380430473634551E-2</v>
      </c>
      <c r="U42" s="156">
        <f t="shared" si="53"/>
        <v>2.2380430473634551E-2</v>
      </c>
      <c r="V42" s="156">
        <f t="shared" si="53"/>
        <v>2.2380430473634551E-2</v>
      </c>
      <c r="W42" s="156">
        <f t="shared" si="53"/>
        <v>2.2380430473634551E-2</v>
      </c>
      <c r="X42" s="156">
        <f t="shared" si="53"/>
        <v>2.2380430473634551E-2</v>
      </c>
      <c r="Y42" s="156">
        <f t="shared" si="53"/>
        <v>2.2380430473634551E-2</v>
      </c>
      <c r="Z42" s="156">
        <f t="shared" si="53"/>
        <v>2.2380430473634551E-2</v>
      </c>
      <c r="AA42" s="156">
        <f t="shared" si="53"/>
        <v>2.2380430473634551E-2</v>
      </c>
      <c r="AB42" s="156">
        <f t="shared" si="53"/>
        <v>2.2380430473634551E-2</v>
      </c>
      <c r="AC42" s="156">
        <f t="shared" si="53"/>
        <v>2.2380430473634551E-2</v>
      </c>
      <c r="AD42" s="156">
        <f t="shared" si="53"/>
        <v>2.2380430473634551E-2</v>
      </c>
      <c r="AE42" s="156">
        <f t="shared" si="53"/>
        <v>2.2380430473634551E-2</v>
      </c>
    </row>
    <row r="43" spans="1:32">
      <c r="B43" s="2" t="s">
        <v>346</v>
      </c>
      <c r="C43">
        <f>SUMPRODUCT(H57:H106,$B$57:$B$106)</f>
        <v>5.2279373853323347E-2</v>
      </c>
      <c r="D43">
        <f>SUMPRODUCT(T$57:T$106,$B$57:$B$106)</f>
        <v>4.5414690626060031E-2</v>
      </c>
      <c r="E43">
        <f>SUMPRODUCT(AF$57:AF$106,$B$57:$B$106)</f>
        <v>3.9764897786669973E-2</v>
      </c>
      <c r="F43">
        <f>SUMPRODUCT(AR$57:AR$106,$B$57:$B$106)</f>
        <v>2.6851903990095481E-2</v>
      </c>
      <c r="G43">
        <f>SUMPRODUCT(BD$57:BD$106,$B$57:$B$106)</f>
        <v>2.4111489878841458E-2</v>
      </c>
      <c r="H43">
        <f>SUMPRODUCT(BP$57:BP$106,$B$57:$B$106)</f>
        <v>1.5384531632339967E-2</v>
      </c>
      <c r="I43">
        <f>SUMPRODUCT(CB$57:CB$106,$B$57:$B$106)</f>
        <v>1.2408255284090041E-2</v>
      </c>
      <c r="J43">
        <f>SUMPRODUCT(CN$57:CN$106,$B$57:$B$106)</f>
        <v>8.5097370445348288E-3</v>
      </c>
      <c r="K43">
        <f>SUMPRODUCT(CZ$57:CZ$106,$B$57:$B$106)</f>
        <v>6.647435171200396E-3</v>
      </c>
      <c r="L43" s="156">
        <f t="shared" si="54"/>
        <v>6.647435171200396E-3</v>
      </c>
      <c r="M43" s="156">
        <f t="shared" si="53"/>
        <v>6.647435171200396E-3</v>
      </c>
      <c r="N43" s="156">
        <f t="shared" si="53"/>
        <v>6.647435171200396E-3</v>
      </c>
      <c r="O43" s="156">
        <f t="shared" si="53"/>
        <v>6.647435171200396E-3</v>
      </c>
      <c r="P43" s="156">
        <f t="shared" si="53"/>
        <v>6.647435171200396E-3</v>
      </c>
      <c r="Q43" s="156">
        <f t="shared" si="53"/>
        <v>6.647435171200396E-3</v>
      </c>
      <c r="R43" s="156">
        <f t="shared" si="53"/>
        <v>6.647435171200396E-3</v>
      </c>
      <c r="S43" s="156">
        <f t="shared" si="53"/>
        <v>6.647435171200396E-3</v>
      </c>
      <c r="T43" s="156">
        <f t="shared" si="53"/>
        <v>6.647435171200396E-3</v>
      </c>
      <c r="U43" s="156">
        <f t="shared" si="53"/>
        <v>6.647435171200396E-3</v>
      </c>
      <c r="V43" s="156">
        <f t="shared" si="53"/>
        <v>6.647435171200396E-3</v>
      </c>
      <c r="W43" s="156">
        <f t="shared" si="53"/>
        <v>6.647435171200396E-3</v>
      </c>
      <c r="X43" s="156">
        <f t="shared" si="53"/>
        <v>6.647435171200396E-3</v>
      </c>
      <c r="Y43" s="156">
        <f t="shared" si="53"/>
        <v>6.647435171200396E-3</v>
      </c>
      <c r="Z43" s="156">
        <f t="shared" si="53"/>
        <v>6.647435171200396E-3</v>
      </c>
      <c r="AA43" s="156">
        <f t="shared" si="53"/>
        <v>6.647435171200396E-3</v>
      </c>
      <c r="AB43" s="156">
        <f t="shared" si="53"/>
        <v>6.647435171200396E-3</v>
      </c>
      <c r="AC43" s="156">
        <f t="shared" si="53"/>
        <v>6.647435171200396E-3</v>
      </c>
      <c r="AD43" s="156">
        <f t="shared" si="53"/>
        <v>6.647435171200396E-3</v>
      </c>
      <c r="AE43" s="156">
        <f t="shared" si="53"/>
        <v>6.647435171200396E-3</v>
      </c>
    </row>
    <row r="44" spans="1:32">
      <c r="B44" s="2" t="s">
        <v>99</v>
      </c>
      <c r="C44">
        <f>SUMPRODUCT(I57:I106,$B$57:$B$106)</f>
        <v>4.7315215893228638E-2</v>
      </c>
      <c r="D44">
        <f>SUMPRODUCT(U$57:U$106,$B$57:$B$106)</f>
        <v>3.9646008937990085E-2</v>
      </c>
      <c r="E44">
        <f>SUMPRODUCT(AG$57:AG$106,$B$57:$B$106)</f>
        <v>3.9050669049972134E-2</v>
      </c>
      <c r="F44">
        <f>SUMPRODUCT(AS$57:AS$106,$B$57:$B$106)</f>
        <v>3.5284104315275677E-2</v>
      </c>
      <c r="G44">
        <f>SUMPRODUCT(BE$57:BE$106,$B$57:$B$106)</f>
        <v>3.5401268311633052E-2</v>
      </c>
      <c r="H44">
        <f>SUMPRODUCT(BQ$57:BQ$106,$B$57:$B$106)</f>
        <v>3.1222518366011708E-2</v>
      </c>
      <c r="I44">
        <f>SUMPRODUCT(CC$57:CC$106,$B$57:$B$106)</f>
        <v>3.7285980859617728E-2</v>
      </c>
      <c r="J44">
        <f>SUMPRODUCT(CO$57:CO$106,$B$57:$B$106)</f>
        <v>3.477609565537465E-2</v>
      </c>
      <c r="K44">
        <f>SUMPRODUCT(DA$57:DA$106,$B$57:$B$106)</f>
        <v>3.2644611344811225E-2</v>
      </c>
      <c r="L44" s="156">
        <f t="shared" si="54"/>
        <v>3.2644611344811225E-2</v>
      </c>
      <c r="M44" s="156">
        <f t="shared" si="53"/>
        <v>3.2644611344811225E-2</v>
      </c>
      <c r="N44" s="156">
        <f t="shared" si="53"/>
        <v>3.2644611344811225E-2</v>
      </c>
      <c r="O44" s="156">
        <f t="shared" si="53"/>
        <v>3.2644611344811225E-2</v>
      </c>
      <c r="P44" s="156">
        <f t="shared" si="53"/>
        <v>3.2644611344811225E-2</v>
      </c>
      <c r="Q44" s="156">
        <f t="shared" si="53"/>
        <v>3.2644611344811225E-2</v>
      </c>
      <c r="R44" s="156">
        <f t="shared" si="53"/>
        <v>3.2644611344811225E-2</v>
      </c>
      <c r="S44" s="156">
        <f t="shared" si="53"/>
        <v>3.2644611344811225E-2</v>
      </c>
      <c r="T44" s="156">
        <f t="shared" si="53"/>
        <v>3.2644611344811225E-2</v>
      </c>
      <c r="U44" s="156">
        <f t="shared" si="53"/>
        <v>3.2644611344811225E-2</v>
      </c>
      <c r="V44" s="156">
        <f t="shared" si="53"/>
        <v>3.2644611344811225E-2</v>
      </c>
      <c r="W44" s="156">
        <f t="shared" si="53"/>
        <v>3.2644611344811225E-2</v>
      </c>
      <c r="X44" s="156">
        <f t="shared" si="53"/>
        <v>3.2644611344811225E-2</v>
      </c>
      <c r="Y44" s="156">
        <f t="shared" si="53"/>
        <v>3.2644611344811225E-2</v>
      </c>
      <c r="Z44" s="156">
        <f t="shared" si="53"/>
        <v>3.2644611344811225E-2</v>
      </c>
      <c r="AA44" s="156">
        <f t="shared" si="53"/>
        <v>3.2644611344811225E-2</v>
      </c>
      <c r="AB44" s="156">
        <f t="shared" si="53"/>
        <v>3.2644611344811225E-2</v>
      </c>
      <c r="AC44" s="156">
        <f t="shared" si="53"/>
        <v>3.2644611344811225E-2</v>
      </c>
      <c r="AD44" s="156">
        <f t="shared" si="53"/>
        <v>3.2644611344811225E-2</v>
      </c>
      <c r="AE44" s="156">
        <f t="shared" si="53"/>
        <v>3.2644611344811225E-2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3.5490599190972217E-3</v>
      </c>
      <c r="D46">
        <f>SUMPRODUCT(W$57:W$106,$B$57:$B$106)</f>
        <v>1.4932972300249069E-3</v>
      </c>
      <c r="E46">
        <f>SUMPRODUCT(AI$57:AI$106,$B$57:$B$106)</f>
        <v>9.9061494451485143E-4</v>
      </c>
      <c r="F46">
        <f>SUMPRODUCT(AU$57:AU$106,$B$57:$B$106)</f>
        <v>5.749456833519694E-4</v>
      </c>
      <c r="G46">
        <f>SUMPRODUCT(BG$57:BG$106,$B$57:$B$106)</f>
        <v>6.4779301985154632E-4</v>
      </c>
      <c r="H46">
        <f>SUMPRODUCT(BS$57:BS$106,$B$57:$B$106)</f>
        <v>9.904404831698084E-4</v>
      </c>
      <c r="I46">
        <f>SUMPRODUCT(CE$57:CE$106,$B$57:$B$106)</f>
        <v>1.0417851036269852E-3</v>
      </c>
      <c r="J46">
        <f>SUMPRODUCT(CQ$57:CQ$106,$B$57:$B$106)</f>
        <v>9.4497322620520766E-4</v>
      </c>
      <c r="K46">
        <f>SUMPRODUCT(DC$57:DC$106,$B$57:$B$106)</f>
        <v>9.4704126148220972E-4</v>
      </c>
      <c r="L46" s="156">
        <f t="shared" si="54"/>
        <v>9.4704126148220972E-4</v>
      </c>
      <c r="M46" s="156">
        <f t="shared" si="53"/>
        <v>9.4704126148220972E-4</v>
      </c>
      <c r="N46" s="156">
        <f t="shared" si="53"/>
        <v>9.4704126148220972E-4</v>
      </c>
      <c r="O46" s="156">
        <f t="shared" si="53"/>
        <v>9.4704126148220972E-4</v>
      </c>
      <c r="P46" s="156">
        <f t="shared" si="53"/>
        <v>9.4704126148220972E-4</v>
      </c>
      <c r="Q46" s="156">
        <f t="shared" si="53"/>
        <v>9.4704126148220972E-4</v>
      </c>
      <c r="R46" s="156">
        <f t="shared" si="53"/>
        <v>9.4704126148220972E-4</v>
      </c>
      <c r="S46" s="156">
        <f t="shared" si="53"/>
        <v>9.4704126148220972E-4</v>
      </c>
      <c r="T46" s="156">
        <f t="shared" si="53"/>
        <v>9.4704126148220972E-4</v>
      </c>
      <c r="U46" s="156">
        <f t="shared" si="53"/>
        <v>9.4704126148220972E-4</v>
      </c>
      <c r="V46" s="156">
        <f t="shared" si="53"/>
        <v>9.4704126148220972E-4</v>
      </c>
      <c r="W46" s="156">
        <f t="shared" si="53"/>
        <v>9.4704126148220972E-4</v>
      </c>
      <c r="X46" s="156">
        <f t="shared" si="53"/>
        <v>9.4704126148220972E-4</v>
      </c>
      <c r="Y46" s="156">
        <f t="shared" si="53"/>
        <v>9.4704126148220972E-4</v>
      </c>
      <c r="Z46" s="156">
        <f t="shared" si="53"/>
        <v>9.4704126148220972E-4</v>
      </c>
      <c r="AA46" s="156">
        <f t="shared" si="53"/>
        <v>9.4704126148220972E-4</v>
      </c>
      <c r="AB46" s="156">
        <f t="shared" si="53"/>
        <v>9.4704126148220972E-4</v>
      </c>
      <c r="AC46" s="156">
        <f t="shared" si="53"/>
        <v>9.4704126148220972E-4</v>
      </c>
      <c r="AD46" s="156">
        <f t="shared" si="53"/>
        <v>9.4704126148220972E-4</v>
      </c>
      <c r="AE46" s="156">
        <f t="shared" si="53"/>
        <v>9.4704126148220972E-4</v>
      </c>
    </row>
    <row r="47" spans="1:32">
      <c r="B47" s="2" t="s">
        <v>100</v>
      </c>
      <c r="C47">
        <f>SUMPRODUCT(L57:L106,$B$57:$B$106)</f>
        <v>0.33289874793355689</v>
      </c>
      <c r="D47">
        <f>SUMPRODUCT(X$57:X$106,$B$57:$B$106)</f>
        <v>0.42613331153707629</v>
      </c>
      <c r="E47">
        <f>SUMPRODUCT(AJ$57:AJ$106,$B$57:$B$106)</f>
        <v>0.47820674154815568</v>
      </c>
      <c r="F47">
        <f>SUMPRODUCT(AV$57:AV$106,$B$57:$B$106)</f>
        <v>0.55901542959081663</v>
      </c>
      <c r="G47">
        <f>SUMPRODUCT(BH$57:BH$106,$B$57:$B$106)</f>
        <v>0.62150877931936566</v>
      </c>
      <c r="H47">
        <f>SUMPRODUCT(BT$57:BT$106,$B$57:$B$106)</f>
        <v>0.67411771671116649</v>
      </c>
      <c r="I47">
        <f>SUMPRODUCT(CF$57:CF$106,$B$57:$B$106)</f>
        <v>0.76964159881085459</v>
      </c>
      <c r="J47">
        <f>SUMPRODUCT(CR$57:CR$106,$B$57:$B$106)</f>
        <v>0.79039569678805277</v>
      </c>
      <c r="K47">
        <f>SUMPRODUCT(DD$57:DD$106,$B$57:$B$106)</f>
        <v>0.80777858028335847</v>
      </c>
      <c r="L47" s="156">
        <f t="shared" si="54"/>
        <v>0.80777858028335847</v>
      </c>
      <c r="M47" s="156">
        <f t="shared" si="53"/>
        <v>0.80777858028335847</v>
      </c>
      <c r="N47" s="156">
        <f t="shared" si="53"/>
        <v>0.80777858028335847</v>
      </c>
      <c r="O47" s="156">
        <f t="shared" si="53"/>
        <v>0.80777858028335847</v>
      </c>
      <c r="P47" s="156">
        <f t="shared" si="53"/>
        <v>0.80777858028335847</v>
      </c>
      <c r="Q47" s="156">
        <f t="shared" si="53"/>
        <v>0.80777858028335847</v>
      </c>
      <c r="R47" s="156">
        <f t="shared" si="53"/>
        <v>0.80777858028335847</v>
      </c>
      <c r="S47" s="156">
        <f t="shared" si="53"/>
        <v>0.80777858028335847</v>
      </c>
      <c r="T47" s="156">
        <f t="shared" si="53"/>
        <v>0.80777858028335847</v>
      </c>
      <c r="U47" s="156">
        <f t="shared" si="53"/>
        <v>0.80777858028335847</v>
      </c>
      <c r="V47" s="156">
        <f t="shared" si="53"/>
        <v>0.80777858028335847</v>
      </c>
      <c r="W47" s="156">
        <f t="shared" si="53"/>
        <v>0.80777858028335847</v>
      </c>
      <c r="X47" s="156">
        <f t="shared" si="53"/>
        <v>0.80777858028335847</v>
      </c>
      <c r="Y47" s="156">
        <f t="shared" si="53"/>
        <v>0.80777858028335847</v>
      </c>
      <c r="Z47" s="156">
        <f t="shared" si="53"/>
        <v>0.80777858028335847</v>
      </c>
      <c r="AA47" s="156">
        <f t="shared" si="53"/>
        <v>0.80777858028335847</v>
      </c>
      <c r="AB47" s="156">
        <f t="shared" si="53"/>
        <v>0.80777858028335847</v>
      </c>
      <c r="AC47" s="156">
        <f t="shared" si="53"/>
        <v>0.80777858028335847</v>
      </c>
      <c r="AD47" s="156">
        <f t="shared" si="53"/>
        <v>0.80777858028335847</v>
      </c>
      <c r="AE47" s="156">
        <f t="shared" si="53"/>
        <v>0.80777858028335847</v>
      </c>
    </row>
    <row r="48" spans="1:32">
      <c r="B48" s="2" t="s">
        <v>102</v>
      </c>
      <c r="C48">
        <f>SUMPRODUCT(N57:N106,$B$57:$B$106)</f>
        <v>7.1386371236999389E-3</v>
      </c>
      <c r="D48">
        <f>SUMPRODUCT(Z$57:Z$106,$B$57:$B$106)</f>
        <v>1.9645672020421043E-2</v>
      </c>
      <c r="E48">
        <f>SUMPRODUCT(AL$57:AL$106,$B$57:$B$106)</f>
        <v>2.5136105980495201E-2</v>
      </c>
      <c r="F48">
        <f>SUMPRODUCT(AX$57:AX$106,$B$57:$B$106)</f>
        <v>3.5885756676556323E-2</v>
      </c>
      <c r="G48">
        <f>SUMPRODUCT(BJ$57:BJ$106,$B$57:$B$106)</f>
        <v>3.9436801524834426E-2</v>
      </c>
      <c r="H48">
        <f>SUMPRODUCT(BV$57:BV$106,$B$57:$B$106)</f>
        <v>4.3630926203696706E-2</v>
      </c>
      <c r="I48">
        <f>SUMPRODUCT(CH$57:CH$106,$B$57:$B$106)</f>
        <v>4.5894819158279893E-2</v>
      </c>
      <c r="J48">
        <f>SUMPRODUCT(CT$57:CT$106,$B$57:$B$106)</f>
        <v>4.6071221421489901E-2</v>
      </c>
      <c r="K48">
        <f>SUMPRODUCT(DF$57:DF$106,$B$57:$B$106)</f>
        <v>4.7975479786442801E-2</v>
      </c>
      <c r="L48" s="156">
        <f t="shared" si="54"/>
        <v>4.7975479786442801E-2</v>
      </c>
      <c r="M48" s="156">
        <f t="shared" si="53"/>
        <v>4.7975479786442801E-2</v>
      </c>
      <c r="N48" s="156">
        <f t="shared" si="53"/>
        <v>4.7975479786442801E-2</v>
      </c>
      <c r="O48" s="156">
        <f t="shared" si="53"/>
        <v>4.7975479786442801E-2</v>
      </c>
      <c r="P48" s="156">
        <f t="shared" si="53"/>
        <v>4.7975479786442801E-2</v>
      </c>
      <c r="Q48" s="156">
        <f t="shared" si="53"/>
        <v>4.7975479786442801E-2</v>
      </c>
      <c r="R48" s="156">
        <f t="shared" si="53"/>
        <v>4.7975479786442801E-2</v>
      </c>
      <c r="S48" s="156">
        <f t="shared" si="53"/>
        <v>4.7975479786442801E-2</v>
      </c>
      <c r="T48" s="156">
        <f t="shared" si="53"/>
        <v>4.7975479786442801E-2</v>
      </c>
      <c r="U48" s="156">
        <f t="shared" si="53"/>
        <v>4.7975479786442801E-2</v>
      </c>
      <c r="V48" s="156">
        <f t="shared" si="53"/>
        <v>4.7975479786442801E-2</v>
      </c>
      <c r="W48" s="156">
        <f t="shared" si="53"/>
        <v>4.7975479786442801E-2</v>
      </c>
      <c r="X48" s="156">
        <f t="shared" si="53"/>
        <v>4.7975479786442801E-2</v>
      </c>
      <c r="Y48" s="156">
        <f t="shared" si="53"/>
        <v>4.7975479786442801E-2</v>
      </c>
      <c r="Z48" s="156">
        <f t="shared" si="53"/>
        <v>4.7975479786442801E-2</v>
      </c>
      <c r="AA48" s="156">
        <f t="shared" si="53"/>
        <v>4.7975479786442801E-2</v>
      </c>
      <c r="AB48" s="156">
        <f t="shared" si="53"/>
        <v>4.7975479786442801E-2</v>
      </c>
      <c r="AC48" s="156">
        <f t="shared" si="53"/>
        <v>4.7975479786442801E-2</v>
      </c>
      <c r="AD48" s="156">
        <f t="shared" si="53"/>
        <v>4.7975479786442801E-2</v>
      </c>
      <c r="AE48" s="156">
        <f t="shared" si="53"/>
        <v>4.7975479786442801E-2</v>
      </c>
    </row>
    <row r="49" spans="1:110">
      <c r="B49" s="1"/>
    </row>
    <row r="50" spans="1:110">
      <c r="B50" s="1"/>
      <c r="C50" s="160">
        <f>SUM(C39:C48)</f>
        <v>1</v>
      </c>
      <c r="D50" s="160">
        <f>SUM(D39:D48)</f>
        <v>1</v>
      </c>
      <c r="E50" s="160">
        <f>SUM(E39:E48)</f>
        <v>1</v>
      </c>
      <c r="F50" s="160">
        <f>SUM(F39:F48)</f>
        <v>1</v>
      </c>
      <c r="G50" s="160">
        <f t="shared" ref="G50:K50" si="55">SUM(G39:G48)</f>
        <v>1.0000000000000002</v>
      </c>
      <c r="H50" s="160">
        <f t="shared" si="55"/>
        <v>1</v>
      </c>
      <c r="I50" s="160">
        <f t="shared" si="55"/>
        <v>1.0000000000000002</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0.17537331458501335</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0.14457250534827248</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0.12305895264751954</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0.26531379489353002</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0.29168143252566464</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3529188</v>
      </c>
      <c r="D2" s="91">
        <f>C2</f>
        <v>3529188</v>
      </c>
      <c r="E2" s="91">
        <f t="shared" ref="E2:AH2" si="0">D2</f>
        <v>3529188</v>
      </c>
      <c r="F2" s="91">
        <f t="shared" si="0"/>
        <v>3529188</v>
      </c>
      <c r="G2" s="91">
        <f t="shared" si="0"/>
        <v>3529188</v>
      </c>
      <c r="H2" s="91">
        <f t="shared" si="0"/>
        <v>3529188</v>
      </c>
      <c r="I2" s="91">
        <f t="shared" si="0"/>
        <v>3529188</v>
      </c>
      <c r="J2" s="91">
        <f t="shared" si="0"/>
        <v>3529188</v>
      </c>
      <c r="K2" s="91">
        <f t="shared" si="0"/>
        <v>3529188</v>
      </c>
      <c r="L2" s="91">
        <f t="shared" si="0"/>
        <v>3529188</v>
      </c>
      <c r="M2" s="91">
        <f t="shared" si="0"/>
        <v>3529188</v>
      </c>
      <c r="N2" s="91">
        <f t="shared" si="0"/>
        <v>3529188</v>
      </c>
      <c r="O2" s="91">
        <f t="shared" si="0"/>
        <v>3529188</v>
      </c>
      <c r="P2" s="91">
        <f t="shared" si="0"/>
        <v>3529188</v>
      </c>
      <c r="Q2" s="91">
        <f t="shared" si="0"/>
        <v>3529188</v>
      </c>
      <c r="R2" s="91">
        <f t="shared" si="0"/>
        <v>3529188</v>
      </c>
      <c r="S2" s="91">
        <f t="shared" si="0"/>
        <v>3529188</v>
      </c>
      <c r="T2" s="91">
        <f t="shared" si="0"/>
        <v>3529188</v>
      </c>
      <c r="U2" s="91">
        <f t="shared" si="0"/>
        <v>3529188</v>
      </c>
      <c r="V2" s="91">
        <f t="shared" si="0"/>
        <v>3529188</v>
      </c>
      <c r="W2" s="91">
        <f t="shared" si="0"/>
        <v>3529188</v>
      </c>
      <c r="X2" s="91">
        <f t="shared" si="0"/>
        <v>3529188</v>
      </c>
      <c r="Y2" s="91">
        <f t="shared" si="0"/>
        <v>3529188</v>
      </c>
      <c r="Z2" s="91">
        <f t="shared" si="0"/>
        <v>3529188</v>
      </c>
      <c r="AA2" s="91">
        <f t="shared" si="0"/>
        <v>3529188</v>
      </c>
      <c r="AB2" s="91">
        <f t="shared" si="0"/>
        <v>3529188</v>
      </c>
      <c r="AC2" s="91">
        <f t="shared" si="0"/>
        <v>3529188</v>
      </c>
      <c r="AD2" s="91">
        <f t="shared" si="0"/>
        <v>3529188</v>
      </c>
      <c r="AE2" s="91">
        <f t="shared" si="0"/>
        <v>3529188</v>
      </c>
      <c r="AF2" s="91">
        <f t="shared" si="0"/>
        <v>3529188</v>
      </c>
      <c r="AG2" s="91">
        <f t="shared" si="0"/>
        <v>3529188</v>
      </c>
      <c r="AH2" s="91">
        <f t="shared" si="0"/>
        <v>3529188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3529188</v>
      </c>
      <c r="C2">
        <f>exports!E2*IFERROR(INDEX('state specific adjustments'!$C$4:$AG$6,MATCH(About!$B$2,'state specific adjustments'!$B$4:$B$6,0),MATCH('EIaE-BEE'!C$1,'state specific adjustments'!$C$3:$AG$3,0)),1)</f>
        <v>3529188</v>
      </c>
      <c r="D2">
        <f>exports!F2*IFERROR(INDEX('state specific adjustments'!$C$4:$AG$6,MATCH(About!$B$2,'state specific adjustments'!$B$4:$B$6,0),MATCH('EIaE-BEE'!D$1,'state specific adjustments'!$C$3:$AG$3,0)),1)</f>
        <v>3529188</v>
      </c>
      <c r="E2">
        <f>exports!G2*IFERROR(INDEX('state specific adjustments'!$C$4:$AG$6,MATCH(About!$B$2,'state specific adjustments'!$B$4:$B$6,0),MATCH('EIaE-BEE'!E$1,'state specific adjustments'!$C$3:$AG$3,0)),1)</f>
        <v>3529188</v>
      </c>
      <c r="F2">
        <f>exports!H2*IFERROR(INDEX('state specific adjustments'!$C$4:$AG$6,MATCH(About!$B$2,'state specific adjustments'!$B$4:$B$6,0),MATCH('EIaE-BEE'!F$1,'state specific adjustments'!$C$3:$AG$3,0)),1)</f>
        <v>3529188</v>
      </c>
      <c r="G2">
        <f>exports!I2*IFERROR(INDEX('state specific adjustments'!$C$4:$AG$6,MATCH(About!$B$2,'state specific adjustments'!$B$4:$B$6,0),MATCH('EIaE-BEE'!G$1,'state specific adjustments'!$C$3:$AG$3,0)),1)</f>
        <v>3529188</v>
      </c>
      <c r="H2">
        <f>exports!J2*IFERROR(INDEX('state specific adjustments'!$C$4:$AG$6,MATCH(About!$B$2,'state specific adjustments'!$B$4:$B$6,0),MATCH('EIaE-BEE'!H$1,'state specific adjustments'!$C$3:$AG$3,0)),1)</f>
        <v>3529188</v>
      </c>
      <c r="I2">
        <f>exports!K2*IFERROR(INDEX('state specific adjustments'!$C$4:$AG$6,MATCH(About!$B$2,'state specific adjustments'!$B$4:$B$6,0),MATCH('EIaE-BEE'!I$1,'state specific adjustments'!$C$3:$AG$3,0)),1)</f>
        <v>3529188</v>
      </c>
      <c r="J2">
        <f>exports!L2*IFERROR(INDEX('state specific adjustments'!$C$4:$AG$6,MATCH(About!$B$2,'state specific adjustments'!$B$4:$B$6,0),MATCH('EIaE-BEE'!J$1,'state specific adjustments'!$C$3:$AG$3,0)),1)</f>
        <v>3529188</v>
      </c>
      <c r="K2">
        <f>exports!M2*IFERROR(INDEX('state specific adjustments'!$C$4:$AG$6,MATCH(About!$B$2,'state specific adjustments'!$B$4:$B$6,0),MATCH('EIaE-BEE'!K$1,'state specific adjustments'!$C$3:$AG$3,0)),1)</f>
        <v>3529188</v>
      </c>
      <c r="L2">
        <f>exports!N2*IFERROR(INDEX('state specific adjustments'!$C$4:$AG$6,MATCH(About!$B$2,'state specific adjustments'!$B$4:$B$6,0),MATCH('EIaE-BEE'!L$1,'state specific adjustments'!$C$3:$AG$3,0)),1)</f>
        <v>3529188</v>
      </c>
      <c r="M2">
        <f>exports!O2*IFERROR(INDEX('state specific adjustments'!$C$4:$AG$6,MATCH(About!$B$2,'state specific adjustments'!$B$4:$B$6,0),MATCH('EIaE-BEE'!M$1,'state specific adjustments'!$C$3:$AG$3,0)),1)</f>
        <v>3529188</v>
      </c>
      <c r="N2">
        <f>exports!P2*IFERROR(INDEX('state specific adjustments'!$C$4:$AG$6,MATCH(About!$B$2,'state specific adjustments'!$B$4:$B$6,0),MATCH('EIaE-BEE'!N$1,'state specific adjustments'!$C$3:$AG$3,0)),1)</f>
        <v>3529188</v>
      </c>
      <c r="O2">
        <f>exports!Q2*IFERROR(INDEX('state specific adjustments'!$C$4:$AG$6,MATCH(About!$B$2,'state specific adjustments'!$B$4:$B$6,0),MATCH('EIaE-BEE'!O$1,'state specific adjustments'!$C$3:$AG$3,0)),1)</f>
        <v>3529188</v>
      </c>
      <c r="P2">
        <f>exports!R2*IFERROR(INDEX('state specific adjustments'!$C$4:$AG$6,MATCH(About!$B$2,'state specific adjustments'!$B$4:$B$6,0),MATCH('EIaE-BEE'!P$1,'state specific adjustments'!$C$3:$AG$3,0)),1)</f>
        <v>3529188</v>
      </c>
      <c r="Q2">
        <f>exports!S2*IFERROR(INDEX('state specific adjustments'!$C$4:$AG$6,MATCH(About!$B$2,'state specific adjustments'!$B$4:$B$6,0),MATCH('EIaE-BEE'!Q$1,'state specific adjustments'!$C$3:$AG$3,0)),1)</f>
        <v>3529188</v>
      </c>
      <c r="R2">
        <f>exports!T2*IFERROR(INDEX('state specific adjustments'!$C$4:$AG$6,MATCH(About!$B$2,'state specific adjustments'!$B$4:$B$6,0),MATCH('EIaE-BEE'!R$1,'state specific adjustments'!$C$3:$AG$3,0)),1)</f>
        <v>3529188</v>
      </c>
      <c r="S2">
        <f>exports!U2*IFERROR(INDEX('state specific adjustments'!$C$4:$AG$6,MATCH(About!$B$2,'state specific adjustments'!$B$4:$B$6,0),MATCH('EIaE-BEE'!S$1,'state specific adjustments'!$C$3:$AG$3,0)),1)</f>
        <v>3529188</v>
      </c>
      <c r="T2">
        <f>exports!V2*IFERROR(INDEX('state specific adjustments'!$C$4:$AG$6,MATCH(About!$B$2,'state specific adjustments'!$B$4:$B$6,0),MATCH('EIaE-BEE'!T$1,'state specific adjustments'!$C$3:$AG$3,0)),1)</f>
        <v>3529188</v>
      </c>
      <c r="U2">
        <f>exports!W2*IFERROR(INDEX('state specific adjustments'!$C$4:$AG$6,MATCH(About!$B$2,'state specific adjustments'!$B$4:$B$6,0),MATCH('EIaE-BEE'!U$1,'state specific adjustments'!$C$3:$AG$3,0)),1)</f>
        <v>3529188</v>
      </c>
      <c r="V2">
        <f>exports!X2*IFERROR(INDEX('state specific adjustments'!$C$4:$AG$6,MATCH(About!$B$2,'state specific adjustments'!$B$4:$B$6,0),MATCH('EIaE-BEE'!V$1,'state specific adjustments'!$C$3:$AG$3,0)),1)</f>
        <v>3529188</v>
      </c>
      <c r="W2">
        <f>exports!Y2*IFERROR(INDEX('state specific adjustments'!$C$4:$AG$6,MATCH(About!$B$2,'state specific adjustments'!$B$4:$B$6,0),MATCH('EIaE-BEE'!W$1,'state specific adjustments'!$C$3:$AG$3,0)),1)</f>
        <v>3529188</v>
      </c>
      <c r="X2">
        <f>exports!Z2*IFERROR(INDEX('state specific adjustments'!$C$4:$AG$6,MATCH(About!$B$2,'state specific adjustments'!$B$4:$B$6,0),MATCH('EIaE-BEE'!X$1,'state specific adjustments'!$C$3:$AG$3,0)),1)</f>
        <v>3529188</v>
      </c>
      <c r="Y2">
        <f>exports!AA2*IFERROR(INDEX('state specific adjustments'!$C$4:$AG$6,MATCH(About!$B$2,'state specific adjustments'!$B$4:$B$6,0),MATCH('EIaE-BEE'!Y$1,'state specific adjustments'!$C$3:$AG$3,0)),1)</f>
        <v>3529188</v>
      </c>
      <c r="Z2">
        <f>exports!AB2*IFERROR(INDEX('state specific adjustments'!$C$4:$AG$6,MATCH(About!$B$2,'state specific adjustments'!$B$4:$B$6,0),MATCH('EIaE-BEE'!Z$1,'state specific adjustments'!$C$3:$AG$3,0)),1)</f>
        <v>3529188</v>
      </c>
      <c r="AA2">
        <f>exports!AC2*IFERROR(INDEX('state specific adjustments'!$C$4:$AG$6,MATCH(About!$B$2,'state specific adjustments'!$B$4:$B$6,0),MATCH('EIaE-BEE'!AA$1,'state specific adjustments'!$C$3:$AG$3,0)),1)</f>
        <v>3529188</v>
      </c>
      <c r="AB2">
        <f>exports!AD2*IFERROR(INDEX('state specific adjustments'!$C$4:$AG$6,MATCH(About!$B$2,'state specific adjustments'!$B$4:$B$6,0),MATCH('EIaE-BEE'!AB$1,'state specific adjustments'!$C$3:$AG$3,0)),1)</f>
        <v>3529188</v>
      </c>
      <c r="AC2">
        <f>exports!AE2*IFERROR(INDEX('state specific adjustments'!$C$4:$AG$6,MATCH(About!$B$2,'state specific adjustments'!$B$4:$B$6,0),MATCH('EIaE-BEE'!AC$1,'state specific adjustments'!$C$3:$AG$3,0)),1)</f>
        <v>3529188</v>
      </c>
      <c r="AD2">
        <f>exports!AF2*IFERROR(INDEX('state specific adjustments'!$C$4:$AG$6,MATCH(About!$B$2,'state specific adjustments'!$B$4:$B$6,0),MATCH('EIaE-BEE'!AD$1,'state specific adjustments'!$C$3:$AG$3,0)),1)</f>
        <v>3529188</v>
      </c>
      <c r="AE2">
        <f>exports!AG2*IFERROR(INDEX('state specific adjustments'!$C$4:$AG$6,MATCH(About!$B$2,'state specific adjustments'!$B$4:$B$6,0),MATCH('EIaE-BEE'!AE$1,'state specific adjustments'!$C$3:$AG$3,0)),1)</f>
        <v>3529188</v>
      </c>
      <c r="AF2">
        <f>exports!AH2*IFERROR(INDEX('state specific adjustments'!$C$4:$AG$6,MATCH(About!$B$2,'state specific adjustments'!$B$4:$B$6,0),MATCH('EIaE-BEE'!AF$1,'state specific adjustments'!$C$3:$AG$3,0)),1)</f>
        <v>3529188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26.176708915596222</v>
      </c>
      <c r="C2" s="12">
        <f t="shared" si="0"/>
        <v>26.176708915596222</v>
      </c>
      <c r="D2" s="12">
        <f>E2</f>
        <v>26.176708915596222</v>
      </c>
      <c r="E2" s="194">
        <f>SUMIFS('Table 7_Wholesale prices'!D$18:D$65,'Table 7_Wholesale prices'!$B$18:$B$65,About!$B$2)</f>
        <v>26.176708915596222</v>
      </c>
      <c r="F2" s="194">
        <f>SUMIFS('Table 7_Wholesale prices'!E$18:E$65,'Table 7_Wholesale prices'!$B$18:$B$65,About!$B$2)</f>
        <v>29.183187573432399</v>
      </c>
      <c r="G2" s="194">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26.176708915596222</v>
      </c>
      <c r="C2" s="12">
        <f t="shared" si="0"/>
        <v>26.176708915596222</v>
      </c>
      <c r="D2" s="12">
        <f>E2</f>
        <v>26.176708915596222</v>
      </c>
      <c r="E2" s="194">
        <f>SUMIFS('Table 7_Wholesale prices'!D$18:D$65,'Table 7_Wholesale prices'!$B$18:$B$65,About!$B$2)</f>
        <v>26.176708915596222</v>
      </c>
      <c r="F2" s="194">
        <f>SUMIFS('Table 7_Wholesale prices'!E$18:E$65,'Table 7_Wholesale prices'!$B$18:$B$65,About!$B$2)</f>
        <v>29.183187573432399</v>
      </c>
      <c r="G2" s="194">
        <f>SUMIFS('Table 7_Wholesale prices'!F$18:F$65,'Table 7_Wholesale prices'!$B$18:$B$65,About!$B$2)</f>
        <v>32.543812840086375</v>
      </c>
      <c r="H2" s="12">
        <f>G2</f>
        <v>32.543812840086375</v>
      </c>
      <c r="I2" s="12">
        <f t="shared" ref="I2:AF2" si="1">H2</f>
        <v>32.543812840086375</v>
      </c>
      <c r="J2" s="12">
        <f t="shared" si="1"/>
        <v>32.543812840086375</v>
      </c>
      <c r="K2" s="12">
        <f t="shared" si="1"/>
        <v>32.543812840086375</v>
      </c>
      <c r="L2" s="12">
        <f t="shared" si="1"/>
        <v>32.543812840086375</v>
      </c>
      <c r="M2" s="12">
        <f t="shared" si="1"/>
        <v>32.543812840086375</v>
      </c>
      <c r="N2" s="12">
        <f t="shared" si="1"/>
        <v>32.543812840086375</v>
      </c>
      <c r="O2" s="12">
        <f t="shared" si="1"/>
        <v>32.543812840086375</v>
      </c>
      <c r="P2" s="12">
        <f t="shared" si="1"/>
        <v>32.543812840086375</v>
      </c>
      <c r="Q2" s="12">
        <f t="shared" si="1"/>
        <v>32.543812840086375</v>
      </c>
      <c r="R2" s="12">
        <f t="shared" si="1"/>
        <v>32.543812840086375</v>
      </c>
      <c r="S2" s="12">
        <f t="shared" si="1"/>
        <v>32.543812840086375</v>
      </c>
      <c r="T2" s="12">
        <f t="shared" si="1"/>
        <v>32.543812840086375</v>
      </c>
      <c r="U2" s="12">
        <f t="shared" si="1"/>
        <v>32.543812840086375</v>
      </c>
      <c r="V2" s="12">
        <f t="shared" si="1"/>
        <v>32.543812840086375</v>
      </c>
      <c r="W2" s="12">
        <f t="shared" si="1"/>
        <v>32.543812840086375</v>
      </c>
      <c r="X2" s="12">
        <f t="shared" si="1"/>
        <v>32.543812840086375</v>
      </c>
      <c r="Y2" s="12">
        <f t="shared" si="1"/>
        <v>32.543812840086375</v>
      </c>
      <c r="Z2" s="12">
        <f t="shared" si="1"/>
        <v>32.543812840086375</v>
      </c>
      <c r="AA2" s="12">
        <f t="shared" si="1"/>
        <v>32.543812840086375</v>
      </c>
      <c r="AB2" s="12">
        <f t="shared" si="1"/>
        <v>32.543812840086375</v>
      </c>
      <c r="AC2" s="12">
        <f t="shared" si="1"/>
        <v>32.543812840086375</v>
      </c>
      <c r="AD2" s="12">
        <f t="shared" si="1"/>
        <v>32.543812840086375</v>
      </c>
      <c r="AE2" s="12">
        <f t="shared" si="1"/>
        <v>32.543812840086375</v>
      </c>
      <c r="AF2" s="12">
        <f t="shared" si="1"/>
        <v>32.543812840086375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2025-03-20T20:43:30Z</dcterms:modified>
</cp:coreProperties>
</file>