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SD\bldgs\BDESC\"/>
    </mc:Choice>
  </mc:AlternateContent>
  <xr:revisionPtr revIDLastSave="0" documentId="8_{0995C79E-858A-4D88-83C7-BF7E00141E2B}"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5"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<sst xmlns="http://schemas.openxmlformats.org/spreadsheetml/2006/main" count="50991" uniqueCount="1390">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</sst>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81</v>
      </c>
      <c r="C1" s="17">
        <v>45330</v>
      </c>
      <c r="D1" s="2"/>
      <c r="E1" s="2"/>
      <c r="F1" s="19" t="s">
        <v>146</v>
      </c>
      <c r="G1" s="19" t="s">
        <v>146</v>
      </c>
    </row>
    <row r="2" spans="1:7" ht="14.25" customHeight="1" x14ac:dyDescent="0.25">
      <c r="A2" s="1" t="s">
        <v>1</v>
      </c>
      <c r="B2" s="18" t="str">
        <f>LOOKUP(B1,F2:G51,G2:G51)</f>
        <v>SD</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b">
        <f>IF(A45=About!$B$1,SUM('BDESC-rural-residential'!$AF$8,'BDESC-urban-residential'!$AF$8,'BDESC-commercial'!$AF$8)='REEDS calc'!Q45,"NA")</f>
        <v>1</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SOUTH DAKOTA</v>
      </c>
    </row>
    <row r="3" spans="1:7" x14ac:dyDescent="0.2">
      <c r="A3" s="18" t="s">
        <v>95</v>
      </c>
      <c r="B3" s="18">
        <v>0.59</v>
      </c>
      <c r="C3" s="18">
        <v>0.41</v>
      </c>
      <c r="F3" s="14" t="s">
        <v>14</v>
      </c>
      <c r="G3">
        <f>SUMIFS(B:B,A:A,G2)</f>
        <v>0.56699999999999995</v>
      </c>
    </row>
    <row r="4" spans="1:7" x14ac:dyDescent="0.2">
      <c r="A4" s="18" t="s">
        <v>96</v>
      </c>
      <c r="B4" s="18">
        <v>0.66</v>
      </c>
      <c r="C4" s="18">
        <v>0.33999999999999903</v>
      </c>
      <c r="F4" s="14" t="s">
        <v>15</v>
      </c>
      <c r="G4">
        <f>SUMIFS(C:C,A:A,G2)</f>
        <v>0.432999999999999</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18.789134178321639</v>
      </c>
      <c r="C8" s="71">
        <f>INDEX('REEDS calc'!$C$64:$AG$113,MATCH(About!$B$2,'REEDS calc'!$B$64:$B$113,0),MATCH(C$1,'REEDS calc'!$C$63:$AG$63,0))*SUMIFS('res v com'!$E$3:$E$52,'res v com'!$B$3:$B$52,About!$B$2)*SUMIFS('Urban and Rural'!$C$2:$C$53,'Urban and Rural'!$A$2:$A$53,About!$B$1)</f>
        <v>18.789134178321639</v>
      </c>
      <c r="D8" s="71">
        <f>INDEX('REEDS calc'!$C$64:$AG$113,MATCH(About!$B$2,'REEDS calc'!$B$64:$B$113,0),MATCH(D$1,'REEDS calc'!$C$63:$AG$63,0))*SUMIFS('res v com'!$E$3:$E$52,'res v com'!$B$3:$B$52,About!$B$2)*SUMIFS('Urban and Rural'!$C$2:$C$53,'Urban and Rural'!$A$2:$A$53,About!$B$1)</f>
        <v>18.789134178321639</v>
      </c>
      <c r="E8" s="71">
        <f>INDEX('REEDS calc'!$C$64:$AG$113,MATCH(About!$B$2,'REEDS calc'!$B$64:$B$113,0),MATCH(E$1,'REEDS calc'!$C$63:$AG$63,0))*SUMIFS('res v com'!$E$3:$E$52,'res v com'!$B$3:$B$52,About!$B$2)*SUMIFS('Urban and Rural'!$C$2:$C$53,'Urban and Rural'!$A$2:$A$53,About!$B$1)</f>
        <v>24.145277626019755</v>
      </c>
      <c r="F8" s="71">
        <f>INDEX('REEDS calc'!$C$64:$AG$113,MATCH(About!$B$2,'REEDS calc'!$B$64:$B$113,0),MATCH(F$1,'REEDS calc'!$C$63:$AG$63,0))*SUMIFS('res v com'!$E$3:$E$52,'res v com'!$B$3:$B$52,About!$B$2)*SUMIFS('Urban and Rural'!$C$2:$C$53,'Urban and Rural'!$A$2:$A$53,About!$B$1)</f>
        <v>29.501421073717882</v>
      </c>
      <c r="G8" s="71">
        <f>INDEX('REEDS calc'!$C$64:$AG$113,MATCH(About!$B$2,'REEDS calc'!$B$64:$B$113,0),MATCH(G$1,'REEDS calc'!$C$63:$AG$63,0))*SUMIFS('res v com'!$E$3:$E$52,'res v com'!$B$3:$B$52,About!$B$2)*SUMIFS('Urban and Rural'!$C$2:$C$53,'Urban and Rural'!$A$2:$A$53,About!$B$1)</f>
        <v>34.225059014422996</v>
      </c>
      <c r="H8" s="71">
        <f>INDEX('REEDS calc'!$C$64:$AG$113,MATCH(About!$B$2,'REEDS calc'!$B$64:$B$113,0),MATCH(H$1,'REEDS calc'!$C$63:$AG$63,0))*SUMIFS('res v com'!$E$3:$E$52,'res v com'!$B$3:$B$52,About!$B$2)*SUMIFS('Urban and Rural'!$C$2:$C$53,'Urban and Rural'!$A$2:$A$53,About!$B$1)</f>
        <v>38.948696955128121</v>
      </c>
      <c r="I8" s="71">
        <f>INDEX('REEDS calc'!$C$64:$AG$113,MATCH(About!$B$2,'REEDS calc'!$B$64:$B$113,0),MATCH(I$1,'REEDS calc'!$C$63:$AG$63,0))*SUMIFS('res v com'!$E$3:$E$52,'res v com'!$B$3:$B$52,About!$B$2)*SUMIFS('Urban and Rural'!$C$2:$C$53,'Urban and Rural'!$A$2:$A$53,About!$B$1)</f>
        <v>46.36668433493579</v>
      </c>
      <c r="J8" s="71">
        <f>INDEX('REEDS calc'!$C$64:$AG$113,MATCH(About!$B$2,'REEDS calc'!$B$64:$B$113,0),MATCH(J$1,'REEDS calc'!$C$63:$AG$63,0))*SUMIFS('res v com'!$E$3:$E$52,'res v com'!$B$3:$B$52,About!$B$2)*SUMIFS('Urban and Rural'!$C$2:$C$53,'Urban and Rural'!$A$2:$A$53,About!$B$1)</f>
        <v>53.78467171474346</v>
      </c>
      <c r="K8" s="71">
        <f>INDEX('REEDS calc'!$C$64:$AG$113,MATCH(About!$B$2,'REEDS calc'!$B$64:$B$113,0),MATCH(K$1,'REEDS calc'!$C$63:$AG$63,0))*SUMIFS('res v com'!$E$3:$E$52,'res v com'!$B$3:$B$52,About!$B$2)*SUMIFS('Urban and Rural'!$C$2:$C$53,'Urban and Rural'!$A$2:$A$53,About!$B$1)</f>
        <v>65.448817387820355</v>
      </c>
      <c r="L8" s="71">
        <f>INDEX('REEDS calc'!$C$64:$AG$113,MATCH(About!$B$2,'REEDS calc'!$B$64:$B$113,0),MATCH(L$1,'REEDS calc'!$C$63:$AG$63,0))*SUMIFS('res v com'!$E$3:$E$52,'res v com'!$B$3:$B$52,About!$B$2)*SUMIFS('Urban and Rural'!$C$2:$C$53,'Urban and Rural'!$A$2:$A$53,About!$B$1)</f>
        <v>77.112963060897258</v>
      </c>
      <c r="M8" s="71">
        <f>INDEX('REEDS calc'!$C$64:$AG$113,MATCH(About!$B$2,'REEDS calc'!$B$64:$B$113,0),MATCH(M$1,'REEDS calc'!$C$63:$AG$63,0))*SUMIFS('res v com'!$E$3:$E$52,'res v com'!$B$3:$B$52,About!$B$2)*SUMIFS('Urban and Rural'!$C$2:$C$53,'Urban and Rural'!$A$2:$A$53,About!$B$1)</f>
        <v>87.310564102563902</v>
      </c>
      <c r="N8" s="71">
        <f>INDEX('REEDS calc'!$C$64:$AG$113,MATCH(About!$B$2,'REEDS calc'!$B$64:$B$113,0),MATCH(N$1,'REEDS calc'!$C$63:$AG$63,0))*SUMIFS('res v com'!$E$3:$E$52,'res v com'!$B$3:$B$52,About!$B$2)*SUMIFS('Urban and Rural'!$C$2:$C$53,'Urban and Rural'!$A$2:$A$53,About!$B$1)</f>
        <v>97.508165144230531</v>
      </c>
      <c r="O8" s="71">
        <f>INDEX('REEDS calc'!$C$64:$AG$113,MATCH(About!$B$2,'REEDS calc'!$B$64:$B$113,0),MATCH(O$1,'REEDS calc'!$C$63:$AG$63,0))*SUMIFS('res v com'!$E$3:$E$52,'res v com'!$B$3:$B$52,About!$B$2)*SUMIFS('Urban and Rural'!$C$2:$C$53,'Urban and Rural'!$A$2:$A$53,About!$B$1)</f>
        <v>105.01141674679462</v>
      </c>
      <c r="P8" s="71">
        <f>INDEX('REEDS calc'!$C$64:$AG$113,MATCH(About!$B$2,'REEDS calc'!$B$64:$B$113,0),MATCH(P$1,'REEDS calc'!$C$63:$AG$63,0))*SUMIFS('res v com'!$E$3:$E$52,'res v com'!$B$3:$B$52,About!$B$2)*SUMIFS('Urban and Rural'!$C$2:$C$53,'Urban and Rural'!$A$2:$A$53,About!$B$1)</f>
        <v>112.5146683493587</v>
      </c>
      <c r="Q8" s="71">
        <f>INDEX('REEDS calc'!$C$64:$AG$113,MATCH(About!$B$2,'REEDS calc'!$B$64:$B$113,0),MATCH(Q$1,'REEDS calc'!$C$63:$AG$63,0))*SUMIFS('res v com'!$E$3:$E$52,'res v com'!$B$3:$B$52,About!$B$2)*SUMIFS('Urban and Rural'!$C$2:$C$53,'Urban and Rural'!$A$2:$A$53,About!$B$1)</f>
        <v>113.70836746794845</v>
      </c>
      <c r="R8" s="71">
        <f>INDEX('REEDS calc'!$C$64:$AG$113,MATCH(About!$B$2,'REEDS calc'!$B$64:$B$113,0),MATCH(R$1,'REEDS calc'!$C$63:$AG$63,0))*SUMIFS('res v com'!$E$3:$E$52,'res v com'!$B$3:$B$52,About!$B$2)*SUMIFS('Urban and Rural'!$C$2:$C$53,'Urban and Rural'!$A$2:$A$53,About!$B$1)</f>
        <v>114.90206658653817</v>
      </c>
      <c r="S8" s="71">
        <f>INDEX('REEDS calc'!$C$64:$AG$113,MATCH(About!$B$2,'REEDS calc'!$B$64:$B$113,0),MATCH(S$1,'REEDS calc'!$C$63:$AG$63,0))*SUMIFS('res v com'!$E$3:$E$52,'res v com'!$B$3:$B$52,About!$B$2)*SUMIFS('Urban and Rural'!$C$2:$C$53,'Urban and Rural'!$A$2:$A$53,About!$B$1)</f>
        <v>116.07871286057667</v>
      </c>
      <c r="T8" s="71">
        <f>INDEX('REEDS calc'!$C$64:$AG$113,MATCH(About!$B$2,'REEDS calc'!$B$64:$B$113,0),MATCH(T$1,'REEDS calc'!$C$63:$AG$63,0))*SUMIFS('res v com'!$E$3:$E$52,'res v com'!$B$3:$B$52,About!$B$2)*SUMIFS('Urban and Rural'!$C$2:$C$53,'Urban and Rural'!$A$2:$A$53,About!$B$1)</f>
        <v>117.25535913461511</v>
      </c>
      <c r="U8" s="71">
        <f>INDEX('REEDS calc'!$C$64:$AG$113,MATCH(About!$B$2,'REEDS calc'!$B$64:$B$113,0),MATCH(U$1,'REEDS calc'!$C$63:$AG$63,0))*SUMIFS('res v com'!$E$3:$E$52,'res v com'!$B$3:$B$52,About!$B$2)*SUMIFS('Urban and Rural'!$C$2:$C$53,'Urban and Rural'!$A$2:$A$53,About!$B$1)</f>
        <v>118.48316394230741</v>
      </c>
      <c r="V8" s="71">
        <f>INDEX('REEDS calc'!$C$64:$AG$113,MATCH(About!$B$2,'REEDS calc'!$B$64:$B$113,0),MATCH(V$1,'REEDS calc'!$C$63:$AG$63,0))*SUMIFS('res v com'!$E$3:$E$52,'res v com'!$B$3:$B$52,About!$B$2)*SUMIFS('Urban and Rural'!$C$2:$C$53,'Urban and Rural'!$A$2:$A$53,About!$B$1)</f>
        <v>119.71096874999972</v>
      </c>
      <c r="W8" s="71">
        <f>INDEX('REEDS calc'!$C$64:$AG$113,MATCH(About!$B$2,'REEDS calc'!$B$64:$B$113,0),MATCH(W$1,'REEDS calc'!$C$63:$AG$63,0))*SUMIFS('res v com'!$E$3:$E$52,'res v com'!$B$3:$B$52,About!$B$2)*SUMIFS('Urban and Rural'!$C$2:$C$53,'Urban and Rural'!$A$2:$A$53,About!$B$1)</f>
        <v>120.93877355769203</v>
      </c>
      <c r="X8" s="71">
        <f>INDEX('REEDS calc'!$C$64:$AG$113,MATCH(About!$B$2,'REEDS calc'!$B$64:$B$113,0),MATCH(X$1,'REEDS calc'!$C$63:$AG$63,0))*SUMIFS('res v com'!$E$3:$E$52,'res v com'!$B$3:$B$52,About!$B$2)*SUMIFS('Urban and Rural'!$C$2:$C$53,'Urban and Rural'!$A$2:$A$53,About!$B$1)</f>
        <v>122.16657836538434</v>
      </c>
      <c r="Y8" s="71">
        <f>INDEX('REEDS calc'!$C$64:$AG$113,MATCH(About!$B$2,'REEDS calc'!$B$64:$B$113,0),MATCH(Y$1,'REEDS calc'!$C$63:$AG$63,0))*SUMIFS('res v com'!$E$3:$E$52,'res v com'!$B$3:$B$52,About!$B$2)*SUMIFS('Urban and Rural'!$C$2:$C$53,'Urban and Rural'!$A$2:$A$53,About!$B$1)</f>
        <v>123.58196446314075</v>
      </c>
      <c r="Z8" s="71">
        <f>INDEX('REEDS calc'!$C$64:$AG$113,MATCH(About!$B$2,'REEDS calc'!$B$64:$B$113,0),MATCH(Z$1,'REEDS calc'!$C$63:$AG$63,0))*SUMIFS('res v com'!$E$3:$E$52,'res v com'!$B$3:$B$52,About!$B$2)*SUMIFS('Urban and Rural'!$C$2:$C$53,'Urban and Rural'!$A$2:$A$53,About!$B$1)</f>
        <v>124.99735056089713</v>
      </c>
      <c r="AA8" s="71">
        <f>INDEX('REEDS calc'!$C$64:$AG$113,MATCH(About!$B$2,'REEDS calc'!$B$64:$B$113,0),MATCH(AA$1,'REEDS calc'!$C$63:$AG$63,0))*SUMIFS('res v com'!$E$3:$E$52,'res v com'!$B$3:$B$52,About!$B$2)*SUMIFS('Urban and Rural'!$C$2:$C$53,'Urban and Rural'!$A$2:$A$53,About!$B$1)</f>
        <v>126.19104967948688</v>
      </c>
      <c r="AB8" s="71">
        <f>INDEX('REEDS calc'!$C$64:$AG$113,MATCH(About!$B$2,'REEDS calc'!$B$64:$B$113,0),MATCH(AB$1,'REEDS calc'!$C$63:$AG$63,0))*SUMIFS('res v com'!$E$3:$E$52,'res v com'!$B$3:$B$52,About!$B$2)*SUMIFS('Urban and Rural'!$C$2:$C$53,'Urban and Rural'!$A$2:$A$53,About!$B$1)</f>
        <v>127.38474879807663</v>
      </c>
      <c r="AC8" s="71">
        <f>INDEX('REEDS calc'!$C$64:$AG$113,MATCH(About!$B$2,'REEDS calc'!$B$64:$B$113,0),MATCH(AC$1,'REEDS calc'!$C$63:$AG$63,0))*SUMIFS('res v com'!$E$3:$E$52,'res v com'!$B$3:$B$52,About!$B$2)*SUMIFS('Urban and Rural'!$C$2:$C$53,'Urban and Rural'!$A$2:$A$53,About!$B$1)</f>
        <v>130.02793970352533</v>
      </c>
      <c r="AD8" s="71">
        <f>INDEX('REEDS calc'!$C$64:$AG$113,MATCH(About!$B$2,'REEDS calc'!$B$64:$B$113,0),MATCH(AD$1,'REEDS calc'!$C$63:$AG$63,0))*SUMIFS('res v com'!$E$3:$E$52,'res v com'!$B$3:$B$52,About!$B$2)*SUMIFS('Urban and Rural'!$C$2:$C$53,'Urban and Rural'!$A$2:$A$53,About!$B$1)</f>
        <v>132.67113060897404</v>
      </c>
      <c r="AE8" s="71">
        <f>INDEX('REEDS calc'!$C$64:$AG$113,MATCH(About!$B$2,'REEDS calc'!$B$64:$B$113,0),MATCH(AE$1,'REEDS calc'!$C$63:$AG$63,0))*SUMIFS('res v com'!$E$3:$E$52,'res v com'!$B$3:$B$52,About!$B$2)*SUMIFS('Urban and Rural'!$C$2:$C$53,'Urban and Rural'!$A$2:$A$53,About!$B$1)</f>
        <v>135.26316298076893</v>
      </c>
      <c r="AF8" s="71">
        <f>INDEX('REEDS calc'!$C$64:$AG$113,MATCH(About!$B$2,'REEDS calc'!$B$64:$B$113,0),MATCH(AF$1,'REEDS calc'!$C$63:$AG$63,0))*SUMIFS('res v com'!$E$3:$E$52,'res v com'!$B$3:$B$52,About!$B$2)*SUMIFS('Urban and Rural'!$C$2:$C$53,'Urban and Rural'!$A$2:$A$53,About!$B$1)</f>
        <v>137.85519535256378</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24.603785402097902</v>
      </c>
      <c r="C8" s="71">
        <f>INDEX('REEDS calc'!$C$64:$AG$113,MATCH(About!$B$2,'REEDS calc'!$B$64:$B$113,0),MATCH(C$1,'REEDS calc'!$C$63:$AG$63,0))*SUMIFS('res v com'!$E$3:$E$52,'res v com'!$B$3:$B$52,About!$B$2)*SUMIFS('Urban and Rural'!$B$2:$B$53,'Urban and Rural'!$A$2:$A$53,About!$B$1)</f>
        <v>24.603785402097902</v>
      </c>
      <c r="D8" s="71">
        <f>INDEX('REEDS calc'!$C$64:$AG$113,MATCH(About!$B$2,'REEDS calc'!$B$64:$B$113,0),MATCH(D$1,'REEDS calc'!$C$63:$AG$63,0))*SUMIFS('res v com'!$E$3:$E$52,'res v com'!$B$3:$B$52,About!$B$2)*SUMIFS('Urban and Rural'!$B$2:$B$53,'Urban and Rural'!$A$2:$A$53,About!$B$1)</f>
        <v>24.603785402097902</v>
      </c>
      <c r="E8" s="71">
        <f>INDEX('REEDS calc'!$C$64:$AG$113,MATCH(About!$B$2,'REEDS calc'!$B$64:$B$113,0),MATCH(E$1,'REEDS calc'!$C$63:$AG$63,0))*SUMIFS('res v com'!$E$3:$E$52,'res v com'!$B$3:$B$52,About!$B$2)*SUMIFS('Urban and Rural'!$B$2:$B$53,'Urban and Rural'!$A$2:$A$53,About!$B$1)</f>
        <v>31.617488253933562</v>
      </c>
      <c r="F8" s="71">
        <f>INDEX('REEDS calc'!$C$64:$AG$113,MATCH(About!$B$2,'REEDS calc'!$B$64:$B$113,0),MATCH(F$1,'REEDS calc'!$C$63:$AG$63,0))*SUMIFS('res v com'!$E$3:$E$52,'res v com'!$B$3:$B$52,About!$B$2)*SUMIFS('Urban and Rural'!$B$2:$B$53,'Urban and Rural'!$A$2:$A$53,About!$B$1)</f>
        <v>38.631191105769226</v>
      </c>
      <c r="G8" s="71">
        <f>INDEX('REEDS calc'!$C$64:$AG$113,MATCH(About!$B$2,'REEDS calc'!$B$64:$B$113,0),MATCH(G$1,'REEDS calc'!$C$63:$AG$63,0))*SUMIFS('res v com'!$E$3:$E$52,'res v com'!$B$3:$B$52,About!$B$2)*SUMIFS('Urban and Rural'!$B$2:$B$53,'Urban and Rural'!$A$2:$A$53,About!$B$1)</f>
        <v>44.816647716346147</v>
      </c>
      <c r="H8" s="71">
        <f>INDEX('REEDS calc'!$C$64:$AG$113,MATCH(About!$B$2,'REEDS calc'!$B$64:$B$113,0),MATCH(H$1,'REEDS calc'!$C$63:$AG$63,0))*SUMIFS('res v com'!$E$3:$E$52,'res v com'!$B$3:$B$52,About!$B$2)*SUMIFS('Urban and Rural'!$B$2:$B$53,'Urban and Rural'!$A$2:$A$53,About!$B$1)</f>
        <v>51.002104326923074</v>
      </c>
      <c r="I8" s="71">
        <f>INDEX('REEDS calc'!$C$64:$AG$113,MATCH(About!$B$2,'REEDS calc'!$B$64:$B$113,0),MATCH(I$1,'REEDS calc'!$C$63:$AG$63,0))*SUMIFS('res v com'!$E$3:$E$52,'res v com'!$B$3:$B$52,About!$B$2)*SUMIFS('Urban and Rural'!$B$2:$B$53,'Urban and Rural'!$A$2:$A$53,About!$B$1)</f>
        <v>60.715727524038456</v>
      </c>
      <c r="J8" s="71">
        <f>INDEX('REEDS calc'!$C$64:$AG$113,MATCH(About!$B$2,'REEDS calc'!$B$64:$B$113,0),MATCH(J$1,'REEDS calc'!$C$63:$AG$63,0))*SUMIFS('res v com'!$E$3:$E$52,'res v com'!$B$3:$B$52,About!$B$2)*SUMIFS('Urban and Rural'!$B$2:$B$53,'Urban and Rural'!$A$2:$A$53,About!$B$1)</f>
        <v>70.429350721153824</v>
      </c>
      <c r="K8" s="71">
        <f>INDEX('REEDS calc'!$C$64:$AG$113,MATCH(About!$B$2,'REEDS calc'!$B$64:$B$113,0),MATCH(K$1,'REEDS calc'!$C$63:$AG$63,0))*SUMIFS('res v com'!$E$3:$E$52,'res v com'!$B$3:$B$52,About!$B$2)*SUMIFS('Urban and Rural'!$B$2:$B$53,'Urban and Rural'!$A$2:$A$53,About!$B$1)</f>
        <v>85.70318581730767</v>
      </c>
      <c r="L8" s="71">
        <f>INDEX('REEDS calc'!$C$64:$AG$113,MATCH(About!$B$2,'REEDS calc'!$B$64:$B$113,0),MATCH(L$1,'REEDS calc'!$C$63:$AG$63,0))*SUMIFS('res v com'!$E$3:$E$52,'res v com'!$B$3:$B$52,About!$B$2)*SUMIFS('Urban and Rural'!$B$2:$B$53,'Urban and Rural'!$A$2:$A$53,About!$B$1)</f>
        <v>100.97702091346153</v>
      </c>
      <c r="M8" s="71">
        <f>INDEX('REEDS calc'!$C$64:$AG$113,MATCH(About!$B$2,'REEDS calc'!$B$64:$B$113,0),MATCH(M$1,'REEDS calc'!$C$63:$AG$63,0))*SUMIFS('res v com'!$E$3:$E$52,'res v com'!$B$3:$B$52,About!$B$2)*SUMIFS('Urban and Rural'!$B$2:$B$53,'Urban and Rural'!$A$2:$A$53,About!$B$1)</f>
        <v>114.33046153846152</v>
      </c>
      <c r="N8" s="71">
        <f>INDEX('REEDS calc'!$C$64:$AG$113,MATCH(About!$B$2,'REEDS calc'!$B$64:$B$113,0),MATCH(N$1,'REEDS calc'!$C$63:$AG$63,0))*SUMIFS('res v com'!$E$3:$E$52,'res v com'!$B$3:$B$52,About!$B$2)*SUMIFS('Urban and Rural'!$B$2:$B$53,'Urban and Rural'!$A$2:$A$53,About!$B$1)</f>
        <v>127.68390216346151</v>
      </c>
      <c r="O8" s="71">
        <f>INDEX('REEDS calc'!$C$64:$AG$113,MATCH(About!$B$2,'REEDS calc'!$B$64:$B$113,0),MATCH(O$1,'REEDS calc'!$C$63:$AG$63,0))*SUMIFS('res v com'!$E$3:$E$52,'res v com'!$B$3:$B$52,About!$B$2)*SUMIFS('Urban and Rural'!$B$2:$B$53,'Urban and Rural'!$A$2:$A$53,About!$B$1)</f>
        <v>137.50917620192305</v>
      </c>
      <c r="P8" s="71">
        <f>INDEX('REEDS calc'!$C$64:$AG$113,MATCH(About!$B$2,'REEDS calc'!$B$64:$B$113,0),MATCH(P$1,'REEDS calc'!$C$63:$AG$63,0))*SUMIFS('res v com'!$E$3:$E$52,'res v com'!$B$3:$B$52,About!$B$2)*SUMIFS('Urban and Rural'!$B$2:$B$53,'Urban and Rural'!$A$2:$A$53,About!$B$1)</f>
        <v>147.3344502403846</v>
      </c>
      <c r="Q8" s="71">
        <f>INDEX('REEDS calc'!$C$64:$AG$113,MATCH(About!$B$2,'REEDS calc'!$B$64:$B$113,0),MATCH(Q$1,'REEDS calc'!$C$63:$AG$63,0))*SUMIFS('res v com'!$E$3:$E$52,'res v com'!$B$3:$B$52,About!$B$2)*SUMIFS('Urban and Rural'!$B$2:$B$53,'Urban and Rural'!$A$2:$A$53,About!$B$1)</f>
        <v>148.89756201923075</v>
      </c>
      <c r="R8" s="71">
        <f>INDEX('REEDS calc'!$C$64:$AG$113,MATCH(About!$B$2,'REEDS calc'!$B$64:$B$113,0),MATCH(R$1,'REEDS calc'!$C$63:$AG$63,0))*SUMIFS('res v com'!$E$3:$E$52,'res v com'!$B$3:$B$52,About!$B$2)*SUMIFS('Urban and Rural'!$B$2:$B$53,'Urban and Rural'!$A$2:$A$53,About!$B$1)</f>
        <v>150.46067379807687</v>
      </c>
      <c r="S8" s="71">
        <f>INDEX('REEDS calc'!$C$64:$AG$113,MATCH(About!$B$2,'REEDS calc'!$B$64:$B$113,0),MATCH(S$1,'REEDS calc'!$C$63:$AG$63,0))*SUMIFS('res v com'!$E$3:$E$52,'res v com'!$B$3:$B$52,About!$B$2)*SUMIFS('Urban and Rural'!$B$2:$B$53,'Urban and Rural'!$A$2:$A$53,About!$B$1)</f>
        <v>152.00145540865384</v>
      </c>
      <c r="T8" s="71">
        <f>INDEX('REEDS calc'!$C$64:$AG$113,MATCH(About!$B$2,'REEDS calc'!$B$64:$B$113,0),MATCH(T$1,'REEDS calc'!$C$63:$AG$63,0))*SUMIFS('res v com'!$E$3:$E$52,'res v com'!$B$3:$B$52,About!$B$2)*SUMIFS('Urban and Rural'!$B$2:$B$53,'Urban and Rural'!$A$2:$A$53,About!$B$1)</f>
        <v>153.54223701923075</v>
      </c>
      <c r="U8" s="71">
        <f>INDEX('REEDS calc'!$C$64:$AG$113,MATCH(About!$B$2,'REEDS calc'!$B$64:$B$113,0),MATCH(U$1,'REEDS calc'!$C$63:$AG$63,0))*SUMIFS('res v com'!$E$3:$E$52,'res v com'!$B$3:$B$52,About!$B$2)*SUMIFS('Urban and Rural'!$B$2:$B$53,'Urban and Rural'!$A$2:$A$53,About!$B$1)</f>
        <v>155.15000913461537</v>
      </c>
      <c r="V8" s="71">
        <f>INDEX('REEDS calc'!$C$64:$AG$113,MATCH(About!$B$2,'REEDS calc'!$B$64:$B$113,0),MATCH(V$1,'REEDS calc'!$C$63:$AG$63,0))*SUMIFS('res v com'!$E$3:$E$52,'res v com'!$B$3:$B$52,About!$B$2)*SUMIFS('Urban and Rural'!$B$2:$B$53,'Urban and Rural'!$A$2:$A$53,About!$B$1)</f>
        <v>156.75778124999999</v>
      </c>
      <c r="W8" s="71">
        <f>INDEX('REEDS calc'!$C$64:$AG$113,MATCH(About!$B$2,'REEDS calc'!$B$64:$B$113,0),MATCH(W$1,'REEDS calc'!$C$63:$AG$63,0))*SUMIFS('res v com'!$E$3:$E$52,'res v com'!$B$3:$B$52,About!$B$2)*SUMIFS('Urban and Rural'!$B$2:$B$53,'Urban and Rural'!$A$2:$A$53,About!$B$1)</f>
        <v>158.36555336538461</v>
      </c>
      <c r="X8" s="71">
        <f>INDEX('REEDS calc'!$C$64:$AG$113,MATCH(About!$B$2,'REEDS calc'!$B$64:$B$113,0),MATCH(X$1,'REEDS calc'!$C$63:$AG$63,0))*SUMIFS('res v com'!$E$3:$E$52,'res v com'!$B$3:$B$52,About!$B$2)*SUMIFS('Urban and Rural'!$B$2:$B$53,'Urban and Rural'!$A$2:$A$53,About!$B$1)</f>
        <v>159.97332548076923</v>
      </c>
      <c r="Y8" s="71">
        <f>INDEX('REEDS calc'!$C$64:$AG$113,MATCH(About!$B$2,'REEDS calc'!$B$64:$B$113,0),MATCH(Y$1,'REEDS calc'!$C$63:$AG$63,0))*SUMIFS('res v com'!$E$3:$E$52,'res v com'!$B$3:$B$52,About!$B$2)*SUMIFS('Urban and Rural'!$B$2:$B$53,'Urban and Rural'!$A$2:$A$53,About!$B$1)</f>
        <v>161.82672944711538</v>
      </c>
      <c r="Z8" s="71">
        <f>INDEX('REEDS calc'!$C$64:$AG$113,MATCH(About!$B$2,'REEDS calc'!$B$64:$B$113,0),MATCH(Z$1,'REEDS calc'!$C$63:$AG$63,0))*SUMIFS('res v com'!$E$3:$E$52,'res v com'!$B$3:$B$52,About!$B$2)*SUMIFS('Urban and Rural'!$B$2:$B$53,'Urban and Rural'!$A$2:$A$53,About!$B$1)</f>
        <v>163.6801334134615</v>
      </c>
      <c r="AA8" s="71">
        <f>INDEX('REEDS calc'!$C$64:$AG$113,MATCH(About!$B$2,'REEDS calc'!$B$64:$B$113,0),MATCH(AA$1,'REEDS calc'!$C$63:$AG$63,0))*SUMIFS('res v com'!$E$3:$E$52,'res v com'!$B$3:$B$52,About!$B$2)*SUMIFS('Urban and Rural'!$B$2:$B$53,'Urban and Rural'!$A$2:$A$53,About!$B$1)</f>
        <v>165.24324519230768</v>
      </c>
      <c r="AB8" s="71">
        <f>INDEX('REEDS calc'!$C$64:$AG$113,MATCH(About!$B$2,'REEDS calc'!$B$64:$B$113,0),MATCH(AB$1,'REEDS calc'!$C$63:$AG$63,0))*SUMIFS('res v com'!$E$3:$E$52,'res v com'!$B$3:$B$52,About!$B$2)*SUMIFS('Urban and Rural'!$B$2:$B$53,'Urban and Rural'!$A$2:$A$53,About!$B$1)</f>
        <v>166.80635697115383</v>
      </c>
      <c r="AC8" s="71">
        <f>INDEX('REEDS calc'!$C$64:$AG$113,MATCH(About!$B$2,'REEDS calc'!$B$64:$B$113,0),MATCH(AC$1,'REEDS calc'!$C$63:$AG$63,0))*SUMIFS('res v com'!$E$3:$E$52,'res v com'!$B$3:$B$52,About!$B$2)*SUMIFS('Urban and Rural'!$B$2:$B$53,'Urban and Rural'!$A$2:$A$53,About!$B$1)</f>
        <v>170.26753305288457</v>
      </c>
      <c r="AD8" s="71">
        <f>INDEX('REEDS calc'!$C$64:$AG$113,MATCH(About!$B$2,'REEDS calc'!$B$64:$B$113,0),MATCH(AD$1,'REEDS calc'!$C$63:$AG$63,0))*SUMIFS('res v com'!$E$3:$E$52,'res v com'!$B$3:$B$52,About!$B$2)*SUMIFS('Urban and Rural'!$B$2:$B$53,'Urban and Rural'!$A$2:$A$53,About!$B$1)</f>
        <v>173.72870913461534</v>
      </c>
      <c r="AE8" s="71">
        <f>INDEX('REEDS calc'!$C$64:$AG$113,MATCH(About!$B$2,'REEDS calc'!$B$64:$B$113,0),MATCH(AE$1,'REEDS calc'!$C$63:$AG$63,0))*SUMIFS('res v com'!$E$3:$E$52,'res v com'!$B$3:$B$52,About!$B$2)*SUMIFS('Urban and Rural'!$B$2:$B$53,'Urban and Rural'!$A$2:$A$53,About!$B$1)</f>
        <v>177.12289471153846</v>
      </c>
      <c r="AF8" s="71">
        <f>INDEX('REEDS calc'!$C$64:$AG$113,MATCH(About!$B$2,'REEDS calc'!$B$64:$B$113,0),MATCH(AF$1,'REEDS calc'!$C$63:$AG$63,0))*SUMIFS('res v com'!$E$3:$E$52,'res v com'!$B$3:$B$52,About!$B$2)*SUMIFS('Urban and Rural'!$B$2:$B$53,'Urban and Rural'!$A$2:$A$53,About!$B$1)</f>
        <v>180.5170802884615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11.69798951048951</v>
      </c>
      <c r="C8" s="71">
        <f>INDEX('REEDS calc'!$C$64:$AG$113,MATCH(About!$B$2,'REEDS calc'!$B$64:$B$113,0),MATCH(C$1,'REEDS calc'!$C$63:$AG$63,0))*SUMIFS('res v com'!$F$3:$F$52,'res v com'!$B$3:$B$52,About!$B$2)</f>
        <v>11.69798951048951</v>
      </c>
      <c r="D8" s="71">
        <f>INDEX('REEDS calc'!$C$64:$AG$113,MATCH(About!$B$2,'REEDS calc'!$B$64:$B$113,0),MATCH(D$1,'REEDS calc'!$C$63:$AG$63,0))*SUMIFS('res v com'!$F$3:$F$52,'res v com'!$B$3:$B$52,About!$B$2)</f>
        <v>11.69798951048951</v>
      </c>
      <c r="E8" s="71">
        <f>INDEX('REEDS calc'!$C$64:$AG$113,MATCH(About!$B$2,'REEDS calc'!$B$64:$B$113,0),MATCH(E$1,'REEDS calc'!$C$63:$AG$63,0))*SUMIFS('res v com'!$F$3:$F$52,'res v com'!$B$3:$B$52,About!$B$2)</f>
        <v>15.032688665501164</v>
      </c>
      <c r="F8" s="71">
        <f>INDEX('REEDS calc'!$C$64:$AG$113,MATCH(About!$B$2,'REEDS calc'!$B$64:$B$113,0),MATCH(F$1,'REEDS calc'!$C$63:$AG$63,0))*SUMIFS('res v com'!$F$3:$F$52,'res v com'!$B$3:$B$52,About!$B$2)</f>
        <v>18.367387820512818</v>
      </c>
      <c r="G8" s="71">
        <f>INDEX('REEDS calc'!$C$64:$AG$113,MATCH(About!$B$2,'REEDS calc'!$B$64:$B$113,0),MATCH(G$1,'REEDS calc'!$C$63:$AG$63,0))*SUMIFS('res v com'!$F$3:$F$52,'res v com'!$B$3:$B$52,About!$B$2)</f>
        <v>21.308293269230766</v>
      </c>
      <c r="H8" s="71">
        <f>INDEX('REEDS calc'!$C$64:$AG$113,MATCH(About!$B$2,'REEDS calc'!$B$64:$B$113,0),MATCH(H$1,'REEDS calc'!$C$63:$AG$63,0))*SUMIFS('res v com'!$F$3:$F$52,'res v com'!$B$3:$B$52,About!$B$2)</f>
        <v>24.249198717948715</v>
      </c>
      <c r="I8" s="71">
        <f>INDEX('REEDS calc'!$C$64:$AG$113,MATCH(About!$B$2,'REEDS calc'!$B$64:$B$113,0),MATCH(I$1,'REEDS calc'!$C$63:$AG$63,0))*SUMIFS('res v com'!$F$3:$F$52,'res v com'!$B$3:$B$52,About!$B$2)</f>
        <v>28.867588141025635</v>
      </c>
      <c r="J8" s="71">
        <f>INDEX('REEDS calc'!$C$64:$AG$113,MATCH(About!$B$2,'REEDS calc'!$B$64:$B$113,0),MATCH(J$1,'REEDS calc'!$C$63:$AG$63,0))*SUMIFS('res v com'!$F$3:$F$52,'res v com'!$B$3:$B$52,About!$B$2)</f>
        <v>33.485977564102555</v>
      </c>
      <c r="K8" s="71">
        <f>INDEX('REEDS calc'!$C$64:$AG$113,MATCH(About!$B$2,'REEDS calc'!$B$64:$B$113,0),MATCH(K$1,'REEDS calc'!$C$63:$AG$63,0))*SUMIFS('res v com'!$F$3:$F$52,'res v com'!$B$3:$B$52,About!$B$2)</f>
        <v>40.747996794871781</v>
      </c>
      <c r="L8" s="71">
        <f>INDEX('REEDS calc'!$C$64:$AG$113,MATCH(About!$B$2,'REEDS calc'!$B$64:$B$113,0),MATCH(L$1,'REEDS calc'!$C$63:$AG$63,0))*SUMIFS('res v com'!$F$3:$F$52,'res v com'!$B$3:$B$52,About!$B$2)</f>
        <v>48.010016025641015</v>
      </c>
      <c r="M8" s="71">
        <f>INDEX('REEDS calc'!$C$64:$AG$113,MATCH(About!$B$2,'REEDS calc'!$B$64:$B$113,0),MATCH(M$1,'REEDS calc'!$C$63:$AG$63,0))*SUMIFS('res v com'!$F$3:$F$52,'res v com'!$B$3:$B$52,About!$B$2)</f>
        <v>54.358974358974351</v>
      </c>
      <c r="N8" s="71">
        <f>INDEX('REEDS calc'!$C$64:$AG$113,MATCH(About!$B$2,'REEDS calc'!$B$64:$B$113,0),MATCH(N$1,'REEDS calc'!$C$63:$AG$63,0))*SUMIFS('res v com'!$F$3:$F$52,'res v com'!$B$3:$B$52,About!$B$2)</f>
        <v>60.707932692307679</v>
      </c>
      <c r="O8" s="71">
        <f>INDEX('REEDS calc'!$C$64:$AG$113,MATCH(About!$B$2,'REEDS calc'!$B$64:$B$113,0),MATCH(O$1,'REEDS calc'!$C$63:$AG$63,0))*SUMIFS('res v com'!$F$3:$F$52,'res v com'!$B$3:$B$52,About!$B$2)</f>
        <v>65.37940705128203</v>
      </c>
      <c r="P8" s="71">
        <f>INDEX('REEDS calc'!$C$64:$AG$113,MATCH(About!$B$2,'REEDS calc'!$B$64:$B$113,0),MATCH(P$1,'REEDS calc'!$C$63:$AG$63,0))*SUMIFS('res v com'!$F$3:$F$52,'res v com'!$B$3:$B$52,About!$B$2)</f>
        <v>70.050881410256395</v>
      </c>
      <c r="Q8" s="71">
        <f>INDEX('REEDS calc'!$C$64:$AG$113,MATCH(About!$B$2,'REEDS calc'!$B$64:$B$113,0),MATCH(Q$1,'REEDS calc'!$C$63:$AG$63,0))*SUMIFS('res v com'!$F$3:$F$52,'res v com'!$B$3:$B$52,About!$B$2)</f>
        <v>70.794070512820497</v>
      </c>
      <c r="R8" s="71">
        <f>INDEX('REEDS calc'!$C$64:$AG$113,MATCH(About!$B$2,'REEDS calc'!$B$64:$B$113,0),MATCH(R$1,'REEDS calc'!$C$63:$AG$63,0))*SUMIFS('res v com'!$F$3:$F$52,'res v com'!$B$3:$B$52,About!$B$2)</f>
        <v>71.537259615384599</v>
      </c>
      <c r="S8" s="71">
        <f>INDEX('REEDS calc'!$C$64:$AG$113,MATCH(About!$B$2,'REEDS calc'!$B$64:$B$113,0),MATCH(S$1,'REEDS calc'!$C$63:$AG$63,0))*SUMIFS('res v com'!$F$3:$F$52,'res v com'!$B$3:$B$52,About!$B$2)</f>
        <v>72.269831730769226</v>
      </c>
      <c r="T8" s="71">
        <f>INDEX('REEDS calc'!$C$64:$AG$113,MATCH(About!$B$2,'REEDS calc'!$B$64:$B$113,0),MATCH(T$1,'REEDS calc'!$C$63:$AG$63,0))*SUMIFS('res v com'!$F$3:$F$52,'res v com'!$B$3:$B$52,About!$B$2)</f>
        <v>73.00240384615384</v>
      </c>
      <c r="U8" s="71">
        <f>INDEX('REEDS calc'!$C$64:$AG$113,MATCH(About!$B$2,'REEDS calc'!$B$64:$B$113,0),MATCH(U$1,'REEDS calc'!$C$63:$AG$63,0))*SUMIFS('res v com'!$F$3:$F$52,'res v com'!$B$3:$B$52,About!$B$2)</f>
        <v>73.766826923076906</v>
      </c>
      <c r="V8" s="71">
        <f>INDEX('REEDS calc'!$C$64:$AG$113,MATCH(About!$B$2,'REEDS calc'!$B$64:$B$113,0),MATCH(V$1,'REEDS calc'!$C$63:$AG$63,0))*SUMIFS('res v com'!$F$3:$F$52,'res v com'!$B$3:$B$52,About!$B$2)</f>
        <v>74.531249999999986</v>
      </c>
      <c r="W8" s="71">
        <f>INDEX('REEDS calc'!$C$64:$AG$113,MATCH(About!$B$2,'REEDS calc'!$B$64:$B$113,0),MATCH(W$1,'REEDS calc'!$C$63:$AG$63,0))*SUMIFS('res v com'!$F$3:$F$52,'res v com'!$B$3:$B$52,About!$B$2)</f>
        <v>75.295673076923066</v>
      </c>
      <c r="X8" s="71">
        <f>INDEX('REEDS calc'!$C$64:$AG$113,MATCH(About!$B$2,'REEDS calc'!$B$64:$B$113,0),MATCH(X$1,'REEDS calc'!$C$63:$AG$63,0))*SUMIFS('res v com'!$F$3:$F$52,'res v com'!$B$3:$B$52,About!$B$2)</f>
        <v>76.060096153846146</v>
      </c>
      <c r="Y8" s="71">
        <f>INDEX('REEDS calc'!$C$64:$AG$113,MATCH(About!$B$2,'REEDS calc'!$B$64:$B$113,0),MATCH(Y$1,'REEDS calc'!$C$63:$AG$63,0))*SUMIFS('res v com'!$F$3:$F$52,'res v com'!$B$3:$B$52,About!$B$2)</f>
        <v>76.941306089743577</v>
      </c>
      <c r="Z8" s="71">
        <f>INDEX('REEDS calc'!$C$64:$AG$113,MATCH(About!$B$2,'REEDS calc'!$B$64:$B$113,0),MATCH(Z$1,'REEDS calc'!$C$63:$AG$63,0))*SUMIFS('res v com'!$F$3:$F$52,'res v com'!$B$3:$B$52,About!$B$2)</f>
        <v>77.822516025641008</v>
      </c>
      <c r="AA8" s="71">
        <f>INDEX('REEDS calc'!$C$64:$AG$113,MATCH(About!$B$2,'REEDS calc'!$B$64:$B$113,0),MATCH(AA$1,'REEDS calc'!$C$63:$AG$63,0))*SUMIFS('res v com'!$F$3:$F$52,'res v com'!$B$3:$B$52,About!$B$2)</f>
        <v>78.56570512820511</v>
      </c>
      <c r="AB8" s="71">
        <f>INDEX('REEDS calc'!$C$64:$AG$113,MATCH(About!$B$2,'REEDS calc'!$B$64:$B$113,0),MATCH(AB$1,'REEDS calc'!$C$63:$AG$63,0))*SUMIFS('res v com'!$F$3:$F$52,'res v com'!$B$3:$B$52,About!$B$2)</f>
        <v>79.308894230769212</v>
      </c>
      <c r="AC8" s="71">
        <f>INDEX('REEDS calc'!$C$64:$AG$113,MATCH(About!$B$2,'REEDS calc'!$B$64:$B$113,0),MATCH(AC$1,'REEDS calc'!$C$63:$AG$63,0))*SUMIFS('res v com'!$F$3:$F$52,'res v com'!$B$3:$B$52,About!$B$2)</f>
        <v>80.954527243589737</v>
      </c>
      <c r="AD8" s="71">
        <f>INDEX('REEDS calc'!$C$64:$AG$113,MATCH(About!$B$2,'REEDS calc'!$B$64:$B$113,0),MATCH(AD$1,'REEDS calc'!$C$63:$AG$63,0))*SUMIFS('res v com'!$F$3:$F$52,'res v com'!$B$3:$B$52,About!$B$2)</f>
        <v>82.600160256410248</v>
      </c>
      <c r="AE8" s="71">
        <f>INDEX('REEDS calc'!$C$64:$AG$113,MATCH(About!$B$2,'REEDS calc'!$B$64:$B$113,0),MATCH(AE$1,'REEDS calc'!$C$63:$AG$63,0))*SUMIFS('res v com'!$F$3:$F$52,'res v com'!$B$3:$B$52,About!$B$2)</f>
        <v>84.213942307692307</v>
      </c>
      <c r="AF8" s="71">
        <f>INDEX('REEDS calc'!$C$64:$AG$113,MATCH(About!$B$2,'REEDS calc'!$B$64:$B$113,0),MATCH(AF$1,'REEDS calc'!$C$63:$AG$63,0))*SUMIFS('res v com'!$F$3:$F$52,'res v com'!$B$3:$B$52,About!$B$2)</f>
        <v>85.827724358974336</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2024-02-08T18:59:14Z</dcterms:modified>
</cp:coreProperties>
</file>