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2F356EF0-4D00-443C-B783-C9F4C5FF3BD7}"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P4" i="28" s="1"/>
  <c r="E3" i="24"/>
  <c r="BQ3" i="24"/>
  <c r="J23" i="26"/>
  <c r="K23" i="26" s="1"/>
  <c r="X4" i="28"/>
  <c r="AF4" i="28"/>
  <c r="P5" i="28"/>
  <c r="H6" i="28"/>
  <c r="P6" i="28"/>
  <c r="H7" i="28"/>
  <c r="H8" i="28"/>
  <c r="AF8" i="28"/>
  <c r="P9" i="28"/>
  <c r="P10" i="28"/>
  <c r="X10" i="28"/>
  <c r="AF10" i="28"/>
  <c r="S12" i="28"/>
  <c r="AD12" i="28"/>
  <c r="AF13" i="28"/>
  <c r="Z15" i="28"/>
  <c r="G17" i="28"/>
  <c r="Z17" i="28"/>
  <c r="G21" i="28"/>
  <c r="Z21" i="28"/>
  <c r="P22" i="28"/>
  <c r="P24" i="28"/>
  <c r="P26" i="28"/>
  <c r="G27" i="28"/>
  <c r="P28" i="28"/>
  <c r="G29" i="28"/>
  <c r="AB31" i="28"/>
  <c r="X32" i="28"/>
  <c r="P34" i="28"/>
  <c r="N35" i="28"/>
  <c r="G39" i="28"/>
  <c r="H41" i="28"/>
  <c r="N42" i="28"/>
  <c r="M43" i="28"/>
  <c r="O44" i="28"/>
  <c r="AB48" i="28"/>
  <c r="AE54" i="28"/>
  <c r="F58" i="28"/>
  <c r="M61" i="28"/>
  <c r="F3" i="24"/>
  <c r="K5" i="23" s="1"/>
  <c r="L5" i="23" s="1"/>
  <c r="J30" i="19" s="1"/>
  <c r="AL3" i="24"/>
  <c r="BR3" i="24"/>
  <c r="O24" i="26"/>
  <c r="P24" i="26" s="1"/>
  <c r="Q4" i="28"/>
  <c r="Y4" i="28"/>
  <c r="I5" i="28"/>
  <c r="Q5" i="28"/>
  <c r="Y5" i="28"/>
  <c r="AG5" i="28"/>
  <c r="I6" i="28"/>
  <c r="I7" i="28"/>
  <c r="Q7" i="28"/>
  <c r="Y7" i="28"/>
  <c r="AG7" i="28"/>
  <c r="I8" i="28"/>
  <c r="Q8" i="28"/>
  <c r="AG8" i="28"/>
  <c r="Q9" i="28"/>
  <c r="Y9" i="28"/>
  <c r="AG9" i="28"/>
  <c r="I10" i="28"/>
  <c r="Q10" i="28"/>
  <c r="AG10" i="28"/>
  <c r="I11" i="28"/>
  <c r="Y11" i="28"/>
  <c r="AG11" i="28"/>
  <c r="J12" i="28"/>
  <c r="T12" i="28"/>
  <c r="J13" i="28"/>
  <c r="V13" i="28"/>
  <c r="AH13"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M75" i="28"/>
  <c r="E75" i="28"/>
  <c r="AC74" i="28"/>
  <c r="U74" i="28"/>
  <c r="M74" i="28"/>
  <c r="E74" i="28"/>
  <c r="AC73" i="28"/>
  <c r="M73" i="28"/>
  <c r="E73" i="28"/>
  <c r="AC72" i="28"/>
  <c r="U72" i="28"/>
  <c r="M72" i="28"/>
  <c r="E72" i="28"/>
  <c r="AC71" i="28"/>
  <c r="M71" i="28"/>
  <c r="E71" i="28"/>
  <c r="AC70" i="28"/>
  <c r="U70" i="28"/>
  <c r="M70" i="28"/>
  <c r="E70" i="28"/>
  <c r="AC69" i="28"/>
  <c r="M69" i="28"/>
  <c r="E69" i="28"/>
  <c r="AC68" i="28"/>
  <c r="U68" i="28"/>
  <c r="M68" i="28"/>
  <c r="E68" i="28"/>
  <c r="AC67" i="28"/>
  <c r="M67" i="28"/>
  <c r="E67" i="28"/>
  <c r="AC66" i="28"/>
  <c r="AB87" i="28"/>
  <c r="T87" i="28"/>
  <c r="L87" i="28"/>
  <c r="D87" i="28"/>
  <c r="T86" i="28"/>
  <c r="L86" i="28"/>
  <c r="D86" i="28"/>
  <c r="AB85" i="28"/>
  <c r="T85" i="28"/>
  <c r="L85" i="28"/>
  <c r="D85" i="28"/>
  <c r="T84" i="28"/>
  <c r="L84" i="28"/>
  <c r="D84" i="28"/>
  <c r="AB83" i="28"/>
  <c r="T83" i="28"/>
  <c r="L83" i="28"/>
  <c r="D83" i="28"/>
  <c r="T82" i="28"/>
  <c r="L82" i="28"/>
  <c r="D82" i="28"/>
  <c r="AB81" i="28"/>
  <c r="T81" i="28"/>
  <c r="L81" i="28"/>
  <c r="D81" i="28"/>
  <c r="T80" i="28"/>
  <c r="L80" i="28"/>
  <c r="D80" i="28"/>
  <c r="AB79" i="28"/>
  <c r="T79" i="28"/>
  <c r="L79" i="28"/>
  <c r="D79" i="28"/>
  <c r="T78" i="28"/>
  <c r="L78" i="28"/>
  <c r="D78" i="28"/>
  <c r="AB77" i="28"/>
  <c r="T77" i="28"/>
  <c r="L77" i="28"/>
  <c r="D77" i="28"/>
  <c r="T76" i="28"/>
  <c r="L76" i="28"/>
  <c r="D76" i="28"/>
  <c r="AB75" i="28"/>
  <c r="T75" i="28"/>
  <c r="L75" i="28"/>
  <c r="D75" i="28"/>
  <c r="T74" i="28"/>
  <c r="L74" i="28"/>
  <c r="D74" i="28"/>
  <c r="AB73" i="28"/>
  <c r="T73" i="28"/>
  <c r="L73" i="28"/>
  <c r="D73" i="28"/>
  <c r="T72" i="28"/>
  <c r="L72" i="28"/>
  <c r="D72" i="28"/>
  <c r="AB71" i="28"/>
  <c r="T71" i="28"/>
  <c r="L71" i="28"/>
  <c r="D71" i="28"/>
  <c r="T70" i="28"/>
  <c r="L70" i="28"/>
  <c r="D70" i="28"/>
  <c r="AB69" i="28"/>
  <c r="T69" i="28"/>
  <c r="L69" i="28"/>
  <c r="D69" i="28"/>
  <c r="T68" i="28"/>
  <c r="L68" i="28"/>
  <c r="D68" i="28"/>
  <c r="AB67" i="28"/>
  <c r="T67" i="28"/>
  <c r="L67" i="28"/>
  <c r="D67" i="28"/>
  <c r="AA87" i="28"/>
  <c r="AA85" i="28"/>
  <c r="H85" i="28"/>
  <c r="Q84" i="28"/>
  <c r="AA83" i="28"/>
  <c r="H83" i="28"/>
  <c r="Q82" i="28"/>
  <c r="H81" i="28"/>
  <c r="Q80" i="28"/>
  <c r="AA79" i="28"/>
  <c r="H79" i="28"/>
  <c r="Q78" i="28"/>
  <c r="AA77" i="28"/>
  <c r="H77" i="28"/>
  <c r="AA75" i="28"/>
  <c r="H75" i="28"/>
  <c r="Q74" i="28"/>
  <c r="AA73" i="28"/>
  <c r="H73" i="28"/>
  <c r="Q72" i="28"/>
  <c r="AA71" i="28"/>
  <c r="Q70" i="28"/>
  <c r="AA69" i="28"/>
  <c r="H69" i="28"/>
  <c r="Q68" i="28"/>
  <c r="AA67" i="28"/>
  <c r="H67" i="28"/>
  <c r="W66" i="28"/>
  <c r="G66" i="28"/>
  <c r="AE65" i="28"/>
  <c r="W65" i="28"/>
  <c r="O65" i="28"/>
  <c r="S87" i="28"/>
  <c r="Y85" i="28"/>
  <c r="C85" i="28"/>
  <c r="Y83" i="28"/>
  <c r="C83" i="28"/>
  <c r="P82" i="28"/>
  <c r="Y81" i="28"/>
  <c r="C81" i="28"/>
  <c r="P80" i="28"/>
  <c r="Y79" i="28"/>
  <c r="P78" i="28"/>
  <c r="Y77" i="28"/>
  <c r="C77" i="28"/>
  <c r="P76" i="28"/>
  <c r="Y75" i="28"/>
  <c r="C75" i="28"/>
  <c r="P74" i="28"/>
  <c r="C73" i="28"/>
  <c r="P72" i="28"/>
  <c r="Y71" i="28"/>
  <c r="C71" i="28"/>
  <c r="P70" i="28"/>
  <c r="Y69" i="28"/>
  <c r="C69" i="28"/>
  <c r="Y67" i="28"/>
  <c r="C67" i="28"/>
  <c r="V66" i="28"/>
  <c r="N66" i="28"/>
  <c r="F66" i="28"/>
  <c r="AD65" i="28"/>
  <c r="K87" i="28"/>
  <c r="AG84" i="28"/>
  <c r="K84" i="28"/>
  <c r="X83" i="28"/>
  <c r="AG82" i="28"/>
  <c r="K82" i="28"/>
  <c r="X81" i="28"/>
  <c r="AG80" i="28"/>
  <c r="X79" i="28"/>
  <c r="AG78" i="28"/>
  <c r="K78" i="28"/>
  <c r="X77" i="28"/>
  <c r="AG76" i="28"/>
  <c r="K76" i="28"/>
  <c r="X75" i="28"/>
  <c r="K74" i="28"/>
  <c r="X73" i="28"/>
  <c r="AG72" i="28"/>
  <c r="K72" i="28"/>
  <c r="X71" i="28"/>
  <c r="AG70" i="28"/>
  <c r="K70"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14" i="28" l="1"/>
  <c r="Q11" i="28"/>
  <c r="I9" i="28"/>
  <c r="Y6" i="28"/>
  <c r="V47" i="28"/>
  <c r="W33" i="28"/>
  <c r="Z23" i="28"/>
  <c r="S13" i="28"/>
  <c r="X8" i="28"/>
  <c r="J49" i="26"/>
  <c r="K49" i="26" s="1"/>
  <c r="X5"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Q1" i="28" s="1"/>
  <c r="H71" i="28"/>
  <c r="O66" i="28"/>
  <c r="P84" i="28"/>
  <c r="C79" i="28"/>
  <c r="Y73" i="28"/>
  <c r="P68" i="28"/>
  <c r="X85" i="28"/>
  <c r="K80" i="28"/>
  <c r="AG74" i="28"/>
  <c r="X69"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H1" i="28" l="1"/>
  <c r="F1" i="28"/>
  <c r="AA1" i="28"/>
  <c r="S1" i="28"/>
  <c r="AH1" i="28"/>
  <c r="P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<sst xmlns="http://schemas.openxmlformats.org/spreadsheetml/2006/main" count="35244" uniqueCount="4350">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</sst>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3909</v>
      </c>
      <c r="C1" s="432">
        <v>45485</v>
      </c>
      <c r="G1" s="433" t="s">
        <v>3919</v>
      </c>
      <c r="H1" s="433" t="s">
        <v>3920</v>
      </c>
    </row>
    <row r="2" spans="1:8" x14ac:dyDescent="0.75">
      <c r="B2" t="str">
        <f>_xlfn.XLOOKUP(B1,H:H,G:G,0,0,1)</f>
        <v>SD</v>
      </c>
      <c r="C2" t="str">
        <f>_xlfn.XLOOKUP(B2,G:G, H:H, 0,0,1)</f>
        <v>South Dakota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South Dakota.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South Dakota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PV:**South Dakota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Wind:**South Dakota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South Dakota.</v>
      </c>
      <c r="L9" s="2" t="str">
        <f>J9&amp;K9</f>
        <v>**Description:** This policy prevents new capacity of the selected type(s) from being built or deployed.  // **Guidance for setting values:**No new coal is planned in South Dakota.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5"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South Dakota</v>
      </c>
      <c r="B3" s="394">
        <f>ROUND(SUMIFS(B$4:B$54, $A$4:$A$54, $A$3),0)</f>
        <v>85695</v>
      </c>
      <c r="C3" s="395">
        <f t="shared" ref="C3" si="0">ROUND(SUMIFS(C$4:C$54, $A$4:$A$54, $A$3),0)</f>
        <v>86</v>
      </c>
      <c r="D3" s="394">
        <f>SUMIFS(D$4:D$54, $A$4:$A$54, $A$3)</f>
        <v>4734456</v>
      </c>
      <c r="E3" s="394">
        <f>SUMIFS(E$4:E$54, $A$4:$A$54, $A$3)</f>
        <v>0</v>
      </c>
      <c r="F3" s="396">
        <f>ROUND(SUMIFS(F$4:F$54,$A$4:$A$54,$A$3)*100,0)</f>
        <v>-100</v>
      </c>
      <c r="G3" s="177">
        <f>SUMIFS(G$4:G$54, $A$4:$A$54, $A$3)</f>
        <v>0</v>
      </c>
      <c r="H3" s="177">
        <f>SUMIFS(H$4:H$54, $A$4:$A$54, $A$3)</f>
        <v>3529188</v>
      </c>
      <c r="I3" s="396">
        <f>ROUND(SUMIFS(I$4:I$54,$A$4:$A$54,$A$3)*100,0)</f>
        <v>0</v>
      </c>
      <c r="J3" s="396">
        <f>ROUND(SUMIFS(J$4:J$54, $A$4:$A$54, $A$3),0)</f>
        <v>1117</v>
      </c>
      <c r="K3" s="177">
        <f t="shared" ref="K3:AI3" si="1">ROUND(SUMIFS(K$4:K$54, $A$4:$A$54, $A$3),0)</f>
        <v>406</v>
      </c>
      <c r="L3" s="396">
        <f t="shared" si="1"/>
        <v>534</v>
      </c>
      <c r="M3" s="177">
        <f t="shared" si="1"/>
        <v>0</v>
      </c>
      <c r="N3" s="177">
        <f t="shared" si="1"/>
        <v>0</v>
      </c>
      <c r="O3" s="177">
        <f t="shared" si="1"/>
        <v>0</v>
      </c>
      <c r="P3" s="177">
        <f t="shared" si="1"/>
        <v>0</v>
      </c>
      <c r="Q3" s="177">
        <f t="shared" si="1"/>
        <v>0</v>
      </c>
      <c r="R3" s="177">
        <f t="shared" si="1"/>
        <v>150</v>
      </c>
      <c r="S3" s="396">
        <f t="shared" si="1"/>
        <v>0</v>
      </c>
      <c r="T3" s="177">
        <f t="shared" si="1"/>
        <v>474</v>
      </c>
      <c r="U3" s="177">
        <f t="shared" si="1"/>
        <v>295</v>
      </c>
      <c r="V3" s="177">
        <f t="shared" si="1"/>
        <v>0</v>
      </c>
      <c r="W3" s="177">
        <f t="shared" si="1"/>
        <v>1598</v>
      </c>
      <c r="X3" s="177">
        <f t="shared" si="1"/>
        <v>1376</v>
      </c>
      <c r="Y3" s="177">
        <f t="shared" si="1"/>
        <v>1</v>
      </c>
      <c r="Z3" s="177">
        <f t="shared" si="1"/>
        <v>0</v>
      </c>
      <c r="AA3" s="177">
        <f t="shared" si="1"/>
        <v>0</v>
      </c>
      <c r="AB3" s="177">
        <f t="shared" si="1"/>
        <v>0</v>
      </c>
      <c r="AC3" s="177">
        <f t="shared" si="1"/>
        <v>213</v>
      </c>
      <c r="AD3" s="177">
        <f t="shared" si="1"/>
        <v>713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147</v>
      </c>
      <c r="AQ3" s="396">
        <f t="shared" si="3"/>
        <v>928767</v>
      </c>
      <c r="AR3" s="396">
        <f>ROUND(SUMIFS(AR$4:AR$54,$A$4:$A$54,$A$3),2)</f>
        <v>15.83</v>
      </c>
      <c r="AS3" s="177">
        <f>SUMIFS(AS$4:AS$54, $A$4:$A$54, $A$3)</f>
        <v>6266685000000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6640860353759.9199</v>
      </c>
      <c r="BB3" s="177">
        <f t="shared" si="4"/>
        <v>0</v>
      </c>
      <c r="BC3" s="177">
        <f t="shared" si="4"/>
        <v>0</v>
      </c>
      <c r="BD3" s="177">
        <f t="shared" si="4"/>
        <v>0</v>
      </c>
      <c r="BE3" s="177">
        <f t="shared" si="4"/>
        <v>0</v>
      </c>
      <c r="BF3" s="177">
        <f t="shared" si="4"/>
        <v>453853083914.16699</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55</v>
      </c>
      <c r="BT3" s="396">
        <f>ROUND(SUMIFS(BT$4:BT$54,$A$4:$A$54,$A$3)*100,0)</f>
        <v>51</v>
      </c>
      <c r="BU3" s="396">
        <f t="shared" ref="BU3:CH3" si="7">ROUND(SUMIFS(BU$4:BU$54,$A$4:$A$54,$A$3)*100,0)</f>
        <v>70</v>
      </c>
      <c r="BV3" s="396">
        <f t="shared" si="7"/>
        <v>79</v>
      </c>
      <c r="BW3" s="396">
        <f t="shared" si="7"/>
        <v>16</v>
      </c>
      <c r="BX3" s="396">
        <f t="shared" si="7"/>
        <v>21</v>
      </c>
      <c r="BY3" s="396">
        <f t="shared" si="7"/>
        <v>55</v>
      </c>
      <c r="BZ3" s="396">
        <f>ROUND(SUMIFS(BZ$4:BZ$54,$A$4:$A$54,$A$3)*100,0)</f>
        <v>55</v>
      </c>
      <c r="CA3" s="396">
        <f>ROUND(SUMIFS(CA$4:CA$54,$A$4:$A$54,$A$3)*100,0)</f>
        <v>100</v>
      </c>
      <c r="CB3" s="396">
        <f>ROUND(SUMIFS(CB$4:CB$54,$A$4:$A$54,$A$3)*100,0)</f>
        <v>100</v>
      </c>
      <c r="CC3" s="396">
        <f t="shared" si="7"/>
        <v>16</v>
      </c>
      <c r="CD3" s="396">
        <f t="shared" si="7"/>
        <v>21</v>
      </c>
      <c r="CE3" s="396">
        <f t="shared" si="7"/>
        <v>55</v>
      </c>
      <c r="CF3" s="396">
        <f t="shared" si="7"/>
        <v>56</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SD</v>
      </c>
      <c r="C1" s="408">
        <f>SUM(C4:C87)</f>
        <v>12.695357486583895</v>
      </c>
      <c r="D1" s="408">
        <f t="shared" ref="D1:AG1" si="0">SUM(D4:D87)</f>
        <v>12.728800139363701</v>
      </c>
      <c r="E1" s="408">
        <f t="shared" si="0"/>
        <v>12.646051637403199</v>
      </c>
      <c r="F1" s="408">
        <f t="shared" si="0"/>
        <v>13.506268957264503</v>
      </c>
      <c r="G1" s="408">
        <f t="shared" si="0"/>
        <v>14.320088662575401</v>
      </c>
      <c r="H1" s="408">
        <f t="shared" si="0"/>
        <v>14.183397939533398</v>
      </c>
      <c r="I1" s="408">
        <f t="shared" si="0"/>
        <v>14.285382620160801</v>
      </c>
      <c r="J1" s="408">
        <f t="shared" si="0"/>
        <v>14.837887785286101</v>
      </c>
      <c r="K1" s="408">
        <f t="shared" si="0"/>
        <v>14.55343946757</v>
      </c>
      <c r="L1" s="408">
        <f t="shared" si="0"/>
        <v>15.107303605054401</v>
      </c>
      <c r="M1" s="408">
        <f t="shared" si="0"/>
        <v>16.050819229407598</v>
      </c>
      <c r="N1" s="408">
        <f t="shared" si="0"/>
        <v>15.342121011820499</v>
      </c>
      <c r="O1" s="408">
        <f t="shared" si="0"/>
        <v>15.230219332743404</v>
      </c>
      <c r="P1" s="408">
        <f t="shared" si="0"/>
        <v>15.722085934398498</v>
      </c>
      <c r="Q1" s="408">
        <f t="shared" si="0"/>
        <v>15.764201801269703</v>
      </c>
      <c r="R1" s="408">
        <f t="shared" si="0"/>
        <v>15.3521402783322</v>
      </c>
      <c r="S1" s="408">
        <f t="shared" si="0"/>
        <v>15.688012246016102</v>
      </c>
      <c r="T1" s="408">
        <f t="shared" si="0"/>
        <v>16.098046364902999</v>
      </c>
      <c r="U1" s="408">
        <f t="shared" si="0"/>
        <v>16.989042023716099</v>
      </c>
      <c r="V1" s="408">
        <f t="shared" si="0"/>
        <v>16.478228623162103</v>
      </c>
      <c r="W1" s="408">
        <f t="shared" si="0"/>
        <v>16.6872766698866</v>
      </c>
      <c r="X1" s="408">
        <f t="shared" si="0"/>
        <v>16.300365865729201</v>
      </c>
      <c r="Y1" s="408">
        <f t="shared" si="0"/>
        <v>16.555127467709703</v>
      </c>
      <c r="Z1" s="408">
        <f t="shared" si="0"/>
        <v>17.059862976013804</v>
      </c>
      <c r="AA1" s="408">
        <f t="shared" si="0"/>
        <v>17.019188737365301</v>
      </c>
      <c r="AB1" s="408">
        <f t="shared" si="0"/>
        <v>15.646090684840905</v>
      </c>
      <c r="AC1" s="408">
        <f t="shared" si="0"/>
        <v>16.322085407001996</v>
      </c>
      <c r="AD1" s="408">
        <f t="shared" si="0"/>
        <v>16.314778735193396</v>
      </c>
      <c r="AE1" s="408">
        <f t="shared" si="0"/>
        <v>16.956944880347599</v>
      </c>
      <c r="AF1" s="408">
        <f t="shared" si="0"/>
        <v>17.534124013125393</v>
      </c>
      <c r="AG1" s="408">
        <f t="shared" si="0"/>
        <v>16.266144250130004</v>
      </c>
      <c r="AH1" s="408">
        <f>SUM(AH4:AH87)</f>
        <v>16.632294880751299</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412" t="s">
        <v>2220</v>
      </c>
      <c r="B5" s="398" t="s">
        <v>4113</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412" t="s">
        <v>2220</v>
      </c>
      <c r="B6" s="398" t="s">
        <v>4117</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412" t="s">
        <v>2220</v>
      </c>
      <c r="B7" s="398" t="s">
        <v>4119</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412" t="s">
        <v>2220</v>
      </c>
      <c r="B8" s="398" t="s">
        <v>4121</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412" t="s">
        <v>2220</v>
      </c>
      <c r="B9" s="398" t="s">
        <v>4131</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412" t="s">
        <v>2220</v>
      </c>
      <c r="B10" s="398" t="s">
        <v>4140</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412" t="s">
        <v>2220</v>
      </c>
      <c r="B11" s="398" t="s">
        <v>4135</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412" t="s">
        <v>2220</v>
      </c>
      <c r="B12" s="398" t="s">
        <v>4146</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412" t="s">
        <v>2220</v>
      </c>
      <c r="B13" s="398" t="s">
        <v>4150</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412" t="s">
        <v>2220</v>
      </c>
      <c r="B30" s="398" t="s">
        <v>4181</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5.1577483826199998E-2</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2024-07-12T19:46:21Z</dcterms:modified>
</cp:coreProperties>
</file>