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D\elec\EIaE\"/>
    </mc:Choice>
  </mc:AlternateContent>
  <xr:revisionPtr revIDLastSave="0" documentId="8_{B7F58657-F4FD-4C4F-AEAC-8D8BD062939C}"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L101" i="25"/>
  <c r="M101"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57" i="25"/>
  <c r="M157" i="25" s="1"/>
  <c r="L57" i="25"/>
  <c r="M57" i="25" s="1"/>
  <c r="L82" i="25"/>
  <c r="M82" i="25" s="1"/>
  <c r="I10" i="26"/>
  <c r="L279" i="25"/>
  <c r="M279" i="25" s="1"/>
  <c r="L201" i="25"/>
  <c r="M201" i="25" s="1"/>
  <c r="L182" i="25"/>
  <c r="M182" i="25" s="1"/>
  <c r="AA6" i="26"/>
  <c r="L13" i="25"/>
  <c r="M13" i="25" s="1"/>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14" i="26" l="1"/>
  <c r="W14" i="26"/>
  <c r="Q14" i="26"/>
  <c r="X15" i="26"/>
  <c r="AA15" i="26"/>
  <c r="Z14" i="26"/>
  <c r="P14" i="26"/>
  <c r="D12" i="28"/>
  <c r="B12" i="28" s="1"/>
  <c r="D31" i="28"/>
  <c r="B31" i="28" s="1"/>
  <c r="D27" i="28"/>
  <c r="D30" i="28"/>
  <c r="D26" i="28"/>
  <c r="D22" i="28"/>
  <c r="D14" i="3" s="1"/>
  <c r="D33" i="28"/>
  <c r="D25" i="28"/>
  <c r="D17" i="3" s="1"/>
  <c r="D29" i="28"/>
  <c r="D21" i="3" s="1"/>
  <c r="D17" i="28"/>
  <c r="D9" i="3" s="1"/>
  <c r="L15" i="26"/>
  <c r="AD15" i="26"/>
  <c r="S15" i="26"/>
  <c r="D21" i="28"/>
  <c r="D13" i="3" s="1"/>
  <c r="D32" i="28"/>
  <c r="D20" i="3"/>
  <c r="C28" i="28"/>
  <c r="B28" i="28"/>
  <c r="D25" i="3"/>
  <c r="B33" i="28"/>
  <c r="C33" i="28"/>
  <c r="Y15" i="26"/>
  <c r="C12" i="28"/>
  <c r="D22" i="3"/>
  <c r="B30" i="28"/>
  <c r="C30" i="28"/>
  <c r="O14" i="26"/>
  <c r="D19" i="3"/>
  <c r="B27" i="28"/>
  <c r="C27" i="28"/>
  <c r="C17" i="28"/>
  <c r="C22" i="28"/>
  <c r="B22" i="28"/>
  <c r="D23" i="3"/>
  <c r="C15" i="26"/>
  <c r="D24" i="3"/>
  <c r="C32" i="28"/>
  <c r="C24" i="3" s="1"/>
  <c r="B32" i="28"/>
  <c r="B24" i="3" s="1"/>
  <c r="K14" i="26"/>
  <c r="D16" i="3"/>
  <c r="B24" i="28"/>
  <c r="C24" i="28"/>
  <c r="D18" i="3"/>
  <c r="B26"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AF14" i="26" l="1"/>
  <c r="D4" i="3"/>
  <c r="C21" i="28"/>
  <c r="B17" i="28"/>
  <c r="B21" i="28"/>
  <c r="C29" i="28"/>
  <c r="C31" i="28"/>
  <c r="C25" i="28"/>
  <c r="B29" i="28"/>
  <c r="B21" i="3" s="1"/>
  <c r="B25"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G35" i="28"/>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Q804" i="22"/>
  <c r="Q815" i="22"/>
  <c r="P815" i="22"/>
  <c r="L811" i="22"/>
  <c r="K811" i="22"/>
  <c r="G807" i="22"/>
  <c r="F807" i="22"/>
  <c r="J817" i="22"/>
  <c r="N816" i="22"/>
  <c r="J812" i="22"/>
  <c r="R806" i="22"/>
  <c r="R814"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R1039" i="22"/>
  <c r="J1039" i="22"/>
  <c r="K1034" i="22"/>
  <c r="P1033" i="22"/>
  <c r="M1043" i="22"/>
  <c r="R1042" i="22"/>
  <c r="F1038" i="22"/>
  <c r="P1036" i="22"/>
  <c r="Q1031" i="22"/>
  <c r="I1031" i="22"/>
  <c r="F1041" i="22"/>
  <c r="K1040" i="22"/>
  <c r="L1035" i="22"/>
  <c r="Q1034" i="22"/>
  <c r="R1029" i="22"/>
  <c r="J1029" i="22"/>
  <c r="G1039" i="22"/>
  <c r="L1038" i="22"/>
  <c r="M1033" i="22"/>
  <c r="R1032" i="22"/>
  <c r="R1043" i="22"/>
  <c r="J1043" i="22"/>
  <c r="F1039" i="22"/>
  <c r="K1038" i="22"/>
  <c r="G1034" i="22"/>
  <c r="L1033" i="22"/>
  <c r="H1029" i="22"/>
  <c r="Q1043" i="22"/>
  <c r="M1039" i="22"/>
  <c r="R1038" i="22"/>
  <c r="N1034" i="22"/>
  <c r="F1034" i="22"/>
  <c r="O1029" i="22"/>
  <c r="G1029" i="22"/>
  <c r="G1040" i="22"/>
  <c r="L1039" i="22"/>
  <c r="H1035" i="22"/>
  <c r="M1034" i="22"/>
  <c r="I1030" i="22"/>
  <c r="N1029" i="22"/>
  <c r="N1040" i="22"/>
  <c r="F1040" i="22"/>
  <c r="O1035" i="22"/>
  <c r="G1035" i="22"/>
  <c r="P1030" i="22"/>
  <c r="H1030"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31" i="22"/>
  <c r="G1426"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P1162" i="22"/>
  <c r="H1162" i="22"/>
  <c r="M1161" i="22"/>
  <c r="J1160" i="22"/>
  <c r="Q1157" i="22"/>
  <c r="I1157" i="22"/>
  <c r="N1156" i="22"/>
  <c r="K1155" i="22"/>
  <c r="R1152" i="22"/>
  <c r="J1152" i="22"/>
  <c r="O1151" i="22"/>
  <c r="L1150" i="22"/>
  <c r="J1163" i="22"/>
  <c r="O1162" i="22"/>
  <c r="G1162" i="22"/>
  <c r="Q1160" i="22"/>
  <c r="K1158" i="22"/>
  <c r="P1157" i="22"/>
  <c r="H1157" i="22"/>
  <c r="R1155" i="22"/>
  <c r="L1153" i="22"/>
  <c r="Q1152" i="22"/>
  <c r="I1152" i="22"/>
  <c r="F1151" i="22"/>
  <c r="Q1163" i="22"/>
  <c r="I1163" i="22"/>
  <c r="N1162" i="22"/>
  <c r="K1161" i="22"/>
  <c r="P1160" i="22"/>
  <c r="R1158" i="22"/>
  <c r="J1158" i="22"/>
  <c r="O1157" i="22"/>
  <c r="L1156" i="22"/>
  <c r="Q1155" i="22"/>
  <c r="F1154" i="22"/>
  <c r="K1153" i="22"/>
  <c r="P1152" i="22"/>
  <c r="M1151" i="22"/>
  <c r="R1150" i="22"/>
  <c r="G1149" i="22"/>
  <c r="P1163" i="22"/>
  <c r="H1163" i="22"/>
  <c r="R1161" i="22"/>
  <c r="J1161" i="22"/>
  <c r="L1159" i="22"/>
  <c r="Q1158" i="22"/>
  <c r="I1158" i="22"/>
  <c r="F1157" i="22"/>
  <c r="K1156" i="22"/>
  <c r="M1154" i="22"/>
  <c r="R1153" i="22"/>
  <c r="J1153" i="22"/>
  <c r="G1152" i="22"/>
  <c r="L1151" i="22"/>
  <c r="N1149" i="22"/>
  <c r="F1149" i="22"/>
  <c r="O1163" i="22"/>
  <c r="L1162" i="22"/>
  <c r="Q1161" i="22"/>
  <c r="F1160" i="22"/>
  <c r="K1159" i="22"/>
  <c r="P1158" i="22"/>
  <c r="M1157" i="22"/>
  <c r="R1156" i="22"/>
  <c r="O1155" i="22"/>
  <c r="G1155" i="22"/>
  <c r="L1154" i="22"/>
  <c r="Q1153" i="22"/>
  <c r="N1152" i="22"/>
  <c r="F1152" i="22"/>
  <c r="P1150" i="22"/>
  <c r="H1150" i="22"/>
  <c r="M1149" i="22"/>
  <c r="N1163" i="22"/>
  <c r="K1162" i="22"/>
  <c r="P1161" i="22"/>
  <c r="M1160" i="22"/>
  <c r="R1159" i="22"/>
  <c r="J1159" i="22"/>
  <c r="O1158" i="22"/>
  <c r="L1157" i="22"/>
  <c r="Q1156" i="22"/>
  <c r="N1155" i="22"/>
  <c r="F1155" i="22"/>
  <c r="K1154" i="22"/>
  <c r="P1153" i="22"/>
  <c r="M1152" i="22"/>
  <c r="R1151" i="22"/>
  <c r="O1150" i="22"/>
  <c r="G1150" i="22"/>
  <c r="L1149" i="22"/>
  <c r="M1163" i="22"/>
  <c r="J1162" i="22"/>
  <c r="O1161" i="22"/>
  <c r="L1160" i="22"/>
  <c r="Q1159" i="22"/>
  <c r="I1159" i="22"/>
  <c r="N1158" i="22"/>
  <c r="F1158" i="22"/>
  <c r="K1157" i="22"/>
  <c r="P1156" i="22"/>
  <c r="M1155" i="22"/>
  <c r="R1154" i="22"/>
  <c r="J1154" i="22"/>
  <c r="O1153" i="22"/>
  <c r="G1153" i="22"/>
  <c r="L1152" i="22"/>
  <c r="Q1151" i="22"/>
  <c r="N1150" i="22"/>
  <c r="F1150" i="22"/>
  <c r="K1149" i="22"/>
  <c r="L1163" i="22"/>
  <c r="Q1162" i="22"/>
  <c r="I1162" i="22"/>
  <c r="N1161" i="22"/>
  <c r="K1160" i="22"/>
  <c r="P1159" i="22"/>
  <c r="H1159" i="22"/>
  <c r="M1158" i="22"/>
  <c r="R1157" i="22"/>
  <c r="J1157" i="22"/>
  <c r="O1156" i="22"/>
  <c r="L1155" i="22"/>
  <c r="Q1154" i="22"/>
  <c r="I1154" i="22"/>
  <c r="N1153" i="22"/>
  <c r="F1153" i="22"/>
  <c r="K1152" i="22"/>
  <c r="P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I1206" i="22"/>
  <c r="H1206" i="22"/>
  <c r="I1201" i="22"/>
  <c r="H1201" i="22"/>
  <c r="I1196" i="22"/>
  <c r="H1196" i="22"/>
  <c r="R1205" i="22"/>
  <c r="L1206" i="22"/>
  <c r="M1201" i="22"/>
  <c r="G1202" i="22"/>
  <c r="H1197" i="22"/>
  <c r="O1197"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P1341" i="22"/>
  <c r="Q1336" i="22"/>
  <c r="R1331" i="22"/>
  <c r="O1341" i="22"/>
  <c r="P1336" i="22"/>
  <c r="Q1331" i="22"/>
  <c r="N1341" i="22"/>
  <c r="O1336" i="22"/>
  <c r="P1331" i="22"/>
  <c r="M1341" i="22"/>
  <c r="N1336" i="22"/>
  <c r="O1331" i="22"/>
  <c r="G1342" i="22"/>
  <c r="H1337" i="22"/>
  <c r="I1332" i="22"/>
  <c r="M1342" i="22"/>
  <c r="N1337" i="22"/>
  <c r="O1332" i="22"/>
  <c r="G1343" i="22"/>
  <c r="H1338" i="22"/>
  <c r="I1333" i="22"/>
  <c r="Q1335" i="22"/>
  <c r="Q1343" i="22"/>
  <c r="G1337"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F951" i="22"/>
  <c r="P949" i="22"/>
  <c r="G946" i="22"/>
  <c r="Q944" i="22"/>
  <c r="H941" i="22"/>
  <c r="R939" i="22"/>
  <c r="R950" i="22"/>
  <c r="O949" i="22"/>
  <c r="F946" i="22"/>
  <c r="P944" i="22"/>
  <c r="G941" i="22"/>
  <c r="Q939" i="22"/>
  <c r="L951" i="22"/>
  <c r="I950" i="22"/>
  <c r="M946" i="22"/>
  <c r="J945" i="22"/>
  <c r="N941" i="22"/>
  <c r="K940" i="22"/>
  <c r="F952" i="22"/>
  <c r="P950" i="22"/>
  <c r="G947" i="22"/>
  <c r="Q945" i="22"/>
  <c r="H942" i="22"/>
  <c r="R940" i="22"/>
  <c r="M952" i="22"/>
  <c r="J951" i="22"/>
  <c r="N947" i="22"/>
  <c r="K946" i="22"/>
  <c r="O942" i="22"/>
  <c r="L941" i="22"/>
  <c r="G953" i="22"/>
  <c r="Q951" i="22"/>
  <c r="H948" i="22"/>
  <c r="R946" i="22"/>
  <c r="I943" i="22"/>
  <c r="F942" i="22"/>
  <c r="F953" i="22"/>
  <c r="P951" i="22"/>
  <c r="G948" i="22"/>
  <c r="Q946" i="22"/>
  <c r="H943" i="22"/>
  <c r="R941" i="22"/>
  <c r="R952" i="22"/>
  <c r="O951" i="22"/>
  <c r="N948" i="22"/>
  <c r="F948" i="22"/>
  <c r="P946" i="22"/>
  <c r="G943" i="22"/>
  <c r="Q941"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K950" i="22" l="1"/>
  <c r="L945" i="22"/>
  <c r="M940" i="22"/>
  <c r="J950" i="22"/>
  <c r="K945" i="22"/>
  <c r="L940" i="22"/>
  <c r="Q950" i="22"/>
  <c r="R945" i="22"/>
  <c r="F941" i="22"/>
  <c r="K951" i="22"/>
  <c r="L946" i="22"/>
  <c r="M941" i="22"/>
  <c r="R951" i="22"/>
  <c r="F947" i="22"/>
  <c r="G942" i="22"/>
  <c r="L952" i="22"/>
  <c r="M947" i="22"/>
  <c r="N942" i="22"/>
  <c r="K952" i="22"/>
  <c r="L947" i="22"/>
  <c r="M942" i="22"/>
  <c r="J952" i="22"/>
  <c r="K947" i="22"/>
  <c r="L942" i="22"/>
  <c r="H949" i="22"/>
  <c r="I944" i="22"/>
  <c r="J939" i="22"/>
  <c r="G949" i="22"/>
  <c r="B72" i="23" s="1"/>
  <c r="H944" i="22"/>
  <c r="I939" i="22"/>
  <c r="N949" i="22"/>
  <c r="O944" i="22"/>
  <c r="P939" i="22"/>
  <c r="H950" i="22"/>
  <c r="I945" i="22"/>
  <c r="J940" i="22"/>
  <c r="O950" i="22"/>
  <c r="P945" i="22"/>
  <c r="Q940" i="22"/>
  <c r="I951" i="22"/>
  <c r="J946" i="22"/>
  <c r="K941" i="22"/>
  <c r="H951" i="22"/>
  <c r="I946" i="22"/>
  <c r="J941" i="22"/>
  <c r="G951" i="22"/>
  <c r="H946" i="22"/>
  <c r="I941" i="22"/>
  <c r="L953" i="22"/>
  <c r="M948" i="22"/>
  <c r="N943" i="22"/>
  <c r="K953" i="22"/>
  <c r="F65" i="23" s="1"/>
  <c r="L948" i="22"/>
  <c r="M943" i="22"/>
  <c r="R953" i="22"/>
  <c r="F949" i="22"/>
  <c r="G944" i="22"/>
  <c r="H939" i="22"/>
  <c r="M949" i="22"/>
  <c r="N944" i="22"/>
  <c r="O939" i="22"/>
  <c r="G950" i="22"/>
  <c r="H945" i="22"/>
  <c r="I940" i="22"/>
  <c r="N950" i="22"/>
  <c r="O945" i="22"/>
  <c r="P940" i="22"/>
  <c r="M950" i="22"/>
  <c r="N945" i="22"/>
  <c r="O940" i="22"/>
  <c r="L950" i="22"/>
  <c r="M945" i="22"/>
  <c r="N940" i="22"/>
  <c r="F943" i="22"/>
  <c r="Q947" i="22"/>
  <c r="J953" i="22"/>
  <c r="L943" i="22"/>
  <c r="R948" i="22"/>
  <c r="G939" i="22"/>
  <c r="M944" i="22"/>
  <c r="F950" i="22"/>
  <c r="H940" i="22"/>
  <c r="F945" i="22"/>
  <c r="Q949" i="22"/>
  <c r="F940" i="22"/>
  <c r="J944" i="22"/>
  <c r="O953" i="22"/>
  <c r="O948" i="22"/>
  <c r="O943" i="22"/>
  <c r="Q952" i="22"/>
  <c r="R947" i="22"/>
  <c r="P952" i="22"/>
  <c r="R942" i="22"/>
  <c r="K948" i="22"/>
  <c r="Q953" i="22"/>
  <c r="F944" i="22"/>
  <c r="L949" i="22"/>
  <c r="N939" i="22"/>
  <c r="G945" i="22"/>
  <c r="R949" i="22"/>
  <c r="M72" i="23" s="1"/>
  <c r="G940" i="22"/>
  <c r="R944" i="22"/>
  <c r="K939" i="22"/>
  <c r="H953" i="22"/>
  <c r="P948" i="22"/>
  <c r="P94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3" i="22"/>
  <c r="N953" i="22"/>
  <c r="N951" i="22"/>
  <c r="O946" i="22"/>
  <c r="P941" i="22"/>
  <c r="M951" i="22"/>
  <c r="N946" i="22"/>
  <c r="O941" i="22"/>
  <c r="G952" i="22"/>
  <c r="H947" i="22"/>
  <c r="I942" i="22"/>
  <c r="N952" i="22"/>
  <c r="O947" i="22"/>
  <c r="J70" i="23" s="1"/>
  <c r="P942" i="22"/>
  <c r="I948" i="22"/>
  <c r="Q943" i="22"/>
  <c r="M953" i="22"/>
  <c r="H1341" i="22"/>
  <c r="I1336" i="22"/>
  <c r="J1331" i="22"/>
  <c r="G1341" i="22"/>
  <c r="H1336" i="22"/>
  <c r="I1331" i="22"/>
  <c r="F1341" i="22"/>
  <c r="G1336" i="22"/>
  <c r="H1331" i="22"/>
  <c r="R1340" i="22"/>
  <c r="F1336" i="22"/>
  <c r="G1331" i="22"/>
  <c r="L1341" i="22"/>
  <c r="M1336" i="22"/>
  <c r="N1331" i="22"/>
  <c r="R1341" i="22"/>
  <c r="F1337" i="22"/>
  <c r="G1332" i="22"/>
  <c r="B68" i="23" s="1"/>
  <c r="L1342" i="22"/>
  <c r="M1337" i="22"/>
  <c r="N1332" i="22"/>
  <c r="R1330" i="22"/>
  <c r="R1338" i="22"/>
  <c r="H1332" i="22"/>
  <c r="M1340" i="22"/>
  <c r="N1335" i="22"/>
  <c r="O1330" i="22"/>
  <c r="L1340" i="22"/>
  <c r="M1335" i="22"/>
  <c r="N1330" i="22"/>
  <c r="K1340" i="22"/>
  <c r="L1335" i="22"/>
  <c r="M1330" i="22"/>
  <c r="J1340" i="22"/>
  <c r="K1335" i="22"/>
  <c r="L1330" i="22"/>
  <c r="Q1340" i="22"/>
  <c r="R1335" i="22"/>
  <c r="F1331" i="22"/>
  <c r="J1341" i="22"/>
  <c r="K1336" i="22"/>
  <c r="L1331" i="22"/>
  <c r="Q1341" i="22"/>
  <c r="R1336" i="22"/>
  <c r="F1332" i="22"/>
  <c r="H1340" i="22"/>
  <c r="F1334" i="22"/>
  <c r="K1341" i="22"/>
  <c r="R1339" i="22"/>
  <c r="F1335" i="22"/>
  <c r="G1330" i="22"/>
  <c r="Q1339" i="22"/>
  <c r="R1334" i="22"/>
  <c r="F1330" i="22"/>
  <c r="P1339" i="22"/>
  <c r="Q1334" i="22"/>
  <c r="R1329" i="22"/>
  <c r="O1339" i="22"/>
  <c r="P1334" i="22"/>
  <c r="Q1329" i="22"/>
  <c r="I1340" i="22"/>
  <c r="J1335" i="22"/>
  <c r="K1330" i="22"/>
  <c r="O1340" i="22"/>
  <c r="P1335" i="22"/>
  <c r="Q1330" i="22"/>
  <c r="I1341" i="22"/>
  <c r="J1336" i="22"/>
  <c r="E61" i="23" s="1"/>
  <c r="K1331" i="22"/>
  <c r="I1335" i="22"/>
  <c r="G1329" i="22"/>
  <c r="L1336" i="22"/>
  <c r="J1339" i="22"/>
  <c r="K1334" i="22"/>
  <c r="L1329" i="22"/>
  <c r="I1339" i="22"/>
  <c r="J1334" i="22"/>
  <c r="K1329" i="22"/>
  <c r="H1339" i="22"/>
  <c r="I1334" i="22"/>
  <c r="J1329" i="22"/>
  <c r="G1339" i="22"/>
  <c r="H1334" i="22"/>
  <c r="I1329" i="22"/>
  <c r="N1339" i="22"/>
  <c r="O1334" i="22"/>
  <c r="P1329" i="22"/>
  <c r="G1340" i="22"/>
  <c r="H1335" i="22"/>
  <c r="I1330" i="22"/>
  <c r="N1340" i="22"/>
  <c r="O1335" i="22"/>
  <c r="P1330" i="22"/>
  <c r="J1330" i="22"/>
  <c r="I1343" i="22"/>
  <c r="M1331" i="22"/>
  <c r="N1343" i="22"/>
  <c r="O1338" i="22"/>
  <c r="P1333" i="22"/>
  <c r="M1343" i="22"/>
  <c r="N1338" i="22"/>
  <c r="O1333" i="22"/>
  <c r="L1343" i="22"/>
  <c r="M1338" i="22"/>
  <c r="N1333" i="22"/>
  <c r="K1343" i="22"/>
  <c r="L1338" i="22"/>
  <c r="M1333" i="22"/>
  <c r="R1343" i="22"/>
  <c r="F1339" i="22"/>
  <c r="G1334" i="22"/>
  <c r="H1329" i="22"/>
  <c r="L1339" i="22"/>
  <c r="M1334" i="22"/>
  <c r="N1329" i="22"/>
  <c r="F1340" i="22"/>
  <c r="G1335" i="22"/>
  <c r="H1330" i="22"/>
  <c r="M1339" i="22"/>
  <c r="J1338" i="22"/>
  <c r="N1342" i="22"/>
  <c r="F1343" i="22"/>
  <c r="G1338" i="22"/>
  <c r="H1333" i="22"/>
  <c r="R1342" i="22"/>
  <c r="F1338" i="22"/>
  <c r="G1333" i="22"/>
  <c r="Q1342" i="22"/>
  <c r="R1337" i="22"/>
  <c r="F1333" i="22"/>
  <c r="P1342" i="22"/>
  <c r="Q1337" i="22"/>
  <c r="L70" i="23" s="1"/>
  <c r="R1332" i="22"/>
  <c r="J1343" i="22"/>
  <c r="K1338" i="22"/>
  <c r="L1333" i="22"/>
  <c r="P1343" i="22"/>
  <c r="Q1338" i="22"/>
  <c r="R1333" i="22"/>
  <c r="F1329" i="22"/>
  <c r="K1339" i="22"/>
  <c r="L1334" i="22"/>
  <c r="M1329" i="22"/>
  <c r="N1334" i="22"/>
  <c r="K1333" i="22"/>
  <c r="O1337" i="22"/>
  <c r="K1342" i="22"/>
  <c r="L1337" i="22"/>
  <c r="M1332" i="22"/>
  <c r="J1342" i="22"/>
  <c r="K1337" i="22"/>
  <c r="L1332" i="22"/>
  <c r="I1342" i="22"/>
  <c r="J1337" i="22"/>
  <c r="K1332" i="22"/>
  <c r="H1342" i="22"/>
  <c r="I1337" i="22"/>
  <c r="J1332" i="22"/>
  <c r="O1342" i="22"/>
  <c r="P1337" i="22"/>
  <c r="Q1332" i="22"/>
  <c r="H1343" i="22"/>
  <c r="I1338" i="22"/>
  <c r="J1333" i="22"/>
  <c r="O1343" i="22"/>
  <c r="P1338" i="22"/>
  <c r="Q1333" i="22"/>
  <c r="P1340" i="22"/>
  <c r="O1329" i="22"/>
  <c r="F1342" i="22"/>
  <c r="P1332" i="22"/>
  <c r="N1205" i="22"/>
  <c r="I73" i="23" s="1"/>
  <c r="O1200" i="22"/>
  <c r="P1195" i="22"/>
  <c r="M1205" i="22"/>
  <c r="N1200" i="22"/>
  <c r="O1195" i="22"/>
  <c r="L1205" i="22"/>
  <c r="M1200" i="22"/>
  <c r="N1195" i="22"/>
  <c r="I60" i="23" s="1"/>
  <c r="K1205" i="22"/>
  <c r="L1200" i="22"/>
  <c r="M1195" i="22"/>
  <c r="J1205" i="22"/>
  <c r="K1200" i="22"/>
  <c r="L1195" i="22"/>
  <c r="Q1205" i="22"/>
  <c r="R1200" i="22"/>
  <c r="F1196" i="22"/>
  <c r="K1206" i="22"/>
  <c r="L1201" i="22"/>
  <c r="M1196" i="22"/>
  <c r="R1206" i="22"/>
  <c r="F1202" i="22"/>
  <c r="G1197"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O1208" i="22"/>
  <c r="P1203" i="22"/>
  <c r="Q1198" i="22"/>
  <c r="N1208" i="22"/>
  <c r="O1203" i="22"/>
  <c r="P1198" i="22"/>
  <c r="M1208" i="22"/>
  <c r="N1203" i="22"/>
  <c r="O1198" i="22"/>
  <c r="L1208" i="22"/>
  <c r="M1203" i="22"/>
  <c r="N1198" i="22"/>
  <c r="K1208" i="22"/>
  <c r="L1203" i="22"/>
  <c r="M1198" i="22"/>
  <c r="R1208" i="22"/>
  <c r="F1204" i="22"/>
  <c r="G1199" i="22"/>
  <c r="H1194" i="22"/>
  <c r="M1204" i="22"/>
  <c r="N1199" i="22"/>
  <c r="O1194" i="22"/>
  <c r="G1205" i="22"/>
  <c r="H1200" i="22"/>
  <c r="I1195" i="22"/>
  <c r="G1208" i="22"/>
  <c r="H1203" i="22"/>
  <c r="I1198" i="22"/>
  <c r="F1208" i="22"/>
  <c r="G1203" i="22"/>
  <c r="H1198" i="22"/>
  <c r="R1207" i="22"/>
  <c r="F1203" i="22"/>
  <c r="G1198" i="22"/>
  <c r="Q1207" i="22"/>
  <c r="R1202" i="22"/>
  <c r="F1198" i="22"/>
  <c r="P1207" i="22"/>
  <c r="Q1202" i="22"/>
  <c r="R1197" i="22"/>
  <c r="J1208" i="22"/>
  <c r="K1203" i="22"/>
  <c r="L1198" i="22"/>
  <c r="Q1208" i="22"/>
  <c r="R1203" i="22"/>
  <c r="F1199" i="22"/>
  <c r="G1194" i="22"/>
  <c r="L1204" i="22"/>
  <c r="M1199" i="22"/>
  <c r="N1194" i="22"/>
  <c r="L1207" i="22"/>
  <c r="M1202" i="22"/>
  <c r="N1197" i="22"/>
  <c r="K1207" i="22"/>
  <c r="L1202" i="22"/>
  <c r="M1197" i="22"/>
  <c r="J1207" i="22"/>
  <c r="K1202" i="22"/>
  <c r="L1197" i="22"/>
  <c r="I1207" i="22"/>
  <c r="J1202" i="22"/>
  <c r="K1197" i="22"/>
  <c r="H1207" i="22"/>
  <c r="I1202" i="22"/>
  <c r="J1197" i="22"/>
  <c r="E68" i="23" s="1"/>
  <c r="O1207" i="22"/>
  <c r="P1202" i="22"/>
  <c r="Q1197" i="22"/>
  <c r="I1208" i="22"/>
  <c r="J1203" i="22"/>
  <c r="K1198" i="22"/>
  <c r="P1208" i="22"/>
  <c r="Q1203" i="22"/>
  <c r="R1198" i="22"/>
  <c r="F1194" i="22"/>
  <c r="Q1206" i="22"/>
  <c r="R1201" i="22"/>
  <c r="F1197" i="22"/>
  <c r="P1206" i="22"/>
  <c r="Q1201" i="22"/>
  <c r="R1196" i="22"/>
  <c r="M66" i="23" s="1"/>
  <c r="O1206" i="22"/>
  <c r="P1201" i="22"/>
  <c r="Q1196" i="22"/>
  <c r="N1206" i="22"/>
  <c r="O1201" i="22"/>
  <c r="P1196" i="22"/>
  <c r="M1206" i="22"/>
  <c r="N1201" i="22"/>
  <c r="I61" i="23" s="1"/>
  <c r="O1196" i="22"/>
  <c r="G1207" i="22"/>
  <c r="H1202" i="22"/>
  <c r="I1197" i="22"/>
  <c r="N1207" i="22"/>
  <c r="O1202" i="22"/>
  <c r="P1197" i="22"/>
  <c r="H1208" i="22"/>
  <c r="C65" i="23" s="1"/>
  <c r="I1203" i="22"/>
  <c r="J1198"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J68" i="23" s="1"/>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K1433" i="22"/>
  <c r="F1429" i="22"/>
  <c r="N1424" i="22"/>
  <c r="I1420" i="22"/>
  <c r="L1430" i="22"/>
  <c r="L1425" i="22"/>
  <c r="K1424" i="22"/>
  <c r="G1429" i="22"/>
  <c r="O1424" i="22"/>
  <c r="J1420" i="22"/>
  <c r="I1431" i="22"/>
  <c r="H1426" i="22"/>
  <c r="H1421" i="22"/>
  <c r="L1428" i="22"/>
  <c r="G1424" i="22"/>
  <c r="O1419" i="22"/>
  <c r="N1430" i="22"/>
  <c r="M1425" i="22"/>
  <c r="M1420" i="22"/>
  <c r="H1424" i="22"/>
  <c r="P1419" i="22"/>
  <c r="O1430" i="22"/>
  <c r="J1426" i="22"/>
  <c r="I1421" i="22"/>
  <c r="Q1426" i="22"/>
  <c r="M1423" i="22"/>
  <c r="H1419" i="22"/>
  <c r="G1430" i="22"/>
  <c r="O1425" i="22"/>
  <c r="N1420" i="22"/>
  <c r="R1421" i="22"/>
  <c r="I1419" i="22"/>
  <c r="H1430" i="22"/>
  <c r="P1425" i="22"/>
  <c r="K1421" i="22"/>
  <c r="F1431" i="22"/>
  <c r="R1429" i="22"/>
  <c r="R1433" i="22"/>
  <c r="M1429" i="22"/>
  <c r="H1425" i="22"/>
  <c r="P1420" i="22"/>
  <c r="K1430" i="22"/>
  <c r="F1425" i="22"/>
  <c r="H740" i="22"/>
  <c r="I735" i="22"/>
  <c r="J730" i="22"/>
  <c r="M742" i="22"/>
  <c r="N737" i="22"/>
  <c r="O732" i="22"/>
  <c r="O743" i="22"/>
  <c r="P738" i="22"/>
  <c r="Q733" i="22"/>
  <c r="L63" i="23" s="1"/>
  <c r="L743" i="22"/>
  <c r="P741" i="22"/>
  <c r="Q736" i="22"/>
  <c r="R731" i="22"/>
  <c r="P731" i="22"/>
  <c r="Q739" i="22"/>
  <c r="L72" i="23" s="1"/>
  <c r="R734" i="22"/>
  <c r="F730" i="22"/>
  <c r="F1449" i="22" s="1"/>
  <c r="H742" i="22"/>
  <c r="I737" i="22"/>
  <c r="J732" i="22"/>
  <c r="K732" i="22"/>
  <c r="N739" i="22"/>
  <c r="O734" i="22"/>
  <c r="P729" i="22"/>
  <c r="M739" i="22"/>
  <c r="H72" i="23" s="1"/>
  <c r="N734" i="22"/>
  <c r="O729" i="22"/>
  <c r="R741" i="22"/>
  <c r="F737" i="22"/>
  <c r="G732" i="22"/>
  <c r="G743" i="22"/>
  <c r="B65" i="23" s="1"/>
  <c r="H738" i="22"/>
  <c r="I733" i="22"/>
  <c r="N741" i="22"/>
  <c r="H741" i="22"/>
  <c r="I736" i="22"/>
  <c r="J731" i="22"/>
  <c r="J729" i="22"/>
  <c r="I739" i="22"/>
  <c r="D72" i="23" s="1"/>
  <c r="J734" i="22"/>
  <c r="K729" i="22"/>
  <c r="F67" i="23" s="1"/>
  <c r="M741" i="22"/>
  <c r="N736" i="22"/>
  <c r="O731" i="22"/>
  <c r="R743" i="22"/>
  <c r="F739" i="22"/>
  <c r="G734" i="22"/>
  <c r="H729" i="22"/>
  <c r="Q743" i="22"/>
  <c r="R738" i="22"/>
  <c r="F734" i="22"/>
  <c r="G729" i="22"/>
  <c r="J741" i="22"/>
  <c r="K736" i="22"/>
  <c r="L731" i="22"/>
  <c r="L1449" i="22" s="1"/>
  <c r="L742" i="22"/>
  <c r="M737" i="22"/>
  <c r="H70" i="23" s="1"/>
  <c r="N732" i="22"/>
  <c r="R737" i="22"/>
  <c r="M740" i="22"/>
  <c r="N735" i="22"/>
  <c r="O730" i="22"/>
  <c r="M743" i="22"/>
  <c r="N738" i="22"/>
  <c r="O733" i="22"/>
  <c r="J63" i="23" s="1"/>
  <c r="Q742" i="22"/>
  <c r="R740" i="22"/>
  <c r="F736" i="22"/>
  <c r="G731" i="22"/>
  <c r="J743" i="22"/>
  <c r="K738" i="22"/>
  <c r="F62" i="23" s="1"/>
  <c r="L733" i="22"/>
  <c r="M738" i="22"/>
  <c r="H62" i="23" s="1"/>
  <c r="I743" i="22"/>
  <c r="J738" i="22"/>
  <c r="K733" i="22"/>
  <c r="H739" i="22"/>
  <c r="O740" i="22"/>
  <c r="P735" i="22"/>
  <c r="K64" i="23" s="1"/>
  <c r="Q730" i="22"/>
  <c r="Q741" i="22"/>
  <c r="L65" i="23" s="1"/>
  <c r="R736" i="22"/>
  <c r="F732" i="22"/>
  <c r="I734" i="22"/>
  <c r="R739" i="22"/>
  <c r="F735" i="22"/>
  <c r="G730" i="22"/>
  <c r="G1449" i="22" s="1"/>
  <c r="R742" i="22"/>
  <c r="F738" i="22"/>
  <c r="G733" i="22"/>
  <c r="F741" i="22"/>
  <c r="J740" i="22"/>
  <c r="K735" i="22"/>
  <c r="L730" i="22"/>
  <c r="O742" i="22"/>
  <c r="P737" i="22"/>
  <c r="Q732" i="22"/>
  <c r="L68" i="23" s="1"/>
  <c r="Q734" i="22"/>
  <c r="N742" i="22"/>
  <c r="O737" i="22"/>
  <c r="P732" i="22"/>
  <c r="N733" i="22"/>
  <c r="G740" i="22"/>
  <c r="B73" i="23" s="1"/>
  <c r="H735" i="22"/>
  <c r="I730" i="22"/>
  <c r="I1449" i="22" s="1"/>
  <c r="I741" i="22"/>
  <c r="J736" i="22"/>
  <c r="K731" i="22"/>
  <c r="H731" i="22"/>
  <c r="J739" i="22"/>
  <c r="K734" i="22"/>
  <c r="L729" i="22"/>
  <c r="J742" i="22"/>
  <c r="K737" i="22"/>
  <c r="L732" i="22"/>
  <c r="O736" i="22"/>
  <c r="O739" i="22"/>
  <c r="P734" i="22"/>
  <c r="Q729" i="22"/>
  <c r="Q1449" i="22" s="1"/>
  <c r="G742" i="22"/>
  <c r="H737" i="22"/>
  <c r="C70" i="23" s="1"/>
  <c r="I732" i="22"/>
  <c r="M730" i="22"/>
  <c r="F742" i="22"/>
  <c r="G737" i="22"/>
  <c r="H732" i="22"/>
  <c r="R729" i="22"/>
  <c r="M67" i="23" s="1"/>
  <c r="L739" i="22"/>
  <c r="M734" i="22"/>
  <c r="H63" i="23" s="1"/>
  <c r="N729" i="22"/>
  <c r="N740" i="22"/>
  <c r="O735" i="22"/>
  <c r="P730" i="22"/>
  <c r="N743" i="22"/>
  <c r="O738" i="22"/>
  <c r="J62" i="23" s="1"/>
  <c r="P733" i="22"/>
  <c r="I742" i="22"/>
  <c r="O741" i="22"/>
  <c r="P736" i="22"/>
  <c r="Q731" i="22"/>
  <c r="F733" i="22"/>
  <c r="G739" i="22"/>
  <c r="H734" i="22"/>
  <c r="H1449" i="22" s="1"/>
  <c r="I729" i="22"/>
  <c r="L741" i="22"/>
  <c r="G65" i="23" s="1"/>
  <c r="M736" i="22"/>
  <c r="N731" i="22"/>
  <c r="Q735" i="22"/>
  <c r="J733" i="22"/>
  <c r="M729" i="22"/>
  <c r="G736" i="22"/>
  <c r="B61" i="23" s="1"/>
  <c r="P742" i="22"/>
  <c r="I740" i="22"/>
  <c r="D73" i="23" s="1"/>
  <c r="M731" i="22"/>
  <c r="F729" i="22"/>
  <c r="F743" i="22"/>
  <c r="G741" i="22"/>
  <c r="L738" i="22"/>
  <c r="R735" i="22"/>
  <c r="R730" i="22"/>
  <c r="J737" i="22"/>
  <c r="J1449" i="22" s="1"/>
  <c r="K742" i="22"/>
  <c r="L740" i="22"/>
  <c r="Q737" i="22"/>
  <c r="J735" i="22"/>
  <c r="E54" i="23"/>
  <c r="P743" i="22"/>
  <c r="K65" i="23" s="1"/>
  <c r="F740" i="22"/>
  <c r="G738" i="22"/>
  <c r="H736" i="22"/>
  <c r="M733" i="22"/>
  <c r="F731" i="22"/>
  <c r="H743" i="22"/>
  <c r="K739" i="22"/>
  <c r="L737" i="22"/>
  <c r="G70" i="23" s="1"/>
  <c r="M735" i="22"/>
  <c r="R732" i="22"/>
  <c r="M68" i="23" s="1"/>
  <c r="K730" i="22"/>
  <c r="K741" i="22"/>
  <c r="Q738" i="22"/>
  <c r="G735" i="22"/>
  <c r="H733" i="22"/>
  <c r="I731" i="22"/>
  <c r="D66" i="23" s="1"/>
  <c r="P739" i="22"/>
  <c r="L734" i="22"/>
  <c r="G63" i="23" s="1"/>
  <c r="H730" i="22"/>
  <c r="M732" i="22"/>
  <c r="K740" i="22"/>
  <c r="P740" i="22"/>
  <c r="N730" i="22"/>
  <c r="L736" i="22"/>
  <c r="K743" i="22"/>
  <c r="I738" i="22"/>
  <c r="D62" i="23" s="1"/>
  <c r="L735" i="22"/>
  <c r="F771" i="22"/>
  <c r="G766" i="22"/>
  <c r="R770" i="22"/>
  <c r="F766" i="22"/>
  <c r="G761" i="22"/>
  <c r="B66" i="23" s="1"/>
  <c r="L771" i="22"/>
  <c r="M766" i="22"/>
  <c r="H61" i="23" s="1"/>
  <c r="F772" i="22"/>
  <c r="G767" i="22"/>
  <c r="R771" i="22"/>
  <c r="F767" i="22"/>
  <c r="P771" i="22"/>
  <c r="Q766" i="22"/>
  <c r="G771" i="22"/>
  <c r="H766" i="22"/>
  <c r="C61" i="23" s="1"/>
  <c r="L761" i="22"/>
  <c r="P762" i="22"/>
  <c r="J764" i="22"/>
  <c r="Q763" i="22"/>
  <c r="R761" i="22"/>
  <c r="Q771" i="22"/>
  <c r="O759" i="22"/>
  <c r="G763" i="22"/>
  <c r="O763" i="22"/>
  <c r="K770" i="22"/>
  <c r="L765" i="22"/>
  <c r="J770" i="22"/>
  <c r="K765" i="22"/>
  <c r="L760" i="22"/>
  <c r="G60" i="23" s="1"/>
  <c r="Q770" i="22"/>
  <c r="R765" i="22"/>
  <c r="M64" i="23" s="1"/>
  <c r="K771" i="22"/>
  <c r="L766" i="22"/>
  <c r="J771" i="22"/>
  <c r="K766" i="22"/>
  <c r="H771" i="22"/>
  <c r="I766" i="22"/>
  <c r="D61" i="23" s="1"/>
  <c r="L770" i="22"/>
  <c r="M765" i="22"/>
  <c r="P760" i="22"/>
  <c r="G762" i="22"/>
  <c r="K763" i="22"/>
  <c r="P761" i="22"/>
  <c r="I761" i="22"/>
  <c r="R766" i="22"/>
  <c r="M61" i="23" s="1"/>
  <c r="F759" i="22"/>
  <c r="K762" i="22"/>
  <c r="F68" i="23" s="1"/>
  <c r="F763" i="22"/>
  <c r="P769" i="22"/>
  <c r="Q764" i="22"/>
  <c r="O769" i="22"/>
  <c r="P764" i="22"/>
  <c r="Q759" i="22"/>
  <c r="I770" i="22"/>
  <c r="J765" i="22"/>
  <c r="E64" i="23" s="1"/>
  <c r="P770" i="22"/>
  <c r="Q765" i="22"/>
  <c r="O770" i="22"/>
  <c r="P765" i="22"/>
  <c r="M770" i="22"/>
  <c r="N765" i="22"/>
  <c r="I64" i="23" s="1"/>
  <c r="Q769" i="22"/>
  <c r="R764" i="22"/>
  <c r="G760" i="22"/>
  <c r="K761" i="22"/>
  <c r="O762" i="22"/>
  <c r="N759" i="22"/>
  <c r="M760" i="22"/>
  <c r="R763" i="22"/>
  <c r="M63" i="23" s="1"/>
  <c r="J766" i="22"/>
  <c r="N761" i="22"/>
  <c r="N1449" i="22" s="1"/>
  <c r="I762" i="22"/>
  <c r="H769" i="22"/>
  <c r="I764" i="22"/>
  <c r="G769" i="22"/>
  <c r="H764" i="22"/>
  <c r="I759" i="22"/>
  <c r="D67" i="23" s="1"/>
  <c r="N769" i="22"/>
  <c r="O764" i="22"/>
  <c r="H770" i="22"/>
  <c r="I765" i="22"/>
  <c r="G770" i="22"/>
  <c r="H765" i="22"/>
  <c r="R769" i="22"/>
  <c r="F765" i="22"/>
  <c r="I769" i="22"/>
  <c r="K769" i="22"/>
  <c r="F72" i="23" s="1"/>
  <c r="K759" i="22"/>
  <c r="O760" i="22"/>
  <c r="F762" i="22"/>
  <c r="L772" i="22"/>
  <c r="P759" i="22"/>
  <c r="I763" i="22"/>
  <c r="L762" i="22"/>
  <c r="R760" i="22"/>
  <c r="M60" i="23" s="1"/>
  <c r="M761" i="22"/>
  <c r="L773" i="22"/>
  <c r="M768" i="22"/>
  <c r="K773" i="22"/>
  <c r="L768" i="22"/>
  <c r="M763" i="22"/>
  <c r="R773" i="22"/>
  <c r="F769" i="22"/>
  <c r="G764" i="22"/>
  <c r="M769" i="22"/>
  <c r="N764" i="22"/>
  <c r="L769" i="22"/>
  <c r="M764" i="22"/>
  <c r="J769" i="22"/>
  <c r="M773" i="22"/>
  <c r="N768" i="22"/>
  <c r="L764" i="22"/>
  <c r="O773" i="22"/>
  <c r="F760" i="22"/>
  <c r="J761" i="22"/>
  <c r="M767" i="22"/>
  <c r="G759" i="22"/>
  <c r="B67" i="23" s="1"/>
  <c r="M762" i="22"/>
  <c r="J760" i="22"/>
  <c r="E60" i="23" s="1"/>
  <c r="I760" i="22"/>
  <c r="Q760" i="22"/>
  <c r="Q772" i="22"/>
  <c r="R767" i="22"/>
  <c r="P772" i="22"/>
  <c r="Q767" i="22"/>
  <c r="R762" i="22"/>
  <c r="J773" i="22"/>
  <c r="E65" i="23" s="1"/>
  <c r="K768" i="22"/>
  <c r="Q773" i="22"/>
  <c r="R768" i="22"/>
  <c r="P773" i="22"/>
  <c r="Q768" i="22"/>
  <c r="L62" i="23" s="1"/>
  <c r="N773" i="22"/>
  <c r="I65" i="23" s="1"/>
  <c r="O768" i="22"/>
  <c r="R772" i="22"/>
  <c r="F768" i="22"/>
  <c r="N763" i="22"/>
  <c r="P768" i="22"/>
  <c r="J759" i="22"/>
  <c r="N760" i="22"/>
  <c r="F764" i="22"/>
  <c r="I771" i="22"/>
  <c r="Q761" i="22"/>
  <c r="L66" i="23" s="1"/>
  <c r="N770" i="22"/>
  <c r="M759" i="22"/>
  <c r="H760" i="22"/>
  <c r="N766" i="22"/>
  <c r="N772" i="22"/>
  <c r="K772" i="22"/>
  <c r="H762" i="22"/>
  <c r="N762" i="22"/>
  <c r="I68" i="23" s="1"/>
  <c r="G765" i="22"/>
  <c r="I772" i="22"/>
  <c r="J762" i="22"/>
  <c r="J768" i="22"/>
  <c r="G768" i="22"/>
  <c r="K764" i="22"/>
  <c r="H763" i="22"/>
  <c r="L759" i="22"/>
  <c r="G67" i="23" s="1"/>
  <c r="N771" i="22"/>
  <c r="O761" i="22"/>
  <c r="O767" i="22"/>
  <c r="L767" i="22"/>
  <c r="L763" i="22"/>
  <c r="F761" i="22"/>
  <c r="J767" i="22"/>
  <c r="O772" i="22"/>
  <c r="H773" i="22"/>
  <c r="J772" i="22"/>
  <c r="G773" i="22"/>
  <c r="H761" i="22"/>
  <c r="O766" i="22"/>
  <c r="J61" i="23" s="1"/>
  <c r="G772" i="22"/>
  <c r="M772" i="22"/>
  <c r="O771" i="22"/>
  <c r="H768" i="22"/>
  <c r="K760" i="22"/>
  <c r="H772" i="22"/>
  <c r="P767" i="22"/>
  <c r="I768" i="22"/>
  <c r="K767" i="22"/>
  <c r="F70" i="23" s="1"/>
  <c r="R759" i="22"/>
  <c r="O765" i="22"/>
  <c r="J64" i="23" s="1"/>
  <c r="I773" i="22"/>
  <c r="F770" i="22"/>
  <c r="N767" i="22"/>
  <c r="F773" i="22"/>
  <c r="P766" i="22"/>
  <c r="Q762" i="22"/>
  <c r="M771" i="22"/>
  <c r="H759" i="22"/>
  <c r="C67" i="23" s="1"/>
  <c r="I767" i="22"/>
  <c r="J763" i="22"/>
  <c r="F1207" i="22"/>
  <c r="G1201" i="22"/>
  <c r="K1196" i="22"/>
  <c r="Q1420" i="22"/>
  <c r="P763" i="22"/>
  <c r="F10" i="3"/>
  <c r="F35" i="28"/>
  <c r="N1196" i="22"/>
  <c r="F1206" i="22"/>
  <c r="J1201" i="22"/>
  <c r="I1425" i="22"/>
  <c r="H767" i="22"/>
  <c r="N1429" i="22"/>
  <c r="Q740" i="22"/>
  <c r="L73" i="23" s="1"/>
  <c r="N1202" i="22"/>
  <c r="G1196" i="22"/>
  <c r="G1206" i="22"/>
  <c r="R733" i="22"/>
  <c r="M1207" i="22"/>
  <c r="F1201" i="22"/>
  <c r="J1196" i="22"/>
  <c r="H1423" i="22"/>
  <c r="R1160" i="22"/>
  <c r="F1156" i="22"/>
  <c r="G1151" i="22"/>
  <c r="L1161" i="22"/>
  <c r="M1156" i="22"/>
  <c r="N1151" i="22"/>
  <c r="F1162" i="22"/>
  <c r="G1157" i="22"/>
  <c r="H1152" i="22"/>
  <c r="M1162" i="22"/>
  <c r="N1157" i="22"/>
  <c r="O1152" i="22"/>
  <c r="G1163" i="22"/>
  <c r="H1158" i="22"/>
  <c r="I1153" i="22"/>
  <c r="F1163" i="22"/>
  <c r="G1158" i="22"/>
  <c r="H1153" i="22"/>
  <c r="R1162" i="22"/>
  <c r="O1159" i="22"/>
  <c r="P1154" i="22"/>
  <c r="Q1149" i="22"/>
  <c r="I1160" i="22"/>
  <c r="J1155" i="22"/>
  <c r="K1150" i="22"/>
  <c r="G1159" i="22"/>
  <c r="H1154" i="22"/>
  <c r="I1149" i="22"/>
  <c r="N1159" i="22"/>
  <c r="O1154" i="22"/>
  <c r="P1149" i="22"/>
  <c r="H1160" i="22"/>
  <c r="I1155" i="22"/>
  <c r="J1150" i="22"/>
  <c r="O1160" i="22"/>
  <c r="P1155" i="22"/>
  <c r="Q1150" i="22"/>
  <c r="I1161" i="22"/>
  <c r="J1156" i="22"/>
  <c r="K1151" i="22"/>
  <c r="F66" i="23" s="1"/>
  <c r="H1161" i="22"/>
  <c r="I1156" i="22"/>
  <c r="J1151" i="22"/>
  <c r="G1161" i="22"/>
  <c r="H1156" i="22"/>
  <c r="I1151" i="22"/>
  <c r="F1161" i="22"/>
  <c r="G1156" i="22"/>
  <c r="H1151" i="22"/>
  <c r="K1163" i="22"/>
  <c r="L1158" i="22"/>
  <c r="M1153" i="22"/>
  <c r="R1163" i="22"/>
  <c r="F1159" i="22"/>
  <c r="G1154" i="22"/>
  <c r="H1149" i="22"/>
  <c r="M1159" i="22"/>
  <c r="N1154" i="22"/>
  <c r="O1149" i="22"/>
  <c r="G1160" i="22"/>
  <c r="H1155" i="22"/>
  <c r="I1150" i="22"/>
  <c r="N1160" i="22"/>
  <c r="K1042" i="22"/>
  <c r="L1037" i="22"/>
  <c r="M1032" i="22"/>
  <c r="J1042" i="22"/>
  <c r="K1037" i="22"/>
  <c r="L1032" i="22"/>
  <c r="I1042" i="22"/>
  <c r="J1037" i="22"/>
  <c r="K1032" i="22"/>
  <c r="H1042" i="22"/>
  <c r="I1037" i="22"/>
  <c r="O1038" i="22"/>
  <c r="H1033" i="22"/>
  <c r="O1041" i="22"/>
  <c r="H1036" i="22"/>
  <c r="N1030" i="22"/>
  <c r="P1039" i="22"/>
  <c r="I1034" i="22"/>
  <c r="K1043" i="22"/>
  <c r="Q1037" i="22"/>
  <c r="J1032" i="22"/>
  <c r="O1042" i="22"/>
  <c r="P1037" i="22"/>
  <c r="K70" i="23" s="1"/>
  <c r="Q1032" i="22"/>
  <c r="I1043" i="22"/>
  <c r="J1038" i="22"/>
  <c r="K1033" i="22"/>
  <c r="P1043" i="22"/>
  <c r="Q1038" i="22"/>
  <c r="R1033" i="22"/>
  <c r="F1029" i="22"/>
  <c r="K1039" i="22"/>
  <c r="L1034" i="22"/>
  <c r="M1029" i="22"/>
  <c r="N1043" i="22"/>
  <c r="G1038" i="22"/>
  <c r="R1031" i="22"/>
  <c r="G1041" i="22"/>
  <c r="M1035" i="22"/>
  <c r="F1030" i="22"/>
  <c r="H1039" i="22"/>
  <c r="C72" i="23" s="1"/>
  <c r="N1033" i="22"/>
  <c r="P1042" i="22"/>
  <c r="N1036" i="22"/>
  <c r="O1031" i="22"/>
  <c r="G1042" i="22"/>
  <c r="H1037" i="22"/>
  <c r="I1032" i="22"/>
  <c r="N1042" i="22"/>
  <c r="O1037" i="22"/>
  <c r="P1032" i="22"/>
  <c r="H1043" i="22"/>
  <c r="I1038" i="22"/>
  <c r="J1033" i="22"/>
  <c r="O1043" i="22"/>
  <c r="P1038" i="22"/>
  <c r="Q1033" i="22"/>
  <c r="F1043" i="22"/>
  <c r="Q1036" i="22"/>
  <c r="J1031" i="22"/>
  <c r="L1040" i="22"/>
  <c r="R1034" i="22"/>
  <c r="K1029" i="22"/>
  <c r="M1038" i="22"/>
  <c r="F1033" i="22"/>
  <c r="M1041" i="22"/>
  <c r="F1036" i="22"/>
  <c r="G1031" i="22"/>
  <c r="L1041" i="22"/>
  <c r="M1036" i="22"/>
  <c r="N1031" i="22"/>
  <c r="F1042" i="22"/>
  <c r="G1037" i="22"/>
  <c r="H1032" i="22"/>
  <c r="M1042" i="22"/>
  <c r="N1037" i="22"/>
  <c r="O1032" i="22"/>
  <c r="G1043" i="22"/>
  <c r="H1038" i="22"/>
  <c r="I1033" i="22"/>
  <c r="P1041" i="22"/>
  <c r="I1036" i="22"/>
  <c r="O1030" i="22"/>
  <c r="Q1039" i="22"/>
  <c r="J1034" i="22"/>
  <c r="L1043" i="22"/>
  <c r="R1037" i="22"/>
  <c r="M70" i="23" s="1"/>
  <c r="P1031" i="22"/>
  <c r="R1040" i="22"/>
  <c r="K1035" i="22"/>
  <c r="L1030" i="22"/>
  <c r="Q1040" i="22"/>
  <c r="R1035" i="22"/>
  <c r="F1031" i="22"/>
  <c r="K1041" i="22"/>
  <c r="L1036" i="22"/>
  <c r="M1031" i="22"/>
  <c r="R1041" i="22"/>
  <c r="F1037" i="22"/>
  <c r="G1032" i="22"/>
  <c r="L1042" i="22"/>
  <c r="M1037" i="22"/>
  <c r="N1032" i="22"/>
  <c r="H1041" i="22"/>
  <c r="N1035" i="22"/>
  <c r="G1030" i="22"/>
  <c r="I1039" i="22"/>
  <c r="O1033" i="22"/>
  <c r="Q1042" i="22"/>
  <c r="O1036" i="22"/>
  <c r="H1031" i="22"/>
  <c r="C66" i="23" s="1"/>
  <c r="J1040" i="22"/>
  <c r="P1034" i="22"/>
  <c r="Q1029" i="22"/>
  <c r="I1040" i="22"/>
  <c r="J1035" i="22"/>
  <c r="K1030" i="22"/>
  <c r="P1040" i="22"/>
  <c r="Q1035" i="22"/>
  <c r="L64" i="23" s="1"/>
  <c r="R1030" i="22"/>
  <c r="J1041" i="22"/>
  <c r="K1036" i="22"/>
  <c r="L1031" i="22"/>
  <c r="Q1041" i="22"/>
  <c r="R1036" i="22"/>
  <c r="F1032" i="22"/>
  <c r="M1040" i="22"/>
  <c r="F1035" i="22"/>
  <c r="L1029" i="22"/>
  <c r="N1038" i="22"/>
  <c r="G1033" i="22"/>
  <c r="N1041" i="22"/>
  <c r="G1036" i="22"/>
  <c r="M1030" i="22"/>
  <c r="O1039" i="22"/>
  <c r="J72" i="23" s="1"/>
  <c r="H1034" i="22"/>
  <c r="I1029" i="22"/>
  <c r="N1039" i="22"/>
  <c r="O1034" i="22"/>
  <c r="P1029" i="22"/>
  <c r="H1040" i="22"/>
  <c r="I1035" i="22"/>
  <c r="J1030" i="22"/>
  <c r="O1040" i="22"/>
  <c r="P1035" i="22"/>
  <c r="Q1030" i="22"/>
  <c r="I1041" i="22"/>
  <c r="J1036" i="22"/>
  <c r="K1031" i="22"/>
  <c r="G814" i="22"/>
  <c r="H809" i="22"/>
  <c r="I804" i="22"/>
  <c r="N814" i="22"/>
  <c r="I72" i="23" s="1"/>
  <c r="O809" i="22"/>
  <c r="P804" i="22"/>
  <c r="H815" i="22"/>
  <c r="I810" i="22"/>
  <c r="J805" i="22"/>
  <c r="O815" i="22"/>
  <c r="P810" i="22"/>
  <c r="Q805" i="22"/>
  <c r="L60" i="23" s="1"/>
  <c r="I816" i="22"/>
  <c r="J811" i="22"/>
  <c r="K806" i="22"/>
  <c r="G816" i="22"/>
  <c r="H811" i="22"/>
  <c r="I806" i="22"/>
  <c r="F816" i="22"/>
  <c r="G811" i="22"/>
  <c r="H806" i="22"/>
  <c r="G813" i="22"/>
  <c r="N810" i="22"/>
  <c r="G805" i="22"/>
  <c r="K818" i="22"/>
  <c r="L813" i="22"/>
  <c r="G62" i="23" s="1"/>
  <c r="M808" i="22"/>
  <c r="R818" i="22"/>
  <c r="M65" i="23" s="1"/>
  <c r="F814" i="22"/>
  <c r="G809" i="22"/>
  <c r="H804" i="22"/>
  <c r="M814" i="22"/>
  <c r="N809" i="22"/>
  <c r="O804" i="22"/>
  <c r="J67" i="23" s="1"/>
  <c r="G815" i="22"/>
  <c r="H810" i="22"/>
  <c r="C64" i="23" s="1"/>
  <c r="I805" i="22"/>
  <c r="N815" i="22"/>
  <c r="O810" i="22"/>
  <c r="P805" i="22"/>
  <c r="L815" i="22"/>
  <c r="G73" i="23" s="1"/>
  <c r="M810" i="22"/>
  <c r="N805" i="22"/>
  <c r="K815" i="22"/>
  <c r="F73" i="23" s="1"/>
  <c r="L810" i="22"/>
  <c r="M805" i="22"/>
  <c r="H808" i="22"/>
  <c r="H816" i="22"/>
  <c r="J814" i="22"/>
  <c r="P817" i="22"/>
  <c r="Q812" i="22"/>
  <c r="R807" i="22"/>
  <c r="J818" i="22"/>
  <c r="K813" i="22"/>
  <c r="L808" i="22"/>
  <c r="Q818" i="22"/>
  <c r="R813" i="22"/>
  <c r="M62" i="23" s="1"/>
  <c r="F809" i="22"/>
  <c r="G804" i="22"/>
  <c r="L814" i="22"/>
  <c r="M809" i="22"/>
  <c r="N804" i="22"/>
  <c r="F815" i="22"/>
  <c r="G810" i="22"/>
  <c r="H805" i="22"/>
  <c r="C60" i="23" s="1"/>
  <c r="Q814" i="22"/>
  <c r="R809" i="22"/>
  <c r="F805" i="22"/>
  <c r="P814" i="22"/>
  <c r="Q809" i="22"/>
  <c r="R804" i="22"/>
  <c r="K817" i="22"/>
  <c r="I811" i="22"/>
  <c r="K809" i="22"/>
  <c r="H817" i="22"/>
  <c r="I812" i="22"/>
  <c r="D70" i="23" s="1"/>
  <c r="J807" i="22"/>
  <c r="O817" i="22"/>
  <c r="P812" i="22"/>
  <c r="Q807" i="22"/>
  <c r="I818" i="22"/>
  <c r="D65" i="23" s="1"/>
  <c r="J813" i="22"/>
  <c r="E62" i="23" s="1"/>
  <c r="K808" i="22"/>
  <c r="P818" i="22"/>
  <c r="Q813" i="22"/>
  <c r="R808" i="22"/>
  <c r="F804" i="22"/>
  <c r="K814" i="22"/>
  <c r="L809" i="22"/>
  <c r="M804" i="22"/>
  <c r="H67" i="23" s="1"/>
  <c r="I814" i="22"/>
  <c r="J809" i="22"/>
  <c r="E63" i="23" s="1"/>
  <c r="K804" i="22"/>
  <c r="H814" i="22"/>
  <c r="I809" i="22"/>
  <c r="J804" i="22"/>
  <c r="L812" i="22"/>
  <c r="J806" i="22"/>
  <c r="E66" i="23" s="1"/>
  <c r="L804" i="22"/>
  <c r="M816" i="22"/>
  <c r="H65" i="23" s="1"/>
  <c r="N811" i="22"/>
  <c r="O806" i="22"/>
  <c r="G817" i="22"/>
  <c r="H812" i="22"/>
  <c r="I807" i="22"/>
  <c r="N817" i="22"/>
  <c r="O812" i="22"/>
  <c r="P807" i="22"/>
  <c r="K68" i="23" s="1"/>
  <c r="H818" i="22"/>
  <c r="I813" i="22"/>
  <c r="J808" i="22"/>
  <c r="O818" i="22"/>
  <c r="P813" i="22"/>
  <c r="K62" i="23" s="1"/>
  <c r="Q808" i="22"/>
  <c r="M818" i="22"/>
  <c r="N813" i="22"/>
  <c r="O808" i="22"/>
  <c r="L818" i="22"/>
  <c r="M813" i="22"/>
  <c r="N808" i="22"/>
  <c r="N818" i="22"/>
  <c r="M807" i="22"/>
  <c r="H68" i="23" s="1"/>
  <c r="M815" i="22"/>
  <c r="H73" i="23" s="1"/>
  <c r="R815" i="22"/>
  <c r="M73" i="23" s="1"/>
  <c r="F811" i="22"/>
  <c r="G806" i="22"/>
  <c r="L816" i="22"/>
  <c r="M811" i="22"/>
  <c r="N806" i="22"/>
  <c r="F817" i="22"/>
  <c r="G812" i="22"/>
  <c r="B70" i="23" s="1"/>
  <c r="H807" i="22"/>
  <c r="C68" i="23" s="1"/>
  <c r="M817" i="22"/>
  <c r="N812" i="22"/>
  <c r="O807" i="22"/>
  <c r="G818" i="22"/>
  <c r="H813" i="22"/>
  <c r="C62" i="23" s="1"/>
  <c r="I808" i="22"/>
  <c r="R817" i="22"/>
  <c r="F813" i="22"/>
  <c r="G808" i="22"/>
  <c r="Q817" i="22"/>
  <c r="R812" i="22"/>
  <c r="F808" i="22"/>
  <c r="O813" i="22"/>
  <c r="P816" i="22"/>
  <c r="O805" i="22"/>
  <c r="J60" i="23" s="1"/>
  <c r="I815" i="22"/>
  <c r="Q810" i="22"/>
  <c r="L806" i="22"/>
  <c r="O816" i="22"/>
  <c r="O811" i="22"/>
  <c r="F810" i="22"/>
  <c r="J815" i="22"/>
  <c r="E73" i="23" s="1"/>
  <c r="R810" i="22"/>
  <c r="M806" i="22"/>
  <c r="H66" i="23" s="1"/>
  <c r="L817" i="22"/>
  <c r="K812" i="22"/>
  <c r="K807" i="22"/>
  <c r="O814" i="22"/>
  <c r="J810" i="22"/>
  <c r="R805" i="22"/>
  <c r="Q816" i="22"/>
  <c r="P811" i="22"/>
  <c r="K61" i="23" s="1"/>
  <c r="P806" i="22"/>
  <c r="K810" i="22"/>
  <c r="F806" i="22"/>
  <c r="R816" i="22"/>
  <c r="M812" i="22"/>
  <c r="L807" i="22"/>
  <c r="G68" i="23" s="1"/>
  <c r="P808" i="22"/>
  <c r="K63" i="23" s="1"/>
  <c r="P809" i="22"/>
  <c r="K805" i="22"/>
  <c r="J816" i="22"/>
  <c r="R811" i="22"/>
  <c r="Q806" i="22"/>
  <c r="F818" i="22"/>
  <c r="L805" i="22"/>
  <c r="K816" i="22"/>
  <c r="F812" i="22"/>
  <c r="N807" i="22"/>
  <c r="I817" i="22"/>
  <c r="Q811" i="22"/>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K1449" i="22"/>
  <c r="E67" i="23"/>
  <c r="D63" i="23"/>
  <c r="K67" i="23"/>
  <c r="P1449" i="22"/>
  <c r="K66" i="23"/>
  <c r="L61" i="23"/>
  <c r="I70" i="23"/>
  <c r="D64" i="23"/>
  <c r="C73" i="23"/>
  <c r="F60" i="23"/>
  <c r="G64" i="23"/>
  <c r="H64" i="23"/>
  <c r="E70" i="23"/>
  <c r="K73" i="23"/>
  <c r="K72" i="23"/>
  <c r="B62" i="23"/>
  <c r="B64" i="23"/>
  <c r="G61" i="23"/>
  <c r="I66" i="23"/>
  <c r="J65" i="23"/>
  <c r="K60" i="23"/>
  <c r="I67" i="23"/>
  <c r="G72" i="23"/>
  <c r="H60" i="23"/>
  <c r="D68" i="23"/>
  <c r="L67" i="23"/>
  <c r="E72" i="23"/>
  <c r="I63" i="23"/>
  <c r="F64" i="23"/>
  <c r="B63" i="23"/>
  <c r="J73" i="23"/>
  <c r="F63" i="23"/>
  <c r="I62" i="23"/>
  <c r="F61" i="23"/>
  <c r="AM10" i="26"/>
  <c r="AL14" i="26"/>
  <c r="AL15" i="26"/>
  <c r="AM11" i="26"/>
  <c r="AF93" i="23"/>
  <c r="AG87" i="23"/>
  <c r="AG93" i="23" s="1"/>
  <c r="AF101" i="23"/>
  <c r="AG88" i="23"/>
  <c r="AG101" i="23" s="1"/>
  <c r="AF96" i="23"/>
  <c r="AG82" i="23"/>
  <c r="AG96" i="23" s="1"/>
  <c r="AF100" i="23"/>
  <c r="AF99" i="23"/>
  <c r="AG83" i="23"/>
  <c r="AF92" i="23"/>
  <c r="AG86" i="23"/>
  <c r="AG92" i="23" s="1"/>
  <c r="O1449" i="22" l="1"/>
  <c r="R1449" i="22"/>
  <c r="M1449" i="22"/>
  <c r="D60" i="23"/>
  <c r="B60" i="23"/>
  <c r="G66" i="23"/>
  <c r="C63"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<sst xmlns="http://schemas.openxmlformats.org/spreadsheetml/2006/main" count="14165" uniqueCount="911">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</sst>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494</v>
      </c>
      <c r="C1" s="86">
        <v>45237</v>
      </c>
      <c r="D1" s="87"/>
      <c r="E1" s="87"/>
      <c r="F1" s="87"/>
      <c r="G1" s="87"/>
      <c r="H1" s="87"/>
      <c r="I1" s="87"/>
      <c r="J1" s="87"/>
      <c r="K1" s="85" t="s">
        <v>534</v>
      </c>
      <c r="L1" s="85" t="s">
        <v>536</v>
      </c>
    </row>
    <row r="2" spans="1:12">
      <c r="A2" s="1" t="s">
        <v>1</v>
      </c>
      <c r="B2" s="87" t="str">
        <f>LOOKUP(B1,K1:L50,L1:L50)</f>
        <v>SD</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SD</v>
      </c>
      <c r="C6" s="91">
        <f t="shared" ref="C6:AE6" si="1">SUMIFS(C$20:C$119,$B$20:$B$119,$B$6,$A$20:$A$119,$A$6)</f>
        <v>668183</v>
      </c>
      <c r="D6" s="91">
        <f t="shared" si="1"/>
        <v>914883</v>
      </c>
      <c r="E6" s="91">
        <f t="shared" si="1"/>
        <v>1061140</v>
      </c>
      <c r="F6" s="91">
        <f t="shared" si="1"/>
        <v>2523730</v>
      </c>
      <c r="G6" s="91">
        <f t="shared" si="1"/>
        <v>54761</v>
      </c>
      <c r="H6" s="91">
        <f t="shared" si="1"/>
        <v>0</v>
      </c>
      <c r="I6" s="91">
        <f t="shared" si="1"/>
        <v>0</v>
      </c>
      <c r="J6" s="91">
        <f t="shared" si="1"/>
        <v>0</v>
      </c>
      <c r="K6" s="91">
        <f t="shared" si="1"/>
        <v>0</v>
      </c>
      <c r="L6" s="91">
        <f t="shared" si="1"/>
        <v>0</v>
      </c>
      <c r="M6" s="91">
        <f t="shared" si="1"/>
        <v>0</v>
      </c>
      <c r="N6" s="91">
        <f t="shared" si="1"/>
        <v>2146716</v>
      </c>
      <c r="O6" s="91">
        <f t="shared" si="1"/>
        <v>2225029</v>
      </c>
      <c r="P6" s="91">
        <f t="shared" si="1"/>
        <v>2165724</v>
      </c>
      <c r="Q6" s="91">
        <f t="shared" si="1"/>
        <v>2834629</v>
      </c>
      <c r="R6" s="91">
        <f t="shared" si="1"/>
        <v>4414128</v>
      </c>
      <c r="S6" s="91">
        <f t="shared" si="1"/>
        <v>4057115</v>
      </c>
      <c r="T6" s="91">
        <f t="shared" si="1"/>
        <v>5306832</v>
      </c>
      <c r="U6" s="91">
        <f t="shared" si="1"/>
        <v>4734456</v>
      </c>
      <c r="V6" s="91">
        <f t="shared" si="1"/>
        <v>3613878</v>
      </c>
      <c r="W6" s="91">
        <f t="shared" si="1"/>
        <v>2108185</v>
      </c>
      <c r="X6" s="91">
        <f t="shared" si="1"/>
        <v>477005</v>
      </c>
      <c r="Y6" s="91">
        <f t="shared" si="1"/>
        <v>1097501</v>
      </c>
      <c r="Z6" s="91">
        <f t="shared" si="1"/>
        <v>2941389</v>
      </c>
      <c r="AA6" s="91">
        <f t="shared" si="1"/>
        <v>2162766</v>
      </c>
      <c r="AB6" s="91">
        <f t="shared" si="1"/>
        <v>3257744</v>
      </c>
      <c r="AC6" s="91">
        <f t="shared" si="1"/>
        <v>1365888</v>
      </c>
      <c r="AD6" s="91">
        <f t="shared" si="1"/>
        <v>2129763</v>
      </c>
      <c r="AE6" s="91">
        <f t="shared" si="1"/>
        <v>974354</v>
      </c>
      <c r="AF6" s="119">
        <f t="shared" ref="AF6:BK7" si="2">AE6</f>
        <v>974354</v>
      </c>
      <c r="AG6" s="119">
        <f t="shared" si="2"/>
        <v>974354</v>
      </c>
      <c r="AH6" s="119">
        <f t="shared" si="2"/>
        <v>974354</v>
      </c>
      <c r="AI6" s="119">
        <f t="shared" si="2"/>
        <v>974354</v>
      </c>
      <c r="AJ6" s="119">
        <f t="shared" si="2"/>
        <v>974354</v>
      </c>
      <c r="AK6" s="119">
        <f t="shared" si="2"/>
        <v>974354</v>
      </c>
      <c r="AL6" s="119">
        <f t="shared" si="2"/>
        <v>974354</v>
      </c>
      <c r="AM6" s="119">
        <f t="shared" si="2"/>
        <v>974354</v>
      </c>
      <c r="AN6" s="119">
        <f t="shared" si="2"/>
        <v>974354</v>
      </c>
      <c r="AO6" s="119">
        <f t="shared" si="2"/>
        <v>974354</v>
      </c>
      <c r="AP6" s="119">
        <f t="shared" si="2"/>
        <v>974354</v>
      </c>
      <c r="AQ6" s="119">
        <f t="shared" si="2"/>
        <v>974354</v>
      </c>
      <c r="AR6" s="119">
        <f t="shared" si="2"/>
        <v>974354</v>
      </c>
      <c r="AS6" s="119">
        <f t="shared" si="2"/>
        <v>974354</v>
      </c>
      <c r="AT6" s="119">
        <f t="shared" si="2"/>
        <v>974354</v>
      </c>
      <c r="AU6" s="119">
        <f t="shared" si="2"/>
        <v>974354</v>
      </c>
      <c r="AV6" s="119">
        <f t="shared" si="2"/>
        <v>974354</v>
      </c>
      <c r="AW6" s="119">
        <f t="shared" si="2"/>
        <v>974354</v>
      </c>
      <c r="AX6" s="119">
        <f t="shared" si="2"/>
        <v>974354</v>
      </c>
      <c r="AY6" s="119">
        <f t="shared" si="2"/>
        <v>974354</v>
      </c>
      <c r="AZ6" s="119">
        <f t="shared" si="2"/>
        <v>974354</v>
      </c>
      <c r="BA6" s="119">
        <f t="shared" si="2"/>
        <v>974354</v>
      </c>
      <c r="BB6" s="119">
        <f t="shared" si="2"/>
        <v>974354</v>
      </c>
      <c r="BC6" s="119">
        <f t="shared" si="2"/>
        <v>974354</v>
      </c>
      <c r="BD6" s="119">
        <f t="shared" si="2"/>
        <v>974354</v>
      </c>
      <c r="BE6" s="119">
        <f t="shared" si="2"/>
        <v>974354</v>
      </c>
      <c r="BF6" s="119">
        <f t="shared" si="2"/>
        <v>974354</v>
      </c>
      <c r="BG6" s="119">
        <f t="shared" si="2"/>
        <v>974354</v>
      </c>
      <c r="BH6" s="119">
        <f t="shared" si="2"/>
        <v>974354</v>
      </c>
      <c r="BI6" s="119">
        <f t="shared" si="2"/>
        <v>974354</v>
      </c>
      <c r="BJ6" s="119">
        <f t="shared" si="2"/>
        <v>974354</v>
      </c>
      <c r="BK6" s="119">
        <f t="shared" si="2"/>
        <v>974354</v>
      </c>
    </row>
    <row r="7" spans="1:63" ht="14.75">
      <c r="A7" s="91" t="s">
        <v>849</v>
      </c>
      <c r="B7" s="91" t="str">
        <f>About!B2</f>
        <v>SD</v>
      </c>
      <c r="C7" s="91">
        <f t="shared" ref="C7:AE7" si="3">SUMIFS(C$20:C$119,$B$20:$B$119,$B$7,$A$20:$A$119,$A$7)</f>
        <v>0</v>
      </c>
      <c r="D7" s="91">
        <f t="shared" si="3"/>
        <v>0</v>
      </c>
      <c r="E7" s="91">
        <f t="shared" si="3"/>
        <v>0</v>
      </c>
      <c r="F7" s="91">
        <f t="shared" si="3"/>
        <v>0</v>
      </c>
      <c r="G7" s="91">
        <f t="shared" si="3"/>
        <v>0</v>
      </c>
      <c r="H7" s="91">
        <f t="shared" si="3"/>
        <v>467019</v>
      </c>
      <c r="I7" s="91">
        <f t="shared" si="3"/>
        <v>1376542</v>
      </c>
      <c r="J7" s="91">
        <f t="shared" si="3"/>
        <v>3816349</v>
      </c>
      <c r="K7" s="91">
        <f t="shared" si="3"/>
        <v>320034</v>
      </c>
      <c r="L7" s="91">
        <f t="shared" si="3"/>
        <v>1876577</v>
      </c>
      <c r="M7" s="91">
        <f t="shared" si="3"/>
        <v>424388</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SD</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78462</v>
      </c>
      <c r="K10" s="91">
        <f t="shared" si="5"/>
        <v>22372</v>
      </c>
      <c r="L10" s="91">
        <f t="shared" si="5"/>
        <v>271124</v>
      </c>
      <c r="M10" s="91">
        <f t="shared" si="5"/>
        <v>12872</v>
      </c>
      <c r="N10" s="91">
        <f t="shared" si="5"/>
        <v>34</v>
      </c>
      <c r="O10" s="91">
        <f t="shared" si="5"/>
        <v>363</v>
      </c>
      <c r="P10" s="91">
        <f t="shared" si="5"/>
        <v>0</v>
      </c>
      <c r="Q10" s="91">
        <f t="shared" si="5"/>
        <v>0</v>
      </c>
      <c r="R10" s="91">
        <f t="shared" si="5"/>
        <v>0</v>
      </c>
      <c r="S10" s="91">
        <f t="shared" si="5"/>
        <v>0</v>
      </c>
      <c r="T10" s="91">
        <f t="shared" si="5"/>
        <v>0</v>
      </c>
      <c r="U10" s="91">
        <f t="shared" si="5"/>
        <v>0</v>
      </c>
      <c r="V10" s="91">
        <f t="shared" si="5"/>
        <v>264</v>
      </c>
      <c r="W10" s="91">
        <f t="shared" si="5"/>
        <v>0</v>
      </c>
      <c r="X10" s="91">
        <f t="shared" si="5"/>
        <v>6</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SD</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325</v>
      </c>
      <c r="K11" s="91">
        <f t="shared" si="7"/>
        <v>52309</v>
      </c>
      <c r="L11" s="91">
        <f t="shared" si="7"/>
        <v>44132</v>
      </c>
      <c r="M11" s="91">
        <f t="shared" si="7"/>
        <v>0</v>
      </c>
      <c r="N11" s="91">
        <f t="shared" si="7"/>
        <v>0</v>
      </c>
      <c r="O11" s="91">
        <f t="shared" si="7"/>
        <v>0</v>
      </c>
      <c r="P11" s="91">
        <f t="shared" si="7"/>
        <v>0</v>
      </c>
      <c r="Q11" s="91">
        <f t="shared" si="7"/>
        <v>841</v>
      </c>
      <c r="R11" s="91">
        <f t="shared" si="7"/>
        <v>150</v>
      </c>
      <c r="S11" s="91">
        <f t="shared" si="7"/>
        <v>0</v>
      </c>
      <c r="T11" s="91">
        <f t="shared" si="7"/>
        <v>35</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SD</v>
      </c>
      <c r="C14" s="91">
        <f t="shared" ref="C14:BK14" si="9">IF(C10&gt;C11,C10-C11,0)</f>
        <v>0</v>
      </c>
      <c r="D14" s="91">
        <f t="shared" si="9"/>
        <v>0</v>
      </c>
      <c r="E14" s="91">
        <f t="shared" si="9"/>
        <v>0</v>
      </c>
      <c r="F14" s="91">
        <f t="shared" si="9"/>
        <v>0</v>
      </c>
      <c r="G14" s="91">
        <f t="shared" si="9"/>
        <v>0</v>
      </c>
      <c r="H14" s="91">
        <f t="shared" si="9"/>
        <v>0</v>
      </c>
      <c r="I14" s="91">
        <f t="shared" si="9"/>
        <v>0</v>
      </c>
      <c r="J14" s="91">
        <f t="shared" si="9"/>
        <v>78137</v>
      </c>
      <c r="K14" s="91">
        <f t="shared" si="9"/>
        <v>0</v>
      </c>
      <c r="L14" s="91">
        <f t="shared" si="9"/>
        <v>226992</v>
      </c>
      <c r="M14" s="91">
        <f t="shared" si="9"/>
        <v>12872</v>
      </c>
      <c r="N14" s="91">
        <f t="shared" si="9"/>
        <v>34</v>
      </c>
      <c r="O14" s="91">
        <f t="shared" si="9"/>
        <v>363</v>
      </c>
      <c r="P14" s="91">
        <f t="shared" si="9"/>
        <v>0</v>
      </c>
      <c r="Q14" s="91">
        <f t="shared" si="9"/>
        <v>0</v>
      </c>
      <c r="R14" s="91">
        <f t="shared" si="9"/>
        <v>0</v>
      </c>
      <c r="S14" s="91">
        <f t="shared" si="9"/>
        <v>0</v>
      </c>
      <c r="T14" s="91">
        <f t="shared" si="9"/>
        <v>0</v>
      </c>
      <c r="U14" s="91">
        <f t="shared" si="9"/>
        <v>0</v>
      </c>
      <c r="V14" s="91">
        <f t="shared" si="9"/>
        <v>264</v>
      </c>
      <c r="W14" s="91">
        <f t="shared" si="9"/>
        <v>0</v>
      </c>
      <c r="X14" s="91">
        <f t="shared" si="9"/>
        <v>6</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SD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29937</v>
      </c>
      <c r="L15" s="91">
        <f t="shared" si="10"/>
        <v>0</v>
      </c>
      <c r="M15" s="91">
        <f t="shared" si="10"/>
        <v>0</v>
      </c>
      <c r="N15" s="91">
        <f t="shared" si="10"/>
        <v>0</v>
      </c>
      <c r="O15" s="91">
        <f t="shared" si="10"/>
        <v>0</v>
      </c>
      <c r="P15" s="91">
        <f t="shared" si="10"/>
        <v>0</v>
      </c>
      <c r="Q15" s="91">
        <f t="shared" si="10"/>
        <v>841</v>
      </c>
      <c r="R15" s="91">
        <f t="shared" si="10"/>
        <v>150</v>
      </c>
      <c r="S15" s="91">
        <f t="shared" si="10"/>
        <v>0</v>
      </c>
      <c r="T15" s="91">
        <f t="shared" si="10"/>
        <v>35</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5.4668265463548241E-7</v>
      </c>
      <c r="P864" s="107">
        <f>P138/SUMIFS(P$3:P$722,$B$3:$B$722,$B864)*SUMIFS(Calculations!$E$3:$E$53,Calculations!$A$3:$A$53,$B864)</f>
        <v>1.0733440051313835E-6</v>
      </c>
      <c r="Q864" s="107">
        <f>Q138/SUMIFS(Q$3:Q$722,$B$3:$B$722,$B864)*SUMIFS(Calculations!$E$3:$E$53,Calculations!$A$3:$A$53,$B864)</f>
        <v>1.6337135910995393E-6</v>
      </c>
      <c r="R864" s="107">
        <f>R138/SUMIFS(R$3:R$722,$B$3:$B$722,$B864)*SUMIFS(Calculations!$E$3:$E$53,Calculations!$A$3:$A$53,$B864)</f>
        <v>2.1988754993812542E-6</v>
      </c>
    </row>
    <row r="865" spans="2:18" ht="15.75" customHeight="1">
      <c r="B865" s="107" t="s">
        <v>550</v>
      </c>
      <c r="C865" s="107" t="s">
        <v>449</v>
      </c>
      <c r="D865" s="107" t="s">
        <v>640</v>
      </c>
      <c r="E865" s="107" t="str">
        <f t="shared" si="302"/>
        <v>hard coal</v>
      </c>
      <c r="F865" s="107">
        <f>F139/SUMIFS(F$3:F$722,$B$3:$B$722,$B865)*SUMIFS(Calculations!$E$3:$E$53,Calculations!$A$3:$A$53,$B865)</f>
        <v>0.10264753402967756</v>
      </c>
      <c r="G865" s="107">
        <f>G139/SUMIFS(G$3:G$722,$B$3:$B$722,$B865)*SUMIFS(Calculations!$E$3:$E$53,Calculations!$A$3:$A$53,$B865)</f>
        <v>0.10192445392587196</v>
      </c>
      <c r="H865" s="107">
        <f>H139/SUMIFS(H$3:H$722,$B$3:$B$722,$B865)*SUMIFS(Calculations!$E$3:$E$53,Calculations!$A$3:$A$53,$B865)</f>
        <v>0.10120735765720724</v>
      </c>
      <c r="I865" s="107">
        <f>I139/SUMIFS(I$3:I$722,$B$3:$B$722,$B865)*SUMIFS(Calculations!$E$3:$E$53,Calculations!$A$3:$A$53,$B865)</f>
        <v>0.10162191717836611</v>
      </c>
      <c r="J865" s="107">
        <f>J139/SUMIFS(J$3:J$722,$B$3:$B$722,$B865)*SUMIFS(Calculations!$E$3:$E$53,Calculations!$A$3:$A$53,$B865)</f>
        <v>0.10203145003707059</v>
      </c>
      <c r="K865" s="107">
        <f>K139/SUMIFS(K$3:K$722,$B$3:$B$722,$B865)*SUMIFS(Calculations!$E$3:$E$53,Calculations!$A$3:$A$53,$B865)</f>
        <v>0.10303601075129937</v>
      </c>
      <c r="L865" s="107">
        <f>L139/SUMIFS(L$3:L$722,$B$3:$B$722,$B865)*SUMIFS(Calculations!$E$3:$E$53,Calculations!$A$3:$A$53,$B865)</f>
        <v>0.1040530623973813</v>
      </c>
      <c r="M865" s="107">
        <f>M139/SUMIFS(M$3:M$722,$B$3:$B$722,$B865)*SUMIFS(Calculations!$E$3:$E$53,Calculations!$A$3:$A$53,$B865)</f>
        <v>0.10418093621424553</v>
      </c>
      <c r="N865" s="107">
        <f>N139/SUMIFS(N$3:N$722,$B$3:$B$722,$B865)*SUMIFS(Calculations!$E$3:$E$53,Calculations!$A$3:$A$53,$B865)</f>
        <v>0.10430969476784603</v>
      </c>
      <c r="O865" s="107">
        <f>O139/SUMIFS(O$3:O$722,$B$3:$B$722,$B865)*SUMIFS(Calculations!$E$3:$E$53,Calculations!$A$3:$A$53,$B865)</f>
        <v>0.10200044591948</v>
      </c>
      <c r="P865" s="107">
        <f>P139/SUMIFS(P$3:P$722,$B$3:$B$722,$B865)*SUMIFS(Calculations!$E$3:$E$53,Calculations!$A$3:$A$53,$B865)</f>
        <v>9.9775769305361889E-2</v>
      </c>
      <c r="Q865" s="107">
        <f>Q139/SUMIFS(Q$3:Q$722,$B$3:$B$722,$B865)*SUMIFS(Calculations!$E$3:$E$53,Calculations!$A$3:$A$53,$B865)</f>
        <v>0.10056094507618452</v>
      </c>
      <c r="R865" s="107">
        <f>R139/SUMIFS(R$3:R$722,$B$3:$B$722,$B865)*SUMIFS(Calculations!$E$3:$E$53,Calculations!$A$3:$A$53,$B865)</f>
        <v>0.10135283572850826</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2.9938384431004213E-3</v>
      </c>
      <c r="G868" s="107">
        <f>G142/SUMIFS(G$3:G$722,$B$3:$B$722,$B868)*SUMIFS(Calculations!$E$3:$E$53,Calculations!$A$3:$A$53,$B868)</f>
        <v>3.0795235886250725E-3</v>
      </c>
      <c r="H868" s="107">
        <f>H142/SUMIFS(H$3:H$722,$B$3:$B$722,$B868)*SUMIFS(Calculations!$E$3:$E$53,Calculations!$A$3:$A$53,$B868)</f>
        <v>3.1644996484175365E-3</v>
      </c>
      <c r="I868" s="107">
        <f>I142/SUMIFS(I$3:I$722,$B$3:$B$722,$B868)*SUMIFS(Calculations!$E$3:$E$53,Calculations!$A$3:$A$53,$B868)</f>
        <v>3.1451973566375704E-3</v>
      </c>
      <c r="J868" s="107">
        <f>J142/SUMIFS(J$3:J$722,$B$3:$B$722,$B868)*SUMIFS(Calculations!$E$3:$E$53,Calculations!$A$3:$A$53,$B868)</f>
        <v>3.1261291111173641E-3</v>
      </c>
      <c r="K868" s="107">
        <f>K142/SUMIFS(K$3:K$722,$B$3:$B$722,$B868)*SUMIFS(Calculations!$E$3:$E$53,Calculations!$A$3:$A$53,$B868)</f>
        <v>3.1454445181942408E-3</v>
      </c>
      <c r="L868" s="107">
        <f>L142/SUMIFS(L$3:L$722,$B$3:$B$722,$B868)*SUMIFS(Calculations!$E$3:$E$53,Calculations!$A$3:$A$53,$B868)</f>
        <v>3.1650000973484204E-3</v>
      </c>
      <c r="M868" s="107">
        <f>M142/SUMIFS(M$3:M$722,$B$3:$B$722,$B868)*SUMIFS(Calculations!$E$3:$E$53,Calculations!$A$3:$A$53,$B868)</f>
        <v>3.1759113937337743E-3</v>
      </c>
      <c r="N868" s="107">
        <f>N142/SUMIFS(N$3:N$722,$B$3:$B$722,$B868)*SUMIFS(Calculations!$E$3:$E$53,Calculations!$A$3:$A$53,$B868)</f>
        <v>3.186898183484296E-3</v>
      </c>
      <c r="O868" s="107">
        <f>O142/SUMIFS(O$3:O$722,$B$3:$B$722,$B868)*SUMIFS(Calculations!$E$3:$E$53,Calculations!$A$3:$A$53,$B868)</f>
        <v>3.1274523231744804E-3</v>
      </c>
      <c r="P868" s="107">
        <f>P142/SUMIFS(P$3:P$722,$B$3:$B$722,$B868)*SUMIFS(Calculations!$E$3:$E$53,Calculations!$A$3:$A$53,$B868)</f>
        <v>3.0701835644043056E-3</v>
      </c>
      <c r="Q868" s="107">
        <f>Q142/SUMIFS(Q$3:Q$722,$B$3:$B$722,$B868)*SUMIFS(Calculations!$E$3:$E$53,Calculations!$A$3:$A$53,$B868)</f>
        <v>3.0832558855944147E-3</v>
      </c>
      <c r="R868" s="107">
        <f>R142/SUMIFS(R$3:R$722,$B$3:$B$722,$B868)*SUMIFS(Calculations!$E$3:$E$53,Calculations!$A$3:$A$53,$B868)</f>
        <v>3.0964400022461219E-3</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6.4851088493297418E-2</v>
      </c>
      <c r="G870" s="107">
        <f>G144/SUMIFS(G$3:G$722,$B$3:$B$722,$B870)*SUMIFS(Calculations!$E$3:$E$53,Calculations!$A$3:$A$53,$B870)</f>
        <v>7.4171502258809432E-2</v>
      </c>
      <c r="H870" s="107">
        <f>H144/SUMIFS(H$3:H$722,$B$3:$B$722,$B870)*SUMIFS(Calculations!$E$3:$E$53,Calculations!$A$3:$A$53,$B870)</f>
        <v>8.3414785123991683E-2</v>
      </c>
      <c r="I870" s="107">
        <f>I144/SUMIFS(I$3:I$722,$B$3:$B$722,$B870)*SUMIFS(Calculations!$E$3:$E$53,Calculations!$A$3:$A$53,$B870)</f>
        <v>8.2807632402948139E-2</v>
      </c>
      <c r="J870" s="107">
        <f>J144/SUMIFS(J$3:J$722,$B$3:$B$722,$B870)*SUMIFS(Calculations!$E$3:$E$53,Calculations!$A$3:$A$53,$B870)</f>
        <v>8.2207841596493983E-2</v>
      </c>
      <c r="K870" s="107">
        <f>K144/SUMIFS(K$3:K$722,$B$3:$B$722,$B870)*SUMIFS(Calculations!$E$3:$E$53,Calculations!$A$3:$A$53,$B870)</f>
        <v>8.2764721926505191E-2</v>
      </c>
      <c r="L870" s="107">
        <f>L144/SUMIFS(L$3:L$722,$B$3:$B$722,$B870)*SUMIFS(Calculations!$E$3:$E$53,Calculations!$A$3:$A$53,$B870)</f>
        <v>8.3328526630677177E-2</v>
      </c>
      <c r="M870" s="107">
        <f>M144/SUMIFS(M$3:M$722,$B$3:$B$722,$B870)*SUMIFS(Calculations!$E$3:$E$53,Calculations!$A$3:$A$53,$B870)</f>
        <v>8.345909977697627E-2</v>
      </c>
      <c r="N870" s="107">
        <f>N144/SUMIFS(N$3:N$722,$B$3:$B$722,$B870)*SUMIFS(Calculations!$E$3:$E$53,Calculations!$A$3:$A$53,$B870)</f>
        <v>8.3590576336203273E-2</v>
      </c>
      <c r="O870" s="107">
        <f>O144/SUMIFS(O$3:O$722,$B$3:$B$722,$B870)*SUMIFS(Calculations!$E$3:$E$53,Calculations!$A$3:$A$53,$B870)</f>
        <v>8.1865060632587611E-2</v>
      </c>
      <c r="P870" s="107">
        <f>P144/SUMIFS(P$3:P$722,$B$3:$B$722,$B870)*SUMIFS(Calculations!$E$3:$E$53,Calculations!$A$3:$A$53,$B870)</f>
        <v>8.0202738949134808E-2</v>
      </c>
      <c r="Q870" s="107">
        <f>Q144/SUMIFS(Q$3:Q$722,$B$3:$B$722,$B870)*SUMIFS(Calculations!$E$3:$E$53,Calculations!$A$3:$A$53,$B870)</f>
        <v>7.983310101093774E-2</v>
      </c>
      <c r="R870" s="107">
        <f>R144/SUMIFS(R$3:R$722,$B$3:$B$722,$B870)*SUMIFS(Calculations!$E$3:$E$53,Calculations!$A$3:$A$53,$B870)</f>
        <v>7.9460301901643035E-2</v>
      </c>
    </row>
    <row r="871" spans="2:18" ht="15.75" customHeight="1">
      <c r="B871" s="107" t="s">
        <v>550</v>
      </c>
      <c r="C871" s="107" t="s">
        <v>449</v>
      </c>
      <c r="D871" s="107" t="s">
        <v>645</v>
      </c>
      <c r="E871" s="107" t="str">
        <f t="shared" si="302"/>
        <v>natural gas nonpeaker</v>
      </c>
      <c r="F871" s="107">
        <f>F145/SUMIFS(F$3:F$722,$B$3:$B$722,$B871)*SUMIFS(Calculations!$E$3:$E$53,Calculations!$A$3:$A$53,$B871)</f>
        <v>1.9973784404158295E-2</v>
      </c>
      <c r="G871" s="107">
        <f>G145/SUMIFS(G$3:G$722,$B$3:$B$722,$B871)*SUMIFS(Calculations!$E$3:$E$53,Calculations!$A$3:$A$53,$B871)</f>
        <v>1.8238604352188659E-2</v>
      </c>
      <c r="H871" s="107">
        <f>H145/SUMIFS(H$3:H$722,$B$3:$B$722,$B871)*SUMIFS(Calculations!$E$3:$E$53,Calculations!$A$3:$A$53,$B871)</f>
        <v>1.6517783748523567E-2</v>
      </c>
      <c r="I871" s="107">
        <f>I145/SUMIFS(I$3:I$722,$B$3:$B$722,$B871)*SUMIFS(Calculations!$E$3:$E$53,Calculations!$A$3:$A$53,$B871)</f>
        <v>1.6701011403472549E-2</v>
      </c>
      <c r="J871" s="107">
        <f>J145/SUMIFS(J$3:J$722,$B$3:$B$722,$B871)*SUMIFS(Calculations!$E$3:$E$53,Calculations!$A$3:$A$53,$B871)</f>
        <v>1.6882017366416563E-2</v>
      </c>
      <c r="K871" s="107">
        <f>K145/SUMIFS(K$3:K$722,$B$3:$B$722,$B871)*SUMIFS(Calculations!$E$3:$E$53,Calculations!$A$3:$A$53,$B871)</f>
        <v>1.5336711167250012E-2</v>
      </c>
      <c r="L871" s="107">
        <f>L145/SUMIFS(L$3:L$722,$B$3:$B$722,$B871)*SUMIFS(Calculations!$E$3:$E$53,Calculations!$A$3:$A$53,$B871)</f>
        <v>1.3772190286329934E-2</v>
      </c>
      <c r="M871" s="107">
        <f>M145/SUMIFS(M$3:M$722,$B$3:$B$722,$B871)*SUMIFS(Calculations!$E$3:$E$53,Calculations!$A$3:$A$53,$B871)</f>
        <v>1.2277003190639634E-2</v>
      </c>
      <c r="N871" s="107">
        <f>N145/SUMIFS(N$3:N$722,$B$3:$B$722,$B871)*SUMIFS(Calculations!$E$3:$E$53,Calculations!$A$3:$A$53,$B871)</f>
        <v>1.0771471155042988E-2</v>
      </c>
      <c r="O871" s="107">
        <f>O145/SUMIFS(O$3:O$722,$B$3:$B$722,$B871)*SUMIFS(Calculations!$E$3:$E$53,Calculations!$A$3:$A$53,$B871)</f>
        <v>9.684363242475208E-3</v>
      </c>
      <c r="P871" s="107">
        <f>P145/SUMIFS(P$3:P$722,$B$3:$B$722,$B871)*SUMIFS(Calculations!$E$3:$E$53,Calculations!$A$3:$A$53,$B871)</f>
        <v>8.6370687718842487E-3</v>
      </c>
      <c r="Q871" s="107">
        <f>Q145/SUMIFS(Q$3:Q$722,$B$3:$B$722,$B871)*SUMIFS(Calculations!$E$3:$E$53,Calculations!$A$3:$A$53,$B871)</f>
        <v>8.220359910217398E-3</v>
      </c>
      <c r="R871" s="107">
        <f>R145/SUMIFS(R$3:R$722,$B$3:$B$722,$B871)*SUMIFS(Calculations!$E$3:$E$53,Calculations!$A$3:$A$53,$B871)</f>
        <v>7.8000873234197977E-3</v>
      </c>
    </row>
    <row r="872" spans="2:18" ht="15.75" customHeight="1">
      <c r="B872" s="107" t="s">
        <v>550</v>
      </c>
      <c r="C872" s="107" t="s">
        <v>449</v>
      </c>
      <c r="D872" s="107" t="s">
        <v>646</v>
      </c>
      <c r="E872" s="107" t="str">
        <f t="shared" si="302"/>
        <v>natural gas peaker</v>
      </c>
      <c r="F872" s="107">
        <f>F146/SUMIFS(F$3:F$722,$B$3:$B$722,$B872)*SUMIFS(Calculations!$E$3:$E$53,Calculations!$A$3:$A$53,$B872)</f>
        <v>2.4940982500342855E-4</v>
      </c>
      <c r="G872" s="107">
        <f>G146/SUMIFS(G$3:G$722,$B$3:$B$722,$B872)*SUMIFS(Calculations!$E$3:$E$53,Calculations!$A$3:$A$53,$B872)</f>
        <v>1.9224977957735181E-4</v>
      </c>
      <c r="H872" s="107">
        <f>H146/SUMIFS(H$3:H$722,$B$3:$B$722,$B872)*SUMIFS(Calculations!$E$3:$E$53,Calculations!$A$3:$A$53,$B872)</f>
        <v>1.3556276098007527E-4</v>
      </c>
      <c r="I872" s="107">
        <f>I146/SUMIFS(I$3:I$722,$B$3:$B$722,$B872)*SUMIFS(Calculations!$E$3:$E$53,Calculations!$A$3:$A$53,$B872)</f>
        <v>1.6580131063168379E-4</v>
      </c>
      <c r="J872" s="107">
        <f>J146/SUMIFS(J$3:J$722,$B$3:$B$722,$B872)*SUMIFS(Calculations!$E$3:$E$53,Calculations!$A$3:$A$53,$B872)</f>
        <v>1.9567320851327546E-4</v>
      </c>
      <c r="K872" s="107">
        <f>K146/SUMIFS(K$3:K$722,$B$3:$B$722,$B872)*SUMIFS(Calculations!$E$3:$E$53,Calculations!$A$3:$A$53,$B872)</f>
        <v>1.550150168181596E-4</v>
      </c>
      <c r="L872" s="107">
        <f>L146/SUMIFS(L$3:L$722,$B$3:$B$722,$B872)*SUMIFS(Calculations!$E$3:$E$53,Calculations!$A$3:$A$53,$B872)</f>
        <v>1.1385127210415527E-4</v>
      </c>
      <c r="M872" s="107">
        <f>M146/SUMIFS(M$3:M$722,$B$3:$B$722,$B872)*SUMIFS(Calculations!$E$3:$E$53,Calculations!$A$3:$A$53,$B872)</f>
        <v>1.0519632474445199E-4</v>
      </c>
      <c r="N872" s="107">
        <f>N146/SUMIFS(N$3:N$722,$B$3:$B$722,$B872)*SUMIFS(Calculations!$E$3:$E$53,Calculations!$A$3:$A$53,$B872)</f>
        <v>9.6481495306721947E-5</v>
      </c>
      <c r="O872" s="107">
        <f>O146/SUMIFS(O$3:O$722,$B$3:$B$722,$B872)*SUMIFS(Calculations!$E$3:$E$53,Calculations!$A$3:$A$53,$B872)</f>
        <v>9.4681806342007403E-5</v>
      </c>
      <c r="P872" s="107">
        <f>P146/SUMIFS(P$3:P$722,$B$3:$B$722,$B872)*SUMIFS(Calculations!$E$3:$E$53,Calculations!$A$3:$A$53,$B872)</f>
        <v>9.2948027864508191E-5</v>
      </c>
      <c r="Q872" s="107">
        <f>Q146/SUMIFS(Q$3:Q$722,$B$3:$B$722,$B872)*SUMIFS(Calculations!$E$3:$E$53,Calculations!$A$3:$A$53,$B872)</f>
        <v>8.1295991952336813E-5</v>
      </c>
      <c r="R872" s="107">
        <f>R146/SUMIFS(R$3:R$722,$B$3:$B$722,$B872)*SUMIFS(Calculations!$E$3:$E$53,Calculations!$A$3:$A$53,$B872)</f>
        <v>6.9544306963737005E-5</v>
      </c>
    </row>
    <row r="873" spans="2:18" ht="15.75" customHeight="1">
      <c r="B873" s="107" t="s">
        <v>550</v>
      </c>
      <c r="C873" s="107" t="s">
        <v>449</v>
      </c>
      <c r="D873" s="107" t="s">
        <v>647</v>
      </c>
      <c r="E873" s="107" t="str">
        <f t="shared" si="302"/>
        <v>nuclear</v>
      </c>
      <c r="F873" s="107">
        <f>F147/SUMIFS(F$3:F$722,$B$3:$B$722,$B873)*SUMIFS(Calculations!$E$3:$E$53,Calculations!$A$3:$A$53,$B873)</f>
        <v>1.3725306380532954E-2</v>
      </c>
      <c r="G873" s="107">
        <f>G147/SUMIFS(G$3:G$722,$B$3:$B$722,$B873)*SUMIFS(Calculations!$E$3:$E$53,Calculations!$A$3:$A$53,$B873)</f>
        <v>6.8341393317529111E-3</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2.114178205199595E-4</v>
      </c>
      <c r="G875" s="107">
        <f>G149/SUMIFS(G$3:G$722,$B$3:$B$722,$B875)*SUMIFS(Calculations!$E$3:$E$53,Calculations!$A$3:$A$53,$B875)</f>
        <v>2.1053939381611517E-4</v>
      </c>
      <c r="H875" s="107">
        <f>H149/SUMIFS(H$3:H$722,$B$3:$B$722,$B875)*SUMIFS(Calculations!$E$3:$E$53,Calculations!$A$3:$A$53,$B875)</f>
        <v>2.0966823651513713E-4</v>
      </c>
      <c r="I875" s="107">
        <f>I149/SUMIFS(I$3:I$722,$B$3:$B$722,$B875)*SUMIFS(Calculations!$E$3:$E$53,Calculations!$A$3:$A$53,$B875)</f>
        <v>2.0838933686974449E-4</v>
      </c>
      <c r="J875" s="107">
        <f>J149/SUMIFS(J$3:J$722,$B$3:$B$722,$B875)*SUMIFS(Calculations!$E$3:$E$53,Calculations!$A$3:$A$53,$B875)</f>
        <v>2.0712594427823054E-4</v>
      </c>
      <c r="K875" s="107">
        <f>K149/SUMIFS(K$3:K$722,$B$3:$B$722,$B875)*SUMIFS(Calculations!$E$3:$E$53,Calculations!$A$3:$A$53,$B875)</f>
        <v>2.0840571289549233E-4</v>
      </c>
      <c r="L875" s="107">
        <f>L149/SUMIFS(L$3:L$722,$B$3:$B$722,$B875)*SUMIFS(Calculations!$E$3:$E$53,Calculations!$A$3:$A$53,$B875)</f>
        <v>2.097013944410218E-4</v>
      </c>
      <c r="M875" s="107">
        <f>M149/SUMIFS(M$3:M$722,$B$3:$B$722,$B875)*SUMIFS(Calculations!$E$3:$E$53,Calculations!$A$3:$A$53,$B875)</f>
        <v>2.1042433725201409E-4</v>
      </c>
      <c r="N875" s="107">
        <f>N149/SUMIFS(N$3:N$722,$B$3:$B$722,$B875)*SUMIFS(Calculations!$E$3:$E$53,Calculations!$A$3:$A$53,$B875)</f>
        <v>2.1115228197879146E-4</v>
      </c>
      <c r="O875" s="107">
        <f>O149/SUMIFS(O$3:O$722,$B$3:$B$722,$B875)*SUMIFS(Calculations!$E$3:$E$53,Calculations!$A$3:$A$53,$B875)</f>
        <v>2.0721361549623488E-4</v>
      </c>
      <c r="P875" s="107">
        <f>P149/SUMIFS(P$3:P$722,$B$3:$B$722,$B875)*SUMIFS(Calculations!$E$3:$E$53,Calculations!$A$3:$A$53,$B875)</f>
        <v>2.0341919584295485E-4</v>
      </c>
      <c r="Q875" s="107">
        <f>Q149/SUMIFS(Q$3:Q$722,$B$3:$B$722,$B875)*SUMIFS(Calculations!$E$3:$E$53,Calculations!$A$3:$A$53,$B875)</f>
        <v>2.0428532029724583E-4</v>
      </c>
      <c r="R875" s="107">
        <f>R149/SUMIFS(R$3:R$722,$B$3:$B$722,$B875)*SUMIFS(Calculations!$E$3:$E$53,Calculations!$A$3:$A$53,$B875)</f>
        <v>2.0515885191219028E-4</v>
      </c>
    </row>
    <row r="876" spans="2:18" ht="15.75" customHeight="1">
      <c r="B876" s="107" t="s">
        <v>550</v>
      </c>
      <c r="C876" s="107" t="s">
        <v>449</v>
      </c>
      <c r="D876" s="107" t="s">
        <v>650</v>
      </c>
      <c r="E876" s="107" t="str">
        <f t="shared" si="302"/>
        <v>solar PV</v>
      </c>
      <c r="F876" s="107">
        <f>F150/SUMIFS(F$3:F$722,$B$3:$B$722,$B876)*SUMIFS(Calculations!$E$3:$E$53,Calculations!$A$3:$A$53,$B876)</f>
        <v>3.1316715220380316E-4</v>
      </c>
      <c r="G876" s="107">
        <f>G150/SUMIFS(G$3:G$722,$B$3:$B$722,$B876)*SUMIFS(Calculations!$E$3:$E$53,Calculations!$A$3:$A$53,$B876)</f>
        <v>3.1472893504171578E-4</v>
      </c>
      <c r="H876" s="107">
        <f>H150/SUMIFS(H$3:H$722,$B$3:$B$722,$B876)*SUMIFS(Calculations!$E$3:$E$53,Calculations!$A$3:$A$53,$B876)</f>
        <v>3.1627779337654979E-4</v>
      </c>
      <c r="I876" s="107">
        <f>I150/SUMIFS(I$3:I$722,$B$3:$B$722,$B876)*SUMIFS(Calculations!$E$3:$E$53,Calculations!$A$3:$A$53,$B876)</f>
        <v>3.1626990521404417E-4</v>
      </c>
      <c r="J876" s="107">
        <f>J150/SUMIFS(J$3:J$722,$B$3:$B$722,$B876)*SUMIFS(Calculations!$E$3:$E$53,Calculations!$A$3:$A$53,$B876)</f>
        <v>3.1626211269794965E-4</v>
      </c>
      <c r="K876" s="107">
        <f>K150/SUMIFS(K$3:K$722,$B$3:$B$722,$B876)*SUMIFS(Calculations!$E$3:$E$53,Calculations!$A$3:$A$53,$B876)</f>
        <v>3.2013591635413091E-4</v>
      </c>
      <c r="L876" s="107">
        <f>L150/SUMIFS(L$3:L$722,$B$3:$B$722,$B876)*SUMIFS(Calculations!$E$3:$E$53,Calculations!$A$3:$A$53,$B876)</f>
        <v>3.2405788774850502E-4</v>
      </c>
      <c r="M876" s="107">
        <f>M150/SUMIFS(M$3:M$722,$B$3:$B$722,$B876)*SUMIFS(Calculations!$E$3:$E$53,Calculations!$A$3:$A$53,$B876)</f>
        <v>3.28827593845537E-4</v>
      </c>
      <c r="N876" s="107">
        <f>N150/SUMIFS(N$3:N$722,$B$3:$B$722,$B876)*SUMIFS(Calculations!$E$3:$E$53,Calculations!$A$3:$A$53,$B876)</f>
        <v>3.3363030071089229E-4</v>
      </c>
      <c r="O876" s="107">
        <f>O150/SUMIFS(O$3:O$722,$B$3:$B$722,$B876)*SUMIFS(Calculations!$E$3:$E$53,Calculations!$A$3:$A$53,$B876)</f>
        <v>3.3263896346942871E-4</v>
      </c>
      <c r="P876" s="107">
        <f>P150/SUMIFS(P$3:P$722,$B$3:$B$722,$B876)*SUMIFS(Calculations!$E$3:$E$53,Calculations!$A$3:$A$53,$B876)</f>
        <v>3.3168393223520341E-4</v>
      </c>
      <c r="Q876" s="107">
        <f>Q150/SUMIFS(Q$3:Q$722,$B$3:$B$722,$B876)*SUMIFS(Calculations!$E$3:$E$53,Calculations!$A$3:$A$53,$B876)</f>
        <v>3.3970198217725037E-4</v>
      </c>
      <c r="R876" s="107">
        <f>R150/SUMIFS(R$3:R$722,$B$3:$B$722,$B876)*SUMIFS(Calculations!$E$3:$E$53,Calculations!$A$3:$A$53,$B876)</f>
        <v>3.4778860307784095E-4</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4.6936311217826628E-5</v>
      </c>
      <c r="G878" s="107">
        <f>G152/SUMIFS(G$3:G$722,$B$3:$B$722,$B878)*SUMIFS(Calculations!$E$3:$E$53,Calculations!$A$3:$A$53,$B878)</f>
        <v>4.6741294028394411E-5</v>
      </c>
      <c r="H878" s="107">
        <f>H152/SUMIFS(H$3:H$722,$B$3:$B$722,$B878)*SUMIFS(Calculations!$E$3:$E$53,Calculations!$A$3:$A$53,$B878)</f>
        <v>4.6547890699867865E-5</v>
      </c>
      <c r="I878" s="107">
        <f>I152/SUMIFS(I$3:I$722,$B$3:$B$722,$B878)*SUMIFS(Calculations!$E$3:$E$53,Calculations!$A$3:$A$53,$B878)</f>
        <v>4.6263965571773715E-5</v>
      </c>
      <c r="J878" s="107">
        <f>J152/SUMIFS(J$3:J$722,$B$3:$B$722,$B878)*SUMIFS(Calculations!$E$3:$E$53,Calculations!$A$3:$A$53,$B878)</f>
        <v>4.5983483123701191E-5</v>
      </c>
      <c r="K878" s="107">
        <f>K152/SUMIFS(K$3:K$722,$B$3:$B$722,$B878)*SUMIFS(Calculations!$E$3:$E$53,Calculations!$A$3:$A$53,$B878)</f>
        <v>4.6037850395038255E-5</v>
      </c>
      <c r="L878" s="107">
        <f>L152/SUMIFS(L$3:L$722,$B$3:$B$722,$B878)*SUMIFS(Calculations!$E$3:$E$53,Calculations!$A$3:$A$53,$B878)</f>
        <v>4.6092893681146445E-5</v>
      </c>
      <c r="M878" s="107">
        <f>M152/SUMIFS(M$3:M$722,$B$3:$B$722,$B878)*SUMIFS(Calculations!$E$3:$E$53,Calculations!$A$3:$A$53,$B878)</f>
        <v>1.2750840282743751E-3</v>
      </c>
      <c r="N878" s="107">
        <f>N152/SUMIFS(N$3:N$722,$B$3:$B$722,$B878)*SUMIFS(Calculations!$E$3:$E$53,Calculations!$A$3:$A$53,$B878)</f>
        <v>2.5125783391386244E-3</v>
      </c>
      <c r="O878" s="107">
        <f>O152/SUMIFS(O$3:O$722,$B$3:$B$722,$B878)*SUMIFS(Calculations!$E$3:$E$53,Calculations!$A$3:$A$53,$B878)</f>
        <v>7.7000796740320223E-3</v>
      </c>
      <c r="P878" s="107">
        <f>P152/SUMIFS(P$3:P$722,$B$3:$B$722,$B878)*SUMIFS(Calculations!$E$3:$E$53,Calculations!$A$3:$A$53,$B878)</f>
        <v>1.2697597768978587E-2</v>
      </c>
      <c r="Q878" s="107">
        <f>Q152/SUMIFS(Q$3:Q$722,$B$3:$B$722,$B878)*SUMIFS(Calculations!$E$3:$E$53,Calculations!$A$3:$A$53,$B878)</f>
        <v>1.2687903968759609E-2</v>
      </c>
      <c r="R878" s="107">
        <f>R152/SUMIFS(R$3:R$722,$B$3:$B$722,$B878)*SUMIFS(Calculations!$E$3:$E$53,Calculations!$A$3:$A$53,$B878)</f>
        <v>1.2678127266441274E-2</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0.18278854055300181</v>
      </c>
      <c r="G1105" s="107">
        <f>G379/SUMIFS(G$3:G$722,$B$3:$B$722,$B1105)*SUMIFS(Calculations!$E$3:$E$53,Calculations!$A$3:$A$53,$B1105)</f>
        <v>0.17294366285432014</v>
      </c>
      <c r="H1105" s="107">
        <f>H379/SUMIFS(H$3:H$722,$B$3:$B$722,$B1105)*SUMIFS(Calculations!$E$3:$E$53,Calculations!$A$3:$A$53,$B1105)</f>
        <v>0.16363591206401096</v>
      </c>
      <c r="I1105" s="107">
        <f>I379/SUMIFS(I$3:I$722,$B$3:$B$722,$B1105)*SUMIFS(Calculations!$E$3:$E$53,Calculations!$A$3:$A$53,$B1105)</f>
        <v>0.16529999319419628</v>
      </c>
      <c r="J1105" s="107">
        <f>J379/SUMIFS(J$3:J$722,$B$3:$B$722,$B1105)*SUMIFS(Calculations!$E$3:$E$53,Calculations!$A$3:$A$53,$B1105)</f>
        <v>0.16690567657108055</v>
      </c>
      <c r="K1105" s="107">
        <f>K379/SUMIFS(K$3:K$722,$B$3:$B$722,$B1105)*SUMIFS(Calculations!$E$3:$E$53,Calculations!$A$3:$A$53,$B1105)</f>
        <v>0.16977362741145544</v>
      </c>
      <c r="L1105" s="107">
        <f>L379/SUMIFS(L$3:L$722,$B$3:$B$722,$B1105)*SUMIFS(Calculations!$E$3:$E$53,Calculations!$A$3:$A$53,$B1105)</f>
        <v>0.17253010630665011</v>
      </c>
      <c r="M1105" s="107">
        <f>M379/SUMIFS(M$3:M$722,$B$3:$B$722,$B1105)*SUMIFS(Calculations!$E$3:$E$53,Calculations!$A$3:$A$53,$B1105)</f>
        <v>0.17308975246940744</v>
      </c>
      <c r="N1105" s="107">
        <f>N379/SUMIFS(N$3:N$722,$B$3:$B$722,$B1105)*SUMIFS(Calculations!$E$3:$E$53,Calculations!$A$3:$A$53,$B1105)</f>
        <v>0.17365815370784782</v>
      </c>
      <c r="O1105" s="107">
        <f>O379/SUMIFS(O$3:O$722,$B$3:$B$722,$B1105)*SUMIFS(Calculations!$E$3:$E$53,Calculations!$A$3:$A$53,$B1105)</f>
        <v>0.17012242586725473</v>
      </c>
      <c r="P1105" s="107">
        <f>P379/SUMIFS(P$3:P$722,$B$3:$B$722,$B1105)*SUMIFS(Calculations!$E$3:$E$53,Calculations!$A$3:$A$53,$B1105)</f>
        <v>0.16668309965501429</v>
      </c>
      <c r="Q1105" s="107">
        <f>Q379/SUMIFS(Q$3:Q$722,$B$3:$B$722,$B1105)*SUMIFS(Calculations!$E$3:$E$53,Calculations!$A$3:$A$53,$B1105)</f>
        <v>0.16362085074446089</v>
      </c>
      <c r="R1105" s="107">
        <f>R379/SUMIFS(R$3:R$722,$B$3:$B$722,$B1105)*SUMIFS(Calculations!$E$3:$E$53,Calculations!$A$3:$A$53,$B1105)</f>
        <v>0.16064333296706332</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1.2128649717707171E-2</v>
      </c>
      <c r="G1108" s="107">
        <f>G382/SUMIFS(G$3:G$722,$B$3:$B$722,$B1108)*SUMIFS(Calculations!$E$3:$E$53,Calculations!$A$3:$A$53,$B1108)</f>
        <v>1.2357047364531595E-2</v>
      </c>
      <c r="H1108" s="107">
        <f>H382/SUMIFS(H$3:H$722,$B$3:$B$722,$B1108)*SUMIFS(Calculations!$E$3:$E$53,Calculations!$A$3:$A$53,$B1108)</f>
        <v>1.2572983858899576E-2</v>
      </c>
      <c r="I1108" s="107">
        <f>I382/SUMIFS(I$3:I$722,$B$3:$B$722,$B1108)*SUMIFS(Calculations!$E$3:$E$53,Calculations!$A$3:$A$53,$B1108)</f>
        <v>1.2348431293091721E-2</v>
      </c>
      <c r="J1108" s="107">
        <f>J382/SUMIFS(J$3:J$722,$B$3:$B$722,$B1108)*SUMIFS(Calculations!$E$3:$E$53,Calculations!$A$3:$A$53,$B1108)</f>
        <v>1.2131758971283574E-2</v>
      </c>
      <c r="K1108" s="107">
        <f>K382/SUMIFS(K$3:K$722,$B$3:$B$722,$B1108)*SUMIFS(Calculations!$E$3:$E$53,Calculations!$A$3:$A$53,$B1108)</f>
        <v>1.1891086059773005E-2</v>
      </c>
      <c r="L1108" s="107">
        <f>L382/SUMIFS(L$3:L$722,$B$3:$B$722,$B1108)*SUMIFS(Calculations!$E$3:$E$53,Calculations!$A$3:$A$53,$B1108)</f>
        <v>1.165976765923263E-2</v>
      </c>
      <c r="M1108" s="107">
        <f>M382/SUMIFS(M$3:M$722,$B$3:$B$722,$B1108)*SUMIFS(Calculations!$E$3:$E$53,Calculations!$A$3:$A$53,$B1108)</f>
        <v>1.1749442723294361E-2</v>
      </c>
      <c r="N1108" s="107">
        <f>N382/SUMIFS(N$3:N$722,$B$3:$B$722,$B1108)*SUMIFS(Calculations!$E$3:$E$53,Calculations!$A$3:$A$53,$B1108)</f>
        <v>1.1840520659429535E-2</v>
      </c>
      <c r="O1108" s="107">
        <f>O382/SUMIFS(O$3:O$722,$B$3:$B$722,$B1108)*SUMIFS(Calculations!$E$3:$E$53,Calculations!$A$3:$A$53,$B1108)</f>
        <v>1.1676393282478364E-2</v>
      </c>
      <c r="P1108" s="107">
        <f>P382/SUMIFS(P$3:P$722,$B$3:$B$722,$B1108)*SUMIFS(Calculations!$E$3:$E$53,Calculations!$A$3:$A$53,$B1108)</f>
        <v>1.1516740838867277E-2</v>
      </c>
      <c r="Q1108" s="107">
        <f>Q382/SUMIFS(Q$3:Q$722,$B$3:$B$722,$B1108)*SUMIFS(Calculations!$E$3:$E$53,Calculations!$A$3:$A$53,$B1108)</f>
        <v>1.1354992651844876E-2</v>
      </c>
      <c r="R1108" s="107">
        <f>R382/SUMIFS(R$3:R$722,$B$3:$B$722,$B1108)*SUMIFS(Calculations!$E$3:$E$53,Calculations!$A$3:$A$53,$B1108)</f>
        <v>1.1197719968797704E-2</v>
      </c>
    </row>
    <row r="1109" spans="2:18" ht="15.75" customHeight="1">
      <c r="B1109" s="107" t="s">
        <v>569</v>
      </c>
      <c r="C1109" s="107" t="s">
        <v>449</v>
      </c>
      <c r="D1109" s="107" t="s">
        <v>633</v>
      </c>
      <c r="E1109" s="107" t="str">
        <f t="shared" si="305"/>
        <v>hydro</v>
      </c>
      <c r="F1109" s="107">
        <f>F383/SUMIFS(F$3:F$722,$B$3:$B$722,$B1109)*SUMIFS(Calculations!$E$3:$E$53,Calculations!$A$3:$A$53,$B1109)</f>
        <v>4.2694552103350276E-2</v>
      </c>
      <c r="G1109" s="107">
        <f>G383/SUMIFS(G$3:G$722,$B$3:$B$722,$B1109)*SUMIFS(Calculations!$E$3:$E$53,Calculations!$A$3:$A$53,$B1109)</f>
        <v>4.5225785358360075E-2</v>
      </c>
      <c r="H1109" s="107">
        <f>H383/SUMIFS(H$3:H$722,$B$3:$B$722,$B1109)*SUMIFS(Calculations!$E$3:$E$53,Calculations!$A$3:$A$53,$B1109)</f>
        <v>4.7618917000099951E-2</v>
      </c>
      <c r="I1109" s="107">
        <f>I383/SUMIFS(I$3:I$722,$B$3:$B$722,$B1109)*SUMIFS(Calculations!$E$3:$E$53,Calculations!$A$3:$A$53,$B1109)</f>
        <v>4.7729061425518124E-2</v>
      </c>
      <c r="J1109" s="107">
        <f>J383/SUMIFS(J$3:J$722,$B$3:$B$722,$B1109)*SUMIFS(Calculations!$E$3:$E$53,Calculations!$A$3:$A$53,$B1109)</f>
        <v>4.7835340542408747E-2</v>
      </c>
      <c r="K1109" s="107">
        <f>K383/SUMIFS(K$3:K$722,$B$3:$B$722,$B1109)*SUMIFS(Calculations!$E$3:$E$53,Calculations!$A$3:$A$53,$B1109)</f>
        <v>4.6838015893175849E-2</v>
      </c>
      <c r="L1109" s="107">
        <f>L383/SUMIFS(L$3:L$722,$B$3:$B$722,$B1109)*SUMIFS(Calculations!$E$3:$E$53,Calculations!$A$3:$A$53,$B1109)</f>
        <v>4.5879455408607515E-2</v>
      </c>
      <c r="M1109" s="107">
        <f>M383/SUMIFS(M$3:M$722,$B$3:$B$722,$B1109)*SUMIFS(Calculations!$E$3:$E$53,Calculations!$A$3:$A$53,$B1109)</f>
        <v>4.4617484949599447E-2</v>
      </c>
      <c r="N1109" s="107">
        <f>N383/SUMIFS(N$3:N$722,$B$3:$B$722,$B1109)*SUMIFS(Calculations!$E$3:$E$53,Calculations!$A$3:$A$53,$B1109)</f>
        <v>4.3335772289869484E-2</v>
      </c>
      <c r="O1109" s="107">
        <f>O383/SUMIFS(O$3:O$722,$B$3:$B$722,$B1109)*SUMIFS(Calculations!$E$3:$E$53,Calculations!$A$3:$A$53,$B1109)</f>
        <v>4.8158024846914949E-2</v>
      </c>
      <c r="P1109" s="107">
        <f>P383/SUMIFS(P$3:P$722,$B$3:$B$722,$B1109)*SUMIFS(Calculations!$E$3:$E$53,Calculations!$A$3:$A$53,$B1109)</f>
        <v>5.2848798676019215E-2</v>
      </c>
      <c r="Q1109" s="107">
        <f>Q383/SUMIFS(Q$3:Q$722,$B$3:$B$722,$B1109)*SUMIFS(Calculations!$E$3:$E$53,Calculations!$A$3:$A$53,$B1109)</f>
        <v>5.7112771754865961E-2</v>
      </c>
      <c r="R1109" s="107">
        <f>R383/SUMIFS(R$3:R$722,$B$3:$B$722,$B1109)*SUMIFS(Calculations!$E$3:$E$53,Calculations!$A$3:$A$53,$B1109)</f>
        <v>6.1258762500705215E-2</v>
      </c>
    </row>
    <row r="1110" spans="2:18" ht="15.75" customHeight="1">
      <c r="B1110" s="107" t="s">
        <v>569</v>
      </c>
      <c r="C1110" s="107" t="s">
        <v>449</v>
      </c>
      <c r="D1110" s="107" t="s">
        <v>644</v>
      </c>
      <c r="E1110" s="107" t="str">
        <f t="shared" si="305"/>
        <v>onshore wind</v>
      </c>
      <c r="F1110" s="107">
        <f>F384/SUMIFS(F$3:F$722,$B$3:$B$722,$B1110)*SUMIFS(Calculations!$E$3:$E$53,Calculations!$A$3:$A$53,$B1110)</f>
        <v>7.1919220396985895E-2</v>
      </c>
      <c r="G1110" s="107">
        <f>G384/SUMIFS(G$3:G$722,$B$3:$B$722,$B1110)*SUMIFS(Calculations!$E$3:$E$53,Calculations!$A$3:$A$53,$B1110)</f>
        <v>7.9062215768495744E-2</v>
      </c>
      <c r="H1110" s="107">
        <f>H384/SUMIFS(H$3:H$722,$B$3:$B$722,$B1110)*SUMIFS(Calculations!$E$3:$E$53,Calculations!$A$3:$A$53,$B1110)</f>
        <v>8.5815496291548721E-2</v>
      </c>
      <c r="I1110" s="107">
        <f>I384/SUMIFS(I$3:I$722,$B$3:$B$722,$B1110)*SUMIFS(Calculations!$E$3:$E$53,Calculations!$A$3:$A$53,$B1110)</f>
        <v>8.4220003571954527E-2</v>
      </c>
      <c r="J1110" s="107">
        <f>J384/SUMIFS(J$3:J$722,$B$3:$B$722,$B1110)*SUMIFS(Calculations!$E$3:$E$53,Calculations!$A$3:$A$53,$B1110)</f>
        <v>8.2680501626212877E-2</v>
      </c>
      <c r="K1110" s="107">
        <f>K384/SUMIFS(K$3:K$722,$B$3:$B$722,$B1110)*SUMIFS(Calculations!$E$3:$E$53,Calculations!$A$3:$A$53,$B1110)</f>
        <v>8.1073808350578869E-2</v>
      </c>
      <c r="L1110" s="107">
        <f>L384/SUMIFS(L$3:L$722,$B$3:$B$722,$B1110)*SUMIFS(Calculations!$E$3:$E$53,Calculations!$A$3:$A$53,$B1110)</f>
        <v>7.9529564271151973E-2</v>
      </c>
      <c r="M1110" s="107">
        <f>M384/SUMIFS(M$3:M$722,$B$3:$B$722,$B1110)*SUMIFS(Calculations!$E$3:$E$53,Calculations!$A$3:$A$53,$B1110)</f>
        <v>8.0162714185640097E-2</v>
      </c>
      <c r="N1110" s="107">
        <f>N384/SUMIFS(N$3:N$722,$B$3:$B$722,$B1110)*SUMIFS(Calculations!$E$3:$E$53,Calculations!$A$3:$A$53,$B1110)</f>
        <v>8.0805769064709307E-2</v>
      </c>
      <c r="O1110" s="107">
        <f>O384/SUMIFS(O$3:O$722,$B$3:$B$722,$B1110)*SUMIFS(Calculations!$E$3:$E$53,Calculations!$A$3:$A$53,$B1110)</f>
        <v>7.9682014947637408E-2</v>
      </c>
      <c r="P1110" s="107">
        <f>P384/SUMIFS(P$3:P$722,$B$3:$B$722,$B1110)*SUMIFS(Calculations!$E$3:$E$53,Calculations!$A$3:$A$53,$B1110)</f>
        <v>7.8588899989357613E-2</v>
      </c>
      <c r="Q1110" s="107">
        <f>Q384/SUMIFS(Q$3:Q$722,$B$3:$B$722,$B1110)*SUMIFS(Calculations!$E$3:$E$53,Calculations!$A$3:$A$53,$B1110)</f>
        <v>7.7524328197914147E-2</v>
      </c>
      <c r="R1110" s="107">
        <f>R384/SUMIFS(R$3:R$722,$B$3:$B$722,$B1110)*SUMIFS(Calculations!$E$3:$E$53,Calculations!$A$3:$A$53,$B1110)</f>
        <v>7.6489212658019612E-2</v>
      </c>
    </row>
    <row r="1111" spans="2:18" ht="15.75" customHeight="1">
      <c r="B1111" s="107" t="s">
        <v>569</v>
      </c>
      <c r="C1111" s="107" t="s">
        <v>449</v>
      </c>
      <c r="D1111" s="107" t="s">
        <v>645</v>
      </c>
      <c r="E1111" s="107" t="str">
        <f t="shared" si="305"/>
        <v>natural gas nonpeaker</v>
      </c>
      <c r="F1111" s="107">
        <f>F385/SUMIFS(F$3:F$722,$B$3:$B$722,$B1111)*SUMIFS(Calculations!$E$3:$E$53,Calculations!$A$3:$A$53,$B1111)</f>
        <v>4.8606046264655955E-6</v>
      </c>
      <c r="G1111" s="107">
        <f>G385/SUMIFS(G$3:G$722,$B$3:$B$722,$B1111)*SUMIFS(Calculations!$E$3:$E$53,Calculations!$A$3:$A$53,$B1111)</f>
        <v>3.0682216924237113E-6</v>
      </c>
      <c r="H1111" s="107">
        <f>H385/SUMIFS(H$3:H$722,$B$3:$B$722,$B1111)*SUMIFS(Calculations!$E$3:$E$53,Calculations!$A$3:$A$53,$B1111)</f>
        <v>1.3736294200281834E-6</v>
      </c>
      <c r="I1111" s="107">
        <f>I385/SUMIFS(I$3:I$722,$B$3:$B$722,$B1111)*SUMIFS(Calculations!$E$3:$E$53,Calculations!$A$3:$A$53,$B1111)</f>
        <v>2.9925413267967166E-6</v>
      </c>
      <c r="J1111" s="107">
        <f>J385/SUMIFS(J$3:J$722,$B$3:$B$722,$B1111)*SUMIFS(Calculations!$E$3:$E$53,Calculations!$A$3:$A$53,$B1111)</f>
        <v>4.5546406080071146E-6</v>
      </c>
      <c r="K1111" s="107">
        <f>K385/SUMIFS(K$3:K$722,$B$3:$B$722,$B1111)*SUMIFS(Calculations!$E$3:$E$53,Calculations!$A$3:$A$53,$B1111)</f>
        <v>2.8817633391045914E-6</v>
      </c>
      <c r="L1111" s="107">
        <f>L385/SUMIFS(L$3:L$722,$B$3:$B$722,$B1111)*SUMIFS(Calculations!$E$3:$E$53,Calculations!$A$3:$A$53,$B1111)</f>
        <v>1.2739077158268932E-6</v>
      </c>
      <c r="M1111" s="107">
        <f>M385/SUMIFS(M$3:M$722,$B$3:$B$722,$B1111)*SUMIFS(Calculations!$E$3:$E$53,Calculations!$A$3:$A$53,$B1111)</f>
        <v>2.7893360879410412E-6</v>
      </c>
      <c r="N1111" s="107">
        <f>N385/SUMIFS(N$3:N$722,$B$3:$B$722,$B1111)*SUMIFS(Calculations!$E$3:$E$53,Calculations!$A$3:$A$53,$B1111)</f>
        <v>4.328471743287055E-6</v>
      </c>
      <c r="O1111" s="107">
        <f>O385/SUMIFS(O$3:O$722,$B$3:$B$722,$B1111)*SUMIFS(Calculations!$E$3:$E$53,Calculations!$A$3:$A$53,$B1111)</f>
        <v>2.7723014798787112E-6</v>
      </c>
      <c r="P1111" s="107">
        <f>P385/SUMIFS(P$3:P$722,$B$3:$B$722,$B1111)*SUMIFS(Calculations!$E$3:$E$53,Calculations!$A$3:$A$53,$B1111)</f>
        <v>1.2585602025660596E-6</v>
      </c>
      <c r="Q1111" s="107">
        <f>Q385/SUMIFS(Q$3:Q$722,$B$3:$B$722,$B1111)*SUMIFS(Calculations!$E$3:$E$53,Calculations!$A$3:$A$53,$B1111)</f>
        <v>1.2409040185414313E-6</v>
      </c>
      <c r="R1111" s="107">
        <f>R385/SUMIFS(R$3:R$722,$B$3:$B$722,$B1111)*SUMIFS(Calculations!$E$3:$E$53,Calculations!$A$3:$A$53,$B1111)</f>
        <v>1.2237363736667258E-6</v>
      </c>
    </row>
    <row r="1112" spans="2:18" ht="15.75" customHeight="1">
      <c r="B1112" s="107" t="s">
        <v>569</v>
      </c>
      <c r="C1112" s="107" t="s">
        <v>449</v>
      </c>
      <c r="D1112" s="107" t="s">
        <v>646</v>
      </c>
      <c r="E1112" s="107" t="str">
        <f t="shared" si="305"/>
        <v>natural gas peaker</v>
      </c>
      <c r="F1112" s="107">
        <f>F386/SUMIFS(F$3:F$722,$B$3:$B$722,$B1112)*SUMIFS(Calculations!$E$3:$E$53,Calculations!$A$3:$A$53,$B1112)</f>
        <v>1.0584257749381146E-4</v>
      </c>
      <c r="G1112" s="107">
        <f>G386/SUMIFS(G$3:G$722,$B$3:$B$722,$B1112)*SUMIFS(Calculations!$E$3:$E$53,Calculations!$A$3:$A$53,$B1112)</f>
        <v>6.2511278682977409E-5</v>
      </c>
      <c r="H1112" s="107">
        <f>H386/SUMIFS(H$3:H$722,$B$3:$B$722,$B1112)*SUMIFS(Calculations!$E$3:$E$53,Calculations!$A$3:$A$53,$B1112)</f>
        <v>2.1544093198725863E-5</v>
      </c>
      <c r="I1112" s="107">
        <f>I386/SUMIFS(I$3:I$722,$B$3:$B$722,$B1112)*SUMIFS(Calculations!$E$3:$E$53,Calculations!$A$3:$A$53,$B1112)</f>
        <v>7.3000571957435663E-5</v>
      </c>
      <c r="J1112" s="107">
        <f>J386/SUMIFS(J$3:J$722,$B$3:$B$722,$B1112)*SUMIFS(Calculations!$E$3:$E$53,Calculations!$A$3:$A$53,$B1112)</f>
        <v>1.22651283738933E-4</v>
      </c>
      <c r="K1112" s="107">
        <f>K386/SUMIFS(K$3:K$722,$B$3:$B$722,$B1112)*SUMIFS(Calculations!$E$3:$E$53,Calculations!$A$3:$A$53,$B1112)</f>
        <v>1.0828607738042955E-4</v>
      </c>
      <c r="L1112" s="107">
        <f>L386/SUMIFS(L$3:L$722,$B$3:$B$722,$B1112)*SUMIFS(Calculations!$E$3:$E$53,Calculations!$A$3:$A$53,$B1112)</f>
        <v>9.4479220026084024E-5</v>
      </c>
      <c r="M1112" s="107">
        <f>M386/SUMIFS(M$3:M$722,$B$3:$B$722,$B1112)*SUMIFS(Calculations!$E$3:$E$53,Calculations!$A$3:$A$53,$B1112)</f>
        <v>6.427951669486624E-5</v>
      </c>
      <c r="N1112" s="107">
        <f>N386/SUMIFS(N$3:N$722,$B$3:$B$722,$B1112)*SUMIFS(Calculations!$E$3:$E$53,Calculations!$A$3:$A$53,$B1112)</f>
        <v>3.360737076354544E-5</v>
      </c>
      <c r="O1112" s="107">
        <f>O386/SUMIFS(O$3:O$722,$B$3:$B$722,$B1112)*SUMIFS(Calculations!$E$3:$E$53,Calculations!$A$3:$A$53,$B1112)</f>
        <v>3.6166221012205518E-5</v>
      </c>
      <c r="P1112" s="107">
        <f>P386/SUMIFS(P$3:P$722,$B$3:$B$722,$B1112)*SUMIFS(Calculations!$E$3:$E$53,Calculations!$A$3:$A$53,$B1112)</f>
        <v>3.8655304202482413E-5</v>
      </c>
      <c r="Q1112" s="107">
        <f>Q386/SUMIFS(Q$3:Q$722,$B$3:$B$722,$B1112)*SUMIFS(Calculations!$E$3:$E$53,Calculations!$A$3:$A$53,$B1112)</f>
        <v>6.1824983900298863E-5</v>
      </c>
      <c r="R1112" s="107">
        <f>R386/SUMIFS(R$3:R$722,$B$3:$B$722,$B1112)*SUMIFS(Calculations!$E$3:$E$53,Calculations!$A$3:$A$53,$B1112)</f>
        <v>8.4353568353085295E-5</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5.1179129752529232E-4</v>
      </c>
      <c r="G1116" s="107">
        <f>G390/SUMIFS(G$3:G$722,$B$3:$B$722,$B1116)*SUMIFS(Calculations!$E$3:$E$53,Calculations!$A$3:$A$53,$B1116)</f>
        <v>4.9916640460774596E-4</v>
      </c>
      <c r="H1116" s="107">
        <f>H390/SUMIFS(H$3:H$722,$B$3:$B$722,$B1116)*SUMIFS(Calculations!$E$3:$E$53,Calculations!$A$3:$A$53,$B1116)</f>
        <v>4.8723031351271943E-4</v>
      </c>
      <c r="I1116" s="107">
        <f>I390/SUMIFS(I$3:I$722,$B$3:$B$722,$B1116)*SUMIFS(Calculations!$E$3:$E$53,Calculations!$A$3:$A$53,$B1116)</f>
        <v>4.7997465264582446E-4</v>
      </c>
      <c r="J1116" s="107">
        <f>J390/SUMIFS(J$3:J$722,$B$3:$B$722,$B1116)*SUMIFS(Calculations!$E$3:$E$53,Calculations!$A$3:$A$53,$B1116)</f>
        <v>4.7297361535806589E-4</v>
      </c>
      <c r="K1116" s="107">
        <f>K390/SUMIFS(K$3:K$722,$B$3:$B$722,$B1116)*SUMIFS(Calculations!$E$3:$E$53,Calculations!$A$3:$A$53,$B1116)</f>
        <v>4.6575169498804019E-4</v>
      </c>
      <c r="L1116" s="107">
        <f>L390/SUMIFS(L$3:L$722,$B$3:$B$722,$B1116)*SUMIFS(Calculations!$E$3:$E$53,Calculations!$A$3:$A$53,$B1116)</f>
        <v>4.5881047730658562E-4</v>
      </c>
      <c r="M1116" s="107">
        <f>M390/SUMIFS(M$3:M$722,$B$3:$B$722,$B1116)*SUMIFS(Calculations!$E$3:$E$53,Calculations!$A$3:$A$53,$B1116)</f>
        <v>4.6699406996655754E-4</v>
      </c>
      <c r="N1116" s="107">
        <f>N390/SUMIFS(N$3:N$722,$B$3:$B$722,$B1116)*SUMIFS(Calculations!$E$3:$E$53,Calculations!$A$3:$A$53,$B1116)</f>
        <v>4.7530568632769165E-4</v>
      </c>
      <c r="O1116" s="107">
        <f>O390/SUMIFS(O$3:O$722,$B$3:$B$722,$B1116)*SUMIFS(Calculations!$E$3:$E$53,Calculations!$A$3:$A$53,$B1116)</f>
        <v>4.7565978391323925E-4</v>
      </c>
      <c r="P1116" s="107">
        <f>P390/SUMIFS(P$3:P$722,$B$3:$B$722,$B1116)*SUMIFS(Calculations!$E$3:$E$53,Calculations!$A$3:$A$53,$B1116)</f>
        <v>4.7600422702723754E-4</v>
      </c>
      <c r="Q1116" s="107">
        <f>Q390/SUMIFS(Q$3:Q$722,$B$3:$B$722,$B1116)*SUMIFS(Calculations!$E$3:$E$53,Calculations!$A$3:$A$53,$B1116)</f>
        <v>4.7744801368602269E-4</v>
      </c>
      <c r="R1116" s="107">
        <f>R390/SUMIFS(R$3:R$722,$B$3:$B$722,$B1116)*SUMIFS(Calculations!$E$3:$E$53,Calculations!$A$3:$A$53,$B1116)</f>
        <v>4.7885185137814732E-4</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4.5897531594948096E-2</v>
      </c>
      <c r="G1120" s="107">
        <f>G394/SUMIFS(G$3:G$722,$B$3:$B$722,$B1120)*SUMIFS(Calculations!$E$3:$E$53,Calculations!$A$3:$A$53,$B1120)</f>
        <v>4.1561075693028561E-2</v>
      </c>
      <c r="H1120" s="107">
        <f>H394/SUMIFS(H$3:H$722,$B$3:$B$722,$B1120)*SUMIFS(Calculations!$E$3:$E$53,Calculations!$A$3:$A$53,$B1120)</f>
        <v>3.7267220318945526E-2</v>
      </c>
      <c r="I1120" s="107">
        <f>I394/SUMIFS(I$3:I$722,$B$3:$B$722,$B1120)*SUMIFS(Calculations!$E$3:$E$53,Calculations!$A$3:$A$53,$B1120)</f>
        <v>3.6564415010780227E-2</v>
      </c>
      <c r="J1120" s="107">
        <f>J394/SUMIFS(J$3:J$722,$B$3:$B$722,$B1120)*SUMIFS(Calculations!$E$3:$E$53,Calculations!$A$3:$A$53,$B1120)</f>
        <v>3.5851848801634917E-2</v>
      </c>
      <c r="K1120" s="107">
        <f>K394/SUMIFS(K$3:K$722,$B$3:$B$722,$B1120)*SUMIFS(Calculations!$E$3:$E$53,Calculations!$A$3:$A$53,$B1120)</f>
        <v>3.9324523485126189E-2</v>
      </c>
      <c r="L1120" s="107">
        <f>L394/SUMIFS(L$3:L$722,$B$3:$B$722,$B1120)*SUMIFS(Calculations!$E$3:$E$53,Calculations!$A$3:$A$53,$B1120)</f>
        <v>4.2616695873995088E-2</v>
      </c>
      <c r="M1120" s="107">
        <f>M394/SUMIFS(M$3:M$722,$B$3:$B$722,$B1120)*SUMIFS(Calculations!$E$3:$E$53,Calculations!$A$3:$A$53,$B1120)</f>
        <v>4.0163366130014505E-2</v>
      </c>
      <c r="N1120" s="107">
        <f>N394/SUMIFS(N$3:N$722,$B$3:$B$722,$B1120)*SUMIFS(Calculations!$E$3:$E$53,Calculations!$A$3:$A$53,$B1120)</f>
        <v>3.7661180515124806E-2</v>
      </c>
      <c r="O1120" s="107">
        <f>O394/SUMIFS(O$3:O$722,$B$3:$B$722,$B1120)*SUMIFS(Calculations!$E$3:$E$53,Calculations!$A$3:$A$53,$B1120)</f>
        <v>3.6900103748581485E-2</v>
      </c>
      <c r="P1120" s="107">
        <f>P394/SUMIFS(P$3:P$722,$B$3:$B$722,$B1120)*SUMIFS(Calculations!$E$3:$E$53,Calculations!$A$3:$A$53,$B1120)</f>
        <v>3.6124416631589454E-2</v>
      </c>
      <c r="Q1120" s="107">
        <f>Q394/SUMIFS(Q$3:Q$722,$B$3:$B$722,$B1120)*SUMIFS(Calculations!$E$3:$E$53,Calculations!$A$3:$A$53,$B1120)</f>
        <v>3.8387895585377751E-2</v>
      </c>
      <c r="R1120" s="107">
        <f>R394/SUMIFS(R$3:R$722,$B$3:$B$722,$B1120)*SUMIFS(Calculations!$E$3:$E$53,Calculations!$A$3:$A$53,$B1120)</f>
        <v>4.0570549104948873E-2</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6.9695119944385639E-3</v>
      </c>
      <c r="G1123" s="107">
        <f>G397/SUMIFS(G$3:G$722,$B$3:$B$722,$B1123)*SUMIFS(Calculations!$E$3:$E$53,Calculations!$A$3:$A$53,$B1123)</f>
        <v>6.9351094242147493E-3</v>
      </c>
      <c r="H1123" s="107">
        <f>H397/SUMIFS(H$3:H$722,$B$3:$B$722,$B1123)*SUMIFS(Calculations!$E$3:$E$53,Calculations!$A$3:$A$53,$B1123)</f>
        <v>6.9010448183755872E-3</v>
      </c>
      <c r="I1123" s="107">
        <f>I397/SUMIFS(I$3:I$722,$B$3:$B$722,$B1123)*SUMIFS(Calculations!$E$3:$E$53,Calculations!$A$3:$A$53,$B1123)</f>
        <v>6.9492051121665451E-3</v>
      </c>
      <c r="J1123" s="107">
        <f>J397/SUMIFS(J$3:J$722,$B$3:$B$722,$B1123)*SUMIFS(Calculations!$E$3:$E$53,Calculations!$A$3:$A$53,$B1123)</f>
        <v>6.9980342794753909E-3</v>
      </c>
      <c r="K1123" s="107">
        <f>K397/SUMIFS(K$3:K$722,$B$3:$B$722,$B1123)*SUMIFS(Calculations!$E$3:$E$53,Calculations!$A$3:$A$53,$B1123)</f>
        <v>6.8113099926171705E-3</v>
      </c>
      <c r="L1123" s="107">
        <f>L397/SUMIFS(L$3:L$722,$B$3:$B$722,$B1123)*SUMIFS(Calculations!$E$3:$E$53,Calculations!$A$3:$A$53,$B1123)</f>
        <v>6.6342912397670357E-3</v>
      </c>
      <c r="M1123" s="107">
        <f>M397/SUMIFS(M$3:M$722,$B$3:$B$722,$B1123)*SUMIFS(Calculations!$E$3:$E$53,Calculations!$A$3:$A$53,$B1123)</f>
        <v>6.8424435754293198E-3</v>
      </c>
      <c r="N1123" s="107">
        <f>N397/SUMIFS(N$3:N$722,$B$3:$B$722,$B1123)*SUMIFS(Calculations!$E$3:$E$53,Calculations!$A$3:$A$53,$B1123)</f>
        <v>7.0547410789662049E-3</v>
      </c>
      <c r="O1123" s="107">
        <f>O397/SUMIFS(O$3:O$722,$B$3:$B$722,$B1123)*SUMIFS(Calculations!$E$3:$E$53,Calculations!$A$3:$A$53,$B1123)</f>
        <v>7.1212535198437038E-3</v>
      </c>
      <c r="P1123" s="107">
        <f>P397/SUMIFS(P$3:P$722,$B$3:$B$722,$B1123)*SUMIFS(Calculations!$E$3:$E$53,Calculations!$A$3:$A$53,$B1123)</f>
        <v>7.1890427965321689E-3</v>
      </c>
      <c r="Q1123" s="107">
        <f>Q397/SUMIFS(Q$3:Q$722,$B$3:$B$722,$B1123)*SUMIFS(Calculations!$E$3:$E$53,Calculations!$A$3:$A$53,$B1123)</f>
        <v>7.0583544940317098E-3</v>
      </c>
      <c r="R1123" s="107">
        <f>R397/SUMIFS(R$3:R$722,$B$3:$B$722,$B1123)*SUMIFS(Calculations!$E$3:$E$53,Calculations!$A$3:$A$53,$B1123)</f>
        <v>6.9323328745498946E-3</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4.576210822889705E-2</v>
      </c>
      <c r="G1125" s="107">
        <f>G399/SUMIFS(G$3:G$722,$B$3:$B$722,$B1125)*SUMIFS(Calculations!$E$3:$E$53,Calculations!$A$3:$A$53,$B1125)</f>
        <v>5.0647745468357562E-2</v>
      </c>
      <c r="H1125" s="107">
        <f>H399/SUMIFS(H$3:H$722,$B$3:$B$722,$B1125)*SUMIFS(Calculations!$E$3:$E$53,Calculations!$A$3:$A$53,$B1125)</f>
        <v>5.5485387125728404E-2</v>
      </c>
      <c r="I1125" s="107">
        <f>I399/SUMIFS(I$3:I$722,$B$3:$B$722,$B1125)*SUMIFS(Calculations!$E$3:$E$53,Calculations!$A$3:$A$53,$B1125)</f>
        <v>5.5823685146937564E-2</v>
      </c>
      <c r="J1125" s="107">
        <f>J399/SUMIFS(J$3:J$722,$B$3:$B$722,$B1125)*SUMIFS(Calculations!$E$3:$E$53,Calculations!$A$3:$A$53,$B1125)</f>
        <v>5.6166681615139658E-2</v>
      </c>
      <c r="K1125" s="107">
        <f>K399/SUMIFS(K$3:K$722,$B$3:$B$722,$B1125)*SUMIFS(Calculations!$E$3:$E$53,Calculations!$A$3:$A$53,$B1125)</f>
        <v>5.4252207497665419E-2</v>
      </c>
      <c r="L1125" s="107">
        <f>L399/SUMIFS(L$3:L$722,$B$3:$B$722,$B1125)*SUMIFS(Calculations!$E$3:$E$53,Calculations!$A$3:$A$53,$B1125)</f>
        <v>5.2437243700821583E-2</v>
      </c>
      <c r="M1125" s="107">
        <f>M399/SUMIFS(M$3:M$722,$B$3:$B$722,$B1125)*SUMIFS(Calculations!$E$3:$E$53,Calculations!$A$3:$A$53,$B1125)</f>
        <v>5.3351651853192288E-2</v>
      </c>
      <c r="N1125" s="107">
        <f>N399/SUMIFS(N$3:N$722,$B$3:$B$722,$B1125)*SUMIFS(Calculations!$E$3:$E$53,Calculations!$A$3:$A$53,$B1125)</f>
        <v>5.4284269627306689E-2</v>
      </c>
      <c r="O1125" s="107">
        <f>O399/SUMIFS(O$3:O$722,$B$3:$B$722,$B1125)*SUMIFS(Calculations!$E$3:$E$53,Calculations!$A$3:$A$53,$B1125)</f>
        <v>5.4647047234820847E-2</v>
      </c>
      <c r="P1125" s="107">
        <f>P399/SUMIFS(P$3:P$722,$B$3:$B$722,$B1125)*SUMIFS(Calculations!$E$3:$E$53,Calculations!$A$3:$A$53,$B1125)</f>
        <v>5.5016789064886135E-2</v>
      </c>
      <c r="Q1125" s="107">
        <f>Q399/SUMIFS(Q$3:Q$722,$B$3:$B$722,$B1125)*SUMIFS(Calculations!$E$3:$E$53,Calculations!$A$3:$A$53,$B1125)</f>
        <v>5.3679702080501858E-2</v>
      </c>
      <c r="R1125" s="107">
        <f>R399/SUMIFS(R$3:R$722,$B$3:$B$722,$B1125)*SUMIFS(Calculations!$E$3:$E$53,Calculations!$A$3:$A$53,$B1125)</f>
        <v>5.2390360464334103E-2</v>
      </c>
    </row>
    <row r="1126" spans="2:18" ht="15.75" customHeight="1">
      <c r="B1126" s="107" t="s">
        <v>562</v>
      </c>
      <c r="C1126" s="107" t="s">
        <v>449</v>
      </c>
      <c r="D1126" s="107" t="s">
        <v>645</v>
      </c>
      <c r="E1126" s="107" t="str">
        <f t="shared" si="306"/>
        <v>natural gas nonpeaker</v>
      </c>
      <c r="F1126" s="107">
        <f>F400/SUMIFS(F$3:F$722,$B$3:$B$722,$B1126)*SUMIFS(Calculations!$E$3:$E$53,Calculations!$A$3:$A$53,$B1126)</f>
        <v>8.9438022216143504E-4</v>
      </c>
      <c r="G1126" s="107">
        <f>G400/SUMIFS(G$3:G$722,$B$3:$B$722,$B1126)*SUMIFS(Calculations!$E$3:$E$53,Calculations!$A$3:$A$53,$B1126)</f>
        <v>6.5146167266304526E-4</v>
      </c>
      <c r="H1126" s="107">
        <f>H400/SUMIFS(H$3:H$722,$B$3:$B$722,$B1126)*SUMIFS(Calculations!$E$3:$E$53,Calculations!$A$3:$A$53,$B1126)</f>
        <v>4.1092950934359338E-4</v>
      </c>
      <c r="I1126" s="107">
        <f>I400/SUMIFS(I$3:I$722,$B$3:$B$722,$B1126)*SUMIFS(Calculations!$E$3:$E$53,Calculations!$A$3:$A$53,$B1126)</f>
        <v>5.1825578615315334E-4</v>
      </c>
      <c r="J1126" s="107">
        <f>J400/SUMIFS(J$3:J$722,$B$3:$B$722,$B1126)*SUMIFS(Calculations!$E$3:$E$53,Calculations!$A$3:$A$53,$B1126)</f>
        <v>6.2707266234823475E-4</v>
      </c>
      <c r="K1126" s="107">
        <f>K400/SUMIFS(K$3:K$722,$B$3:$B$722,$B1126)*SUMIFS(Calculations!$E$3:$E$53,Calculations!$A$3:$A$53,$B1126)</f>
        <v>4.3135534141627071E-4</v>
      </c>
      <c r="L1126" s="107">
        <f>L400/SUMIFS(L$3:L$722,$B$3:$B$722,$B1126)*SUMIFS(Calculations!$E$3:$E$53,Calculations!$A$3:$A$53,$B1126)</f>
        <v>2.4581099340731242E-4</v>
      </c>
      <c r="M1126" s="107">
        <f>M400/SUMIFS(M$3:M$722,$B$3:$B$722,$B1126)*SUMIFS(Calculations!$E$3:$E$53,Calculations!$A$3:$A$53,$B1126)</f>
        <v>2.3579767758843885E-4</v>
      </c>
      <c r="N1126" s="107">
        <f>N400/SUMIFS(N$3:N$722,$B$3:$B$722,$B1126)*SUMIFS(Calculations!$E$3:$E$53,Calculations!$A$3:$A$53,$B1126)</f>
        <v>2.2558495552740826E-4</v>
      </c>
      <c r="O1126" s="107">
        <f>O400/SUMIFS(O$3:O$722,$B$3:$B$722,$B1126)*SUMIFS(Calculations!$E$3:$E$53,Calculations!$A$3:$A$53,$B1126)</f>
        <v>1.5847040741152378E-4</v>
      </c>
      <c r="P1126" s="107">
        <f>P400/SUMIFS(P$3:P$722,$B$3:$B$722,$B1126)*SUMIFS(Calculations!$E$3:$E$53,Calculations!$A$3:$A$53,$B1126)</f>
        <v>9.0067464863848509E-5</v>
      </c>
      <c r="Q1126" s="107">
        <f>Q400/SUMIFS(Q$3:Q$722,$B$3:$B$722,$B1126)*SUMIFS(Calculations!$E$3:$E$53,Calculations!$A$3:$A$53,$B1126)</f>
        <v>8.8430144788461824E-5</v>
      </c>
      <c r="R1126" s="107">
        <f>R400/SUMIFS(R$3:R$722,$B$3:$B$722,$B1126)*SUMIFS(Calculations!$E$3:$E$53,Calculations!$A$3:$A$53,$B1126)</f>
        <v>8.6851290954090599E-5</v>
      </c>
    </row>
    <row r="1127" spans="2:18" ht="15.75" customHeight="1">
      <c r="B1127" s="107" t="s">
        <v>562</v>
      </c>
      <c r="C1127" s="107" t="s">
        <v>449</v>
      </c>
      <c r="D1127" s="107" t="s">
        <v>646</v>
      </c>
      <c r="E1127" s="107" t="str">
        <f t="shared" si="306"/>
        <v>natural gas peaker</v>
      </c>
      <c r="F1127" s="107">
        <f>F401/SUMIFS(F$3:F$722,$B$3:$B$722,$B1127)*SUMIFS(Calculations!$E$3:$E$53,Calculations!$A$3:$A$53,$B1127)</f>
        <v>1.0550959921765796E-3</v>
      </c>
      <c r="G1127" s="107">
        <f>G401/SUMIFS(G$3:G$722,$B$3:$B$722,$B1127)*SUMIFS(Calculations!$E$3:$E$53,Calculations!$A$3:$A$53,$B1127)</f>
        <v>9.6787039524485357E-4</v>
      </c>
      <c r="H1127" s="107">
        <f>H401/SUMIFS(H$3:H$722,$B$3:$B$722,$B1127)*SUMIFS(Calculations!$E$3:$E$53,Calculations!$A$3:$A$53,$B1127)</f>
        <v>8.8150168618520341E-4</v>
      </c>
      <c r="I1127" s="107">
        <f>I401/SUMIFS(I$3:I$722,$B$3:$B$722,$B1127)*SUMIFS(Calculations!$E$3:$E$53,Calculations!$A$3:$A$53,$B1127)</f>
        <v>7.7727779851946078E-4</v>
      </c>
      <c r="J1127" s="107">
        <f>J401/SUMIFS(J$3:J$722,$B$3:$B$722,$B1127)*SUMIFS(Calculations!$E$3:$E$53,Calculations!$A$3:$A$53,$B1127)</f>
        <v>6.71606398953283E-4</v>
      </c>
      <c r="K1127" s="107">
        <f>K401/SUMIFS(K$3:K$722,$B$3:$B$722,$B1127)*SUMIFS(Calculations!$E$3:$E$53,Calculations!$A$3:$A$53,$B1127)</f>
        <v>6.4445130793434945E-4</v>
      </c>
      <c r="L1127" s="107">
        <f>L401/SUMIFS(L$3:L$722,$B$3:$B$722,$B1127)*SUMIFS(Calculations!$E$3:$E$53,Calculations!$A$3:$A$53,$B1127)</f>
        <v>6.1870768118614072E-4</v>
      </c>
      <c r="M1127" s="107">
        <f>M401/SUMIFS(M$3:M$722,$B$3:$B$722,$B1127)*SUMIFS(Calculations!$E$3:$E$53,Calculations!$A$3:$A$53,$B1127)</f>
        <v>6.1541408059592371E-4</v>
      </c>
      <c r="N1127" s="107">
        <f>N401/SUMIFS(N$3:N$722,$B$3:$B$722,$B1127)*SUMIFS(Calculations!$E$3:$E$53,Calculations!$A$3:$A$53,$B1127)</f>
        <v>6.1205489089129715E-4</v>
      </c>
      <c r="O1127" s="107">
        <f>O401/SUMIFS(O$3:O$722,$B$3:$B$722,$B1127)*SUMIFS(Calculations!$E$3:$E$53,Calculations!$A$3:$A$53,$B1127)</f>
        <v>5.6009553431987256E-4</v>
      </c>
      <c r="P1127" s="107">
        <f>P401/SUMIFS(P$3:P$722,$B$3:$B$722,$B1127)*SUMIFS(Calculations!$E$3:$E$53,Calculations!$A$3:$A$53,$B1127)</f>
        <v>5.0713871672747118E-4</v>
      </c>
      <c r="Q1127" s="107">
        <f>Q401/SUMIFS(Q$3:Q$722,$B$3:$B$722,$B1127)*SUMIFS(Calculations!$E$3:$E$53,Calculations!$A$3:$A$53,$B1127)</f>
        <v>4.9791953416072595E-4</v>
      </c>
      <c r="R1127" s="107">
        <f>R401/SUMIFS(R$3:R$722,$B$3:$B$722,$B1127)*SUMIFS(Calculations!$E$3:$E$53,Calculations!$A$3:$A$53,$B1127)</f>
        <v>4.8902955475835621E-4</v>
      </c>
    </row>
    <row r="1128" spans="2:18" ht="15.75" customHeight="1">
      <c r="B1128" s="107" t="s">
        <v>562</v>
      </c>
      <c r="C1128" s="107" t="s">
        <v>449</v>
      </c>
      <c r="D1128" s="107" t="s">
        <v>647</v>
      </c>
      <c r="E1128" s="107" t="str">
        <f t="shared" si="306"/>
        <v>nuclear</v>
      </c>
      <c r="F1128" s="107">
        <f>F402/SUMIFS(F$3:F$722,$B$3:$B$722,$B1128)*SUMIFS(Calculations!$E$3:$E$53,Calculations!$A$3:$A$53,$B1128)</f>
        <v>4.2121553529076344E-2</v>
      </c>
      <c r="G1128" s="107">
        <f>G402/SUMIFS(G$3:G$722,$B$3:$B$722,$B1128)*SUMIFS(Calculations!$E$3:$E$53,Calculations!$A$3:$A$53,$B1128)</f>
        <v>4.1913635140475171E-2</v>
      </c>
      <c r="H1128" s="107">
        <f>H402/SUMIFS(H$3:H$722,$B$3:$B$722,$B1128)*SUMIFS(Calculations!$E$3:$E$53,Calculations!$A$3:$A$53,$B1128)</f>
        <v>4.1707759303049805E-2</v>
      </c>
      <c r="I1128" s="107">
        <f>I402/SUMIFS(I$3:I$722,$B$3:$B$722,$B1128)*SUMIFS(Calculations!$E$3:$E$53,Calculations!$A$3:$A$53,$B1128)</f>
        <v>4.1995390715492797E-2</v>
      </c>
      <c r="J1128" s="107">
        <f>J402/SUMIFS(J$3:J$722,$B$3:$B$722,$B1128)*SUMIFS(Calculations!$E$3:$E$53,Calculations!$A$3:$A$53,$B1128)</f>
        <v>4.2287016892492889E-2</v>
      </c>
      <c r="K1128" s="107">
        <f>K402/SUMIFS(K$3:K$722,$B$3:$B$722,$B1128)*SUMIFS(Calculations!$E$3:$E$53,Calculations!$A$3:$A$53,$B1128)</f>
        <v>4.1158698173653425E-2</v>
      </c>
      <c r="L1128" s="107">
        <f>L402/SUMIFS(L$3:L$722,$B$3:$B$722,$B1128)*SUMIFS(Calculations!$E$3:$E$53,Calculations!$A$3:$A$53,$B1128)</f>
        <v>4.0089027078440836E-2</v>
      </c>
      <c r="M1128" s="107">
        <f>M402/SUMIFS(M$3:M$722,$B$3:$B$722,$B1128)*SUMIFS(Calculations!$E$3:$E$53,Calculations!$A$3:$A$53,$B1128)</f>
        <v>4.0484260306466492E-2</v>
      </c>
      <c r="N1128" s="107">
        <f>N402/SUMIFS(N$3:N$722,$B$3:$B$722,$B1128)*SUMIFS(Calculations!$E$3:$E$53,Calculations!$A$3:$A$53,$B1128)</f>
        <v>4.0887364251265858E-2</v>
      </c>
      <c r="O1128" s="107">
        <f>O402/SUMIFS(O$3:O$722,$B$3:$B$722,$B1128)*SUMIFS(Calculations!$E$3:$E$53,Calculations!$A$3:$A$53,$B1128)</f>
        <v>4.1276089368400111E-2</v>
      </c>
      <c r="P1128" s="107">
        <f>P402/SUMIFS(P$3:P$722,$B$3:$B$722,$B1128)*SUMIFS(Calculations!$E$3:$E$53,Calculations!$A$3:$A$53,$B1128)</f>
        <v>4.1672276821055822E-2</v>
      </c>
      <c r="Q1128" s="107">
        <f>Q402/SUMIFS(Q$3:Q$722,$B$3:$B$722,$B1128)*SUMIFS(Calculations!$E$3:$E$53,Calculations!$A$3:$A$53,$B1128)</f>
        <v>4.091472407401972E-2</v>
      </c>
      <c r="R1128" s="107">
        <f>R402/SUMIFS(R$3:R$722,$B$3:$B$722,$B1128)*SUMIFS(Calculations!$E$3:$E$53,Calculations!$A$3:$A$53,$B1128)</f>
        <v>4.0184222397911015E-2</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3.5472734042878216E-4</v>
      </c>
      <c r="G1130" s="107">
        <f>G404/SUMIFS(G$3:G$722,$B$3:$B$722,$B1130)*SUMIFS(Calculations!$E$3:$E$53,Calculations!$A$3:$A$53,$B1130)</f>
        <v>3.5297635237550867E-4</v>
      </c>
      <c r="H1130" s="107">
        <f>H404/SUMIFS(H$3:H$722,$B$3:$B$722,$B1130)*SUMIFS(Calculations!$E$3:$E$53,Calculations!$A$3:$A$53,$B1130)</f>
        <v>3.5124256569980984E-4</v>
      </c>
      <c r="I1130" s="107">
        <f>I404/SUMIFS(I$3:I$722,$B$3:$B$722,$B1130)*SUMIFS(Calculations!$E$3:$E$53,Calculations!$A$3:$A$53,$B1130)</f>
        <v>3.5366485826528334E-4</v>
      </c>
      <c r="J1130" s="107">
        <f>J404/SUMIFS(J$3:J$722,$B$3:$B$722,$B1130)*SUMIFS(Calculations!$E$3:$E$53,Calculations!$A$3:$A$53,$B1130)</f>
        <v>3.5612079280471681E-4</v>
      </c>
      <c r="K1130" s="107">
        <f>K404/SUMIFS(K$3:K$722,$B$3:$B$722,$B1130)*SUMIFS(Calculations!$E$3:$E$53,Calculations!$A$3:$A$53,$B1130)</f>
        <v>3.4661863856879472E-4</v>
      </c>
      <c r="L1130" s="107">
        <f>L404/SUMIFS(L$3:L$722,$B$3:$B$722,$B1130)*SUMIFS(Calculations!$E$3:$E$53,Calculations!$A$3:$A$53,$B1130)</f>
        <v>3.3761038623839632E-4</v>
      </c>
      <c r="M1130" s="107">
        <f>M404/SUMIFS(M$3:M$722,$B$3:$B$722,$B1130)*SUMIFS(Calculations!$E$3:$E$53,Calculations!$A$3:$A$53,$B1130)</f>
        <v>3.4093884922421281E-4</v>
      </c>
      <c r="N1130" s="107">
        <f>N404/SUMIFS(N$3:N$722,$B$3:$B$722,$B1130)*SUMIFS(Calculations!$E$3:$E$53,Calculations!$A$3:$A$53,$B1130)</f>
        <v>3.4433359557791332E-4</v>
      </c>
      <c r="O1130" s="107">
        <f>O404/SUMIFS(O$3:O$722,$B$3:$B$722,$B1130)*SUMIFS(Calculations!$E$3:$E$53,Calculations!$A$3:$A$53,$B1130)</f>
        <v>3.4760725040319682E-4</v>
      </c>
      <c r="P1130" s="107">
        <f>P404/SUMIFS(P$3:P$722,$B$3:$B$722,$B1130)*SUMIFS(Calculations!$E$3:$E$53,Calculations!$A$3:$A$53,$B1130)</f>
        <v>3.5094374940708092E-4</v>
      </c>
      <c r="Q1130" s="107">
        <f>Q404/SUMIFS(Q$3:Q$722,$B$3:$B$722,$B1130)*SUMIFS(Calculations!$E$3:$E$53,Calculations!$A$3:$A$53,$B1130)</f>
        <v>3.4456400676522575E-4</v>
      </c>
      <c r="R1130" s="107">
        <f>R404/SUMIFS(R$3:R$722,$B$3:$B$722,$B1130)*SUMIFS(Calculations!$E$3:$E$53,Calculations!$A$3:$A$53,$B1130)</f>
        <v>3.3841207515221123E-4</v>
      </c>
    </row>
    <row r="1131" spans="2:18" ht="15.75" customHeight="1">
      <c r="B1131" s="107" t="s">
        <v>562</v>
      </c>
      <c r="C1131" s="107" t="s">
        <v>449</v>
      </c>
      <c r="D1131" s="107" t="s">
        <v>650</v>
      </c>
      <c r="E1131" s="107" t="str">
        <f t="shared" si="306"/>
        <v>solar PV</v>
      </c>
      <c r="F1131" s="107">
        <f>F405/SUMIFS(F$3:F$722,$B$3:$B$722,$B1131)*SUMIFS(Calculations!$E$3:$E$53,Calculations!$A$3:$A$53,$B1131)</f>
        <v>5.5531798336093928E-4</v>
      </c>
      <c r="G1131" s="107">
        <f>G405/SUMIFS(G$3:G$722,$B$3:$B$722,$B1131)*SUMIFS(Calculations!$E$3:$E$53,Calculations!$A$3:$A$53,$B1131)</f>
        <v>5.8156923040897542E-4</v>
      </c>
      <c r="H1131" s="107">
        <f>H405/SUMIFS(H$3:H$722,$B$3:$B$722,$B1131)*SUMIFS(Calculations!$E$3:$E$53,Calculations!$A$3:$A$53,$B1131)</f>
        <v>6.0756259013937072E-4</v>
      </c>
      <c r="I1131" s="107">
        <f>I405/SUMIFS(I$3:I$722,$B$3:$B$722,$B1131)*SUMIFS(Calculations!$E$3:$E$53,Calculations!$A$3:$A$53,$B1131)</f>
        <v>6.2907061200214039E-4</v>
      </c>
      <c r="J1131" s="107">
        <f>J405/SUMIFS(J$3:J$722,$B$3:$B$722,$B1131)*SUMIFS(Calculations!$E$3:$E$53,Calculations!$A$3:$A$53,$B1131)</f>
        <v>6.5087734770391992E-4</v>
      </c>
      <c r="K1131" s="107">
        <f>K405/SUMIFS(K$3:K$722,$B$3:$B$722,$B1131)*SUMIFS(Calculations!$E$3:$E$53,Calculations!$A$3:$A$53,$B1131)</f>
        <v>6.4789248178606684E-4</v>
      </c>
      <c r="L1131" s="107">
        <f>L405/SUMIFS(L$3:L$722,$B$3:$B$722,$B1131)*SUMIFS(Calculations!$E$3:$E$53,Calculations!$A$3:$A$53,$B1131)</f>
        <v>6.4506276289361E-4</v>
      </c>
      <c r="M1131" s="107">
        <f>M405/SUMIFS(M$3:M$722,$B$3:$B$722,$B1131)*SUMIFS(Calculations!$E$3:$E$53,Calculations!$A$3:$A$53,$B1131)</f>
        <v>6.8443278360194625E-4</v>
      </c>
      <c r="N1131" s="107">
        <f>N405/SUMIFS(N$3:N$722,$B$3:$B$722,$B1131)*SUMIFS(Calculations!$E$3:$E$53,Calculations!$A$3:$A$53,$B1131)</f>
        <v>7.2458682311335421E-4</v>
      </c>
      <c r="O1131" s="107">
        <f>O405/SUMIFS(O$3:O$722,$B$3:$B$722,$B1131)*SUMIFS(Calculations!$E$3:$E$53,Calculations!$A$3:$A$53,$B1131)</f>
        <v>7.7151449681686895E-4</v>
      </c>
      <c r="P1131" s="107">
        <f>P405/SUMIFS(P$3:P$722,$B$3:$B$722,$B1131)*SUMIFS(Calculations!$E$3:$E$53,Calculations!$A$3:$A$53,$B1131)</f>
        <v>8.1934303859137309E-4</v>
      </c>
      <c r="Q1131" s="107">
        <f>Q405/SUMIFS(Q$3:Q$722,$B$3:$B$722,$B1131)*SUMIFS(Calculations!$E$3:$E$53,Calculations!$A$3:$A$53,$B1131)</f>
        <v>8.4660329464047882E-4</v>
      </c>
      <c r="R1131" s="107">
        <f>R405/SUMIFS(R$3:R$722,$B$3:$B$722,$B1131)*SUMIFS(Calculations!$E$3:$E$53,Calculations!$A$3:$A$53,$B1131)</f>
        <v>8.7289012788467938E-4</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2.4644526604371525E-4</v>
      </c>
      <c r="G1133" s="107">
        <f>G407/SUMIFS(G$3:G$722,$B$3:$B$722,$B1133)*SUMIFS(Calculations!$E$3:$E$53,Calculations!$A$3:$A$53,$B1133)</f>
        <v>2.4522877476309749E-4</v>
      </c>
      <c r="H1133" s="107">
        <f>H407/SUMIFS(H$3:H$722,$B$3:$B$722,$B1133)*SUMIFS(Calculations!$E$3:$E$53,Calculations!$A$3:$A$53,$B1133)</f>
        <v>2.4402423406420697E-4</v>
      </c>
      <c r="I1133" s="107">
        <f>I407/SUMIFS(I$3:I$722,$B$3:$B$722,$B1133)*SUMIFS(Calculations!$E$3:$E$53,Calculations!$A$3:$A$53,$B1133)</f>
        <v>2.4570711121433652E-4</v>
      </c>
      <c r="J1133" s="107">
        <f>J407/SUMIFS(J$3:J$722,$B$3:$B$722,$B1133)*SUMIFS(Calculations!$E$3:$E$53,Calculations!$A$3:$A$53,$B1133)</f>
        <v>2.4741336097852169E-4</v>
      </c>
      <c r="K1133" s="107">
        <f>K407/SUMIFS(K$3:K$722,$B$3:$B$722,$B1133)*SUMIFS(Calculations!$E$3:$E$53,Calculations!$A$3:$A$53,$B1133)</f>
        <v>2.3961523276380759E-4</v>
      </c>
      <c r="L1133" s="107">
        <f>L407/SUMIFS(L$3:L$722,$B$3:$B$722,$B1133)*SUMIFS(Calculations!$E$3:$E$53,Calculations!$A$3:$A$53,$B1133)</f>
        <v>2.3222243478149542E-4</v>
      </c>
      <c r="M1133" s="107">
        <f>M407/SUMIFS(M$3:M$722,$B$3:$B$722,$B1133)*SUMIFS(Calculations!$E$3:$E$53,Calculations!$A$3:$A$53,$B1133)</f>
        <v>1.1383668954183766E-3</v>
      </c>
      <c r="N1133" s="107">
        <f>N407/SUMIFS(N$3:N$722,$B$3:$B$722,$B1133)*SUMIFS(Calculations!$E$3:$E$53,Calculations!$A$3:$A$53,$B1133)</f>
        <v>2.0625564137579659E-3</v>
      </c>
      <c r="O1133" s="107">
        <f>O407/SUMIFS(O$3:O$722,$B$3:$B$722,$B1133)*SUMIFS(Calculations!$E$3:$E$53,Calculations!$A$3:$A$53,$B1133)</f>
        <v>2.0744905909339017E-3</v>
      </c>
      <c r="P1133" s="107">
        <f>P407/SUMIFS(P$3:P$722,$B$3:$B$722,$B1133)*SUMIFS(Calculations!$E$3:$E$53,Calculations!$A$3:$A$53,$B1133)</f>
        <v>2.0866538678781152E-3</v>
      </c>
      <c r="Q1133" s="107">
        <f>Q407/SUMIFS(Q$3:Q$722,$B$3:$B$722,$B1133)*SUMIFS(Calculations!$E$3:$E$53,Calculations!$A$3:$A$53,$B1133)</f>
        <v>2.0384789372455666E-3</v>
      </c>
      <c r="R1133" s="107">
        <f>R407/SUMIFS(R$3:R$722,$B$3:$B$722,$B1133)*SUMIFS(Calculations!$E$3:$E$53,Calculations!$A$3:$A$53,$B1133)</f>
        <v>1.9920242610382871E-3</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0.2969210076972098</v>
      </c>
      <c r="G1435" s="107">
        <f>G709/SUMIFS(G$3:G$722,$B$3:$B$722,$B1435)*SUMIFS(Calculations!$E$3:$E$53,Calculations!$A$3:$A$53,$B1435)</f>
        <v>0.28827339811832042</v>
      </c>
      <c r="H1435" s="107">
        <f>H709/SUMIFS(H$3:H$722,$B$3:$B$722,$B1435)*SUMIFS(Calculations!$E$3:$E$53,Calculations!$A$3:$A$53,$B1435)</f>
        <v>0.28015373848708475</v>
      </c>
      <c r="I1435" s="107">
        <f>I709/SUMIFS(I$3:I$722,$B$3:$B$722,$B1435)*SUMIFS(Calculations!$E$3:$E$53,Calculations!$A$3:$A$53,$B1435)</f>
        <v>0.28330057963583166</v>
      </c>
      <c r="J1435" s="107">
        <f>J709/SUMIFS(J$3:J$722,$B$3:$B$722,$B1435)*SUMIFS(Calculations!$E$3:$E$53,Calculations!$A$3:$A$53,$B1435)</f>
        <v>0.28621936125931113</v>
      </c>
      <c r="K1435" s="107">
        <f>K709/SUMIFS(K$3:K$722,$B$3:$B$722,$B1435)*SUMIFS(Calculations!$E$3:$E$53,Calculations!$A$3:$A$53,$B1435)</f>
        <v>0.28682456591867878</v>
      </c>
      <c r="L1435" s="107">
        <f>L709/SUMIFS(L$3:L$722,$B$3:$B$722,$B1435)*SUMIFS(Calculations!$E$3:$E$53,Calculations!$A$3:$A$53,$B1435)</f>
        <v>0.28741660286231901</v>
      </c>
      <c r="M1435" s="107">
        <f>M709/SUMIFS(M$3:M$722,$B$3:$B$722,$B1435)*SUMIFS(Calculations!$E$3:$E$53,Calculations!$A$3:$A$53,$B1435)</f>
        <v>0.28779993984081059</v>
      </c>
      <c r="N1435" s="107">
        <f>N709/SUMIFS(N$3:N$722,$B$3:$B$722,$B1435)*SUMIFS(Calculations!$E$3:$E$53,Calculations!$A$3:$A$53,$B1435)</f>
        <v>0.28817903078805834</v>
      </c>
      <c r="O1435" s="107">
        <f>O709/SUMIFS(O$3:O$722,$B$3:$B$722,$B1435)*SUMIFS(Calculations!$E$3:$E$53,Calculations!$A$3:$A$53,$B1435)</f>
        <v>0.28241939085698659</v>
      </c>
      <c r="P1435" s="107">
        <f>P709/SUMIFS(P$3:P$722,$B$3:$B$722,$B1435)*SUMIFS(Calculations!$E$3:$E$53,Calculations!$A$3:$A$53,$B1435)</f>
        <v>0.27638694983616058</v>
      </c>
      <c r="Q1435" s="107">
        <f>Q709/SUMIFS(Q$3:Q$722,$B$3:$B$722,$B1435)*SUMIFS(Calculations!$E$3:$E$53,Calculations!$A$3:$A$53,$B1435)</f>
        <v>0.27695567238929264</v>
      </c>
      <c r="R1435" s="107">
        <f>R709/SUMIFS(R$3:R$722,$B$3:$B$722,$B1435)*SUMIFS(Calculations!$E$3:$E$53,Calculations!$A$3:$A$53,$B1435)</f>
        <v>0.27752937847215264</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6.0543441084470635E-3</v>
      </c>
      <c r="G1438" s="107">
        <f>G712/SUMIFS(G$3:G$722,$B$3:$B$722,$B1438)*SUMIFS(Calculations!$E$3:$E$53,Calculations!$A$3:$A$53,$B1438)</f>
        <v>5.8637113575157312E-3</v>
      </c>
      <c r="H1438" s="107">
        <f>H712/SUMIFS(H$3:H$722,$B$3:$B$722,$B1438)*SUMIFS(Calculations!$E$3:$E$53,Calculations!$A$3:$A$53,$B1438)</f>
        <v>5.6847170310480762E-3</v>
      </c>
      <c r="I1438" s="107">
        <f>I712/SUMIFS(I$3:I$722,$B$3:$B$722,$B1438)*SUMIFS(Calculations!$E$3:$E$53,Calculations!$A$3:$A$53,$B1438)</f>
        <v>5.4709790661161785E-3</v>
      </c>
      <c r="J1438" s="107">
        <f>J712/SUMIFS(J$3:J$722,$B$3:$B$722,$B1438)*SUMIFS(Calculations!$E$3:$E$53,Calculations!$A$3:$A$53,$B1438)</f>
        <v>5.2727312312893203E-3</v>
      </c>
      <c r="K1438" s="107">
        <f>K712/SUMIFS(K$3:K$722,$B$3:$B$722,$B1438)*SUMIFS(Calculations!$E$3:$E$53,Calculations!$A$3:$A$53,$B1438)</f>
        <v>5.2147397400261267E-3</v>
      </c>
      <c r="L1438" s="107">
        <f>L712/SUMIFS(L$3:L$722,$B$3:$B$722,$B1438)*SUMIFS(Calculations!$E$3:$E$53,Calculations!$A$3:$A$53,$B1438)</f>
        <v>5.1580099962722156E-3</v>
      </c>
      <c r="M1438" s="107">
        <f>M712/SUMIFS(M$3:M$722,$B$3:$B$722,$B1438)*SUMIFS(Calculations!$E$3:$E$53,Calculations!$A$3:$A$53,$B1438)</f>
        <v>5.1292845641881064E-3</v>
      </c>
      <c r="N1438" s="107">
        <f>N712/SUMIFS(N$3:N$722,$B$3:$B$722,$B1438)*SUMIFS(Calculations!$E$3:$E$53,Calculations!$A$3:$A$53,$B1438)</f>
        <v>5.1008773092926429E-3</v>
      </c>
      <c r="O1438" s="107">
        <f>O712/SUMIFS(O$3:O$722,$B$3:$B$722,$B1438)*SUMIFS(Calculations!$E$3:$E$53,Calculations!$A$3:$A$53,$B1438)</f>
        <v>5.2188823411740961E-3</v>
      </c>
      <c r="P1438" s="107">
        <f>P712/SUMIFS(P$3:P$722,$B$3:$B$722,$B1438)*SUMIFS(Calculations!$E$3:$E$53,Calculations!$A$3:$A$53,$B1438)</f>
        <v>5.3424765942011393E-3</v>
      </c>
      <c r="Q1438" s="107">
        <f>Q712/SUMIFS(Q$3:Q$722,$B$3:$B$722,$B1438)*SUMIFS(Calculations!$E$3:$E$53,Calculations!$A$3:$A$53,$B1438)</f>
        <v>5.3657816743522182E-3</v>
      </c>
      <c r="R1438" s="107">
        <f>R712/SUMIFS(R$3:R$722,$B$3:$B$722,$B1438)*SUMIFS(Calculations!$E$3:$E$53,Calculations!$A$3:$A$53,$B1438)</f>
        <v>5.3892909692985578E-3</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3.1059113332988709E-2</v>
      </c>
      <c r="G1440" s="107">
        <f>G714/SUMIFS(G$3:G$722,$B$3:$B$722,$B1440)*SUMIFS(Calculations!$E$3:$E$53,Calculations!$A$3:$A$53,$B1440)</f>
        <v>4.0320516962471797E-2</v>
      </c>
      <c r="H1440" s="107">
        <f>H714/SUMIFS(H$3:H$722,$B$3:$B$722,$B1440)*SUMIFS(Calculations!$E$3:$E$53,Calculations!$A$3:$A$53,$B1440)</f>
        <v>4.9016497567617369E-2</v>
      </c>
      <c r="I1440" s="107">
        <f>I714/SUMIFS(I$3:I$722,$B$3:$B$722,$B1440)*SUMIFS(Calculations!$E$3:$E$53,Calculations!$A$3:$A$53,$B1440)</f>
        <v>4.7187243123424337E-2</v>
      </c>
      <c r="J1440" s="107">
        <f>J714/SUMIFS(J$3:J$722,$B$3:$B$722,$B1440)*SUMIFS(Calculations!$E$3:$E$53,Calculations!$A$3:$A$53,$B1440)</f>
        <v>4.5490559368508716E-2</v>
      </c>
      <c r="K1440" s="107">
        <f>K714/SUMIFS(K$3:K$722,$B$3:$B$722,$B1440)*SUMIFS(Calculations!$E$3:$E$53,Calculations!$A$3:$A$53,$B1440)</f>
        <v>4.5049749311091652E-2</v>
      </c>
      <c r="L1440" s="107">
        <f>L714/SUMIFS(L$3:L$722,$B$3:$B$722,$B1440)*SUMIFS(Calculations!$E$3:$E$53,Calculations!$A$3:$A$53,$B1440)</f>
        <v>4.4618530160545532E-2</v>
      </c>
      <c r="M1440" s="107">
        <f>M714/SUMIFS(M$3:M$722,$B$3:$B$722,$B1440)*SUMIFS(Calculations!$E$3:$E$53,Calculations!$A$3:$A$53,$B1440)</f>
        <v>4.4376356397862776E-2</v>
      </c>
      <c r="N1440" s="107">
        <f>N714/SUMIFS(N$3:N$722,$B$3:$B$722,$B1440)*SUMIFS(Calculations!$E$3:$E$53,Calculations!$A$3:$A$53,$B1440)</f>
        <v>4.4136865072357929E-2</v>
      </c>
      <c r="O1440" s="107">
        <f>O714/SUMIFS(O$3:O$722,$B$3:$B$722,$B1440)*SUMIFS(Calculations!$E$3:$E$53,Calculations!$A$3:$A$53,$B1440)</f>
        <v>5.009681758922184E-2</v>
      </c>
      <c r="P1440" s="107">
        <f>P714/SUMIFS(P$3:P$722,$B$3:$B$722,$B1440)*SUMIFS(Calculations!$E$3:$E$53,Calculations!$A$3:$A$53,$B1440)</f>
        <v>5.6339058853462548E-2</v>
      </c>
      <c r="Q1440" s="107">
        <f>Q714/SUMIFS(Q$3:Q$722,$B$3:$B$722,$B1440)*SUMIFS(Calculations!$E$3:$E$53,Calculations!$A$3:$A$53,$B1440)</f>
        <v>5.5830235371081359E-2</v>
      </c>
      <c r="R1440" s="107">
        <f>R714/SUMIFS(R$3:R$722,$B$3:$B$722,$B1440)*SUMIFS(Calculations!$E$3:$E$53,Calculations!$A$3:$A$53,$B1440)</f>
        <v>5.5316953234938661E-2</v>
      </c>
    </row>
    <row r="1441" spans="2:18" ht="15.75" customHeight="1">
      <c r="B1441" s="107" t="s">
        <v>585</v>
      </c>
      <c r="C1441" s="107" t="s">
        <v>449</v>
      </c>
      <c r="D1441" s="107" t="s">
        <v>645</v>
      </c>
      <c r="E1441" s="107" t="str">
        <f t="shared" si="311"/>
        <v>natural gas nonpeaker</v>
      </c>
      <c r="F1441" s="107">
        <f>F715/SUMIFS(F$3:F$722,$B$3:$B$722,$B1441)*SUMIFS(Calculations!$E$3:$E$53,Calculations!$A$3:$A$53,$B1441)</f>
        <v>5.3840801424893444E-3</v>
      </c>
      <c r="G1441" s="107">
        <f>G715/SUMIFS(G$3:G$722,$B$3:$B$722,$B1441)*SUMIFS(Calculations!$E$3:$E$53,Calculations!$A$3:$A$53,$B1441)</f>
        <v>5.0002044755276549E-3</v>
      </c>
      <c r="H1441" s="107">
        <f>H715/SUMIFS(H$3:H$722,$B$3:$B$722,$B1441)*SUMIFS(Calculations!$E$3:$E$53,Calculations!$A$3:$A$53,$B1441)</f>
        <v>4.6397650121120567E-3</v>
      </c>
      <c r="I1441" s="107">
        <f>I715/SUMIFS(I$3:I$722,$B$3:$B$722,$B1441)*SUMIFS(Calculations!$E$3:$E$53,Calculations!$A$3:$A$53,$B1441)</f>
        <v>3.5794361510114981E-3</v>
      </c>
      <c r="J1441" s="107">
        <f>J715/SUMIFS(J$3:J$722,$B$3:$B$722,$B1441)*SUMIFS(Calculations!$E$3:$E$53,Calculations!$A$3:$A$53,$B1441)</f>
        <v>2.59595200029176E-3</v>
      </c>
      <c r="K1441" s="107">
        <f>K715/SUMIFS(K$3:K$722,$B$3:$B$722,$B1441)*SUMIFS(Calculations!$E$3:$E$53,Calculations!$A$3:$A$53,$B1441)</f>
        <v>2.4959165992403626E-3</v>
      </c>
      <c r="L1441" s="107">
        <f>L715/SUMIFS(L$3:L$722,$B$3:$B$722,$B1441)*SUMIFS(Calculations!$E$3:$E$53,Calculations!$A$3:$A$53,$B1441)</f>
        <v>2.3980577143531013E-3</v>
      </c>
      <c r="M1441" s="107">
        <f>M715/SUMIFS(M$3:M$722,$B$3:$B$722,$B1441)*SUMIFS(Calculations!$E$3:$E$53,Calculations!$A$3:$A$53,$B1441)</f>
        <v>2.2759218115804497E-3</v>
      </c>
      <c r="N1441" s="107">
        <f>N715/SUMIFS(N$3:N$722,$B$3:$B$722,$B1441)*SUMIFS(Calculations!$E$3:$E$53,Calculations!$A$3:$A$53,$B1441)</f>
        <v>2.1551387468804499E-3</v>
      </c>
      <c r="O1441" s="107">
        <f>O715/SUMIFS(O$3:O$722,$B$3:$B$722,$B1441)*SUMIFS(Calculations!$E$3:$E$53,Calculations!$A$3:$A$53,$B1441)</f>
        <v>1.7924310168153752E-3</v>
      </c>
      <c r="P1441" s="107">
        <f>P715/SUMIFS(P$3:P$722,$B$3:$B$722,$B1441)*SUMIFS(Calculations!$E$3:$E$53,Calculations!$A$3:$A$53,$B1441)</f>
        <v>1.41254390310685E-3</v>
      </c>
      <c r="Q1441" s="107">
        <f>Q715/SUMIFS(Q$3:Q$722,$B$3:$B$722,$B1441)*SUMIFS(Calculations!$E$3:$E$53,Calculations!$A$3:$A$53,$B1441)</f>
        <v>1.3045068450789287E-3</v>
      </c>
      <c r="R1441" s="107">
        <f>R715/SUMIFS(R$3:R$722,$B$3:$B$722,$B1441)*SUMIFS(Calculations!$E$3:$E$53,Calculations!$A$3:$A$53,$B1441)</f>
        <v>1.1955230936458495E-3</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4.4062553362124598E-6</v>
      </c>
      <c r="N1442" s="107">
        <f>N716/SUMIFS(N$3:N$722,$B$3:$B$722,$B1442)*SUMIFS(Calculations!$E$3:$E$53,Calculations!$A$3:$A$53,$B1442)</f>
        <v>8.7637047943715941E-6</v>
      </c>
      <c r="O1442" s="107">
        <f>O716/SUMIFS(O$3:O$722,$B$3:$B$722,$B1442)*SUMIFS(Calculations!$E$3:$E$53,Calculations!$A$3:$A$53,$B1442)</f>
        <v>4.4832233183972769E-6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3.5099850289364096E-5</v>
      </c>
      <c r="G1446" s="107">
        <f>G720/SUMIFS(G$3:G$722,$B$3:$B$722,$B1446)*SUMIFS(Calculations!$E$3:$E$53,Calculations!$A$3:$A$53,$B1446)</f>
        <v>4.4407535891234461E-5</v>
      </c>
      <c r="H1446" s="107">
        <f>H720/SUMIFS(H$3:H$722,$B$3:$B$722,$B1446)*SUMIFS(Calculations!$E$3:$E$53,Calculations!$A$3:$A$53,$B1446)</f>
        <v>5.3146972882728049E-5</v>
      </c>
      <c r="I1446" s="107">
        <f>I720/SUMIFS(I$3:I$722,$B$3:$B$722,$B1446)*SUMIFS(Calculations!$E$3:$E$53,Calculations!$A$3:$A$53,$B1446)</f>
        <v>6.3943663575543154E-5</v>
      </c>
      <c r="J1446" s="107">
        <f>J720/SUMIFS(J$3:J$722,$B$3:$B$722,$B1446)*SUMIFS(Calculations!$E$3:$E$53,Calculations!$A$3:$A$53,$B1446)</f>
        <v>7.395789082725232E-5</v>
      </c>
      <c r="K1446" s="107">
        <f>K720/SUMIFS(K$3:K$722,$B$3:$B$722,$B1446)*SUMIFS(Calculations!$E$3:$E$53,Calculations!$A$3:$A$53,$B1446)</f>
        <v>8.8646115557532203E-5</v>
      </c>
      <c r="L1446" s="107">
        <f>L720/SUMIFS(L$3:L$722,$B$3:$B$722,$B1446)*SUMIFS(Calculations!$E$3:$E$53,Calculations!$A$3:$A$53,$B1446)</f>
        <v>1.0301476183646465E-4</v>
      </c>
      <c r="M1446" s="107">
        <f>M720/SUMIFS(M$3:M$722,$B$3:$B$722,$B1446)*SUMIFS(Calculations!$E$3:$E$53,Calculations!$A$3:$A$53,$B1446)</f>
        <v>1.2182968129017051E-4</v>
      </c>
      <c r="N1446" s="107">
        <f>N720/SUMIFS(N$3:N$722,$B$3:$B$722,$B1446)*SUMIFS(Calculations!$E$3:$E$53,Calculations!$A$3:$A$53,$B1446)</f>
        <v>1.4043619732773886E-4</v>
      </c>
      <c r="O1446" s="107">
        <f>O720/SUMIFS(O$3:O$722,$B$3:$B$722,$B1446)*SUMIFS(Calculations!$E$3:$E$53,Calculations!$A$3:$A$53,$B1446)</f>
        <v>1.6646524039843873E-4</v>
      </c>
      <c r="P1446" s="107">
        <f>P720/SUMIFS(P$3:P$722,$B$3:$B$722,$B1446)*SUMIFS(Calculations!$E$3:$E$53,Calculations!$A$3:$A$53,$B1446)</f>
        <v>1.9372712986230254E-4</v>
      </c>
      <c r="Q1446" s="107">
        <f>Q720/SUMIFS(Q$3:Q$722,$B$3:$B$722,$B1446)*SUMIFS(Calculations!$E$3:$E$53,Calculations!$A$3:$A$53,$B1446)</f>
        <v>2.1941174006266477E-4</v>
      </c>
      <c r="R1446" s="107">
        <f>R720/SUMIFS(R$3:R$722,$B$3:$B$722,$B1446)*SUMIFS(Calculations!$E$3:$E$53,Calculations!$A$3:$A$53,$B1446)</f>
        <v>2.453214161018658E-4</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1.5237426066419084E-3</v>
      </c>
      <c r="G1448" s="107">
        <f>G722/SUMIFS(G$3:G$722,$B$3:$B$722,$B1448)*SUMIFS(Calculations!$E$3:$E$53,Calculations!$A$3:$A$53,$B1448)</f>
        <v>1.4751492883393422E-3</v>
      </c>
      <c r="H1448" s="107">
        <f>H722/SUMIFS(H$3:H$722,$B$3:$B$722,$B1448)*SUMIFS(Calculations!$E$3:$E$53,Calculations!$A$3:$A$53,$B1448)</f>
        <v>1.4295226673211663E-3</v>
      </c>
      <c r="I1448" s="107">
        <f>I722/SUMIFS(I$3:I$722,$B$3:$B$722,$B1448)*SUMIFS(Calculations!$E$3:$E$53,Calculations!$A$3:$A$53,$B1448)</f>
        <v>1.3752060981069784E-3</v>
      </c>
      <c r="J1448" s="107">
        <f>J722/SUMIFS(J$3:J$722,$B$3:$B$722,$B1448)*SUMIFS(Calculations!$E$3:$E$53,Calculations!$A$3:$A$53,$B1448)</f>
        <v>1.3248259878380006E-3</v>
      </c>
      <c r="K1448" s="107">
        <f>K722/SUMIFS(K$3:K$722,$B$3:$B$722,$B1448)*SUMIFS(Calculations!$E$3:$E$53,Calculations!$A$3:$A$53,$B1448)</f>
        <v>1.3037700534717603E-3</v>
      </c>
      <c r="L1448" s="107">
        <f>L722/SUMIFS(L$3:L$722,$B$3:$B$722,$B1448)*SUMIFS(Calculations!$E$3:$E$53,Calculations!$A$3:$A$53,$B1448)</f>
        <v>1.2831722427399279E-3</v>
      </c>
      <c r="M1448" s="107">
        <f>M722/SUMIFS(M$3:M$722,$B$3:$B$722,$B1448)*SUMIFS(Calculations!$E$3:$E$53,Calculations!$A$3:$A$53,$B1448)</f>
        <v>1.2696491869979315E-3</v>
      </c>
      <c r="N1448" s="107">
        <f>N722/SUMIFS(N$3:N$722,$B$3:$B$722,$B1448)*SUMIFS(Calculations!$E$3:$E$53,Calculations!$A$3:$A$53,$B1448)</f>
        <v>1.2562759193546927E-3</v>
      </c>
      <c r="O1448" s="107">
        <f>O722/SUMIFS(O$3:O$722,$B$3:$B$722,$B1448)*SUMIFS(Calculations!$E$3:$E$53,Calculations!$A$3:$A$53,$B1448)</f>
        <v>1.2789174701514797E-3</v>
      </c>
      <c r="P1448" s="107">
        <f>P722/SUMIFS(P$3:P$722,$B$3:$B$722,$B1448)*SUMIFS(Calculations!$E$3:$E$53,Calculations!$A$3:$A$53,$B1448)</f>
        <v>1.3026314212727669E-3</v>
      </c>
      <c r="Q1448" s="107">
        <f>Q722/SUMIFS(Q$3:Q$722,$B$3:$B$722,$B1448)*SUMIFS(Calculations!$E$3:$E$53,Calculations!$A$3:$A$53,$B1448)</f>
        <v>1.3017797181984238E-3</v>
      </c>
      <c r="R1448" s="107">
        <f>R722/SUMIFS(R$3:R$722,$B$3:$B$722,$B1448)*SUMIFS(Calculations!$E$3:$E$53,Calculations!$A$3:$A$53,$B1448)</f>
        <v>1.3009205519285963E-3</v>
      </c>
    </row>
    <row r="1449" spans="2:18" ht="15.75" customHeight="1">
      <c r="B1449" s="107" t="s">
        <v>618</v>
      </c>
      <c r="F1449" s="95">
        <f t="shared" ref="F1449:R1449" si="312">SUM(F729:F1448)</f>
        <v>1</v>
      </c>
      <c r="G1449" s="95">
        <f t="shared" si="312"/>
        <v>0.99999999999999989</v>
      </c>
      <c r="H1449" s="95">
        <f t="shared" si="312"/>
        <v>1.0000000000000002</v>
      </c>
      <c r="I1449" s="95">
        <f t="shared" si="312"/>
        <v>1.0000000000000002</v>
      </c>
      <c r="J1449" s="95">
        <f t="shared" si="312"/>
        <v>1.0000000000000002</v>
      </c>
      <c r="K1449" s="95">
        <f t="shared" si="312"/>
        <v>1</v>
      </c>
      <c r="L1449" s="95">
        <f t="shared" si="312"/>
        <v>0.99999999999999989</v>
      </c>
      <c r="M1449" s="95">
        <f t="shared" si="312"/>
        <v>0.99999999999999989</v>
      </c>
      <c r="N1449" s="95">
        <f t="shared" si="312"/>
        <v>1</v>
      </c>
      <c r="O1449" s="95">
        <f t="shared" si="312"/>
        <v>1</v>
      </c>
      <c r="P1449" s="95">
        <f t="shared" si="312"/>
        <v>0.99999999999999989</v>
      </c>
      <c r="Q1449" s="95">
        <f t="shared" si="312"/>
        <v>0.99999999999999989</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SD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1494.105</v>
      </c>
      <c r="R18" s="91">
        <f t="shared" si="2"/>
        <v>0.17537331458501335</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1231.6953899999999</v>
      </c>
      <c r="R26" s="91">
        <f t="shared" si="2"/>
        <v>0.14457250534827248</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1048.4092000000001</v>
      </c>
      <c r="R30" s="91">
        <f t="shared" si="2"/>
        <v>0.12305895264751954</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2260.3591000000001</v>
      </c>
      <c r="R37" s="91">
        <f t="shared" si="2"/>
        <v>0.26531379489353002</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2485</v>
      </c>
      <c r="R53" s="91">
        <f t="shared" si="2"/>
        <v>0.29168143252566464</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8519.5686900000001</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f t="shared" si="0"/>
        <v>2063</v>
      </c>
      <c r="M64" s="91" t="str">
        <f t="shared" si="1"/>
        <v>WY</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f t="shared" si="0"/>
        <v>422</v>
      </c>
      <c r="M65" s="91" t="str">
        <f t="shared" si="1"/>
        <v>WY</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f t="shared" si="4"/>
        <v>2054.0320000000002</v>
      </c>
      <c r="M87" s="91" t="str">
        <f t="shared" si="5"/>
        <v>ND</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f t="shared" si="4"/>
        <v>206.3271</v>
      </c>
      <c r="M88" s="91" t="str">
        <f t="shared" si="5"/>
        <v>ND</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f t="shared" si="4"/>
        <v>314.58679999999998</v>
      </c>
      <c r="M91" s="91" t="str">
        <f t="shared" si="5"/>
        <v>NE</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f t="shared" si="4"/>
        <v>733.82240000000002</v>
      </c>
      <c r="M92" s="91" t="str">
        <f t="shared" si="5"/>
        <v>NE</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f t="shared" si="4"/>
        <v>84.395390000000006</v>
      </c>
      <c r="M93" s="91" t="str">
        <f t="shared" si="5"/>
        <v>MN</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f t="shared" si="4"/>
        <v>1147.3</v>
      </c>
      <c r="M94" s="91" t="str">
        <f t="shared" si="5"/>
        <v>MN</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f t="shared" si="4"/>
        <v>1494.105</v>
      </c>
      <c r="M95" s="91" t="str">
        <f t="shared" si="5"/>
        <v>IA</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8519.5686900000001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0.17537331458501335</v>
      </c>
      <c r="D15" s="91">
        <f t="shared" si="0"/>
        <v>0.17537331458501335</v>
      </c>
      <c r="E15" s="91">
        <f t="shared" si="1"/>
        <v>0.20501248285971163</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0.14457250534827248</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0.26531379489353002</v>
      </c>
      <c r="D31" s="91">
        <f t="shared" si="0"/>
        <v>0.26531379489353002</v>
      </c>
      <c r="E31" s="91">
        <f t="shared" si="1"/>
        <v>0.31015345725069071</v>
      </c>
    </row>
    <row r="32" spans="1:5" ht="15.75" customHeight="1">
      <c r="A32" s="111" t="s">
        <v>562</v>
      </c>
      <c r="B32" s="91">
        <f>IF(SUMIFS('EIA SEDS data'!$AE$20:$AE$119,'EIA SEDS data'!$B$20:$B$119,A32,'EIA SEDS data'!$A$20:$A$119,"exports")&gt;0, 1, 0)</f>
        <v>1</v>
      </c>
      <c r="C32" s="91">
        <f>SUMIFS('Cross border connections'!$R$4:$R$53,'Cross border connections'!$P$4:$P$53,Calculations!A32)</f>
        <v>0.12305895264751954</v>
      </c>
      <c r="D32" s="91">
        <f t="shared" si="0"/>
        <v>0.12305895264751954</v>
      </c>
      <c r="E32" s="91">
        <f t="shared" si="1"/>
        <v>0.1438566721515315</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0.29168143252566464</v>
      </c>
      <c r="D53" s="91">
        <f t="shared" si="0"/>
        <v>0.29168143252566464</v>
      </c>
      <c r="E53" s="91">
        <f t="shared" si="1"/>
        <v>0.34097738773806618</v>
      </c>
    </row>
    <row r="54" spans="1:33" ht="15.75" customHeight="1">
      <c r="A54" s="112" t="s">
        <v>618</v>
      </c>
      <c r="B54" s="95">
        <f>SUM(B3:B53)</f>
        <v>25</v>
      </c>
      <c r="C54" s="95">
        <f>SUM(C3:C53)</f>
        <v>1</v>
      </c>
      <c r="D54" s="95">
        <f>SUM(D3:D53)</f>
        <v>0.85542749465172752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0.60470259059154108</v>
      </c>
      <c r="C60" s="91">
        <f>SUMIFS('ReEDs Generation Data'!H$729:H$1448,'ReEDs Generation Data'!$E$729:$E$1448,Calculations!$A60)</f>
        <v>0.58226422852724846</v>
      </c>
      <c r="D60" s="91">
        <f>SUMIFS('ReEDs Generation Data'!I$729:I$1448,'ReEDs Generation Data'!$E$729:$E$1448,Calculations!$A60)</f>
        <v>0.5867869050191743</v>
      </c>
      <c r="E60" s="91">
        <f>SUMIFS('ReEDs Generation Data'!J$729:J$1448,'ReEDs Generation Data'!$E$729:$E$1448,Calculations!$A60)</f>
        <v>0.59100833666909725</v>
      </c>
      <c r="F60" s="91">
        <f>SUMIFS('ReEDs Generation Data'!K$729:K$1448,'ReEDs Generation Data'!$E$729:$E$1448,Calculations!$A60)</f>
        <v>0.59895872756655977</v>
      </c>
      <c r="G60" s="91">
        <f>SUMIFS('ReEDs Generation Data'!L$729:L$1448,'ReEDs Generation Data'!$E$729:$E$1448,Calculations!$A60)</f>
        <v>0.60661646744034559</v>
      </c>
      <c r="H60" s="91">
        <f>SUMIFS('ReEDs Generation Data'!M$729:M$1448,'ReEDs Generation Data'!$E$729:$E$1448,Calculations!$A60)</f>
        <v>0.60523399465447802</v>
      </c>
      <c r="I60" s="91">
        <f>SUMIFS('ReEDs Generation Data'!N$729:N$1448,'ReEDs Generation Data'!$E$729:$E$1448,Calculations!$A60)</f>
        <v>0.60380805977887697</v>
      </c>
      <c r="J60" s="91">
        <f>SUMIFS('ReEDs Generation Data'!O$729:O$1448,'ReEDs Generation Data'!$E$729:$E$1448,Calculations!$A60)</f>
        <v>0.59144236639230274</v>
      </c>
      <c r="K60" s="91">
        <f>SUMIFS('ReEDs Generation Data'!P$729:P$1448,'ReEDs Generation Data'!$E$729:$E$1448,Calculations!$A60)</f>
        <v>0.5789702354281262</v>
      </c>
      <c r="L60" s="91">
        <f>SUMIFS('ReEDs Generation Data'!Q$729:Q$1448,'ReEDs Generation Data'!$E$729:$E$1448,Calculations!$A60)</f>
        <v>0.57952536379531572</v>
      </c>
      <c r="M60" s="91">
        <f>SUMIFS('ReEDs Generation Data'!R$729:R$1448,'ReEDs Generation Data'!$E$729:$E$1448,Calculations!$A60)</f>
        <v>0.58009609627267311</v>
      </c>
    </row>
    <row r="61" spans="1:33" ht="15.75" customHeight="1">
      <c r="A61" s="111" t="s">
        <v>634</v>
      </c>
      <c r="B61" s="91">
        <f>SUMIFS('ReEDs Generation Data'!G$729:G$1448,'ReEDs Generation Data'!$E$729:$E$1448,Calculations!$A61)</f>
        <v>2.3893338722071784E-2</v>
      </c>
      <c r="C61" s="91">
        <f>SUMIFS('ReEDs Generation Data'!H$729:H$1448,'ReEDs Generation Data'!$E$729:$E$1448,Calculations!$A61)</f>
        <v>2.1569851899399244E-2</v>
      </c>
      <c r="D61" s="91">
        <f>SUMIFS('ReEDs Generation Data'!I$729:I$1448,'ReEDs Generation Data'!$E$729:$E$1448,Calculations!$A61)</f>
        <v>2.0801695881963993E-2</v>
      </c>
      <c r="E61" s="91">
        <f>SUMIFS('ReEDs Generation Data'!J$729:J$1448,'ReEDs Generation Data'!$E$729:$E$1448,Calculations!$A61)</f>
        <v>2.0109596669664567E-2</v>
      </c>
      <c r="F61" s="91">
        <f>SUMIFS('ReEDs Generation Data'!K$729:K$1448,'ReEDs Generation Data'!$E$729:$E$1448,Calculations!$A61)</f>
        <v>1.826686487124575E-2</v>
      </c>
      <c r="G61" s="91">
        <f>SUMIFS('ReEDs Generation Data'!L$729:L$1448,'ReEDs Generation Data'!$E$729:$E$1448,Calculations!$A61)</f>
        <v>1.6417332901806175E-2</v>
      </c>
      <c r="H61" s="91">
        <f>SUMIFS('ReEDs Generation Data'!M$729:M$1448,'ReEDs Generation Data'!$E$729:$E$1448,Calculations!$A61)</f>
        <v>1.4791512015896464E-2</v>
      </c>
      <c r="I61" s="91">
        <f>SUMIFS('ReEDs Generation Data'!N$729:N$1448,'ReEDs Generation Data'!$E$729:$E$1448,Calculations!$A61)</f>
        <v>1.3156523329194134E-2</v>
      </c>
      <c r="J61" s="91">
        <f>SUMIFS('ReEDs Generation Data'!O$729:O$1448,'ReEDs Generation Data'!$E$729:$E$1448,Calculations!$A61)</f>
        <v>1.1638036968181987E-2</v>
      </c>
      <c r="K61" s="91">
        <f>SUMIFS('ReEDs Generation Data'!P$729:P$1448,'ReEDs Generation Data'!$E$729:$E$1448,Calculations!$A61)</f>
        <v>1.0140938700057512E-2</v>
      </c>
      <c r="L61" s="91">
        <f>SUMIFS('ReEDs Generation Data'!Q$729:Q$1448,'ReEDs Generation Data'!$E$729:$E$1448,Calculations!$A61)</f>
        <v>9.6145378041033302E-3</v>
      </c>
      <c r="M61" s="91">
        <f>SUMIFS('ReEDs Generation Data'!R$729:R$1448,'ReEDs Generation Data'!$E$729:$E$1448,Calculations!$A61)</f>
        <v>9.0836854443934051E-3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4.8747774472228084E-2</v>
      </c>
      <c r="C62" s="91">
        <f>SUMIFS('ReEDs Generation Data'!H$729:H$1448,'ReEDs Generation Data'!$E$729:$E$1448,Calculations!$A62)</f>
        <v>4.1707759303049805E-2</v>
      </c>
      <c r="D62" s="91">
        <f>SUMIFS('ReEDs Generation Data'!I$729:I$1448,'ReEDs Generation Data'!$E$729:$E$1448,Calculations!$A62)</f>
        <v>4.1995390715492797E-2</v>
      </c>
      <c r="E62" s="91">
        <f>SUMIFS('ReEDs Generation Data'!J$729:J$1448,'ReEDs Generation Data'!$E$729:$E$1448,Calculations!$A62)</f>
        <v>4.2287016892492889E-2</v>
      </c>
      <c r="F62" s="91">
        <f>SUMIFS('ReEDs Generation Data'!K$729:K$1448,'ReEDs Generation Data'!$E$729:$E$1448,Calculations!$A62)</f>
        <v>4.1158698173653425E-2</v>
      </c>
      <c r="G62" s="91">
        <f>SUMIFS('ReEDs Generation Data'!L$729:L$1448,'ReEDs Generation Data'!$E$729:$E$1448,Calculations!$A62)</f>
        <v>4.0089027078440836E-2</v>
      </c>
      <c r="H62" s="91">
        <f>SUMIFS('ReEDs Generation Data'!M$729:M$1448,'ReEDs Generation Data'!$E$729:$E$1448,Calculations!$A62)</f>
        <v>4.0484260306466492E-2</v>
      </c>
      <c r="I62" s="91">
        <f>SUMIFS('ReEDs Generation Data'!N$729:N$1448,'ReEDs Generation Data'!$E$729:$E$1448,Calculations!$A62)</f>
        <v>4.0887364251265858E-2</v>
      </c>
      <c r="J62" s="91">
        <f>SUMIFS('ReEDs Generation Data'!O$729:O$1448,'ReEDs Generation Data'!$E$729:$E$1448,Calculations!$A62)</f>
        <v>4.1276089368400111E-2</v>
      </c>
      <c r="K62" s="91">
        <f>SUMIFS('ReEDs Generation Data'!P$729:P$1448,'ReEDs Generation Data'!$E$729:$E$1448,Calculations!$A62)</f>
        <v>4.1672276821055822E-2</v>
      </c>
      <c r="L62" s="91">
        <f>SUMIFS('ReEDs Generation Data'!Q$729:Q$1448,'ReEDs Generation Data'!$E$729:$E$1448,Calculations!$A62)</f>
        <v>4.091472407401972E-2</v>
      </c>
      <c r="M62" s="91">
        <f>SUMIFS('ReEDs Generation Data'!R$729:R$1448,'ReEDs Generation Data'!$E$729:$E$1448,Calculations!$A62)</f>
        <v>4.0184222397911015E-2</v>
      </c>
    </row>
    <row r="63" spans="1:33" ht="15.75" customHeight="1">
      <c r="A63" s="111" t="s">
        <v>101</v>
      </c>
      <c r="B63" s="91">
        <f>SUMIFS('ReEDs Generation Data'!G$729:G$1448,'ReEDs Generation Data'!$E$729:$E$1448,Calculations!$A63)</f>
        <v>7.3461177093247232E-2</v>
      </c>
      <c r="C63" s="91">
        <f>SUMIFS('ReEDs Generation Data'!H$729:H$1448,'ReEDs Generation Data'!$E$729:$E$1448,Calculations!$A63)</f>
        <v>7.5942162356840717E-2</v>
      </c>
      <c r="D63" s="91">
        <f>SUMIFS('ReEDs Generation Data'!I$729:I$1448,'ReEDs Generation Data'!$E$729:$E$1448,Calculations!$A63)</f>
        <v>7.564287425353014E-2</v>
      </c>
      <c r="E63" s="91">
        <f>SUMIFS('ReEDs Generation Data'!J$729:J$1448,'ReEDs Generation Data'!$E$729:$E$1448,Calculations!$A63)</f>
        <v>7.5363994135574389E-2</v>
      </c>
      <c r="F63" s="91">
        <f>SUMIFS('ReEDs Generation Data'!K$729:K$1448,'ReEDs Generation Data'!$E$729:$E$1448,Calculations!$A63)</f>
        <v>7.3900596203786389E-2</v>
      </c>
      <c r="G63" s="91">
        <f>SUMIFS('ReEDs Generation Data'!L$729:L$1448,'ReEDs Generation Data'!$E$729:$E$1448,Calculations!$A63)</f>
        <v>7.2496524401227808E-2</v>
      </c>
      <c r="H63" s="91">
        <f>SUMIFS('ReEDs Generation Data'!M$729:M$1448,'ReEDs Generation Data'!$E$729:$E$1448,Calculations!$A63)</f>
        <v>7.1514567206245008E-2</v>
      </c>
      <c r="I63" s="91">
        <f>SUMIFS('ReEDs Generation Data'!N$729:N$1448,'ReEDs Generation Data'!$E$729:$E$1448,Calculations!$A63)</f>
        <v>7.0518809521042156E-2</v>
      </c>
      <c r="J63" s="91">
        <f>SUMIFS('ReEDs Generation Data'!O$729:O$1448,'ReEDs Generation Data'!$E$729:$E$1448,Calculations!$A63)</f>
        <v>7.5302006313585593E-2</v>
      </c>
      <c r="K63" s="91">
        <f>SUMIFS('ReEDs Generation Data'!P$729:P$1448,'ReEDs Generation Data'!$E$729:$E$1448,Calculations!$A63)</f>
        <v>7.9967242470024111E-2</v>
      </c>
      <c r="L63" s="91">
        <f>SUMIFS('ReEDs Generation Data'!Q$729:Q$1448,'ReEDs Generation Data'!$E$729:$E$1448,Calculations!$A63)</f>
        <v>8.3975156460689176E-2</v>
      </c>
      <c r="M63" s="91">
        <f>SUMIFS('ReEDs Generation Data'!R$729:R$1448,'ReEDs Generation Data'!$E$729:$E$1448,Calculations!$A63)</f>
        <v>8.787454631559749E-2</v>
      </c>
    </row>
    <row r="64" spans="1:33" ht="15.75" customHeight="1">
      <c r="A64" s="111" t="s">
        <v>100</v>
      </c>
      <c r="B64" s="91">
        <f>SUMIFS('ReEDs Generation Data'!G$729:G$1448,'ReEDs Generation Data'!$E$729:$E$1448,Calculations!$A64)</f>
        <v>0.24420198045813454</v>
      </c>
      <c r="C64" s="91">
        <f>SUMIFS('ReEDs Generation Data'!H$729:H$1448,'ReEDs Generation Data'!$E$729:$E$1448,Calculations!$A64)</f>
        <v>0.27373216610888618</v>
      </c>
      <c r="D64" s="91">
        <f>SUMIFS('ReEDs Generation Data'!I$729:I$1448,'ReEDs Generation Data'!$E$729:$E$1448,Calculations!$A64)</f>
        <v>0.27003856424526457</v>
      </c>
      <c r="E64" s="91">
        <f>SUMIFS('ReEDs Generation Data'!J$729:J$1448,'ReEDs Generation Data'!$E$729:$E$1448,Calculations!$A64)</f>
        <v>0.26654558420635521</v>
      </c>
      <c r="F64" s="91">
        <f>SUMIFS('ReEDs Generation Data'!K$729:K$1448,'ReEDs Generation Data'!$E$729:$E$1448,Calculations!$A64)</f>
        <v>0.26314048708584115</v>
      </c>
      <c r="G64" s="91">
        <f>SUMIFS('ReEDs Generation Data'!L$729:L$1448,'ReEDs Generation Data'!$E$729:$E$1448,Calculations!$A64)</f>
        <v>0.25991386476319628</v>
      </c>
      <c r="H64" s="91">
        <f>SUMIFS('ReEDs Generation Data'!M$729:M$1448,'ReEDs Generation Data'!$E$729:$E$1448,Calculations!$A64)</f>
        <v>0.26134982221367142</v>
      </c>
      <c r="I64" s="91">
        <f>SUMIFS('ReEDs Generation Data'!N$729:N$1448,'ReEDs Generation Data'!$E$729:$E$1448,Calculations!$A64)</f>
        <v>0.26281748010057721</v>
      </c>
      <c r="J64" s="91">
        <f>SUMIFS('ReEDs Generation Data'!O$729:O$1448,'ReEDs Generation Data'!$E$729:$E$1448,Calculations!$A64)</f>
        <v>0.26629094040426771</v>
      </c>
      <c r="K64" s="91">
        <f>SUMIFS('ReEDs Generation Data'!P$729:P$1448,'ReEDs Generation Data'!$E$729:$E$1448,Calculations!$A64)</f>
        <v>0.27014748685684109</v>
      </c>
      <c r="L64" s="91">
        <f>SUMIFS('ReEDs Generation Data'!Q$729:Q$1448,'ReEDs Generation Data'!$E$729:$E$1448,Calculations!$A64)</f>
        <v>0.26686736666043509</v>
      </c>
      <c r="M64" s="91">
        <f>SUMIFS('ReEDs Generation Data'!R$729:R$1448,'ReEDs Generation Data'!$E$729:$E$1448,Calculations!$A64)</f>
        <v>0.26365682825893544</v>
      </c>
    </row>
    <row r="65" spans="1:37" ht="15.75" customHeight="1">
      <c r="A65" s="111" t="s">
        <v>102</v>
      </c>
      <c r="B65" s="91">
        <f>SUMIFS('ReEDs Generation Data'!G$729:G$1448,'ReEDs Generation Data'!$E$729:$E$1448,Calculations!$A65)</f>
        <v>3.2069914630805055E-3</v>
      </c>
      <c r="C65" s="91">
        <f>SUMIFS('ReEDs Generation Data'!H$729:H$1448,'ReEDs Generation Data'!$E$729:$E$1448,Calculations!$A65)</f>
        <v>3.1843124619966093E-3</v>
      </c>
      <c r="D65" s="91">
        <f>SUMIFS('ReEDs Generation Data'!I$729:I$1448,'ReEDs Generation Data'!$E$729:$E$1448,Calculations!$A65)</f>
        <v>3.1564360083306407E-3</v>
      </c>
      <c r="E65" s="91">
        <f>SUMIFS('ReEDs Generation Data'!J$729:J$1448,'ReEDs Generation Data'!$E$729:$E$1448,Calculations!$A65)</f>
        <v>3.1322937985274113E-3</v>
      </c>
      <c r="F65" s="91">
        <f>SUMIFS('ReEDs Generation Data'!K$729:K$1448,'ReEDs Generation Data'!$E$729:$E$1448,Calculations!$A65)</f>
        <v>3.1118493453163761E-3</v>
      </c>
      <c r="G65" s="91">
        <f>SUMIFS('ReEDs Generation Data'!L$729:L$1448,'ReEDs Generation Data'!$E$729:$E$1448,Calculations!$A65)</f>
        <v>3.0924334609877353E-3</v>
      </c>
      <c r="H65" s="91">
        <f>SUMIFS('ReEDs Generation Data'!M$729:M$1448,'ReEDs Generation Data'!$E$729:$E$1448,Calculations!$A65)</f>
        <v>5.2851842393948946E-3</v>
      </c>
      <c r="I65" s="91">
        <f>SUMIFS('ReEDs Generation Data'!N$729:N$1448,'ReEDs Generation Data'!$E$729:$E$1448,Calculations!$A65)</f>
        <v>7.5053696797309595E-3</v>
      </c>
      <c r="J65" s="91">
        <f>SUMIFS('ReEDs Generation Data'!O$729:O$1448,'ReEDs Generation Data'!$E$729:$E$1448,Calculations!$A65)</f>
        <v>1.2799766219715377E-2</v>
      </c>
      <c r="K65" s="91">
        <f>SUMIFS('ReEDs Generation Data'!P$729:P$1448,'ReEDs Generation Data'!$E$729:$E$1448,Calculations!$A65)</f>
        <v>1.7907641385845587E-2</v>
      </c>
      <c r="L65" s="91">
        <f>SUMIFS('ReEDs Generation Data'!Q$729:Q$1448,'ReEDs Generation Data'!$E$729:$E$1448,Calculations!$A65)</f>
        <v>1.7911327654770014E-2</v>
      </c>
      <c r="M65" s="91">
        <f>SUMIFS('ReEDs Generation Data'!R$729:R$1448,'ReEDs Generation Data'!$E$729:$E$1448,Calculations!$A65)</f>
        <v>1.7915924077850691E-2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5.4668265463548241E-7</v>
      </c>
      <c r="K67" s="91">
        <f>SUMIFS('ReEDs Generation Data'!P$729:P$1448,'ReEDs Generation Data'!$E$729:$E$1448,Calculations!$A67)</f>
        <v>1.0733440051313835E-6</v>
      </c>
      <c r="L67" s="91">
        <f>SUMIFS('ReEDs Generation Data'!Q$729:Q$1448,'ReEDs Generation Data'!$E$729:$E$1448,Calculations!$A67)</f>
        <v>1.6337135910995393E-6</v>
      </c>
      <c r="M67" s="91">
        <f>SUMIFS('ReEDs Generation Data'!R$729:R$1448,'ReEDs Generation Data'!$E$729:$E$1448,Calculations!$A67)</f>
        <v>2.1988754993812542E-6</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1.2226314535051827E-3</v>
      </c>
      <c r="C70" s="91">
        <f>SUMIFS('ReEDs Generation Data'!H$729:H$1448,'ReEDs Generation Data'!$E$729:$E$1448,Calculations!$A70)</f>
        <v>1.0386085403640045E-3</v>
      </c>
      <c r="D70" s="91">
        <f>SUMIFS('ReEDs Generation Data'!I$729:I$1448,'ReEDs Generation Data'!$E$729:$E$1448,Calculations!$A70)</f>
        <v>1.0160796811085802E-3</v>
      </c>
      <c r="E70" s="91">
        <f>SUMIFS('ReEDs Generation Data'!J$729:J$1448,'ReEDs Generation Data'!$E$729:$E$1448,Calculations!$A70)</f>
        <v>9.8993089120549133E-4</v>
      </c>
      <c r="F70" s="91">
        <f>SUMIFS('ReEDs Generation Data'!K$729:K$1448,'ReEDs Generation Data'!$E$729:$E$1448,Calculations!$A70)</f>
        <v>9.0775240213293866E-4</v>
      </c>
      <c r="G70" s="91">
        <f>SUMIFS('ReEDs Generation Data'!L$729:L$1448,'ReEDs Generation Data'!$E$729:$E$1448,Calculations!$A70)</f>
        <v>8.2703817331638001E-4</v>
      </c>
      <c r="H70" s="91">
        <f>SUMIFS('ReEDs Generation Data'!M$729:M$1448,'ReEDs Generation Data'!$E$729:$E$1448,Calculations!$A70)</f>
        <v>7.8929617737145442E-4</v>
      </c>
      <c r="I70" s="91">
        <f>SUMIFS('ReEDs Generation Data'!N$729:N$1448,'ReEDs Generation Data'!$E$729:$E$1448,Calculations!$A70)</f>
        <v>7.509074617559361E-4</v>
      </c>
      <c r="J70" s="91">
        <f>SUMIFS('ReEDs Generation Data'!O$729:O$1448,'ReEDs Generation Data'!$E$729:$E$1448,Calculations!$A70)</f>
        <v>6.9542678499248277E-4</v>
      </c>
      <c r="K70" s="91">
        <f>SUMIFS('ReEDs Generation Data'!P$729:P$1448,'ReEDs Generation Data'!$E$729:$E$1448,Calculations!$A70)</f>
        <v>6.3874204879446183E-4</v>
      </c>
      <c r="L70" s="91">
        <f>SUMIFS('ReEDs Generation Data'!Q$729:Q$1448,'ReEDs Generation Data'!$E$729:$E$1448,Calculations!$A70)</f>
        <v>6.4104051001336168E-4</v>
      </c>
      <c r="M70" s="91">
        <f>SUMIFS('ReEDs Generation Data'!R$729:R$1448,'ReEDs Generation Data'!$E$729:$E$1448,Calculations!$A70)</f>
        <v>6.4292743007517855E-4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5.6351574619162379E-4</v>
      </c>
      <c r="C73" s="91">
        <f>SUMIFS('ReEDs Generation Data'!H$729:H$1448,'ReEDs Generation Data'!$E$729:$E$1448,Calculations!$A73)</f>
        <v>5.60910802214947E-4</v>
      </c>
      <c r="D73" s="91">
        <f>SUMIFS('ReEDs Generation Data'!I$729:I$1448,'ReEDs Generation Data'!$E$729:$E$1448,Calculations!$A73)</f>
        <v>5.620541951350278E-4</v>
      </c>
      <c r="E73" s="91">
        <f>SUMIFS('ReEDs Generation Data'!J$729:J$1448,'ReEDs Generation Data'!$E$729:$E$1448,Calculations!$A73)</f>
        <v>5.632467370829473E-4</v>
      </c>
      <c r="F73" s="91">
        <f>SUMIFS('ReEDs Generation Data'!K$729:K$1448,'ReEDs Generation Data'!$E$729:$E$1448,Calculations!$A73)</f>
        <v>5.5502435146428703E-4</v>
      </c>
      <c r="G73" s="91">
        <f>SUMIFS('ReEDs Generation Data'!L$729:L$1448,'ReEDs Generation Data'!$E$729:$E$1448,Calculations!$A73)</f>
        <v>5.4731178067941812E-4</v>
      </c>
      <c r="H73" s="91">
        <f>SUMIFS('ReEDs Generation Data'!M$729:M$1448,'ReEDs Generation Data'!$E$729:$E$1448,Calculations!$A73)</f>
        <v>5.5136318647622685E-4</v>
      </c>
      <c r="I73" s="91">
        <f>SUMIFS('ReEDs Generation Data'!N$729:N$1448,'ReEDs Generation Data'!$E$729:$E$1448,Calculations!$A73)</f>
        <v>5.5548587755670481E-4</v>
      </c>
      <c r="J73" s="91">
        <f>SUMIFS('ReEDs Generation Data'!O$729:O$1448,'ReEDs Generation Data'!$E$729:$E$1448,Calculations!$A73)</f>
        <v>5.5482086589943172E-4</v>
      </c>
      <c r="K73" s="91">
        <f>SUMIFS('ReEDs Generation Data'!P$729:P$1448,'ReEDs Generation Data'!$E$729:$E$1448,Calculations!$A73)</f>
        <v>5.5436294525003577E-4</v>
      </c>
      <c r="L73" s="91">
        <f>SUMIFS('ReEDs Generation Data'!Q$729:Q$1448,'ReEDs Generation Data'!$E$729:$E$1448,Calculations!$A73)</f>
        <v>5.4884932706247163E-4</v>
      </c>
      <c r="M73" s="91">
        <f>SUMIFS('ReEDs Generation Data'!R$729:R$1448,'ReEDs Generation Data'!$E$729:$E$1448,Calculations!$A73)</f>
        <v>5.4357092706440154E-4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South Dakota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1.1815273251085656E-3</v>
      </c>
      <c r="D39">
        <f>SUMPRODUCT(P$57:P$106,$B$57:$B$106)</f>
        <v>9.5201947960763444E-4</v>
      </c>
      <c r="E39">
        <f>SUMPRODUCT(AB$57:AB$106,$B$57:$B$106)</f>
        <v>9.1408846909152145E-4</v>
      </c>
      <c r="F39">
        <f>SUMPRODUCT(AN$57:AN$106,$B$57:$B$106)</f>
        <v>8.3877101489519281E-4</v>
      </c>
      <c r="G39">
        <f>SUMPRODUCT(AZ$57:AZ$106,$B$57:$B$106)</f>
        <v>8.206636933903869E-4</v>
      </c>
      <c r="H39">
        <f>SUMPRODUCT(BL$57:BL$106,$B$57:$B$106)</f>
        <v>4.8093897326934195E-4</v>
      </c>
      <c r="I39">
        <f>SUMPRODUCT(BX$57:BX$106,$B$57:$B$106)</f>
        <v>4.7393321205881843E-4</v>
      </c>
      <c r="J39">
        <f>SUMPRODUCT(CJ$57:CJ$106,$B$57:$B$106)</f>
        <v>4.5810194716431783E-4</v>
      </c>
      <c r="K39">
        <f>SUMPRODUCT(CV$57:CV$106,$B$57:$B$106)</f>
        <v>4.3052121763362917E-4</v>
      </c>
      <c r="L39" s="156">
        <f>K39</f>
        <v>4.3052121763362917E-4</v>
      </c>
      <c r="M39" s="156">
        <f t="shared" ref="M39:AE50" si="54">L39</f>
        <v>4.3052121763362917E-4</v>
      </c>
      <c r="N39" s="156">
        <f t="shared" si="54"/>
        <v>4.3052121763362917E-4</v>
      </c>
      <c r="O39" s="156">
        <f t="shared" si="54"/>
        <v>4.3052121763362917E-4</v>
      </c>
      <c r="P39" s="156">
        <f t="shared" si="54"/>
        <v>4.3052121763362917E-4</v>
      </c>
      <c r="Q39" s="156">
        <f t="shared" si="54"/>
        <v>4.3052121763362917E-4</v>
      </c>
      <c r="R39" s="156">
        <f t="shared" si="54"/>
        <v>4.3052121763362917E-4</v>
      </c>
      <c r="S39" s="156">
        <f t="shared" si="54"/>
        <v>4.3052121763362917E-4</v>
      </c>
      <c r="T39" s="156">
        <f t="shared" si="54"/>
        <v>4.3052121763362917E-4</v>
      </c>
      <c r="U39" s="156">
        <f t="shared" si="54"/>
        <v>4.3052121763362917E-4</v>
      </c>
      <c r="V39" s="156">
        <f t="shared" si="54"/>
        <v>4.3052121763362917E-4</v>
      </c>
      <c r="W39" s="156">
        <f t="shared" si="54"/>
        <v>4.3052121763362917E-4</v>
      </c>
      <c r="X39" s="156">
        <f t="shared" si="54"/>
        <v>4.3052121763362917E-4</v>
      </c>
      <c r="Y39" s="156">
        <f t="shared" si="54"/>
        <v>4.3052121763362917E-4</v>
      </c>
      <c r="Z39" s="156">
        <f t="shared" si="54"/>
        <v>4.3052121763362917E-4</v>
      </c>
      <c r="AA39" s="156">
        <f t="shared" si="54"/>
        <v>4.3052121763362917E-4</v>
      </c>
      <c r="AB39" s="156">
        <f t="shared" si="54"/>
        <v>4.3052121763362917E-4</v>
      </c>
      <c r="AC39" s="156">
        <f t="shared" si="54"/>
        <v>4.3052121763362917E-4</v>
      </c>
      <c r="AD39" s="156">
        <f t="shared" si="54"/>
        <v>4.3052121763362917E-4</v>
      </c>
      <c r="AE39" s="156">
        <f t="shared" si="54"/>
        <v>4.3052121763362917E-4</v>
      </c>
    </row>
    <row r="40" spans="1:32">
      <c r="B40" s="2" t="s">
        <v>98</v>
      </c>
      <c r="C40">
        <f>SUMPRODUCT(E57:E106,$B$57:$B$106)</f>
        <v>0.52788051929612567</v>
      </c>
      <c r="D40">
        <f>SUMPRODUCT(Q$57:Q$106,$B$57:$B$106)</f>
        <v>0.43825138623619864</v>
      </c>
      <c r="E40">
        <f>SUMPRODUCT(AC$57:AC$106,$B$57:$B$106)</f>
        <v>0.38832233704426256</v>
      </c>
      <c r="F40">
        <f>SUMPRODUCT(AO$57:AO$106,$B$57:$B$106)</f>
        <v>0.31531096553843585</v>
      </c>
      <c r="G40">
        <f>SUMPRODUCT(BA$57:BA$106,$B$57:$B$106)</f>
        <v>0.25172559726024585</v>
      </c>
      <c r="H40">
        <f>SUMPRODUCT(BM$57:BM$106,$B$57:$B$106)</f>
        <v>0.2081488072251414</v>
      </c>
      <c r="I40">
        <f>SUMPRODUCT(BY$57:BY$106,$B$57:$B$106)</f>
        <v>0.10929555558197251</v>
      </c>
      <c r="J40">
        <f>SUMPRODUCT(CK$57:CK$106,$B$57:$B$106)</f>
        <v>9.5283325412743286E-2</v>
      </c>
      <c r="K40">
        <f>SUMPRODUCT(CW$57:CW$106,$B$57:$B$106)</f>
        <v>8.1195900461436654E-2</v>
      </c>
      <c r="L40" s="156">
        <f t="shared" ref="L40:AA50" si="55">K40</f>
        <v>8.1195900461436654E-2</v>
      </c>
      <c r="M40" s="156">
        <f t="shared" si="55"/>
        <v>8.1195900461436654E-2</v>
      </c>
      <c r="N40" s="156">
        <f t="shared" si="55"/>
        <v>8.1195900461436654E-2</v>
      </c>
      <c r="O40" s="156">
        <f t="shared" si="55"/>
        <v>8.1195900461436654E-2</v>
      </c>
      <c r="P40" s="156">
        <f t="shared" si="55"/>
        <v>8.1195900461436654E-2</v>
      </c>
      <c r="Q40" s="156">
        <f t="shared" si="55"/>
        <v>8.1195900461436654E-2</v>
      </c>
      <c r="R40" s="156">
        <f t="shared" si="55"/>
        <v>8.1195900461436654E-2</v>
      </c>
      <c r="S40" s="156">
        <f t="shared" si="55"/>
        <v>8.1195900461436654E-2</v>
      </c>
      <c r="T40" s="156">
        <f t="shared" si="55"/>
        <v>8.1195900461436654E-2</v>
      </c>
      <c r="U40" s="156">
        <f t="shared" si="55"/>
        <v>8.1195900461436654E-2</v>
      </c>
      <c r="V40" s="156">
        <f t="shared" si="55"/>
        <v>8.1195900461436654E-2</v>
      </c>
      <c r="W40" s="156">
        <f t="shared" si="55"/>
        <v>8.1195900461436654E-2</v>
      </c>
      <c r="X40" s="156">
        <f t="shared" si="55"/>
        <v>8.1195900461436654E-2</v>
      </c>
      <c r="Y40" s="156">
        <f t="shared" si="55"/>
        <v>8.1195900461436654E-2</v>
      </c>
      <c r="Z40" s="156">
        <f t="shared" si="55"/>
        <v>8.1195900461436654E-2</v>
      </c>
      <c r="AA40" s="156">
        <f t="shared" si="55"/>
        <v>8.1195900461436654E-2</v>
      </c>
      <c r="AB40" s="156">
        <f t="shared" si="54"/>
        <v>8.1195900461436654E-2</v>
      </c>
      <c r="AC40" s="156">
        <f t="shared" si="54"/>
        <v>8.1195900461436654E-2</v>
      </c>
      <c r="AD40" s="156">
        <f t="shared" si="54"/>
        <v>8.1195900461436654E-2</v>
      </c>
      <c r="AE40" s="156">
        <f t="shared" si="54"/>
        <v>8.1195900461436654E-2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2.775691865585975E-2</v>
      </c>
      <c r="D42">
        <f>SUMPRODUCT(S$57:S$106,$B$57:$B$106)</f>
        <v>2.846361393262143E-2</v>
      </c>
      <c r="E42">
        <f>SUMPRODUCT(AE$57:AE$106,$B$57:$B$106)</f>
        <v>2.7614545176838104E-2</v>
      </c>
      <c r="F42">
        <f>SUMPRODUCT(AQ$57:AQ$106,$B$57:$B$106)</f>
        <v>2.6238123190572879E-2</v>
      </c>
      <c r="G42">
        <f>SUMPRODUCT(BC$57:BC$106,$B$57:$B$106)</f>
        <v>2.6347606991837729E-2</v>
      </c>
      <c r="H42">
        <f>SUMPRODUCT(BO$57:BO$106,$B$57:$B$106)</f>
        <v>2.6024120405204628E-2</v>
      </c>
      <c r="I42">
        <f>SUMPRODUCT(CA$57:CA$106,$B$57:$B$106)</f>
        <v>2.3958071989499521E-2</v>
      </c>
      <c r="J42">
        <f>SUMPRODUCT(CM$57:CM$106,$B$57:$B$106)</f>
        <v>2.3560848504435072E-2</v>
      </c>
      <c r="K42">
        <f>SUMPRODUCT(CY$57:CY$106,$B$57:$B$106)</f>
        <v>2.2380430473634551E-2</v>
      </c>
      <c r="L42" s="156">
        <f t="shared" si="55"/>
        <v>2.2380430473634551E-2</v>
      </c>
      <c r="M42" s="156">
        <f t="shared" si="54"/>
        <v>2.2380430473634551E-2</v>
      </c>
      <c r="N42" s="156">
        <f t="shared" si="54"/>
        <v>2.2380430473634551E-2</v>
      </c>
      <c r="O42" s="156">
        <f t="shared" si="54"/>
        <v>2.2380430473634551E-2</v>
      </c>
      <c r="P42" s="156">
        <f t="shared" si="54"/>
        <v>2.2380430473634551E-2</v>
      </c>
      <c r="Q42" s="156">
        <f t="shared" si="54"/>
        <v>2.2380430473634551E-2</v>
      </c>
      <c r="R42" s="156">
        <f t="shared" si="54"/>
        <v>2.2380430473634551E-2</v>
      </c>
      <c r="S42" s="156">
        <f t="shared" si="54"/>
        <v>2.2380430473634551E-2</v>
      </c>
      <c r="T42" s="156">
        <f t="shared" si="54"/>
        <v>2.2380430473634551E-2</v>
      </c>
      <c r="U42" s="156">
        <f t="shared" si="54"/>
        <v>2.2380430473634551E-2</v>
      </c>
      <c r="V42" s="156">
        <f t="shared" si="54"/>
        <v>2.2380430473634551E-2</v>
      </c>
      <c r="W42" s="156">
        <f t="shared" si="54"/>
        <v>2.2380430473634551E-2</v>
      </c>
      <c r="X42" s="156">
        <f t="shared" si="54"/>
        <v>2.2380430473634551E-2</v>
      </c>
      <c r="Y42" s="156">
        <f t="shared" si="54"/>
        <v>2.2380430473634551E-2</v>
      </c>
      <c r="Z42" s="156">
        <f t="shared" si="54"/>
        <v>2.2380430473634551E-2</v>
      </c>
      <c r="AA42" s="156">
        <f t="shared" si="54"/>
        <v>2.2380430473634551E-2</v>
      </c>
      <c r="AB42" s="156">
        <f t="shared" si="54"/>
        <v>2.2380430473634551E-2</v>
      </c>
      <c r="AC42" s="156">
        <f t="shared" si="54"/>
        <v>2.2380430473634551E-2</v>
      </c>
      <c r="AD42" s="156">
        <f t="shared" si="54"/>
        <v>2.2380430473634551E-2</v>
      </c>
      <c r="AE42" s="156">
        <f t="shared" si="54"/>
        <v>2.2380430473634551E-2</v>
      </c>
    </row>
    <row r="43" spans="1:32">
      <c r="B43" s="2" t="s">
        <v>347</v>
      </c>
      <c r="C43">
        <f>SUMPRODUCT(H57:H106,$B$57:$B$106)</f>
        <v>5.2279373853323347E-2</v>
      </c>
      <c r="D43">
        <f>SUMPRODUCT(T$57:T$106,$B$57:$B$106)</f>
        <v>4.5414690626060031E-2</v>
      </c>
      <c r="E43">
        <f>SUMPRODUCT(AF$57:AF$106,$B$57:$B$106)</f>
        <v>3.9764897786669973E-2</v>
      </c>
      <c r="F43">
        <f>SUMPRODUCT(AR$57:AR$106,$B$57:$B$106)</f>
        <v>2.6851903990095481E-2</v>
      </c>
      <c r="G43">
        <f>SUMPRODUCT(BD$57:BD$106,$B$57:$B$106)</f>
        <v>2.4111489878841458E-2</v>
      </c>
      <c r="H43">
        <f>SUMPRODUCT(BP$57:BP$106,$B$57:$B$106)</f>
        <v>1.5384531632339967E-2</v>
      </c>
      <c r="I43">
        <f>SUMPRODUCT(CB$57:CB$106,$B$57:$B$106)</f>
        <v>1.2408255284090041E-2</v>
      </c>
      <c r="J43">
        <f>SUMPRODUCT(CN$57:CN$106,$B$57:$B$106)</f>
        <v>8.5097370445348288E-3</v>
      </c>
      <c r="K43">
        <f>SUMPRODUCT(CZ$57:CZ$106,$B$57:$B$106)</f>
        <v>6.647435171200396E-3</v>
      </c>
      <c r="L43" s="156">
        <f t="shared" si="55"/>
        <v>6.647435171200396E-3</v>
      </c>
      <c r="M43" s="156">
        <f t="shared" si="54"/>
        <v>6.647435171200396E-3</v>
      </c>
      <c r="N43" s="156">
        <f t="shared" si="54"/>
        <v>6.647435171200396E-3</v>
      </c>
      <c r="O43" s="156">
        <f t="shared" si="54"/>
        <v>6.647435171200396E-3</v>
      </c>
      <c r="P43" s="156">
        <f t="shared" si="54"/>
        <v>6.647435171200396E-3</v>
      </c>
      <c r="Q43" s="156">
        <f t="shared" si="54"/>
        <v>6.647435171200396E-3</v>
      </c>
      <c r="R43" s="156">
        <f t="shared" si="54"/>
        <v>6.647435171200396E-3</v>
      </c>
      <c r="S43" s="156">
        <f t="shared" si="54"/>
        <v>6.647435171200396E-3</v>
      </c>
      <c r="T43" s="156">
        <f t="shared" si="54"/>
        <v>6.647435171200396E-3</v>
      </c>
      <c r="U43" s="156">
        <f t="shared" si="54"/>
        <v>6.647435171200396E-3</v>
      </c>
      <c r="V43" s="156">
        <f t="shared" si="54"/>
        <v>6.647435171200396E-3</v>
      </c>
      <c r="W43" s="156">
        <f t="shared" si="54"/>
        <v>6.647435171200396E-3</v>
      </c>
      <c r="X43" s="156">
        <f t="shared" si="54"/>
        <v>6.647435171200396E-3</v>
      </c>
      <c r="Y43" s="156">
        <f t="shared" si="54"/>
        <v>6.647435171200396E-3</v>
      </c>
      <c r="Z43" s="156">
        <f t="shared" si="54"/>
        <v>6.647435171200396E-3</v>
      </c>
      <c r="AA43" s="156">
        <f t="shared" si="54"/>
        <v>6.647435171200396E-3</v>
      </c>
      <c r="AB43" s="156">
        <f t="shared" si="54"/>
        <v>6.647435171200396E-3</v>
      </c>
      <c r="AC43" s="156">
        <f t="shared" si="54"/>
        <v>6.647435171200396E-3</v>
      </c>
      <c r="AD43" s="156">
        <f t="shared" si="54"/>
        <v>6.647435171200396E-3</v>
      </c>
      <c r="AE43" s="156">
        <f t="shared" si="54"/>
        <v>6.647435171200396E-3</v>
      </c>
    </row>
    <row r="44" spans="1:32">
      <c r="B44" s="2" t="s">
        <v>99</v>
      </c>
      <c r="C44">
        <f>SUMPRODUCT(I57:I106,$B$57:$B$106)</f>
        <v>4.7315215893228638E-2</v>
      </c>
      <c r="D44">
        <f>SUMPRODUCT(U$57:U$106,$B$57:$B$106)</f>
        <v>3.9646008937990085E-2</v>
      </c>
      <c r="E44">
        <f>SUMPRODUCT(AG$57:AG$106,$B$57:$B$106)</f>
        <v>3.9050669049972134E-2</v>
      </c>
      <c r="F44">
        <f>SUMPRODUCT(AS$57:AS$106,$B$57:$B$106)</f>
        <v>3.5284104315275677E-2</v>
      </c>
      <c r="G44">
        <f>SUMPRODUCT(BE$57:BE$106,$B$57:$B$106)</f>
        <v>3.5401268311633052E-2</v>
      </c>
      <c r="H44">
        <f>SUMPRODUCT(BQ$57:BQ$106,$B$57:$B$106)</f>
        <v>3.1222518366011708E-2</v>
      </c>
      <c r="I44">
        <f>SUMPRODUCT(CC$57:CC$106,$B$57:$B$106)</f>
        <v>3.7285980859617728E-2</v>
      </c>
      <c r="J44">
        <f>SUMPRODUCT(CO$57:CO$106,$B$57:$B$106)</f>
        <v>3.477609565537465E-2</v>
      </c>
      <c r="K44">
        <f>SUMPRODUCT(DA$57:DA$106,$B$57:$B$106)</f>
        <v>3.2644611344811225E-2</v>
      </c>
      <c r="L44" s="156">
        <f t="shared" si="55"/>
        <v>3.2644611344811225E-2</v>
      </c>
      <c r="M44" s="156">
        <f t="shared" si="54"/>
        <v>3.2644611344811225E-2</v>
      </c>
      <c r="N44" s="156">
        <f t="shared" si="54"/>
        <v>3.2644611344811225E-2</v>
      </c>
      <c r="O44" s="156">
        <f t="shared" si="54"/>
        <v>3.2644611344811225E-2</v>
      </c>
      <c r="P44" s="156">
        <f t="shared" si="54"/>
        <v>3.2644611344811225E-2</v>
      </c>
      <c r="Q44" s="156">
        <f t="shared" si="54"/>
        <v>3.2644611344811225E-2</v>
      </c>
      <c r="R44" s="156">
        <f t="shared" si="54"/>
        <v>3.2644611344811225E-2</v>
      </c>
      <c r="S44" s="156">
        <f t="shared" si="54"/>
        <v>3.2644611344811225E-2</v>
      </c>
      <c r="T44" s="156">
        <f t="shared" si="54"/>
        <v>3.2644611344811225E-2</v>
      </c>
      <c r="U44" s="156">
        <f t="shared" si="54"/>
        <v>3.2644611344811225E-2</v>
      </c>
      <c r="V44" s="156">
        <f t="shared" si="54"/>
        <v>3.2644611344811225E-2</v>
      </c>
      <c r="W44" s="156">
        <f t="shared" si="54"/>
        <v>3.2644611344811225E-2</v>
      </c>
      <c r="X44" s="156">
        <f t="shared" si="54"/>
        <v>3.2644611344811225E-2</v>
      </c>
      <c r="Y44" s="156">
        <f t="shared" si="54"/>
        <v>3.2644611344811225E-2</v>
      </c>
      <c r="Z44" s="156">
        <f t="shared" si="54"/>
        <v>3.2644611344811225E-2</v>
      </c>
      <c r="AA44" s="156">
        <f t="shared" si="54"/>
        <v>3.2644611344811225E-2</v>
      </c>
      <c r="AB44" s="156">
        <f t="shared" si="54"/>
        <v>3.2644611344811225E-2</v>
      </c>
      <c r="AC44" s="156">
        <f t="shared" si="54"/>
        <v>3.2644611344811225E-2</v>
      </c>
      <c r="AD44" s="156">
        <f t="shared" si="54"/>
        <v>3.2644611344811225E-2</v>
      </c>
      <c r="AE44" s="156">
        <f t="shared" si="54"/>
        <v>3.2644611344811225E-2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3.5490599190972217E-3</v>
      </c>
      <c r="D46">
        <f>SUMPRODUCT(W$57:W$106,$B$57:$B$106)</f>
        <v>1.4932972300249069E-3</v>
      </c>
      <c r="E46">
        <f>SUMPRODUCT(AI$57:AI$106,$B$57:$B$106)</f>
        <v>9.9061494451485143E-4</v>
      </c>
      <c r="F46">
        <f>SUMPRODUCT(AU$57:AU$106,$B$57:$B$106)</f>
        <v>5.749456833519694E-4</v>
      </c>
      <c r="G46">
        <f>SUMPRODUCT(BG$57:BG$106,$B$57:$B$106)</f>
        <v>6.4779301985154632E-4</v>
      </c>
      <c r="H46">
        <f>SUMPRODUCT(BS$57:BS$106,$B$57:$B$106)</f>
        <v>9.904404831698084E-4</v>
      </c>
      <c r="I46">
        <f>SUMPRODUCT(CE$57:CE$106,$B$57:$B$106)</f>
        <v>1.0417851036269852E-3</v>
      </c>
      <c r="J46">
        <f>SUMPRODUCT(CQ$57:CQ$106,$B$57:$B$106)</f>
        <v>9.4497322620520766E-4</v>
      </c>
      <c r="K46">
        <f>SUMPRODUCT(DC$57:DC$106,$B$57:$B$106)</f>
        <v>9.4704126148220972E-4</v>
      </c>
      <c r="L46" s="156">
        <f t="shared" si="55"/>
        <v>9.4704126148220972E-4</v>
      </c>
      <c r="M46" s="156">
        <f t="shared" si="54"/>
        <v>9.4704126148220972E-4</v>
      </c>
      <c r="N46" s="156">
        <f t="shared" si="54"/>
        <v>9.4704126148220972E-4</v>
      </c>
      <c r="O46" s="156">
        <f t="shared" si="54"/>
        <v>9.4704126148220972E-4</v>
      </c>
      <c r="P46" s="156">
        <f t="shared" si="54"/>
        <v>9.4704126148220972E-4</v>
      </c>
      <c r="Q46" s="156">
        <f t="shared" si="54"/>
        <v>9.4704126148220972E-4</v>
      </c>
      <c r="R46" s="156">
        <f t="shared" si="54"/>
        <v>9.4704126148220972E-4</v>
      </c>
      <c r="S46" s="156">
        <f t="shared" si="54"/>
        <v>9.4704126148220972E-4</v>
      </c>
      <c r="T46" s="156">
        <f t="shared" si="54"/>
        <v>9.4704126148220972E-4</v>
      </c>
      <c r="U46" s="156">
        <f t="shared" si="54"/>
        <v>9.4704126148220972E-4</v>
      </c>
      <c r="V46" s="156">
        <f t="shared" si="54"/>
        <v>9.4704126148220972E-4</v>
      </c>
      <c r="W46" s="156">
        <f t="shared" si="54"/>
        <v>9.4704126148220972E-4</v>
      </c>
      <c r="X46" s="156">
        <f t="shared" si="54"/>
        <v>9.4704126148220972E-4</v>
      </c>
      <c r="Y46" s="156">
        <f t="shared" si="54"/>
        <v>9.4704126148220972E-4</v>
      </c>
      <c r="Z46" s="156">
        <f t="shared" si="54"/>
        <v>9.4704126148220972E-4</v>
      </c>
      <c r="AA46" s="156">
        <f t="shared" si="54"/>
        <v>9.4704126148220972E-4</v>
      </c>
      <c r="AB46" s="156">
        <f t="shared" si="54"/>
        <v>9.4704126148220972E-4</v>
      </c>
      <c r="AC46" s="156">
        <f t="shared" si="54"/>
        <v>9.4704126148220972E-4</v>
      </c>
      <c r="AD46" s="156">
        <f t="shared" si="54"/>
        <v>9.4704126148220972E-4</v>
      </c>
      <c r="AE46" s="156">
        <f t="shared" si="54"/>
        <v>9.4704126148220972E-4</v>
      </c>
    </row>
    <row r="47" spans="1:32">
      <c r="B47" s="2" t="s">
        <v>100</v>
      </c>
      <c r="C47">
        <f>SUMPRODUCT(L57:L106,$B$57:$B$106)</f>
        <v>0.33289874793355689</v>
      </c>
      <c r="D47">
        <f>SUMPRODUCT(X$57:X$106,$B$57:$B$106)</f>
        <v>0.42613331153707629</v>
      </c>
      <c r="E47">
        <f>SUMPRODUCT(AJ$57:AJ$106,$B$57:$B$106)</f>
        <v>0.47820674154815568</v>
      </c>
      <c r="F47">
        <f>SUMPRODUCT(AV$57:AV$106,$B$57:$B$106)</f>
        <v>0.55901542959081663</v>
      </c>
      <c r="G47">
        <f>SUMPRODUCT(BH$57:BH$106,$B$57:$B$106)</f>
        <v>0.62150877931936566</v>
      </c>
      <c r="H47">
        <f>SUMPRODUCT(BT$57:BT$106,$B$57:$B$106)</f>
        <v>0.67411771671116649</v>
      </c>
      <c r="I47">
        <f>SUMPRODUCT(CF$57:CF$106,$B$57:$B$106)</f>
        <v>0.76964159881085459</v>
      </c>
      <c r="J47">
        <f>SUMPRODUCT(CR$57:CR$106,$B$57:$B$106)</f>
        <v>0.79039569678805277</v>
      </c>
      <c r="K47">
        <f>SUMPRODUCT(DD$57:DD$106,$B$57:$B$106)</f>
        <v>0.80777858028335847</v>
      </c>
      <c r="L47" s="156">
        <f t="shared" si="55"/>
        <v>0.80777858028335847</v>
      </c>
      <c r="M47" s="156">
        <f t="shared" si="54"/>
        <v>0.80777858028335847</v>
      </c>
      <c r="N47" s="156">
        <f t="shared" si="54"/>
        <v>0.80777858028335847</v>
      </c>
      <c r="O47" s="156">
        <f t="shared" si="54"/>
        <v>0.80777858028335847</v>
      </c>
      <c r="P47" s="156">
        <f t="shared" si="54"/>
        <v>0.80777858028335847</v>
      </c>
      <c r="Q47" s="156">
        <f t="shared" si="54"/>
        <v>0.80777858028335847</v>
      </c>
      <c r="R47" s="156">
        <f t="shared" si="54"/>
        <v>0.80777858028335847</v>
      </c>
      <c r="S47" s="156">
        <f t="shared" si="54"/>
        <v>0.80777858028335847</v>
      </c>
      <c r="T47" s="156">
        <f t="shared" si="54"/>
        <v>0.80777858028335847</v>
      </c>
      <c r="U47" s="156">
        <f t="shared" si="54"/>
        <v>0.80777858028335847</v>
      </c>
      <c r="V47" s="156">
        <f t="shared" si="54"/>
        <v>0.80777858028335847</v>
      </c>
      <c r="W47" s="156">
        <f t="shared" si="54"/>
        <v>0.80777858028335847</v>
      </c>
      <c r="X47" s="156">
        <f t="shared" si="54"/>
        <v>0.80777858028335847</v>
      </c>
      <c r="Y47" s="156">
        <f t="shared" si="54"/>
        <v>0.80777858028335847</v>
      </c>
      <c r="Z47" s="156">
        <f t="shared" si="54"/>
        <v>0.80777858028335847</v>
      </c>
      <c r="AA47" s="156">
        <f t="shared" si="54"/>
        <v>0.80777858028335847</v>
      </c>
      <c r="AB47" s="156">
        <f t="shared" si="54"/>
        <v>0.80777858028335847</v>
      </c>
      <c r="AC47" s="156">
        <f t="shared" si="54"/>
        <v>0.80777858028335847</v>
      </c>
      <c r="AD47" s="156">
        <f t="shared" si="54"/>
        <v>0.80777858028335847</v>
      </c>
      <c r="AE47" s="156">
        <f t="shared" si="54"/>
        <v>0.80777858028335847</v>
      </c>
    </row>
    <row r="48" spans="1:32">
      <c r="B48" s="2" t="s">
        <v>102</v>
      </c>
      <c r="C48">
        <f>SUMPRODUCT(N57:N106,$B$57:$B$106)</f>
        <v>7.1386371236999389E-3</v>
      </c>
      <c r="D48">
        <f>SUMPRODUCT(Z$57:Z$106,$B$57:$B$106)</f>
        <v>1.9645672020421043E-2</v>
      </c>
      <c r="E48">
        <f>SUMPRODUCT(AL$57:AL$106,$B$57:$B$106)</f>
        <v>2.5136105980495201E-2</v>
      </c>
      <c r="F48">
        <f>SUMPRODUCT(AX$57:AX$106,$B$57:$B$106)</f>
        <v>3.5885756676556323E-2</v>
      </c>
      <c r="G48">
        <f>SUMPRODUCT(BJ$57:BJ$106,$B$57:$B$106)</f>
        <v>3.9436801524834426E-2</v>
      </c>
      <c r="H48">
        <f>SUMPRODUCT(BV$57:BV$106,$B$57:$B$106)</f>
        <v>4.3630926203696706E-2</v>
      </c>
      <c r="I48">
        <f>SUMPRODUCT(CH$57:CH$106,$B$57:$B$106)</f>
        <v>4.5894819158279893E-2</v>
      </c>
      <c r="J48">
        <f>SUMPRODUCT(CT$57:CT$106,$B$57:$B$106)</f>
        <v>4.6071221421489901E-2</v>
      </c>
      <c r="K48">
        <f>SUMPRODUCT(DF$57:DF$106,$B$57:$B$106)</f>
        <v>4.7975479786442801E-2</v>
      </c>
      <c r="L48" s="156">
        <f t="shared" si="55"/>
        <v>4.7975479786442801E-2</v>
      </c>
      <c r="M48" s="156">
        <f t="shared" si="54"/>
        <v>4.7975479786442801E-2</v>
      </c>
      <c r="N48" s="156">
        <f t="shared" si="54"/>
        <v>4.7975479786442801E-2</v>
      </c>
      <c r="O48" s="156">
        <f t="shared" si="54"/>
        <v>4.7975479786442801E-2</v>
      </c>
      <c r="P48" s="156">
        <f t="shared" si="54"/>
        <v>4.7975479786442801E-2</v>
      </c>
      <c r="Q48" s="156">
        <f t="shared" si="54"/>
        <v>4.7975479786442801E-2</v>
      </c>
      <c r="R48" s="156">
        <f t="shared" si="54"/>
        <v>4.7975479786442801E-2</v>
      </c>
      <c r="S48" s="156">
        <f t="shared" si="54"/>
        <v>4.7975479786442801E-2</v>
      </c>
      <c r="T48" s="156">
        <f t="shared" si="54"/>
        <v>4.7975479786442801E-2</v>
      </c>
      <c r="U48" s="156">
        <f t="shared" si="54"/>
        <v>4.7975479786442801E-2</v>
      </c>
      <c r="V48" s="156">
        <f t="shared" si="54"/>
        <v>4.7975479786442801E-2</v>
      </c>
      <c r="W48" s="156">
        <f t="shared" si="54"/>
        <v>4.7975479786442801E-2</v>
      </c>
      <c r="X48" s="156">
        <f t="shared" si="54"/>
        <v>4.7975479786442801E-2</v>
      </c>
      <c r="Y48" s="156">
        <f t="shared" si="54"/>
        <v>4.7975479786442801E-2</v>
      </c>
      <c r="Z48" s="156">
        <f t="shared" si="54"/>
        <v>4.7975479786442801E-2</v>
      </c>
      <c r="AA48" s="156">
        <f t="shared" si="54"/>
        <v>4.7975479786442801E-2</v>
      </c>
      <c r="AB48" s="156">
        <f t="shared" si="54"/>
        <v>4.7975479786442801E-2</v>
      </c>
      <c r="AC48" s="156">
        <f t="shared" si="54"/>
        <v>4.7975479786442801E-2</v>
      </c>
      <c r="AD48" s="156">
        <f t="shared" si="54"/>
        <v>4.7975479786442801E-2</v>
      </c>
      <c r="AE48" s="156">
        <f t="shared" si="54"/>
        <v>4.7975479786442801E-2</v>
      </c>
    </row>
    <row r="49" spans="1:110">
      <c r="B49" s="1"/>
    </row>
    <row r="50" spans="1:110">
      <c r="B50" s="1"/>
      <c r="C50" s="160">
        <f>SUM(C39:C48)</f>
        <v>1</v>
      </c>
      <c r="D50" s="160">
        <f>SUM(D39:D48)</f>
        <v>1</v>
      </c>
      <c r="E50" s="160">
        <f>SUM(E39:E48)</f>
        <v>1</v>
      </c>
      <c r="F50" s="160">
        <f>SUM(F39:F48)</f>
        <v>1</v>
      </c>
      <c r="G50" s="160">
        <f t="shared" ref="G50:K50" si="56">SUM(G39:G48)</f>
        <v>1.0000000000000002</v>
      </c>
      <c r="H50" s="160">
        <f t="shared" si="56"/>
        <v>1</v>
      </c>
      <c r="I50" s="160">
        <f t="shared" si="56"/>
        <v>1.0000000000000002</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0.17537331458501335</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0.14457250534827248</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0.12305895264751954</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0.26531379489353002</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0.29168143252566464</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895332</v>
      </c>
      <c r="D2" s="91">
        <f>SUMIFS('EIA_State Elec Profiles'!$D:$D,'EIA_State Elec Profiles'!$A:$A,About!$B$1,'EIA_State Elec Profiles'!$B:$B,$A2)</f>
        <v>732888</v>
      </c>
      <c r="E2" s="91">
        <f>SUMIFS('EIA_State Elec Profiles'!$C:$C,'EIA_State Elec Profiles'!$A:$A,About!$B$1,'EIA_State Elec Profiles'!$B:$B,$A2)</f>
        <v>3529188</v>
      </c>
      <c r="F2" s="91">
        <f>E2</f>
        <v>3529188</v>
      </c>
      <c r="G2" s="91">
        <f t="shared" ref="G2:AH2" si="0">F2</f>
        <v>3529188</v>
      </c>
      <c r="H2" s="91">
        <f t="shared" si="0"/>
        <v>3529188</v>
      </c>
      <c r="I2" s="91">
        <f t="shared" si="0"/>
        <v>3529188</v>
      </c>
      <c r="J2" s="91">
        <f t="shared" si="0"/>
        <v>3529188</v>
      </c>
      <c r="K2" s="91">
        <f t="shared" si="0"/>
        <v>3529188</v>
      </c>
      <c r="L2" s="91">
        <f t="shared" si="0"/>
        <v>3529188</v>
      </c>
      <c r="M2" s="91">
        <f t="shared" si="0"/>
        <v>3529188</v>
      </c>
      <c r="N2" s="91">
        <f t="shared" si="0"/>
        <v>3529188</v>
      </c>
      <c r="O2" s="91">
        <f t="shared" si="0"/>
        <v>3529188</v>
      </c>
      <c r="P2" s="91">
        <f t="shared" si="0"/>
        <v>3529188</v>
      </c>
      <c r="Q2" s="91">
        <f t="shared" si="0"/>
        <v>3529188</v>
      </c>
      <c r="R2" s="91">
        <f t="shared" si="0"/>
        <v>3529188</v>
      </c>
      <c r="S2" s="91">
        <f t="shared" si="0"/>
        <v>3529188</v>
      </c>
      <c r="T2" s="91">
        <f t="shared" si="0"/>
        <v>3529188</v>
      </c>
      <c r="U2" s="91">
        <f t="shared" si="0"/>
        <v>3529188</v>
      </c>
      <c r="V2" s="91">
        <f t="shared" si="0"/>
        <v>3529188</v>
      </c>
      <c r="W2" s="91">
        <f t="shared" si="0"/>
        <v>3529188</v>
      </c>
      <c r="X2" s="91">
        <f t="shared" si="0"/>
        <v>3529188</v>
      </c>
      <c r="Y2" s="91">
        <f t="shared" si="0"/>
        <v>3529188</v>
      </c>
      <c r="Z2" s="91">
        <f t="shared" si="0"/>
        <v>3529188</v>
      </c>
      <c r="AA2" s="91">
        <f t="shared" si="0"/>
        <v>3529188</v>
      </c>
      <c r="AB2" s="91">
        <f t="shared" si="0"/>
        <v>3529188</v>
      </c>
      <c r="AC2" s="91">
        <f t="shared" si="0"/>
        <v>3529188</v>
      </c>
      <c r="AD2" s="91">
        <f t="shared" si="0"/>
        <v>3529188</v>
      </c>
      <c r="AE2" s="91">
        <f t="shared" si="0"/>
        <v>3529188</v>
      </c>
      <c r="AF2" s="91">
        <f t="shared" si="0"/>
        <v>3529188</v>
      </c>
      <c r="AG2" s="91">
        <f t="shared" si="0"/>
        <v>3529188</v>
      </c>
      <c r="AH2" s="91">
        <f t="shared" si="0"/>
        <v>3529188</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732888</v>
      </c>
      <c r="C2">
        <f>exports!E2</f>
        <v>3529188</v>
      </c>
      <c r="D2">
        <f>exports!F2</f>
        <v>3529188</v>
      </c>
      <c r="E2">
        <f>exports!G2</f>
        <v>3529188</v>
      </c>
      <c r="F2">
        <f>exports!H2</f>
        <v>3529188</v>
      </c>
      <c r="G2">
        <f>exports!I2</f>
        <v>3529188</v>
      </c>
      <c r="H2">
        <f>exports!J2</f>
        <v>3529188</v>
      </c>
      <c r="I2">
        <f>exports!K2</f>
        <v>3529188</v>
      </c>
      <c r="J2">
        <f>exports!L2</f>
        <v>3529188</v>
      </c>
      <c r="K2">
        <f>exports!M2</f>
        <v>3529188</v>
      </c>
      <c r="L2">
        <f>exports!N2</f>
        <v>3529188</v>
      </c>
      <c r="M2">
        <f>exports!O2</f>
        <v>3529188</v>
      </c>
      <c r="N2">
        <f>exports!P2</f>
        <v>3529188</v>
      </c>
      <c r="O2">
        <f>exports!Q2</f>
        <v>3529188</v>
      </c>
      <c r="P2">
        <f>exports!R2</f>
        <v>3529188</v>
      </c>
      <c r="Q2">
        <f>exports!S2</f>
        <v>3529188</v>
      </c>
      <c r="R2">
        <f>exports!T2</f>
        <v>3529188</v>
      </c>
      <c r="S2">
        <f>exports!U2</f>
        <v>3529188</v>
      </c>
      <c r="T2">
        <f>exports!V2</f>
        <v>3529188</v>
      </c>
      <c r="U2">
        <f>exports!W2</f>
        <v>3529188</v>
      </c>
      <c r="V2">
        <f>exports!X2</f>
        <v>3529188</v>
      </c>
      <c r="W2">
        <f>exports!Y2</f>
        <v>3529188</v>
      </c>
      <c r="X2">
        <f>exports!Z2</f>
        <v>3529188</v>
      </c>
      <c r="Y2">
        <f>exports!AA2</f>
        <v>3529188</v>
      </c>
      <c r="Z2">
        <f>exports!AB2</f>
        <v>3529188</v>
      </c>
      <c r="AA2">
        <f>exports!AC2</f>
        <v>3529188</v>
      </c>
      <c r="AB2">
        <f>exports!AD2</f>
        <v>3529188</v>
      </c>
      <c r="AC2">
        <f>exports!AE2</f>
        <v>3529188</v>
      </c>
      <c r="AD2">
        <f>exports!AF2</f>
        <v>3529188</v>
      </c>
      <c r="AE2">
        <f>exports!AG2</f>
        <v>3529188</v>
      </c>
      <c r="AF2">
        <f>exports!AH2</f>
        <v>3529188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50.352093092809504</v>
      </c>
      <c r="C2" s="12">
        <f>SUMIFS('State Generation Costs Calcs'!C105:C155,'State Generation Costs Calcs'!$A$105:$A$155,About!$B$2)*About!$A$59</f>
        <v>49.370184448100694</v>
      </c>
      <c r="D2" s="12">
        <f>SUMIFS('State Generation Costs Calcs'!D105:D155,'State Generation Costs Calcs'!$A$105:$A$155,About!$B$2)*About!$A$59</f>
        <v>48.453089512872815</v>
      </c>
      <c r="E2" s="12">
        <f>SUMIFS('State Generation Costs Calcs'!E105:E155,'State Generation Costs Calcs'!$A$105:$A$155,About!$B$2)*About!$A$59</f>
        <v>47.698901152741591</v>
      </c>
      <c r="F2" s="12">
        <f>SUMIFS('State Generation Costs Calcs'!F105:F155,'State Generation Costs Calcs'!$A$105:$A$155,About!$B$2)*About!$A$59</f>
        <v>47.491909682729144</v>
      </c>
      <c r="G2" s="12">
        <f>SUMIFS('State Generation Costs Calcs'!G105:G155,'State Generation Costs Calcs'!$A$105:$A$155,About!$B$2)*About!$A$59</f>
        <v>47.557206232549902</v>
      </c>
      <c r="H2" s="12">
        <f>SUMIFS('State Generation Costs Calcs'!H105:H155,'State Generation Costs Calcs'!$A$105:$A$155,About!$B$2)*About!$A$59</f>
        <v>48.008703995485213</v>
      </c>
      <c r="I2" s="12">
        <f>SUMIFS('State Generation Costs Calcs'!I105:I155,'State Generation Costs Calcs'!$A$105:$A$155,About!$B$2)*About!$A$59</f>
        <v>48.417513013641759</v>
      </c>
      <c r="J2" s="12">
        <f>SUMIFS('State Generation Costs Calcs'!J105:J155,'State Generation Costs Calcs'!$A$105:$A$155,About!$B$2)*About!$A$59</f>
        <v>48.200383511556637</v>
      </c>
      <c r="K2" s="12">
        <f>SUMIFS('State Generation Costs Calcs'!K105:K155,'State Generation Costs Calcs'!$A$105:$A$155,About!$B$2)*About!$A$59</f>
        <v>47.566991476120165</v>
      </c>
      <c r="L2" s="12">
        <f>SUMIFS('State Generation Costs Calcs'!L105:L155,'State Generation Costs Calcs'!$A$105:$A$155,About!$B$2)*About!$A$59</f>
        <v>46.839939246145178</v>
      </c>
      <c r="M2" s="12">
        <f>SUMIFS('State Generation Costs Calcs'!M105:M155,'State Generation Costs Calcs'!$A$105:$A$155,About!$B$2)*About!$A$59</f>
        <v>46.201680906382762</v>
      </c>
      <c r="N2" s="12">
        <f>SUMIFS('State Generation Costs Calcs'!N105:N155,'State Generation Costs Calcs'!$A$105:$A$155,About!$B$2)*About!$A$59</f>
        <v>45.525911906081106</v>
      </c>
      <c r="O2" s="12">
        <f>SUMIFS('State Generation Costs Calcs'!O105:O155,'State Generation Costs Calcs'!$A$105:$A$155,About!$B$2)*About!$A$59</f>
        <v>45.169718527650602</v>
      </c>
      <c r="P2" s="12">
        <f>SUMIFS('State Generation Costs Calcs'!P105:P155,'State Generation Costs Calcs'!$A$105:$A$155,About!$B$2)*About!$A$59</f>
        <v>45.081099292135683</v>
      </c>
      <c r="Q2" s="12">
        <f>SUMIFS('State Generation Costs Calcs'!Q105:Q155,'State Generation Costs Calcs'!$A$105:$A$155,About!$B$2)*About!$A$59</f>
        <v>44.673737869831555</v>
      </c>
      <c r="R2" s="12">
        <f>SUMIFS('State Generation Costs Calcs'!R105:R155,'State Generation Costs Calcs'!$A$105:$A$155,About!$B$2)*About!$A$59</f>
        <v>44.17979760317116</v>
      </c>
      <c r="S2" s="12">
        <f>SUMIFS('State Generation Costs Calcs'!S105:S155,'State Generation Costs Calcs'!$A$105:$A$155,About!$B$2)*About!$A$59</f>
        <v>43.828647357345368</v>
      </c>
      <c r="T2" s="12">
        <f>SUMIFS('State Generation Costs Calcs'!T105:T155,'State Generation Costs Calcs'!$A$105:$A$155,About!$B$2)*About!$A$59</f>
        <v>43.683369289704736</v>
      </c>
      <c r="U2" s="12">
        <f>SUMIFS('State Generation Costs Calcs'!U105:U155,'State Generation Costs Calcs'!$A$105:$A$155,About!$B$2)*About!$A$59</f>
        <v>43.562962914196518</v>
      </c>
      <c r="V2" s="12">
        <f>SUMIFS('State Generation Costs Calcs'!V105:V155,'State Generation Costs Calcs'!$A$105:$A$155,About!$B$2)*About!$A$59</f>
        <v>43.1036718934105</v>
      </c>
      <c r="W2" s="12">
        <f>SUMIFS('State Generation Costs Calcs'!W105:W155,'State Generation Costs Calcs'!$A$105:$A$155,About!$B$2)*About!$A$59</f>
        <v>42.68263883137962</v>
      </c>
      <c r="X2" s="12">
        <f>SUMIFS('State Generation Costs Calcs'!X105:X155,'State Generation Costs Calcs'!$A$105:$A$155,About!$B$2)*About!$A$59</f>
        <v>42.44400671181856</v>
      </c>
      <c r="Y2" s="12">
        <f>SUMIFS('State Generation Costs Calcs'!Y105:Y155,'State Generation Costs Calcs'!$A$105:$A$155,About!$B$2)*About!$A$59</f>
        <v>42.176070419814955</v>
      </c>
      <c r="Z2" s="12">
        <f>SUMIFS('State Generation Costs Calcs'!Z105:Z155,'State Generation Costs Calcs'!$A$105:$A$155,About!$B$2)*About!$A$59</f>
        <v>42.019684373156544</v>
      </c>
      <c r="AA2" s="12">
        <f>SUMIFS('State Generation Costs Calcs'!AA105:AA155,'State Generation Costs Calcs'!$A$105:$A$155,About!$B$2)*About!$A$59</f>
        <v>41.907397452310285</v>
      </c>
      <c r="AB2" s="12">
        <f>SUMIFS('State Generation Costs Calcs'!AB105:AB155,'State Generation Costs Calcs'!$A$105:$A$155,About!$B$2)*About!$A$59</f>
        <v>41.738022560531782</v>
      </c>
      <c r="AC2" s="12">
        <f>SUMIFS('State Generation Costs Calcs'!AC105:AC155,'State Generation Costs Calcs'!$A$105:$A$155,About!$B$2)*About!$A$59</f>
        <v>41.742324967178703</v>
      </c>
      <c r="AD2" s="12">
        <f>SUMIFS('State Generation Costs Calcs'!AD105:AD155,'State Generation Costs Calcs'!$A$105:$A$155,About!$B$2)*About!$A$59</f>
        <v>41.783871672216407</v>
      </c>
      <c r="AE2" s="12">
        <f>SUMIFS('State Generation Costs Calcs'!AE105:AE155,'State Generation Costs Calcs'!$A$105:$A$155,About!$B$2)*About!$A$59</f>
        <v>41.73447392280999</v>
      </c>
      <c r="AF2" s="12">
        <f>SUMIFS('State Generation Costs Calcs'!AF105:AF155,'State Generation Costs Calcs'!$A$105:$A$155,About!$B$2)*About!$A$59</f>
        <v>41.71119393202995</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50.352093092809504</v>
      </c>
      <c r="C2" s="12">
        <f>SUMIFS('State Generation Costs Calcs'!C105:C155,'State Generation Costs Calcs'!$A$105:$A$155,About!$B$2)*About!$A$59</f>
        <v>49.370184448100694</v>
      </c>
      <c r="D2" s="12">
        <f>SUMIFS('State Generation Costs Calcs'!D105:D155,'State Generation Costs Calcs'!$A$105:$A$155,About!$B$2)*About!$A$59</f>
        <v>48.453089512872815</v>
      </c>
      <c r="E2" s="12">
        <f>SUMIFS('State Generation Costs Calcs'!E105:E155,'State Generation Costs Calcs'!$A$105:$A$155,About!$B$2)*About!$A$59</f>
        <v>47.698901152741591</v>
      </c>
      <c r="F2" s="12">
        <f>SUMIFS('State Generation Costs Calcs'!F105:F155,'State Generation Costs Calcs'!$A$105:$A$155,About!$B$2)*About!$A$59</f>
        <v>47.491909682729144</v>
      </c>
      <c r="G2" s="12">
        <f>SUMIFS('State Generation Costs Calcs'!G105:G155,'State Generation Costs Calcs'!$A$105:$A$155,About!$B$2)*About!$A$59</f>
        <v>47.557206232549902</v>
      </c>
      <c r="H2" s="12">
        <f>SUMIFS('State Generation Costs Calcs'!H105:H155,'State Generation Costs Calcs'!$A$105:$A$155,About!$B$2)*About!$A$59</f>
        <v>48.008703995485213</v>
      </c>
      <c r="I2" s="12">
        <f>SUMIFS('State Generation Costs Calcs'!I105:I155,'State Generation Costs Calcs'!$A$105:$A$155,About!$B$2)*About!$A$59</f>
        <v>48.417513013641759</v>
      </c>
      <c r="J2" s="12">
        <f>SUMIFS('State Generation Costs Calcs'!J105:J155,'State Generation Costs Calcs'!$A$105:$A$155,About!$B$2)*About!$A$59</f>
        <v>48.200383511556637</v>
      </c>
      <c r="K2" s="12">
        <f>SUMIFS('State Generation Costs Calcs'!K105:K155,'State Generation Costs Calcs'!$A$105:$A$155,About!$B$2)*About!$A$59</f>
        <v>47.566991476120165</v>
      </c>
      <c r="L2" s="12">
        <f>SUMIFS('State Generation Costs Calcs'!L105:L155,'State Generation Costs Calcs'!$A$105:$A$155,About!$B$2)*About!$A$59</f>
        <v>46.839939246145178</v>
      </c>
      <c r="M2" s="12">
        <f>SUMIFS('State Generation Costs Calcs'!M105:M155,'State Generation Costs Calcs'!$A$105:$A$155,About!$B$2)*About!$A$59</f>
        <v>46.201680906382762</v>
      </c>
      <c r="N2" s="12">
        <f>SUMIFS('State Generation Costs Calcs'!N105:N155,'State Generation Costs Calcs'!$A$105:$A$155,About!$B$2)*About!$A$59</f>
        <v>45.525911906081106</v>
      </c>
      <c r="O2" s="12">
        <f>SUMIFS('State Generation Costs Calcs'!O105:O155,'State Generation Costs Calcs'!$A$105:$A$155,About!$B$2)*About!$A$59</f>
        <v>45.169718527650602</v>
      </c>
      <c r="P2" s="12">
        <f>SUMIFS('State Generation Costs Calcs'!P105:P155,'State Generation Costs Calcs'!$A$105:$A$155,About!$B$2)*About!$A$59</f>
        <v>45.081099292135683</v>
      </c>
      <c r="Q2" s="12">
        <f>SUMIFS('State Generation Costs Calcs'!Q105:Q155,'State Generation Costs Calcs'!$A$105:$A$155,About!$B$2)*About!$A$59</f>
        <v>44.673737869831555</v>
      </c>
      <c r="R2" s="12">
        <f>SUMIFS('State Generation Costs Calcs'!R105:R155,'State Generation Costs Calcs'!$A$105:$A$155,About!$B$2)*About!$A$59</f>
        <v>44.17979760317116</v>
      </c>
      <c r="S2" s="12">
        <f>SUMIFS('State Generation Costs Calcs'!S105:S155,'State Generation Costs Calcs'!$A$105:$A$155,About!$B$2)*About!$A$59</f>
        <v>43.828647357345368</v>
      </c>
      <c r="T2" s="12">
        <f>SUMIFS('State Generation Costs Calcs'!T105:T155,'State Generation Costs Calcs'!$A$105:$A$155,About!$B$2)*About!$A$59</f>
        <v>43.683369289704736</v>
      </c>
      <c r="U2" s="12">
        <f>SUMIFS('State Generation Costs Calcs'!U105:U155,'State Generation Costs Calcs'!$A$105:$A$155,About!$B$2)*About!$A$59</f>
        <v>43.562962914196518</v>
      </c>
      <c r="V2" s="12">
        <f>SUMIFS('State Generation Costs Calcs'!V105:V155,'State Generation Costs Calcs'!$A$105:$A$155,About!$B$2)*About!$A$59</f>
        <v>43.1036718934105</v>
      </c>
      <c r="W2" s="12">
        <f>SUMIFS('State Generation Costs Calcs'!W105:W155,'State Generation Costs Calcs'!$A$105:$A$155,About!$B$2)*About!$A$59</f>
        <v>42.68263883137962</v>
      </c>
      <c r="X2" s="12">
        <f>SUMIFS('State Generation Costs Calcs'!X105:X155,'State Generation Costs Calcs'!$A$105:$A$155,About!$B$2)*About!$A$59</f>
        <v>42.44400671181856</v>
      </c>
      <c r="Y2" s="12">
        <f>SUMIFS('State Generation Costs Calcs'!Y105:Y155,'State Generation Costs Calcs'!$A$105:$A$155,About!$B$2)*About!$A$59</f>
        <v>42.176070419814955</v>
      </c>
      <c r="Z2" s="12">
        <f>SUMIFS('State Generation Costs Calcs'!Z105:Z155,'State Generation Costs Calcs'!$A$105:$A$155,About!$B$2)*About!$A$59</f>
        <v>42.019684373156544</v>
      </c>
      <c r="AA2" s="12">
        <f>SUMIFS('State Generation Costs Calcs'!AA105:AA155,'State Generation Costs Calcs'!$A$105:$A$155,About!$B$2)*About!$A$59</f>
        <v>41.907397452310285</v>
      </c>
      <c r="AB2" s="12">
        <f>SUMIFS('State Generation Costs Calcs'!AB105:AB155,'State Generation Costs Calcs'!$A$105:$A$155,About!$B$2)*About!$A$59</f>
        <v>41.738022560531782</v>
      </c>
      <c r="AC2" s="12">
        <f>SUMIFS('State Generation Costs Calcs'!AC105:AC155,'State Generation Costs Calcs'!$A$105:$A$155,About!$B$2)*About!$A$59</f>
        <v>41.742324967178703</v>
      </c>
      <c r="AD2" s="12">
        <f>SUMIFS('State Generation Costs Calcs'!AD105:AD155,'State Generation Costs Calcs'!$A$105:$A$155,About!$B$2)*About!$A$59</f>
        <v>41.783871672216407</v>
      </c>
      <c r="AE2" s="12">
        <f>SUMIFS('State Generation Costs Calcs'!AE105:AE155,'State Generation Costs Calcs'!$A$105:$A$155,About!$B$2)*About!$A$59</f>
        <v>41.73447392280999</v>
      </c>
      <c r="AF2" s="12">
        <f>SUMIFS('State Generation Costs Calcs'!AF105:AF155,'State Generation Costs Calcs'!$A$105:$A$155,About!$B$2)*About!$A$59</f>
        <v>41.71119393202995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2023-11-07T19:26:01Z</dcterms:modified>
</cp:coreProperties>
</file>