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bldgs\CiDESCTY\"/>
    </mc:Choice>
  </mc:AlternateContent>
  <xr:revisionPtr revIDLastSave="0" documentId="8_{625C4F57-5C45-444A-B5BE-37EA83D59024}"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R8" i="23" s="1"/>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K8" i="19"/>
  <c r="E8" i="19"/>
  <c r="R8" i="18"/>
  <c r="C8" i="18"/>
  <c r="B8" i="18"/>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I8" i="17" l="1"/>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C8" i="10" s="1"/>
  <c r="D8" i="24"/>
  <c r="D8" i="25"/>
  <c r="C8" i="7" s="1"/>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U8" i="10" s="1"/>
  <c r="V8" i="24"/>
  <c r="V8" i="25"/>
  <c r="U8" i="7" s="1"/>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Q8" i="10" s="1"/>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K8" i="6" l="1"/>
  <c r="G8" i="7"/>
  <c r="S30" i="14"/>
  <c r="S45" i="14"/>
  <c r="AC8" i="6"/>
  <c r="I8" i="6"/>
  <c r="M8" i="7"/>
  <c r="AC8" i="10"/>
  <c r="K8" i="10"/>
  <c r="I8" i="10"/>
  <c r="C8" i="6"/>
  <c r="O8" i="6"/>
  <c r="M8" i="10"/>
  <c r="E8" i="6"/>
  <c r="AA8" i="6"/>
  <c r="Y8" i="7"/>
  <c r="E8" i="10"/>
  <c r="Q8" i="7"/>
  <c r="AE8" i="7"/>
  <c r="S30" i="22"/>
  <c r="AE8" i="10"/>
  <c r="S45" i="22"/>
  <c r="AA8" i="10"/>
  <c r="G8" i="10"/>
  <c r="S8" i="7"/>
  <c r="M8" i="6"/>
  <c r="O8" i="7"/>
  <c r="AC8" i="7"/>
  <c r="I8" i="7"/>
  <c r="W8" i="6"/>
  <c r="U8" i="6"/>
  <c r="S8" i="10"/>
  <c r="W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<sst xmlns="http://schemas.openxmlformats.org/spreadsheetml/2006/main" count="55111" uniqueCount="1381">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</sst>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1312</v>
      </c>
      <c r="C1" s="71">
        <v>45686</v>
      </c>
      <c r="D1" s="13"/>
      <c r="E1" s="13"/>
      <c r="F1" s="72" t="s">
        <v>59</v>
      </c>
      <c r="G1" s="72" t="s">
        <v>59</v>
      </c>
    </row>
    <row r="2" spans="1:7" x14ac:dyDescent="0.75">
      <c r="B2" t="str">
        <f>LOOKUP(B1,F2:G51,G2:G51)</f>
        <v>SD</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b">
        <f>IF(A45=About!$B$1,SUM('BDESC-rural-residential'!$AF$8,'BDESC-urban-residential'!$AF$8,'BDESC-commercial'!$AF$8)='REEDS calc'!Q45,"NA")</f>
        <v>1</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b">
        <f>IF(A45=About!$B$1,SUM('DESC-rural-residential'!$AF$8,'DESC-urban-residential'!$AF$8,'DESC-commercial'!$AF$8)='REEDS calc-noIRA'!Q45,"NA")</f>
        <v>1</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SOUTH DAKOTA</v>
      </c>
    </row>
    <row r="3" spans="1:7" x14ac:dyDescent="0.65">
      <c r="A3" s="52" t="s">
        <v>1327</v>
      </c>
      <c r="B3" s="52">
        <v>0.59</v>
      </c>
      <c r="C3" s="52">
        <v>0.41</v>
      </c>
      <c r="F3" s="52" t="s">
        <v>10</v>
      </c>
      <c r="G3" s="52">
        <f>SUMIFS(B:B,A:A,G2)</f>
        <v>0.56699999999999995</v>
      </c>
    </row>
    <row r="4" spans="1:7" x14ac:dyDescent="0.65">
      <c r="A4" s="52" t="s">
        <v>1328</v>
      </c>
      <c r="B4" s="52">
        <v>0.66</v>
      </c>
      <c r="C4" s="52">
        <v>0.33999999999999903</v>
      </c>
      <c r="F4" s="52" t="s">
        <v>11</v>
      </c>
      <c r="G4" s="52">
        <f>SUMIFS(C:C,A:A,G2)</f>
        <v>0.432999999999999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18.789134178321639</v>
      </c>
      <c r="C8" s="65">
        <f>INDEX('REEDS calc'!$C$64:$AG$113,MATCH(About!$B$2,'REEDS calc'!$B$64:$B$113,0),MATCH(C$1,'REEDS calc'!$C$63:$AG$63,0))*SUMIFS('res v com'!$E$3:$E$52,'res v com'!$B$3:$B$52,About!$B$2)*SUMIFS('Urban and Rural'!$C$2:$C$53,'Urban and Rural'!$A$2:$A$53,About!$B$1)</f>
        <v>18.789134178321639</v>
      </c>
      <c r="D8" s="65">
        <f>INDEX('REEDS calc'!$C$64:$AG$113,MATCH(About!$B$2,'REEDS calc'!$B$64:$B$113,0),MATCH(D$1,'REEDS calc'!$C$63:$AG$63,0))*SUMIFS('res v com'!$E$3:$E$52,'res v com'!$B$3:$B$52,About!$B$2)*SUMIFS('Urban and Rural'!$C$2:$C$53,'Urban and Rural'!$A$2:$A$53,About!$B$1)</f>
        <v>18.789134178321639</v>
      </c>
      <c r="E8" s="65">
        <f>INDEX('REEDS calc'!$C$64:$AG$113,MATCH(About!$B$2,'REEDS calc'!$B$64:$B$113,0),MATCH(E$1,'REEDS calc'!$C$63:$AG$63,0))*SUMIFS('res v com'!$E$3:$E$52,'res v com'!$B$3:$B$52,About!$B$2)*SUMIFS('Urban and Rural'!$C$2:$C$53,'Urban and Rural'!$A$2:$A$53,About!$B$1)</f>
        <v>24.145277626019755</v>
      </c>
      <c r="F8" s="65">
        <f>INDEX('REEDS calc'!$C$64:$AG$113,MATCH(About!$B$2,'REEDS calc'!$B$64:$B$113,0),MATCH(F$1,'REEDS calc'!$C$63:$AG$63,0))*SUMIFS('res v com'!$E$3:$E$52,'res v com'!$B$3:$B$52,About!$B$2)*SUMIFS('Urban and Rural'!$C$2:$C$53,'Urban and Rural'!$A$2:$A$53,About!$B$1)</f>
        <v>29.501421073717882</v>
      </c>
      <c r="G8" s="65">
        <f>INDEX('REEDS calc'!$C$64:$AG$113,MATCH(About!$B$2,'REEDS calc'!$B$64:$B$113,0),MATCH(G$1,'REEDS calc'!$C$63:$AG$63,0))*SUMIFS('res v com'!$E$3:$E$52,'res v com'!$B$3:$B$52,About!$B$2)*SUMIFS('Urban and Rural'!$C$2:$C$53,'Urban and Rural'!$A$2:$A$53,About!$B$1)</f>
        <v>34.225059014422996</v>
      </c>
      <c r="H8" s="65">
        <f>INDEX('REEDS calc'!$C$64:$AG$113,MATCH(About!$B$2,'REEDS calc'!$B$64:$B$113,0),MATCH(H$1,'REEDS calc'!$C$63:$AG$63,0))*SUMIFS('res v com'!$E$3:$E$52,'res v com'!$B$3:$B$52,About!$B$2)*SUMIFS('Urban and Rural'!$C$2:$C$53,'Urban and Rural'!$A$2:$A$53,About!$B$1)</f>
        <v>38.948696955128121</v>
      </c>
      <c r="I8" s="65">
        <f>INDEX('REEDS calc'!$C$64:$AG$113,MATCH(About!$B$2,'REEDS calc'!$B$64:$B$113,0),MATCH(I$1,'REEDS calc'!$C$63:$AG$63,0))*SUMIFS('res v com'!$E$3:$E$52,'res v com'!$B$3:$B$52,About!$B$2)*SUMIFS('Urban and Rural'!$C$2:$C$53,'Urban and Rural'!$A$2:$A$53,About!$B$1)</f>
        <v>46.36668433493579</v>
      </c>
      <c r="J8" s="65">
        <f>INDEX('REEDS calc'!$C$64:$AG$113,MATCH(About!$B$2,'REEDS calc'!$B$64:$B$113,0),MATCH(J$1,'REEDS calc'!$C$63:$AG$63,0))*SUMIFS('res v com'!$E$3:$E$52,'res v com'!$B$3:$B$52,About!$B$2)*SUMIFS('Urban and Rural'!$C$2:$C$53,'Urban and Rural'!$A$2:$A$53,About!$B$1)</f>
        <v>53.78467171474346</v>
      </c>
      <c r="K8" s="65">
        <f>INDEX('REEDS calc'!$C$64:$AG$113,MATCH(About!$B$2,'REEDS calc'!$B$64:$B$113,0),MATCH(K$1,'REEDS calc'!$C$63:$AG$63,0))*SUMIFS('res v com'!$E$3:$E$52,'res v com'!$B$3:$B$52,About!$B$2)*SUMIFS('Urban and Rural'!$C$2:$C$53,'Urban and Rural'!$A$2:$A$53,About!$B$1)</f>
        <v>65.448817387820355</v>
      </c>
      <c r="L8" s="65">
        <f>INDEX('REEDS calc'!$C$64:$AG$113,MATCH(About!$B$2,'REEDS calc'!$B$64:$B$113,0),MATCH(L$1,'REEDS calc'!$C$63:$AG$63,0))*SUMIFS('res v com'!$E$3:$E$52,'res v com'!$B$3:$B$52,About!$B$2)*SUMIFS('Urban and Rural'!$C$2:$C$53,'Urban and Rural'!$A$2:$A$53,About!$B$1)</f>
        <v>77.112963060897258</v>
      </c>
      <c r="M8" s="65">
        <f>INDEX('REEDS calc'!$C$64:$AG$113,MATCH(About!$B$2,'REEDS calc'!$B$64:$B$113,0),MATCH(M$1,'REEDS calc'!$C$63:$AG$63,0))*SUMIFS('res v com'!$E$3:$E$52,'res v com'!$B$3:$B$52,About!$B$2)*SUMIFS('Urban and Rural'!$C$2:$C$53,'Urban and Rural'!$A$2:$A$53,About!$B$1)</f>
        <v>87.310564102563902</v>
      </c>
      <c r="N8" s="65">
        <f>INDEX('REEDS calc'!$C$64:$AG$113,MATCH(About!$B$2,'REEDS calc'!$B$64:$B$113,0),MATCH(N$1,'REEDS calc'!$C$63:$AG$63,0))*SUMIFS('res v com'!$E$3:$E$52,'res v com'!$B$3:$B$52,About!$B$2)*SUMIFS('Urban and Rural'!$C$2:$C$53,'Urban and Rural'!$A$2:$A$53,About!$B$1)</f>
        <v>97.508165144230531</v>
      </c>
      <c r="O8" s="65">
        <f>INDEX('REEDS calc'!$C$64:$AG$113,MATCH(About!$B$2,'REEDS calc'!$B$64:$B$113,0),MATCH(O$1,'REEDS calc'!$C$63:$AG$63,0))*SUMIFS('res v com'!$E$3:$E$52,'res v com'!$B$3:$B$52,About!$B$2)*SUMIFS('Urban and Rural'!$C$2:$C$53,'Urban and Rural'!$A$2:$A$53,About!$B$1)</f>
        <v>105.01141674679462</v>
      </c>
      <c r="P8" s="65">
        <f>INDEX('REEDS calc'!$C$64:$AG$113,MATCH(About!$B$2,'REEDS calc'!$B$64:$B$113,0),MATCH(P$1,'REEDS calc'!$C$63:$AG$63,0))*SUMIFS('res v com'!$E$3:$E$52,'res v com'!$B$3:$B$52,About!$B$2)*SUMIFS('Urban and Rural'!$C$2:$C$53,'Urban and Rural'!$A$2:$A$53,About!$B$1)</f>
        <v>112.5146683493587</v>
      </c>
      <c r="Q8" s="65">
        <f>INDEX('REEDS calc'!$C$64:$AG$113,MATCH(About!$B$2,'REEDS calc'!$B$64:$B$113,0),MATCH(Q$1,'REEDS calc'!$C$63:$AG$63,0))*SUMIFS('res v com'!$E$3:$E$52,'res v com'!$B$3:$B$52,About!$B$2)*SUMIFS('Urban and Rural'!$C$2:$C$53,'Urban and Rural'!$A$2:$A$53,About!$B$1)</f>
        <v>113.70836746794845</v>
      </c>
      <c r="R8" s="65">
        <f>INDEX('REEDS calc'!$C$64:$AG$113,MATCH(About!$B$2,'REEDS calc'!$B$64:$B$113,0),MATCH(R$1,'REEDS calc'!$C$63:$AG$63,0))*SUMIFS('res v com'!$E$3:$E$52,'res v com'!$B$3:$B$52,About!$B$2)*SUMIFS('Urban and Rural'!$C$2:$C$53,'Urban and Rural'!$A$2:$A$53,About!$B$1)</f>
        <v>114.90206658653817</v>
      </c>
      <c r="S8" s="65">
        <f>INDEX('REEDS calc'!$C$64:$AG$113,MATCH(About!$B$2,'REEDS calc'!$B$64:$B$113,0),MATCH(S$1,'REEDS calc'!$C$63:$AG$63,0))*SUMIFS('res v com'!$E$3:$E$52,'res v com'!$B$3:$B$52,About!$B$2)*SUMIFS('Urban and Rural'!$C$2:$C$53,'Urban and Rural'!$A$2:$A$53,About!$B$1)</f>
        <v>116.07871286057667</v>
      </c>
      <c r="T8" s="65">
        <f>INDEX('REEDS calc'!$C$64:$AG$113,MATCH(About!$B$2,'REEDS calc'!$B$64:$B$113,0),MATCH(T$1,'REEDS calc'!$C$63:$AG$63,0))*SUMIFS('res v com'!$E$3:$E$52,'res v com'!$B$3:$B$52,About!$B$2)*SUMIFS('Urban and Rural'!$C$2:$C$53,'Urban and Rural'!$A$2:$A$53,About!$B$1)</f>
        <v>117.25535913461511</v>
      </c>
      <c r="U8" s="65">
        <f>INDEX('REEDS calc'!$C$64:$AG$113,MATCH(About!$B$2,'REEDS calc'!$B$64:$B$113,0),MATCH(U$1,'REEDS calc'!$C$63:$AG$63,0))*SUMIFS('res v com'!$E$3:$E$52,'res v com'!$B$3:$B$52,About!$B$2)*SUMIFS('Urban and Rural'!$C$2:$C$53,'Urban and Rural'!$A$2:$A$53,About!$B$1)</f>
        <v>118.48316394230741</v>
      </c>
      <c r="V8" s="65">
        <f>INDEX('REEDS calc'!$C$64:$AG$113,MATCH(About!$B$2,'REEDS calc'!$B$64:$B$113,0),MATCH(V$1,'REEDS calc'!$C$63:$AG$63,0))*SUMIFS('res v com'!$E$3:$E$52,'res v com'!$B$3:$B$52,About!$B$2)*SUMIFS('Urban and Rural'!$C$2:$C$53,'Urban and Rural'!$A$2:$A$53,About!$B$1)</f>
        <v>119.71096874999972</v>
      </c>
      <c r="W8" s="65">
        <f>INDEX('REEDS calc'!$C$64:$AG$113,MATCH(About!$B$2,'REEDS calc'!$B$64:$B$113,0),MATCH(W$1,'REEDS calc'!$C$63:$AG$63,0))*SUMIFS('res v com'!$E$3:$E$52,'res v com'!$B$3:$B$52,About!$B$2)*SUMIFS('Urban and Rural'!$C$2:$C$53,'Urban and Rural'!$A$2:$A$53,About!$B$1)</f>
        <v>120.93877355769203</v>
      </c>
      <c r="X8" s="65">
        <f>INDEX('REEDS calc'!$C$64:$AG$113,MATCH(About!$B$2,'REEDS calc'!$B$64:$B$113,0),MATCH(X$1,'REEDS calc'!$C$63:$AG$63,0))*SUMIFS('res v com'!$E$3:$E$52,'res v com'!$B$3:$B$52,About!$B$2)*SUMIFS('Urban and Rural'!$C$2:$C$53,'Urban and Rural'!$A$2:$A$53,About!$B$1)</f>
        <v>122.16657836538434</v>
      </c>
      <c r="Y8" s="65">
        <f>INDEX('REEDS calc'!$C$64:$AG$113,MATCH(About!$B$2,'REEDS calc'!$B$64:$B$113,0),MATCH(Y$1,'REEDS calc'!$C$63:$AG$63,0))*SUMIFS('res v com'!$E$3:$E$52,'res v com'!$B$3:$B$52,About!$B$2)*SUMIFS('Urban and Rural'!$C$2:$C$53,'Urban and Rural'!$A$2:$A$53,About!$B$1)</f>
        <v>123.58196446314075</v>
      </c>
      <c r="Z8" s="65">
        <f>INDEX('REEDS calc'!$C$64:$AG$113,MATCH(About!$B$2,'REEDS calc'!$B$64:$B$113,0),MATCH(Z$1,'REEDS calc'!$C$63:$AG$63,0))*SUMIFS('res v com'!$E$3:$E$52,'res v com'!$B$3:$B$52,About!$B$2)*SUMIFS('Urban and Rural'!$C$2:$C$53,'Urban and Rural'!$A$2:$A$53,About!$B$1)</f>
        <v>124.99735056089713</v>
      </c>
      <c r="AA8" s="65">
        <f>INDEX('REEDS calc'!$C$64:$AG$113,MATCH(About!$B$2,'REEDS calc'!$B$64:$B$113,0),MATCH(AA$1,'REEDS calc'!$C$63:$AG$63,0))*SUMIFS('res v com'!$E$3:$E$52,'res v com'!$B$3:$B$52,About!$B$2)*SUMIFS('Urban and Rural'!$C$2:$C$53,'Urban and Rural'!$A$2:$A$53,About!$B$1)</f>
        <v>126.19104967948688</v>
      </c>
      <c r="AB8" s="65">
        <f>INDEX('REEDS calc'!$C$64:$AG$113,MATCH(About!$B$2,'REEDS calc'!$B$64:$B$113,0),MATCH(AB$1,'REEDS calc'!$C$63:$AG$63,0))*SUMIFS('res v com'!$E$3:$E$52,'res v com'!$B$3:$B$52,About!$B$2)*SUMIFS('Urban and Rural'!$C$2:$C$53,'Urban and Rural'!$A$2:$A$53,About!$B$1)</f>
        <v>127.38474879807663</v>
      </c>
      <c r="AC8" s="65">
        <f>INDEX('REEDS calc'!$C$64:$AG$113,MATCH(About!$B$2,'REEDS calc'!$B$64:$B$113,0),MATCH(AC$1,'REEDS calc'!$C$63:$AG$63,0))*SUMIFS('res v com'!$E$3:$E$52,'res v com'!$B$3:$B$52,About!$B$2)*SUMIFS('Urban and Rural'!$C$2:$C$53,'Urban and Rural'!$A$2:$A$53,About!$B$1)</f>
        <v>130.02793970352533</v>
      </c>
      <c r="AD8" s="65">
        <f>INDEX('REEDS calc'!$C$64:$AG$113,MATCH(About!$B$2,'REEDS calc'!$B$64:$B$113,0),MATCH(AD$1,'REEDS calc'!$C$63:$AG$63,0))*SUMIFS('res v com'!$E$3:$E$52,'res v com'!$B$3:$B$52,About!$B$2)*SUMIFS('Urban and Rural'!$C$2:$C$53,'Urban and Rural'!$A$2:$A$53,About!$B$1)</f>
        <v>132.67113060897404</v>
      </c>
      <c r="AE8" s="65">
        <f>INDEX('REEDS calc'!$C$64:$AG$113,MATCH(About!$B$2,'REEDS calc'!$B$64:$B$113,0),MATCH(AE$1,'REEDS calc'!$C$63:$AG$63,0))*SUMIFS('res v com'!$E$3:$E$52,'res v com'!$B$3:$B$52,About!$B$2)*SUMIFS('Urban and Rural'!$C$2:$C$53,'Urban and Rural'!$A$2:$A$53,About!$B$1)</f>
        <v>135.26316298076893</v>
      </c>
      <c r="AF8" s="65">
        <f>INDEX('REEDS calc'!$C$64:$AG$113,MATCH(About!$B$2,'REEDS calc'!$B$64:$B$113,0),MATCH(AF$1,'REEDS calc'!$C$63:$AG$63,0))*SUMIFS('res v com'!$E$3:$E$52,'res v com'!$B$3:$B$52,About!$B$2)*SUMIFS('Urban and Rural'!$C$2:$C$53,'Urban and Rural'!$A$2:$A$53,About!$B$1)</f>
        <v>137.85519535256378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24.603785402097902</v>
      </c>
      <c r="C8" s="65">
        <f>INDEX('REEDS calc'!$C$64:$AG$113,MATCH(About!$B$2,'REEDS calc'!$B$64:$B$113,0),MATCH(C$1,'REEDS calc'!$C$63:$AG$63,0))*SUMIFS('res v com'!$E$3:$E$52,'res v com'!$B$3:$B$52,About!$B$2)*SUMIFS('Urban and Rural'!$B$2:$B$53,'Urban and Rural'!$A$2:$A$53,About!$B$1)</f>
        <v>24.603785402097902</v>
      </c>
      <c r="D8" s="65">
        <f>INDEX('REEDS calc'!$C$64:$AG$113,MATCH(About!$B$2,'REEDS calc'!$B$64:$B$113,0),MATCH(D$1,'REEDS calc'!$C$63:$AG$63,0))*SUMIFS('res v com'!$E$3:$E$52,'res v com'!$B$3:$B$52,About!$B$2)*SUMIFS('Urban and Rural'!$B$2:$B$53,'Urban and Rural'!$A$2:$A$53,About!$B$1)</f>
        <v>24.603785402097902</v>
      </c>
      <c r="E8" s="65">
        <f>INDEX('REEDS calc'!$C$64:$AG$113,MATCH(About!$B$2,'REEDS calc'!$B$64:$B$113,0),MATCH(E$1,'REEDS calc'!$C$63:$AG$63,0))*SUMIFS('res v com'!$E$3:$E$52,'res v com'!$B$3:$B$52,About!$B$2)*SUMIFS('Urban and Rural'!$B$2:$B$53,'Urban and Rural'!$A$2:$A$53,About!$B$1)</f>
        <v>31.617488253933562</v>
      </c>
      <c r="F8" s="65">
        <f>INDEX('REEDS calc'!$C$64:$AG$113,MATCH(About!$B$2,'REEDS calc'!$B$64:$B$113,0),MATCH(F$1,'REEDS calc'!$C$63:$AG$63,0))*SUMIFS('res v com'!$E$3:$E$52,'res v com'!$B$3:$B$52,About!$B$2)*SUMIFS('Urban and Rural'!$B$2:$B$53,'Urban and Rural'!$A$2:$A$53,About!$B$1)</f>
        <v>38.631191105769226</v>
      </c>
      <c r="G8" s="65">
        <f>INDEX('REEDS calc'!$C$64:$AG$113,MATCH(About!$B$2,'REEDS calc'!$B$64:$B$113,0),MATCH(G$1,'REEDS calc'!$C$63:$AG$63,0))*SUMIFS('res v com'!$E$3:$E$52,'res v com'!$B$3:$B$52,About!$B$2)*SUMIFS('Urban and Rural'!$B$2:$B$53,'Urban and Rural'!$A$2:$A$53,About!$B$1)</f>
        <v>44.816647716346147</v>
      </c>
      <c r="H8" s="65">
        <f>INDEX('REEDS calc'!$C$64:$AG$113,MATCH(About!$B$2,'REEDS calc'!$B$64:$B$113,0),MATCH(H$1,'REEDS calc'!$C$63:$AG$63,0))*SUMIFS('res v com'!$E$3:$E$52,'res v com'!$B$3:$B$52,About!$B$2)*SUMIFS('Urban and Rural'!$B$2:$B$53,'Urban and Rural'!$A$2:$A$53,About!$B$1)</f>
        <v>51.002104326923074</v>
      </c>
      <c r="I8" s="65">
        <f>INDEX('REEDS calc'!$C$64:$AG$113,MATCH(About!$B$2,'REEDS calc'!$B$64:$B$113,0),MATCH(I$1,'REEDS calc'!$C$63:$AG$63,0))*SUMIFS('res v com'!$E$3:$E$52,'res v com'!$B$3:$B$52,About!$B$2)*SUMIFS('Urban and Rural'!$B$2:$B$53,'Urban and Rural'!$A$2:$A$53,About!$B$1)</f>
        <v>60.715727524038456</v>
      </c>
      <c r="J8" s="65">
        <f>INDEX('REEDS calc'!$C$64:$AG$113,MATCH(About!$B$2,'REEDS calc'!$B$64:$B$113,0),MATCH(J$1,'REEDS calc'!$C$63:$AG$63,0))*SUMIFS('res v com'!$E$3:$E$52,'res v com'!$B$3:$B$52,About!$B$2)*SUMIFS('Urban and Rural'!$B$2:$B$53,'Urban and Rural'!$A$2:$A$53,About!$B$1)</f>
        <v>70.429350721153824</v>
      </c>
      <c r="K8" s="65">
        <f>INDEX('REEDS calc'!$C$64:$AG$113,MATCH(About!$B$2,'REEDS calc'!$B$64:$B$113,0),MATCH(K$1,'REEDS calc'!$C$63:$AG$63,0))*SUMIFS('res v com'!$E$3:$E$52,'res v com'!$B$3:$B$52,About!$B$2)*SUMIFS('Urban and Rural'!$B$2:$B$53,'Urban and Rural'!$A$2:$A$53,About!$B$1)</f>
        <v>85.70318581730767</v>
      </c>
      <c r="L8" s="65">
        <f>INDEX('REEDS calc'!$C$64:$AG$113,MATCH(About!$B$2,'REEDS calc'!$B$64:$B$113,0),MATCH(L$1,'REEDS calc'!$C$63:$AG$63,0))*SUMIFS('res v com'!$E$3:$E$52,'res v com'!$B$3:$B$52,About!$B$2)*SUMIFS('Urban and Rural'!$B$2:$B$53,'Urban and Rural'!$A$2:$A$53,About!$B$1)</f>
        <v>100.97702091346153</v>
      </c>
      <c r="M8" s="65">
        <f>INDEX('REEDS calc'!$C$64:$AG$113,MATCH(About!$B$2,'REEDS calc'!$B$64:$B$113,0),MATCH(M$1,'REEDS calc'!$C$63:$AG$63,0))*SUMIFS('res v com'!$E$3:$E$52,'res v com'!$B$3:$B$52,About!$B$2)*SUMIFS('Urban and Rural'!$B$2:$B$53,'Urban and Rural'!$A$2:$A$53,About!$B$1)</f>
        <v>114.33046153846152</v>
      </c>
      <c r="N8" s="65">
        <f>INDEX('REEDS calc'!$C$64:$AG$113,MATCH(About!$B$2,'REEDS calc'!$B$64:$B$113,0),MATCH(N$1,'REEDS calc'!$C$63:$AG$63,0))*SUMIFS('res v com'!$E$3:$E$52,'res v com'!$B$3:$B$52,About!$B$2)*SUMIFS('Urban and Rural'!$B$2:$B$53,'Urban and Rural'!$A$2:$A$53,About!$B$1)</f>
        <v>127.68390216346151</v>
      </c>
      <c r="O8" s="65">
        <f>INDEX('REEDS calc'!$C$64:$AG$113,MATCH(About!$B$2,'REEDS calc'!$B$64:$B$113,0),MATCH(O$1,'REEDS calc'!$C$63:$AG$63,0))*SUMIFS('res v com'!$E$3:$E$52,'res v com'!$B$3:$B$52,About!$B$2)*SUMIFS('Urban and Rural'!$B$2:$B$53,'Urban and Rural'!$A$2:$A$53,About!$B$1)</f>
        <v>137.50917620192305</v>
      </c>
      <c r="P8" s="65">
        <f>INDEX('REEDS calc'!$C$64:$AG$113,MATCH(About!$B$2,'REEDS calc'!$B$64:$B$113,0),MATCH(P$1,'REEDS calc'!$C$63:$AG$63,0))*SUMIFS('res v com'!$E$3:$E$52,'res v com'!$B$3:$B$52,About!$B$2)*SUMIFS('Urban and Rural'!$B$2:$B$53,'Urban and Rural'!$A$2:$A$53,About!$B$1)</f>
        <v>147.3344502403846</v>
      </c>
      <c r="Q8" s="65">
        <f>INDEX('REEDS calc'!$C$64:$AG$113,MATCH(About!$B$2,'REEDS calc'!$B$64:$B$113,0),MATCH(Q$1,'REEDS calc'!$C$63:$AG$63,0))*SUMIFS('res v com'!$E$3:$E$52,'res v com'!$B$3:$B$52,About!$B$2)*SUMIFS('Urban and Rural'!$B$2:$B$53,'Urban and Rural'!$A$2:$A$53,About!$B$1)</f>
        <v>148.89756201923075</v>
      </c>
      <c r="R8" s="65">
        <f>INDEX('REEDS calc'!$C$64:$AG$113,MATCH(About!$B$2,'REEDS calc'!$B$64:$B$113,0),MATCH(R$1,'REEDS calc'!$C$63:$AG$63,0))*SUMIFS('res v com'!$E$3:$E$52,'res v com'!$B$3:$B$52,About!$B$2)*SUMIFS('Urban and Rural'!$B$2:$B$53,'Urban and Rural'!$A$2:$A$53,About!$B$1)</f>
        <v>150.46067379807687</v>
      </c>
      <c r="S8" s="65">
        <f>INDEX('REEDS calc'!$C$64:$AG$113,MATCH(About!$B$2,'REEDS calc'!$B$64:$B$113,0),MATCH(S$1,'REEDS calc'!$C$63:$AG$63,0))*SUMIFS('res v com'!$E$3:$E$52,'res v com'!$B$3:$B$52,About!$B$2)*SUMIFS('Urban and Rural'!$B$2:$B$53,'Urban and Rural'!$A$2:$A$53,About!$B$1)</f>
        <v>152.00145540865384</v>
      </c>
      <c r="T8" s="65">
        <f>INDEX('REEDS calc'!$C$64:$AG$113,MATCH(About!$B$2,'REEDS calc'!$B$64:$B$113,0),MATCH(T$1,'REEDS calc'!$C$63:$AG$63,0))*SUMIFS('res v com'!$E$3:$E$52,'res v com'!$B$3:$B$52,About!$B$2)*SUMIFS('Urban and Rural'!$B$2:$B$53,'Urban and Rural'!$A$2:$A$53,About!$B$1)</f>
        <v>153.54223701923075</v>
      </c>
      <c r="U8" s="65">
        <f>INDEX('REEDS calc'!$C$64:$AG$113,MATCH(About!$B$2,'REEDS calc'!$B$64:$B$113,0),MATCH(U$1,'REEDS calc'!$C$63:$AG$63,0))*SUMIFS('res v com'!$E$3:$E$52,'res v com'!$B$3:$B$52,About!$B$2)*SUMIFS('Urban and Rural'!$B$2:$B$53,'Urban and Rural'!$A$2:$A$53,About!$B$1)</f>
        <v>155.15000913461537</v>
      </c>
      <c r="V8" s="65">
        <f>INDEX('REEDS calc'!$C$64:$AG$113,MATCH(About!$B$2,'REEDS calc'!$B$64:$B$113,0),MATCH(V$1,'REEDS calc'!$C$63:$AG$63,0))*SUMIFS('res v com'!$E$3:$E$52,'res v com'!$B$3:$B$52,About!$B$2)*SUMIFS('Urban and Rural'!$B$2:$B$53,'Urban and Rural'!$A$2:$A$53,About!$B$1)</f>
        <v>156.75778124999999</v>
      </c>
      <c r="W8" s="65">
        <f>INDEX('REEDS calc'!$C$64:$AG$113,MATCH(About!$B$2,'REEDS calc'!$B$64:$B$113,0),MATCH(W$1,'REEDS calc'!$C$63:$AG$63,0))*SUMIFS('res v com'!$E$3:$E$52,'res v com'!$B$3:$B$52,About!$B$2)*SUMIFS('Urban and Rural'!$B$2:$B$53,'Urban and Rural'!$A$2:$A$53,About!$B$1)</f>
        <v>158.36555336538461</v>
      </c>
      <c r="X8" s="65">
        <f>INDEX('REEDS calc'!$C$64:$AG$113,MATCH(About!$B$2,'REEDS calc'!$B$64:$B$113,0),MATCH(X$1,'REEDS calc'!$C$63:$AG$63,0))*SUMIFS('res v com'!$E$3:$E$52,'res v com'!$B$3:$B$52,About!$B$2)*SUMIFS('Urban and Rural'!$B$2:$B$53,'Urban and Rural'!$A$2:$A$53,About!$B$1)</f>
        <v>159.97332548076923</v>
      </c>
      <c r="Y8" s="65">
        <f>INDEX('REEDS calc'!$C$64:$AG$113,MATCH(About!$B$2,'REEDS calc'!$B$64:$B$113,0),MATCH(Y$1,'REEDS calc'!$C$63:$AG$63,0))*SUMIFS('res v com'!$E$3:$E$52,'res v com'!$B$3:$B$52,About!$B$2)*SUMIFS('Urban and Rural'!$B$2:$B$53,'Urban and Rural'!$A$2:$A$53,About!$B$1)</f>
        <v>161.82672944711538</v>
      </c>
      <c r="Z8" s="65">
        <f>INDEX('REEDS calc'!$C$64:$AG$113,MATCH(About!$B$2,'REEDS calc'!$B$64:$B$113,0),MATCH(Z$1,'REEDS calc'!$C$63:$AG$63,0))*SUMIFS('res v com'!$E$3:$E$52,'res v com'!$B$3:$B$52,About!$B$2)*SUMIFS('Urban and Rural'!$B$2:$B$53,'Urban and Rural'!$A$2:$A$53,About!$B$1)</f>
        <v>163.6801334134615</v>
      </c>
      <c r="AA8" s="65">
        <f>INDEX('REEDS calc'!$C$64:$AG$113,MATCH(About!$B$2,'REEDS calc'!$B$64:$B$113,0),MATCH(AA$1,'REEDS calc'!$C$63:$AG$63,0))*SUMIFS('res v com'!$E$3:$E$52,'res v com'!$B$3:$B$52,About!$B$2)*SUMIFS('Urban and Rural'!$B$2:$B$53,'Urban and Rural'!$A$2:$A$53,About!$B$1)</f>
        <v>165.24324519230768</v>
      </c>
      <c r="AB8" s="65">
        <f>INDEX('REEDS calc'!$C$64:$AG$113,MATCH(About!$B$2,'REEDS calc'!$B$64:$B$113,0),MATCH(AB$1,'REEDS calc'!$C$63:$AG$63,0))*SUMIFS('res v com'!$E$3:$E$52,'res v com'!$B$3:$B$52,About!$B$2)*SUMIFS('Urban and Rural'!$B$2:$B$53,'Urban and Rural'!$A$2:$A$53,About!$B$1)</f>
        <v>166.80635697115383</v>
      </c>
      <c r="AC8" s="65">
        <f>INDEX('REEDS calc'!$C$64:$AG$113,MATCH(About!$B$2,'REEDS calc'!$B$64:$B$113,0),MATCH(AC$1,'REEDS calc'!$C$63:$AG$63,0))*SUMIFS('res v com'!$E$3:$E$52,'res v com'!$B$3:$B$52,About!$B$2)*SUMIFS('Urban and Rural'!$B$2:$B$53,'Urban and Rural'!$A$2:$A$53,About!$B$1)</f>
        <v>170.26753305288457</v>
      </c>
      <c r="AD8" s="65">
        <f>INDEX('REEDS calc'!$C$64:$AG$113,MATCH(About!$B$2,'REEDS calc'!$B$64:$B$113,0),MATCH(AD$1,'REEDS calc'!$C$63:$AG$63,0))*SUMIFS('res v com'!$E$3:$E$52,'res v com'!$B$3:$B$52,About!$B$2)*SUMIFS('Urban and Rural'!$B$2:$B$53,'Urban and Rural'!$A$2:$A$53,About!$B$1)</f>
        <v>173.72870913461534</v>
      </c>
      <c r="AE8" s="65">
        <f>INDEX('REEDS calc'!$C$64:$AG$113,MATCH(About!$B$2,'REEDS calc'!$B$64:$B$113,0),MATCH(AE$1,'REEDS calc'!$C$63:$AG$63,0))*SUMIFS('res v com'!$E$3:$E$52,'res v com'!$B$3:$B$52,About!$B$2)*SUMIFS('Urban and Rural'!$B$2:$B$53,'Urban and Rural'!$A$2:$A$53,About!$B$1)</f>
        <v>177.12289471153846</v>
      </c>
      <c r="AF8" s="65">
        <f>INDEX('REEDS calc'!$C$64:$AG$113,MATCH(About!$B$2,'REEDS calc'!$B$64:$B$113,0),MATCH(AF$1,'REEDS calc'!$C$63:$AG$63,0))*SUMIFS('res v com'!$E$3:$E$52,'res v com'!$B$3:$B$52,About!$B$2)*SUMIFS('Urban and Rural'!$B$2:$B$53,'Urban and Rural'!$A$2:$A$53,About!$B$1)</f>
        <v>180.5170802884615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11.69798951048951</v>
      </c>
      <c r="C8" s="65">
        <f>INDEX('REEDS calc'!$C$64:$AG$113,MATCH(About!$B$2,'REEDS calc'!$B$64:$B$113,0),MATCH(C$1,'REEDS calc'!$C$63:$AG$63,0))*SUMIFS('res v com'!$F$3:$F$52,'res v com'!$B$3:$B$52,About!$B$2)</f>
        <v>11.69798951048951</v>
      </c>
      <c r="D8" s="65">
        <f>INDEX('REEDS calc'!$C$64:$AG$113,MATCH(About!$B$2,'REEDS calc'!$B$64:$B$113,0),MATCH(D$1,'REEDS calc'!$C$63:$AG$63,0))*SUMIFS('res v com'!$F$3:$F$52,'res v com'!$B$3:$B$52,About!$B$2)</f>
        <v>11.69798951048951</v>
      </c>
      <c r="E8" s="65">
        <f>INDEX('REEDS calc'!$C$64:$AG$113,MATCH(About!$B$2,'REEDS calc'!$B$64:$B$113,0),MATCH(E$1,'REEDS calc'!$C$63:$AG$63,0))*SUMIFS('res v com'!$F$3:$F$52,'res v com'!$B$3:$B$52,About!$B$2)</f>
        <v>15.032688665501164</v>
      </c>
      <c r="F8" s="65">
        <f>INDEX('REEDS calc'!$C$64:$AG$113,MATCH(About!$B$2,'REEDS calc'!$B$64:$B$113,0),MATCH(F$1,'REEDS calc'!$C$63:$AG$63,0))*SUMIFS('res v com'!$F$3:$F$52,'res v com'!$B$3:$B$52,About!$B$2)</f>
        <v>18.367387820512818</v>
      </c>
      <c r="G8" s="65">
        <f>INDEX('REEDS calc'!$C$64:$AG$113,MATCH(About!$B$2,'REEDS calc'!$B$64:$B$113,0),MATCH(G$1,'REEDS calc'!$C$63:$AG$63,0))*SUMIFS('res v com'!$F$3:$F$52,'res v com'!$B$3:$B$52,About!$B$2)</f>
        <v>21.308293269230766</v>
      </c>
      <c r="H8" s="65">
        <f>INDEX('REEDS calc'!$C$64:$AG$113,MATCH(About!$B$2,'REEDS calc'!$B$64:$B$113,0),MATCH(H$1,'REEDS calc'!$C$63:$AG$63,0))*SUMIFS('res v com'!$F$3:$F$52,'res v com'!$B$3:$B$52,About!$B$2)</f>
        <v>24.249198717948715</v>
      </c>
      <c r="I8" s="65">
        <f>INDEX('REEDS calc'!$C$64:$AG$113,MATCH(About!$B$2,'REEDS calc'!$B$64:$B$113,0),MATCH(I$1,'REEDS calc'!$C$63:$AG$63,0))*SUMIFS('res v com'!$F$3:$F$52,'res v com'!$B$3:$B$52,About!$B$2)</f>
        <v>28.867588141025635</v>
      </c>
      <c r="J8" s="65">
        <f>INDEX('REEDS calc'!$C$64:$AG$113,MATCH(About!$B$2,'REEDS calc'!$B$64:$B$113,0),MATCH(J$1,'REEDS calc'!$C$63:$AG$63,0))*SUMIFS('res v com'!$F$3:$F$52,'res v com'!$B$3:$B$52,About!$B$2)</f>
        <v>33.485977564102555</v>
      </c>
      <c r="K8" s="65">
        <f>INDEX('REEDS calc'!$C$64:$AG$113,MATCH(About!$B$2,'REEDS calc'!$B$64:$B$113,0),MATCH(K$1,'REEDS calc'!$C$63:$AG$63,0))*SUMIFS('res v com'!$F$3:$F$52,'res v com'!$B$3:$B$52,About!$B$2)</f>
        <v>40.747996794871781</v>
      </c>
      <c r="L8" s="65">
        <f>INDEX('REEDS calc'!$C$64:$AG$113,MATCH(About!$B$2,'REEDS calc'!$B$64:$B$113,0),MATCH(L$1,'REEDS calc'!$C$63:$AG$63,0))*SUMIFS('res v com'!$F$3:$F$52,'res v com'!$B$3:$B$52,About!$B$2)</f>
        <v>48.010016025641015</v>
      </c>
      <c r="M8" s="65">
        <f>INDEX('REEDS calc'!$C$64:$AG$113,MATCH(About!$B$2,'REEDS calc'!$B$64:$B$113,0),MATCH(M$1,'REEDS calc'!$C$63:$AG$63,0))*SUMIFS('res v com'!$F$3:$F$52,'res v com'!$B$3:$B$52,About!$B$2)</f>
        <v>54.358974358974351</v>
      </c>
      <c r="N8" s="65">
        <f>INDEX('REEDS calc'!$C$64:$AG$113,MATCH(About!$B$2,'REEDS calc'!$B$64:$B$113,0),MATCH(N$1,'REEDS calc'!$C$63:$AG$63,0))*SUMIFS('res v com'!$F$3:$F$52,'res v com'!$B$3:$B$52,About!$B$2)</f>
        <v>60.707932692307679</v>
      </c>
      <c r="O8" s="65">
        <f>INDEX('REEDS calc'!$C$64:$AG$113,MATCH(About!$B$2,'REEDS calc'!$B$64:$B$113,0),MATCH(O$1,'REEDS calc'!$C$63:$AG$63,0))*SUMIFS('res v com'!$F$3:$F$52,'res v com'!$B$3:$B$52,About!$B$2)</f>
        <v>65.37940705128203</v>
      </c>
      <c r="P8" s="65">
        <f>INDEX('REEDS calc'!$C$64:$AG$113,MATCH(About!$B$2,'REEDS calc'!$B$64:$B$113,0),MATCH(P$1,'REEDS calc'!$C$63:$AG$63,0))*SUMIFS('res v com'!$F$3:$F$52,'res v com'!$B$3:$B$52,About!$B$2)</f>
        <v>70.050881410256395</v>
      </c>
      <c r="Q8" s="65">
        <f>INDEX('REEDS calc'!$C$64:$AG$113,MATCH(About!$B$2,'REEDS calc'!$B$64:$B$113,0),MATCH(Q$1,'REEDS calc'!$C$63:$AG$63,0))*SUMIFS('res v com'!$F$3:$F$52,'res v com'!$B$3:$B$52,About!$B$2)</f>
        <v>70.794070512820497</v>
      </c>
      <c r="R8" s="65">
        <f>INDEX('REEDS calc'!$C$64:$AG$113,MATCH(About!$B$2,'REEDS calc'!$B$64:$B$113,0),MATCH(R$1,'REEDS calc'!$C$63:$AG$63,0))*SUMIFS('res v com'!$F$3:$F$52,'res v com'!$B$3:$B$52,About!$B$2)</f>
        <v>71.537259615384599</v>
      </c>
      <c r="S8" s="65">
        <f>INDEX('REEDS calc'!$C$64:$AG$113,MATCH(About!$B$2,'REEDS calc'!$B$64:$B$113,0),MATCH(S$1,'REEDS calc'!$C$63:$AG$63,0))*SUMIFS('res v com'!$F$3:$F$52,'res v com'!$B$3:$B$52,About!$B$2)</f>
        <v>72.269831730769226</v>
      </c>
      <c r="T8" s="65">
        <f>INDEX('REEDS calc'!$C$64:$AG$113,MATCH(About!$B$2,'REEDS calc'!$B$64:$B$113,0),MATCH(T$1,'REEDS calc'!$C$63:$AG$63,0))*SUMIFS('res v com'!$F$3:$F$52,'res v com'!$B$3:$B$52,About!$B$2)</f>
        <v>73.00240384615384</v>
      </c>
      <c r="U8" s="65">
        <f>INDEX('REEDS calc'!$C$64:$AG$113,MATCH(About!$B$2,'REEDS calc'!$B$64:$B$113,0),MATCH(U$1,'REEDS calc'!$C$63:$AG$63,0))*SUMIFS('res v com'!$F$3:$F$52,'res v com'!$B$3:$B$52,About!$B$2)</f>
        <v>73.766826923076906</v>
      </c>
      <c r="V8" s="65">
        <f>INDEX('REEDS calc'!$C$64:$AG$113,MATCH(About!$B$2,'REEDS calc'!$B$64:$B$113,0),MATCH(V$1,'REEDS calc'!$C$63:$AG$63,0))*SUMIFS('res v com'!$F$3:$F$52,'res v com'!$B$3:$B$52,About!$B$2)</f>
        <v>74.531249999999986</v>
      </c>
      <c r="W8" s="65">
        <f>INDEX('REEDS calc'!$C$64:$AG$113,MATCH(About!$B$2,'REEDS calc'!$B$64:$B$113,0),MATCH(W$1,'REEDS calc'!$C$63:$AG$63,0))*SUMIFS('res v com'!$F$3:$F$52,'res v com'!$B$3:$B$52,About!$B$2)</f>
        <v>75.295673076923066</v>
      </c>
      <c r="X8" s="65">
        <f>INDEX('REEDS calc'!$C$64:$AG$113,MATCH(About!$B$2,'REEDS calc'!$B$64:$B$113,0),MATCH(X$1,'REEDS calc'!$C$63:$AG$63,0))*SUMIFS('res v com'!$F$3:$F$52,'res v com'!$B$3:$B$52,About!$B$2)</f>
        <v>76.060096153846146</v>
      </c>
      <c r="Y8" s="65">
        <f>INDEX('REEDS calc'!$C$64:$AG$113,MATCH(About!$B$2,'REEDS calc'!$B$64:$B$113,0),MATCH(Y$1,'REEDS calc'!$C$63:$AG$63,0))*SUMIFS('res v com'!$F$3:$F$52,'res v com'!$B$3:$B$52,About!$B$2)</f>
        <v>76.941306089743577</v>
      </c>
      <c r="Z8" s="65">
        <f>INDEX('REEDS calc'!$C$64:$AG$113,MATCH(About!$B$2,'REEDS calc'!$B$64:$B$113,0),MATCH(Z$1,'REEDS calc'!$C$63:$AG$63,0))*SUMIFS('res v com'!$F$3:$F$52,'res v com'!$B$3:$B$52,About!$B$2)</f>
        <v>77.822516025641008</v>
      </c>
      <c r="AA8" s="65">
        <f>INDEX('REEDS calc'!$C$64:$AG$113,MATCH(About!$B$2,'REEDS calc'!$B$64:$B$113,0),MATCH(AA$1,'REEDS calc'!$C$63:$AG$63,0))*SUMIFS('res v com'!$F$3:$F$52,'res v com'!$B$3:$B$52,About!$B$2)</f>
        <v>78.56570512820511</v>
      </c>
      <c r="AB8" s="65">
        <f>INDEX('REEDS calc'!$C$64:$AG$113,MATCH(About!$B$2,'REEDS calc'!$B$64:$B$113,0),MATCH(AB$1,'REEDS calc'!$C$63:$AG$63,0))*SUMIFS('res v com'!$F$3:$F$52,'res v com'!$B$3:$B$52,About!$B$2)</f>
        <v>79.308894230769212</v>
      </c>
      <c r="AC8" s="65">
        <f>INDEX('REEDS calc'!$C$64:$AG$113,MATCH(About!$B$2,'REEDS calc'!$B$64:$B$113,0),MATCH(AC$1,'REEDS calc'!$C$63:$AG$63,0))*SUMIFS('res v com'!$F$3:$F$52,'res v com'!$B$3:$B$52,About!$B$2)</f>
        <v>80.954527243589737</v>
      </c>
      <c r="AD8" s="65">
        <f>INDEX('REEDS calc'!$C$64:$AG$113,MATCH(About!$B$2,'REEDS calc'!$B$64:$B$113,0),MATCH(AD$1,'REEDS calc'!$C$63:$AG$63,0))*SUMIFS('res v com'!$F$3:$F$52,'res v com'!$B$3:$B$52,About!$B$2)</f>
        <v>82.600160256410248</v>
      </c>
      <c r="AE8" s="65">
        <f>INDEX('REEDS calc'!$C$64:$AG$113,MATCH(About!$B$2,'REEDS calc'!$B$64:$B$113,0),MATCH(AE$1,'REEDS calc'!$C$63:$AG$63,0))*SUMIFS('res v com'!$F$3:$F$52,'res v com'!$B$3:$B$52,About!$B$2)</f>
        <v>84.213942307692307</v>
      </c>
      <c r="AF8" s="65">
        <f>INDEX('REEDS calc'!$C$64:$AG$113,MATCH(About!$B$2,'REEDS calc'!$B$64:$B$113,0),MATCH(AF$1,'REEDS calc'!$C$63:$AG$63,0))*SUMIFS('res v com'!$F$3:$F$52,'res v com'!$B$3:$B$52,About!$B$2)</f>
        <v>85.827724358974336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18.789134178321639</v>
      </c>
      <c r="C8" s="65">
        <f>INDEX('REEDS calc-noIRA'!$C$64:$AG$113,MATCH(About!$B$2,'REEDS calc-noIRA'!$B$64:$B$113,0),MATCH(C$1,'REEDS calc-noIRA'!$C$63:$AG$63,0))*SUMIFS('res v com'!$E$3:$E$52,'res v com'!$B$3:$B$52,About!$B$2)*SUMIFS('Urban and Rural'!$C$2:$C$53,'Urban and Rural'!$A$2:$A$53,About!$B$1)</f>
        <v>18.789134178321639</v>
      </c>
      <c r="D8" s="65">
        <f>INDEX('REEDS calc-noIRA'!$C$64:$AG$113,MATCH(About!$B$2,'REEDS calc-noIRA'!$B$64:$B$113,0),MATCH(D$1,'REEDS calc-noIRA'!$C$63:$AG$63,0))*SUMIFS('res v com'!$E$3:$E$52,'res v com'!$B$3:$B$52,About!$B$2)*SUMIFS('Urban and Rural'!$C$2:$C$53,'Urban and Rural'!$A$2:$A$53,About!$B$1)</f>
        <v>18.789134178321639</v>
      </c>
      <c r="E8" s="65">
        <f>INDEX('REEDS calc-noIRA'!$C$64:$AG$113,MATCH(About!$B$2,'REEDS calc-noIRA'!$B$64:$B$113,0),MATCH(E$1,'REEDS calc-noIRA'!$C$63:$AG$63,0))*SUMIFS('res v com'!$E$3:$E$52,'res v com'!$B$3:$B$52,About!$B$2)*SUMIFS('Urban and Rural'!$C$2:$C$53,'Urban and Rural'!$A$2:$A$53,About!$B$1)</f>
        <v>19.285216928904369</v>
      </c>
      <c r="F8" s="65">
        <f>INDEX('REEDS calc-noIRA'!$C$64:$AG$113,MATCH(About!$B$2,'REEDS calc-noIRA'!$B$64:$B$113,0),MATCH(F$1,'REEDS calc-noIRA'!$C$63:$AG$63,0))*SUMIFS('res v com'!$E$3:$E$52,'res v com'!$B$3:$B$52,About!$B$2)*SUMIFS('Urban and Rural'!$C$2:$C$53,'Urban and Rural'!$A$2:$A$53,About!$B$1)</f>
        <v>19.781299679487098</v>
      </c>
      <c r="G8" s="65">
        <f>INDEX('REEDS calc-noIRA'!$C$64:$AG$113,MATCH(About!$B$2,'REEDS calc-noIRA'!$B$64:$B$113,0),MATCH(G$1,'REEDS calc-noIRA'!$C$63:$AG$63,0))*SUMIFS('res v com'!$E$3:$E$52,'res v com'!$B$3:$B$52,About!$B$2)*SUMIFS('Urban and Rural'!$C$2:$C$53,'Urban and Rural'!$A$2:$A$53,About!$B$1)</f>
        <v>20.664947078962644</v>
      </c>
      <c r="H8" s="65">
        <f>INDEX('REEDS calc-noIRA'!$C$64:$AG$113,MATCH(About!$B$2,'REEDS calc-noIRA'!$B$64:$B$113,0),MATCH(H$1,'REEDS calc-noIRA'!$C$63:$AG$63,0))*SUMIFS('res v com'!$E$3:$E$52,'res v com'!$B$3:$B$52,About!$B$2)*SUMIFS('Urban and Rural'!$C$2:$C$53,'Urban and Rural'!$A$2:$A$53,About!$B$1)</f>
        <v>21.548594478438183</v>
      </c>
      <c r="I8" s="65">
        <f>INDEX('REEDS calc-noIRA'!$C$64:$AG$113,MATCH(About!$B$2,'REEDS calc-noIRA'!$B$64:$B$113,0),MATCH(I$1,'REEDS calc-noIRA'!$C$63:$AG$63,0))*SUMIFS('res v com'!$E$3:$E$52,'res v com'!$B$3:$B$52,About!$B$2)*SUMIFS('Urban and Rural'!$C$2:$C$53,'Urban and Rural'!$A$2:$A$53,About!$B$1)</f>
        <v>22.881816870629319</v>
      </c>
      <c r="J8" s="65">
        <f>INDEX('REEDS calc-noIRA'!$C$64:$AG$113,MATCH(About!$B$2,'REEDS calc-noIRA'!$B$64:$B$113,0),MATCH(J$1,'REEDS calc-noIRA'!$C$63:$AG$63,0))*SUMIFS('res v com'!$E$3:$E$52,'res v com'!$B$3:$B$52,About!$B$2)*SUMIFS('Urban and Rural'!$C$2:$C$53,'Urban and Rural'!$A$2:$A$53,About!$B$1)</f>
        <v>24.215039262820458</v>
      </c>
      <c r="K8" s="65">
        <f>INDEX('REEDS calc-noIRA'!$C$64:$AG$113,MATCH(About!$B$2,'REEDS calc-noIRA'!$B$64:$B$113,0),MATCH(K$1,'REEDS calc-noIRA'!$C$63:$AG$63,0))*SUMIFS('res v com'!$E$3:$E$52,'res v com'!$B$3:$B$52,About!$B$2)*SUMIFS('Urban and Rural'!$C$2:$C$53,'Urban and Rural'!$A$2:$A$53,About!$B$1)</f>
        <v>26.540427156177088</v>
      </c>
      <c r="L8" s="65">
        <f>INDEX('REEDS calc-noIRA'!$C$64:$AG$113,MATCH(About!$B$2,'REEDS calc-noIRA'!$B$64:$B$113,0),MATCH(L$1,'REEDS calc-noIRA'!$C$63:$AG$63,0))*SUMIFS('res v com'!$E$3:$E$52,'res v com'!$B$3:$B$52,About!$B$2)*SUMIFS('Urban and Rural'!$C$2:$C$53,'Urban and Rural'!$A$2:$A$53,About!$B$1)</f>
        <v>28.865815049533722</v>
      </c>
      <c r="M8" s="65">
        <f>INDEX('REEDS calc-noIRA'!$C$64:$AG$113,MATCH(About!$B$2,'REEDS calc-noIRA'!$B$64:$B$113,0),MATCH(M$1,'REEDS calc-noIRA'!$C$63:$AG$63,0))*SUMIFS('res v com'!$E$3:$E$52,'res v com'!$B$3:$B$52,About!$B$2)*SUMIFS('Urban and Rural'!$C$2:$C$53,'Urban and Rural'!$A$2:$A$53,About!$B$1)</f>
        <v>31.16019777097894</v>
      </c>
      <c r="N8" s="65">
        <f>INDEX('REEDS calc-noIRA'!$C$64:$AG$113,MATCH(About!$B$2,'REEDS calc-noIRA'!$B$64:$B$113,0),MATCH(N$1,'REEDS calc-noIRA'!$C$63:$AG$63,0))*SUMIFS('res v com'!$E$3:$E$52,'res v com'!$B$3:$B$52,About!$B$2)*SUMIFS('Urban and Rural'!$C$2:$C$53,'Urban and Rural'!$A$2:$A$53,About!$B$1)</f>
        <v>33.454580492424164</v>
      </c>
      <c r="O8" s="65">
        <f>INDEX('REEDS calc-noIRA'!$C$64:$AG$113,MATCH(About!$B$2,'REEDS calc-noIRA'!$B$64:$B$113,0),MATCH(O$1,'REEDS calc-noIRA'!$C$63:$AG$63,0))*SUMIFS('res v com'!$E$3:$E$52,'res v com'!$B$3:$B$52,About!$B$2)*SUMIFS('Urban and Rural'!$C$2:$C$53,'Urban and Rural'!$A$2:$A$53,About!$B$1)</f>
        <v>35.655947698135115</v>
      </c>
      <c r="P8" s="65">
        <f>INDEX('REEDS calc-noIRA'!$C$64:$AG$113,MATCH(About!$B$2,'REEDS calc-noIRA'!$B$64:$B$113,0),MATCH(P$1,'REEDS calc-noIRA'!$C$63:$AG$63,0))*SUMIFS('res v com'!$E$3:$E$52,'res v com'!$B$3:$B$52,About!$B$2)*SUMIFS('Urban and Rural'!$C$2:$C$53,'Urban and Rural'!$A$2:$A$53,About!$B$1)</f>
        <v>37.85731490384606</v>
      </c>
      <c r="Q8" s="65">
        <f>INDEX('REEDS calc-noIRA'!$C$64:$AG$113,MATCH(About!$B$2,'REEDS calc-noIRA'!$B$64:$B$113,0),MATCH(Q$1,'REEDS calc-noIRA'!$C$63:$AG$63,0))*SUMIFS('res v com'!$E$3:$E$52,'res v com'!$B$3:$B$52,About!$B$2)*SUMIFS('Urban and Rural'!$C$2:$C$53,'Urban and Rural'!$A$2:$A$53,About!$B$1)</f>
        <v>39.88815366404404</v>
      </c>
      <c r="R8" s="65">
        <f>INDEX('REEDS calc-noIRA'!$C$64:$AG$113,MATCH(About!$B$2,'REEDS calc-noIRA'!$B$64:$B$113,0),MATCH(R$1,'REEDS calc-noIRA'!$C$63:$AG$63,0))*SUMIFS('res v com'!$E$3:$E$52,'res v com'!$B$3:$B$52,About!$B$2)*SUMIFS('Urban and Rural'!$C$2:$C$53,'Urban and Rural'!$A$2:$A$53,About!$B$1)</f>
        <v>41.918992424242013</v>
      </c>
      <c r="S8" s="65">
        <f>INDEX('REEDS calc-noIRA'!$C$64:$AG$113,MATCH(About!$B$2,'REEDS calc-noIRA'!$B$64:$B$113,0),MATCH(S$1,'REEDS calc-noIRA'!$C$63:$AG$63,0))*SUMIFS('res v com'!$E$3:$E$52,'res v com'!$B$3:$B$52,About!$B$2)*SUMIFS('Urban and Rural'!$C$2:$C$53,'Urban and Rural'!$A$2:$A$53,About!$B$1)</f>
        <v>43.810307910838894</v>
      </c>
      <c r="T8" s="65">
        <f>INDEX('REEDS calc-noIRA'!$C$64:$AG$113,MATCH(About!$B$2,'REEDS calc-noIRA'!$B$64:$B$113,0),MATCH(T$1,'REEDS calc-noIRA'!$C$63:$AG$63,0))*SUMIFS('res v com'!$E$3:$E$52,'res v com'!$B$3:$B$52,About!$B$2)*SUMIFS('Urban and Rural'!$C$2:$C$53,'Urban and Rural'!$A$2:$A$53,About!$B$1)</f>
        <v>45.701623397435789</v>
      </c>
      <c r="U8" s="65">
        <f>INDEX('REEDS calc-noIRA'!$C$64:$AG$113,MATCH(About!$B$2,'REEDS calc-noIRA'!$B$64:$B$113,0),MATCH(U$1,'REEDS calc-noIRA'!$C$63:$AG$63,0))*SUMIFS('res v com'!$E$3:$E$52,'res v com'!$B$3:$B$52,About!$B$2)*SUMIFS('Urban and Rural'!$C$2:$C$53,'Urban and Rural'!$A$2:$A$53,About!$B$1)</f>
        <v>47.592938884032506</v>
      </c>
      <c r="V8" s="65">
        <f>INDEX('REEDS calc-noIRA'!$C$64:$AG$113,MATCH(About!$B$2,'REEDS calc-noIRA'!$B$64:$B$113,0),MATCH(V$1,'REEDS calc-noIRA'!$C$63:$AG$63,0))*SUMIFS('res v com'!$E$3:$E$52,'res v com'!$B$3:$B$52,About!$B$2)*SUMIFS('Urban and Rural'!$C$2:$C$53,'Urban and Rural'!$A$2:$A$53,About!$B$1)</f>
        <v>49.484254370629223</v>
      </c>
      <c r="W8" s="65">
        <f>INDEX('REEDS calc-noIRA'!$C$64:$AG$113,MATCH(About!$B$2,'REEDS calc-noIRA'!$B$64:$B$113,0),MATCH(W$1,'REEDS calc-noIRA'!$C$63:$AG$63,0))*SUMIFS('res v com'!$E$3:$E$52,'res v com'!$B$3:$B$52,About!$B$2)*SUMIFS('Urban and Rural'!$C$2:$C$53,'Urban and Rural'!$A$2:$A$53,About!$B$1)</f>
        <v>51.329062099358858</v>
      </c>
      <c r="X8" s="65">
        <f>INDEX('REEDS calc-noIRA'!$C$64:$AG$113,MATCH(About!$B$2,'REEDS calc-noIRA'!$B$64:$B$113,0),MATCH(X$1,'REEDS calc-noIRA'!$C$63:$AG$63,0))*SUMIFS('res v com'!$E$3:$E$52,'res v com'!$B$3:$B$52,About!$B$2)*SUMIFS('Urban and Rural'!$C$2:$C$53,'Urban and Rural'!$A$2:$A$53,About!$B$1)</f>
        <v>53.173869828088485</v>
      </c>
      <c r="Y8" s="65">
        <f>INDEX('REEDS calc-noIRA'!$C$64:$AG$113,MATCH(About!$B$2,'REEDS calc-noIRA'!$B$64:$B$113,0),MATCH(Y$1,'REEDS calc-noIRA'!$C$63:$AG$63,0))*SUMIFS('res v com'!$E$3:$E$52,'res v com'!$B$3:$B$52,About!$B$2)*SUMIFS('Urban and Rural'!$C$2:$C$53,'Urban and Rural'!$A$2:$A$53,About!$B$1)</f>
        <v>55.530262893356571</v>
      </c>
      <c r="Z8" s="65">
        <f>INDEX('REEDS calc-noIRA'!$C$64:$AG$113,MATCH(About!$B$2,'REEDS calc-noIRA'!$B$64:$B$113,0),MATCH(Z$1,'REEDS calc-noIRA'!$C$63:$AG$63,0))*SUMIFS('res v com'!$E$3:$E$52,'res v com'!$B$3:$B$52,About!$B$2)*SUMIFS('Urban and Rural'!$C$2:$C$53,'Urban and Rural'!$A$2:$A$53,About!$B$1)</f>
        <v>57.886655958624665</v>
      </c>
      <c r="AA8" s="65">
        <f>INDEX('REEDS calc-noIRA'!$C$64:$AG$113,MATCH(About!$B$2,'REEDS calc-noIRA'!$B$64:$B$113,0),MATCH(AA$1,'REEDS calc-noIRA'!$C$63:$AG$63,0))*SUMIFS('res v com'!$E$3:$E$52,'res v com'!$B$3:$B$52,About!$B$2)*SUMIFS('Urban and Rural'!$C$2:$C$53,'Urban and Rural'!$A$2:$A$53,About!$B$1)</f>
        <v>60.491090399184046</v>
      </c>
      <c r="AB8" s="65">
        <f>INDEX('REEDS calc-noIRA'!$C$64:$AG$113,MATCH(About!$B$2,'REEDS calc-noIRA'!$B$64:$B$113,0),MATCH(AB$1,'REEDS calc-noIRA'!$C$63:$AG$63,0))*SUMIFS('res v com'!$E$3:$E$52,'res v com'!$B$3:$B$52,About!$B$2)*SUMIFS('Urban and Rural'!$C$2:$C$53,'Urban and Rural'!$A$2:$A$53,About!$B$1)</f>
        <v>63.09552483974344</v>
      </c>
      <c r="AC8" s="65">
        <f>INDEX('REEDS calc-noIRA'!$C$64:$AG$113,MATCH(About!$B$2,'REEDS calc-noIRA'!$B$64:$B$113,0),MATCH(AC$1,'REEDS calc-noIRA'!$C$63:$AG$63,0))*SUMIFS('res v com'!$E$3:$E$52,'res v com'!$B$3:$B$52,About!$B$2)*SUMIFS('Urban and Rural'!$C$2:$C$53,'Urban and Rural'!$A$2:$A$53,About!$B$1)</f>
        <v>65.761969624125612</v>
      </c>
      <c r="AD8" s="65">
        <f>INDEX('REEDS calc-noIRA'!$C$64:$AG$113,MATCH(About!$B$2,'REEDS calc-noIRA'!$B$64:$B$113,0),MATCH(AD$1,'REEDS calc-noIRA'!$C$63:$AG$63,0))*SUMIFS('res v com'!$E$3:$E$52,'res v com'!$B$3:$B$52,About!$B$2)*SUMIFS('Urban and Rural'!$C$2:$C$53,'Urban and Rural'!$A$2:$A$53,About!$B$1)</f>
        <v>68.428414408507777</v>
      </c>
      <c r="AE8" s="65">
        <f>INDEX('REEDS calc-noIRA'!$C$64:$AG$113,MATCH(About!$B$2,'REEDS calc-noIRA'!$B$64:$B$113,0),MATCH(AE$1,'REEDS calc-noIRA'!$C$63:$AG$63,0))*SUMIFS('res v com'!$E$3:$E$52,'res v com'!$B$3:$B$52,About!$B$2)*SUMIFS('Urban and Rural'!$C$2:$C$53,'Urban and Rural'!$A$2:$A$53,About!$B$1)</f>
        <v>70.629781614218757</v>
      </c>
      <c r="AF8" s="65">
        <f>INDEX('REEDS calc-noIRA'!$C$64:$AG$113,MATCH(About!$B$2,'REEDS calc-noIRA'!$B$64:$B$113,0),MATCH(AF$1,'REEDS calc-noIRA'!$C$63:$AG$63,0))*SUMIFS('res v com'!$E$3:$E$52,'res v com'!$B$3:$B$52,About!$B$2)*SUMIFS('Urban and Rural'!$C$2:$C$53,'Urban and Rural'!$A$2:$A$53,About!$B$1)</f>
        <v>72.831148819929709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24.603785402097902</v>
      </c>
      <c r="C8" s="65">
        <f>INDEX('REEDS calc-noIRA'!$C$64:$AG$113,MATCH(About!$B$2,'REEDS calc-noIRA'!$B$64:$B$113,0),MATCH(C$1,'REEDS calc-noIRA'!$C$63:$AG$63,0))*SUMIFS('res v com'!$E$3:$E$52,'res v com'!$B$3:$B$52,About!$B$2)*SUMIFS('Urban and Rural'!$B$2:$B$53,'Urban and Rural'!$A$2:$A$53,About!$B$1)</f>
        <v>24.603785402097902</v>
      </c>
      <c r="D8" s="65">
        <f>INDEX('REEDS calc-noIRA'!$C$64:$AG$113,MATCH(About!$B$2,'REEDS calc-noIRA'!$B$64:$B$113,0),MATCH(D$1,'REEDS calc-noIRA'!$C$63:$AG$63,0))*SUMIFS('res v com'!$E$3:$E$52,'res v com'!$B$3:$B$52,About!$B$2)*SUMIFS('Urban and Rural'!$B$2:$B$53,'Urban and Rural'!$A$2:$A$53,About!$B$1)</f>
        <v>24.603785402097902</v>
      </c>
      <c r="E8" s="65">
        <f>INDEX('REEDS calc-noIRA'!$C$64:$AG$113,MATCH(About!$B$2,'REEDS calc-noIRA'!$B$64:$B$113,0),MATCH(E$1,'REEDS calc-noIRA'!$C$63:$AG$63,0))*SUMIFS('res v com'!$E$3:$E$52,'res v com'!$B$3:$B$52,About!$B$2)*SUMIFS('Urban and Rural'!$B$2:$B$53,'Urban and Rural'!$A$2:$A$53,About!$B$1)</f>
        <v>25.253390297202774</v>
      </c>
      <c r="F8" s="65">
        <f>INDEX('REEDS calc-noIRA'!$C$64:$AG$113,MATCH(About!$B$2,'REEDS calc-noIRA'!$B$64:$B$113,0),MATCH(F$1,'REEDS calc-noIRA'!$C$63:$AG$63,0))*SUMIFS('res v com'!$E$3:$E$52,'res v com'!$B$3:$B$52,About!$B$2)*SUMIFS('Urban and Rural'!$B$2:$B$53,'Urban and Rural'!$A$2:$A$53,About!$B$1)</f>
        <v>25.902995192307642</v>
      </c>
      <c r="G8" s="65">
        <f>INDEX('REEDS calc-noIRA'!$C$64:$AG$113,MATCH(About!$B$2,'REEDS calc-noIRA'!$B$64:$B$113,0),MATCH(G$1,'REEDS calc-noIRA'!$C$63:$AG$63,0))*SUMIFS('res v com'!$E$3:$E$52,'res v com'!$B$3:$B$52,About!$B$2)*SUMIFS('Urban and Rural'!$B$2:$B$53,'Urban and Rural'!$A$2:$A$53,About!$B$1)</f>
        <v>27.060103911713266</v>
      </c>
      <c r="H8" s="65">
        <f>INDEX('REEDS calc-noIRA'!$C$64:$AG$113,MATCH(About!$B$2,'REEDS calc-noIRA'!$B$64:$B$113,0),MATCH(H$1,'REEDS calc-noIRA'!$C$63:$AG$63,0))*SUMIFS('res v com'!$E$3:$E$52,'res v com'!$B$3:$B$52,About!$B$2)*SUMIFS('Urban and Rural'!$B$2:$B$53,'Urban and Rural'!$A$2:$A$53,About!$B$1)</f>
        <v>28.217212631118887</v>
      </c>
      <c r="I8" s="65">
        <f>INDEX('REEDS calc-noIRA'!$C$64:$AG$113,MATCH(About!$B$2,'REEDS calc-noIRA'!$B$64:$B$113,0),MATCH(I$1,'REEDS calc-noIRA'!$C$63:$AG$63,0))*SUMIFS('res v com'!$E$3:$E$52,'res v com'!$B$3:$B$52,About!$B$2)*SUMIFS('Urban and Rural'!$B$2:$B$53,'Urban and Rural'!$A$2:$A$53,About!$B$1)</f>
        <v>29.963025786713285</v>
      </c>
      <c r="J8" s="65">
        <f>INDEX('REEDS calc-noIRA'!$C$64:$AG$113,MATCH(About!$B$2,'REEDS calc-noIRA'!$B$64:$B$113,0),MATCH(J$1,'REEDS calc-noIRA'!$C$63:$AG$63,0))*SUMIFS('res v com'!$E$3:$E$52,'res v com'!$B$3:$B$52,About!$B$2)*SUMIFS('Urban and Rural'!$B$2:$B$53,'Urban and Rural'!$A$2:$A$53,About!$B$1)</f>
        <v>31.70883894230769</v>
      </c>
      <c r="K8" s="65">
        <f>INDEX('REEDS calc-noIRA'!$C$64:$AG$113,MATCH(About!$B$2,'REEDS calc-noIRA'!$B$64:$B$113,0),MATCH(K$1,'REEDS calc-noIRA'!$C$63:$AG$63,0))*SUMIFS('res v com'!$E$3:$E$52,'res v com'!$B$3:$B$52,About!$B$2)*SUMIFS('Urban and Rural'!$B$2:$B$53,'Urban and Rural'!$A$2:$A$53,About!$B$1)</f>
        <v>34.753861888111878</v>
      </c>
      <c r="L8" s="65">
        <f>INDEX('REEDS calc-noIRA'!$C$64:$AG$113,MATCH(About!$B$2,'REEDS calc-noIRA'!$B$64:$B$113,0),MATCH(L$1,'REEDS calc-noIRA'!$C$63:$AG$63,0))*SUMIFS('res v com'!$E$3:$E$52,'res v com'!$B$3:$B$52,About!$B$2)*SUMIFS('Urban and Rural'!$B$2:$B$53,'Urban and Rural'!$A$2:$A$53,About!$B$1)</f>
        <v>37.798884833916063</v>
      </c>
      <c r="M8" s="65">
        <f>INDEX('REEDS calc-noIRA'!$C$64:$AG$113,MATCH(About!$B$2,'REEDS calc-noIRA'!$B$64:$B$113,0),MATCH(M$1,'REEDS calc-noIRA'!$C$63:$AG$63,0))*SUMIFS('res v com'!$E$3:$E$52,'res v com'!$B$3:$B$52,About!$B$2)*SUMIFS('Urban and Rural'!$B$2:$B$53,'Urban and Rural'!$A$2:$A$53,About!$B$1)</f>
        <v>40.803307473776208</v>
      </c>
      <c r="N8" s="65">
        <f>INDEX('REEDS calc-noIRA'!$C$64:$AG$113,MATCH(About!$B$2,'REEDS calc-noIRA'!$B$64:$B$113,0),MATCH(N$1,'REEDS calc-noIRA'!$C$63:$AG$63,0))*SUMIFS('res v com'!$E$3:$E$52,'res v com'!$B$3:$B$52,About!$B$2)*SUMIFS('Urban and Rural'!$B$2:$B$53,'Urban and Rural'!$A$2:$A$53,About!$B$1)</f>
        <v>43.80773011363636</v>
      </c>
      <c r="O8" s="65">
        <f>INDEX('REEDS calc-noIRA'!$C$64:$AG$113,MATCH(About!$B$2,'REEDS calc-noIRA'!$B$64:$B$113,0),MATCH(O$1,'REEDS calc-noIRA'!$C$63:$AG$63,0))*SUMIFS('res v com'!$E$3:$E$52,'res v com'!$B$3:$B$52,About!$B$2)*SUMIFS('Urban and Rural'!$B$2:$B$53,'Urban and Rural'!$A$2:$A$53,About!$B$1)</f>
        <v>46.69035183566433</v>
      </c>
      <c r="P8" s="65">
        <f>INDEX('REEDS calc-noIRA'!$C$64:$AG$113,MATCH(About!$B$2,'REEDS calc-noIRA'!$B$64:$B$113,0),MATCH(P$1,'REEDS calc-noIRA'!$C$63:$AG$63,0))*SUMIFS('res v com'!$E$3:$E$52,'res v com'!$B$3:$B$52,About!$B$2)*SUMIFS('Urban and Rural'!$B$2:$B$53,'Urban and Rural'!$A$2:$A$53,About!$B$1)</f>
        <v>49.572973557692301</v>
      </c>
      <c r="Q8" s="65">
        <f>INDEX('REEDS calc-noIRA'!$C$64:$AG$113,MATCH(About!$B$2,'REEDS calc-noIRA'!$B$64:$B$113,0),MATCH(Q$1,'REEDS calc-noIRA'!$C$63:$AG$63,0))*SUMIFS('res v com'!$E$3:$E$52,'res v com'!$B$3:$B$52,About!$B$2)*SUMIFS('Urban and Rural'!$B$2:$B$53,'Urban and Rural'!$A$2:$A$53,About!$B$1)</f>
        <v>52.232293597027763</v>
      </c>
      <c r="R8" s="65">
        <f>INDEX('REEDS calc-noIRA'!$C$64:$AG$113,MATCH(About!$B$2,'REEDS calc-noIRA'!$B$64:$B$113,0),MATCH(R$1,'REEDS calc-noIRA'!$C$63:$AG$63,0))*SUMIFS('res v com'!$E$3:$E$52,'res v com'!$B$3:$B$52,About!$B$2)*SUMIFS('Urban and Rural'!$B$2:$B$53,'Urban and Rural'!$A$2:$A$53,About!$B$1)</f>
        <v>54.891613636363225</v>
      </c>
      <c r="S8" s="65">
        <f>INDEX('REEDS calc-noIRA'!$C$64:$AG$113,MATCH(About!$B$2,'REEDS calc-noIRA'!$B$64:$B$113,0),MATCH(S$1,'REEDS calc-noIRA'!$C$63:$AG$63,0))*SUMIFS('res v com'!$E$3:$E$52,'res v com'!$B$3:$B$52,About!$B$2)*SUMIFS('Urban and Rural'!$B$2:$B$53,'Urban and Rural'!$A$2:$A$53,About!$B$1)</f>
        <v>57.368232298950829</v>
      </c>
      <c r="T8" s="65">
        <f>INDEX('REEDS calc-noIRA'!$C$64:$AG$113,MATCH(About!$B$2,'REEDS calc-noIRA'!$B$64:$B$113,0),MATCH(T$1,'REEDS calc-noIRA'!$C$63:$AG$63,0))*SUMIFS('res v com'!$E$3:$E$52,'res v com'!$B$3:$B$52,About!$B$2)*SUMIFS('Urban and Rural'!$B$2:$B$53,'Urban and Rural'!$A$2:$A$53,About!$B$1)</f>
        <v>59.844850961538448</v>
      </c>
      <c r="U8" s="65">
        <f>INDEX('REEDS calc-noIRA'!$C$64:$AG$113,MATCH(About!$B$2,'REEDS calc-noIRA'!$B$64:$B$113,0),MATCH(U$1,'REEDS calc-noIRA'!$C$63:$AG$63,0))*SUMIFS('res v com'!$E$3:$E$52,'res v com'!$B$3:$B$52,About!$B$2)*SUMIFS('Urban and Rural'!$B$2:$B$53,'Urban and Rural'!$A$2:$A$53,About!$B$1)</f>
        <v>62.321469624125847</v>
      </c>
      <c r="V8" s="65">
        <f>INDEX('REEDS calc-noIRA'!$C$64:$AG$113,MATCH(About!$B$2,'REEDS calc-noIRA'!$B$64:$B$113,0),MATCH(V$1,'REEDS calc-noIRA'!$C$63:$AG$63,0))*SUMIFS('res v com'!$E$3:$E$52,'res v com'!$B$3:$B$52,About!$B$2)*SUMIFS('Urban and Rural'!$B$2:$B$53,'Urban and Rural'!$A$2:$A$53,About!$B$1)</f>
        <v>64.798088286713238</v>
      </c>
      <c r="W8" s="65">
        <f>INDEX('REEDS calc-noIRA'!$C$64:$AG$113,MATCH(About!$B$2,'REEDS calc-noIRA'!$B$64:$B$113,0),MATCH(W$1,'REEDS calc-noIRA'!$C$63:$AG$63,0))*SUMIFS('res v com'!$E$3:$E$52,'res v com'!$B$3:$B$52,About!$B$2)*SUMIFS('Urban and Rural'!$B$2:$B$53,'Urban and Rural'!$A$2:$A$53,About!$B$1)</f>
        <v>67.213806490384613</v>
      </c>
      <c r="X8" s="65">
        <f>INDEX('REEDS calc-noIRA'!$C$64:$AG$113,MATCH(About!$B$2,'REEDS calc-noIRA'!$B$64:$B$113,0),MATCH(X$1,'REEDS calc-noIRA'!$C$63:$AG$63,0))*SUMIFS('res v com'!$E$3:$E$52,'res v com'!$B$3:$B$52,About!$B$2)*SUMIFS('Urban and Rural'!$B$2:$B$53,'Urban and Rural'!$A$2:$A$53,About!$B$1)</f>
        <v>69.629524694055974</v>
      </c>
      <c r="Y8" s="65">
        <f>INDEX('REEDS calc-noIRA'!$C$64:$AG$113,MATCH(About!$B$2,'REEDS calc-noIRA'!$B$64:$B$113,0),MATCH(Y$1,'REEDS calc-noIRA'!$C$63:$AG$63,0))*SUMIFS('res v com'!$E$3:$E$52,'res v com'!$B$3:$B$52,About!$B$2)*SUMIFS('Urban and Rural'!$B$2:$B$53,'Urban and Rural'!$A$2:$A$53,About!$B$1)</f>
        <v>72.715147945804262</v>
      </c>
      <c r="Z8" s="65">
        <f>INDEX('REEDS calc-noIRA'!$C$64:$AG$113,MATCH(About!$B$2,'REEDS calc-noIRA'!$B$64:$B$113,0),MATCH(Z$1,'REEDS calc-noIRA'!$C$63:$AG$63,0))*SUMIFS('res v com'!$E$3:$E$52,'res v com'!$B$3:$B$52,About!$B$2)*SUMIFS('Urban and Rural'!$B$2:$B$53,'Urban and Rural'!$A$2:$A$53,About!$B$1)</f>
        <v>75.800771197552564</v>
      </c>
      <c r="AA8" s="65">
        <f>INDEX('REEDS calc-noIRA'!$C$64:$AG$113,MATCH(About!$B$2,'REEDS calc-noIRA'!$B$64:$B$113,0),MATCH(AA$1,'REEDS calc-noIRA'!$C$63:$AG$63,0))*SUMIFS('res v com'!$E$3:$E$52,'res v com'!$B$3:$B$52,About!$B$2)*SUMIFS('Urban and Rural'!$B$2:$B$53,'Urban and Rural'!$A$2:$A$53,About!$B$1)</f>
        <v>79.211196896853195</v>
      </c>
      <c r="AB8" s="65">
        <f>INDEX('REEDS calc-noIRA'!$C$64:$AG$113,MATCH(About!$B$2,'REEDS calc-noIRA'!$B$64:$B$113,0),MATCH(AB$1,'REEDS calc-noIRA'!$C$63:$AG$63,0))*SUMIFS('res v com'!$E$3:$E$52,'res v com'!$B$3:$B$52,About!$B$2)*SUMIFS('Urban and Rural'!$B$2:$B$53,'Urban and Rural'!$A$2:$A$53,About!$B$1)</f>
        <v>82.621622596153841</v>
      </c>
      <c r="AC8" s="65">
        <f>INDEX('REEDS calc-noIRA'!$C$64:$AG$113,MATCH(About!$B$2,'REEDS calc-noIRA'!$B$64:$B$113,0),MATCH(AC$1,'REEDS calc-noIRA'!$C$63:$AG$63,0))*SUMIFS('res v com'!$E$3:$E$52,'res v com'!$B$3:$B$52,About!$B$2)*SUMIFS('Urban and Rural'!$B$2:$B$53,'Urban and Rural'!$A$2:$A$53,About!$B$1)</f>
        <v>86.113248907342509</v>
      </c>
      <c r="AD8" s="65">
        <f>INDEX('REEDS calc-noIRA'!$C$64:$AG$113,MATCH(About!$B$2,'REEDS calc-noIRA'!$B$64:$B$113,0),MATCH(AD$1,'REEDS calc-noIRA'!$C$63:$AG$63,0))*SUMIFS('res v com'!$E$3:$E$52,'res v com'!$B$3:$B$52,About!$B$2)*SUMIFS('Urban and Rural'!$B$2:$B$53,'Urban and Rural'!$A$2:$A$53,About!$B$1)</f>
        <v>89.604875218531177</v>
      </c>
      <c r="AE8" s="65">
        <f>INDEX('REEDS calc-noIRA'!$C$64:$AG$113,MATCH(About!$B$2,'REEDS calc-noIRA'!$B$64:$B$113,0),MATCH(AE$1,'REEDS calc-noIRA'!$C$63:$AG$63,0))*SUMIFS('res v com'!$E$3:$E$52,'res v com'!$B$3:$B$52,About!$B$2)*SUMIFS('Urban and Rural'!$B$2:$B$53,'Urban and Rural'!$A$2:$A$53,About!$B$1)</f>
        <v>92.487496940559168</v>
      </c>
      <c r="AF8" s="65">
        <f>INDEX('REEDS calc-noIRA'!$C$64:$AG$113,MATCH(About!$B$2,'REEDS calc-noIRA'!$B$64:$B$113,0),MATCH(AF$1,'REEDS calc-noIRA'!$C$63:$AG$63,0))*SUMIFS('res v com'!$E$3:$E$52,'res v com'!$B$3:$B$52,About!$B$2)*SUMIFS('Urban and Rural'!$B$2:$B$53,'Urban and Rural'!$A$2:$A$53,About!$B$1)</f>
        <v>95.370118662587146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11.69798951048951</v>
      </c>
      <c r="C8" s="65">
        <f>INDEX('REEDS calc-noIRA'!$C$64:$AG$113,MATCH(About!$B$2,'REEDS calc-noIRA'!$B$64:$B$113,0),MATCH(C$1,'REEDS calc-noIRA'!$C$63:$AG$63,0))*SUMIFS('res v com'!$F$3:$F$52,'res v com'!$B$3:$B$52,About!$B$2)</f>
        <v>11.69798951048951</v>
      </c>
      <c r="D8" s="65">
        <f>INDEX('REEDS calc-noIRA'!$C$64:$AG$113,MATCH(About!$B$2,'REEDS calc-noIRA'!$B$64:$B$113,0),MATCH(D$1,'REEDS calc-noIRA'!$C$63:$AG$63,0))*SUMIFS('res v com'!$F$3:$F$52,'res v com'!$B$3:$B$52,About!$B$2)</f>
        <v>11.69798951048951</v>
      </c>
      <c r="E8" s="65">
        <f>INDEX('REEDS calc-noIRA'!$C$64:$AG$113,MATCH(About!$B$2,'REEDS calc-noIRA'!$B$64:$B$113,0),MATCH(E$1,'REEDS calc-noIRA'!$C$63:$AG$63,0))*SUMIFS('res v com'!$F$3:$F$52,'res v com'!$B$3:$B$52,About!$B$2)</f>
        <v>12.006847319347308</v>
      </c>
      <c r="F8" s="65">
        <f>INDEX('REEDS calc-noIRA'!$C$64:$AG$113,MATCH(About!$B$2,'REEDS calc-noIRA'!$B$64:$B$113,0),MATCH(F$1,'REEDS calc-noIRA'!$C$63:$AG$63,0))*SUMIFS('res v com'!$F$3:$F$52,'res v com'!$B$3:$B$52,About!$B$2)</f>
        <v>12.315705128205105</v>
      </c>
      <c r="G8" s="65">
        <f>INDEX('REEDS calc-noIRA'!$C$64:$AG$113,MATCH(About!$B$2,'REEDS calc-noIRA'!$B$64:$B$113,0),MATCH(G$1,'REEDS calc-noIRA'!$C$63:$AG$63,0))*SUMIFS('res v com'!$F$3:$F$52,'res v com'!$B$3:$B$52,About!$B$2)</f>
        <v>12.865858100233091</v>
      </c>
      <c r="H8" s="65">
        <f>INDEX('REEDS calc-noIRA'!$C$64:$AG$113,MATCH(About!$B$2,'REEDS calc-noIRA'!$B$64:$B$113,0),MATCH(H$1,'REEDS calc-noIRA'!$C$63:$AG$63,0))*SUMIFS('res v com'!$F$3:$F$52,'res v com'!$B$3:$B$52,About!$B$2)</f>
        <v>13.416011072261075</v>
      </c>
      <c r="I8" s="65">
        <f>INDEX('REEDS calc-noIRA'!$C$64:$AG$113,MATCH(About!$B$2,'REEDS calc-noIRA'!$B$64:$B$113,0),MATCH(I$1,'REEDS calc-noIRA'!$C$63:$AG$63,0))*SUMIFS('res v com'!$F$3:$F$52,'res v com'!$B$3:$B$52,About!$B$2)</f>
        <v>14.246066433566432</v>
      </c>
      <c r="J8" s="65">
        <f>INDEX('REEDS calc-noIRA'!$C$64:$AG$113,MATCH(About!$B$2,'REEDS calc-noIRA'!$B$64:$B$113,0),MATCH(J$1,'REEDS calc-noIRA'!$C$63:$AG$63,0))*SUMIFS('res v com'!$F$3:$F$52,'res v com'!$B$3:$B$52,About!$B$2)</f>
        <v>15.076121794871792</v>
      </c>
      <c r="K8" s="65">
        <f>INDEX('REEDS calc-noIRA'!$C$64:$AG$113,MATCH(About!$B$2,'REEDS calc-noIRA'!$B$64:$B$113,0),MATCH(K$1,'REEDS calc-noIRA'!$C$63:$AG$63,0))*SUMIFS('res v com'!$F$3:$F$52,'res v com'!$B$3:$B$52,About!$B$2)</f>
        <v>16.523892773892769</v>
      </c>
      <c r="L8" s="65">
        <f>INDEX('REEDS calc-noIRA'!$C$64:$AG$113,MATCH(About!$B$2,'REEDS calc-noIRA'!$B$64:$B$113,0),MATCH(L$1,'REEDS calc-noIRA'!$C$63:$AG$63,0))*SUMIFS('res v com'!$F$3:$F$52,'res v com'!$B$3:$B$52,About!$B$2)</f>
        <v>17.971663752913742</v>
      </c>
      <c r="M8" s="65">
        <f>INDEX('REEDS calc-noIRA'!$C$64:$AG$113,MATCH(About!$B$2,'REEDS calc-noIRA'!$B$64:$B$113,0),MATCH(M$1,'REEDS calc-noIRA'!$C$63:$AG$63,0))*SUMIFS('res v com'!$F$3:$F$52,'res v com'!$B$3:$B$52,About!$B$2)</f>
        <v>19.400131118881113</v>
      </c>
      <c r="N8" s="65">
        <f>INDEX('REEDS calc-noIRA'!$C$64:$AG$113,MATCH(About!$B$2,'REEDS calc-noIRA'!$B$64:$B$113,0),MATCH(N$1,'REEDS calc-noIRA'!$C$63:$AG$63,0))*SUMIFS('res v com'!$F$3:$F$52,'res v com'!$B$3:$B$52,About!$B$2)</f>
        <v>20.828598484848481</v>
      </c>
      <c r="O8" s="65">
        <f>INDEX('REEDS calc-noIRA'!$C$64:$AG$113,MATCH(About!$B$2,'REEDS calc-noIRA'!$B$64:$B$113,0),MATCH(O$1,'REEDS calc-noIRA'!$C$63:$AG$63,0))*SUMIFS('res v com'!$F$3:$F$52,'res v com'!$B$3:$B$52,About!$B$2)</f>
        <v>22.199155011655009</v>
      </c>
      <c r="P8" s="65">
        <f>INDEX('REEDS calc-noIRA'!$C$64:$AG$113,MATCH(About!$B$2,'REEDS calc-noIRA'!$B$64:$B$113,0),MATCH(P$1,'REEDS calc-noIRA'!$C$63:$AG$63,0))*SUMIFS('res v com'!$F$3:$F$52,'res v com'!$B$3:$B$52,About!$B$2)</f>
        <v>23.569711538461537</v>
      </c>
      <c r="Q8" s="65">
        <f>INDEX('REEDS calc-noIRA'!$C$64:$AG$113,MATCH(About!$B$2,'REEDS calc-noIRA'!$B$64:$B$113,0),MATCH(Q$1,'REEDS calc-noIRA'!$C$63:$AG$63,0))*SUMIFS('res v com'!$F$3:$F$52,'res v com'!$B$3:$B$52,About!$B$2)</f>
        <v>24.834098193473093</v>
      </c>
      <c r="R8" s="65">
        <f>INDEX('REEDS calc-noIRA'!$C$64:$AG$113,MATCH(About!$B$2,'REEDS calc-noIRA'!$B$64:$B$113,0),MATCH(R$1,'REEDS calc-noIRA'!$C$63:$AG$63,0))*SUMIFS('res v com'!$F$3:$F$52,'res v com'!$B$3:$B$52,About!$B$2)</f>
        <v>26.098484848484652</v>
      </c>
      <c r="S8" s="65">
        <f>INDEX('REEDS calc-noIRA'!$C$64:$AG$113,MATCH(About!$B$2,'REEDS calc-noIRA'!$B$64:$B$113,0),MATCH(S$1,'REEDS calc-noIRA'!$C$63:$AG$63,0))*SUMIFS('res v com'!$F$3:$F$52,'res v com'!$B$3:$B$52,About!$B$2)</f>
        <v>27.27600524475514</v>
      </c>
      <c r="T8" s="65">
        <f>INDEX('REEDS calc-noIRA'!$C$64:$AG$113,MATCH(About!$B$2,'REEDS calc-noIRA'!$B$64:$B$113,0),MATCH(T$1,'REEDS calc-noIRA'!$C$63:$AG$63,0))*SUMIFS('res v com'!$F$3:$F$52,'res v com'!$B$3:$B$52,About!$B$2)</f>
        <v>28.453525641025635</v>
      </c>
      <c r="U8" s="65">
        <f>INDEX('REEDS calc-noIRA'!$C$64:$AG$113,MATCH(About!$B$2,'REEDS calc-noIRA'!$B$64:$B$113,0),MATCH(U$1,'REEDS calc-noIRA'!$C$63:$AG$63,0))*SUMIFS('res v com'!$F$3:$F$52,'res v com'!$B$3:$B$52,About!$B$2)</f>
        <v>29.631046037296024</v>
      </c>
      <c r="V8" s="65">
        <f>INDEX('REEDS calc-noIRA'!$C$64:$AG$113,MATCH(About!$B$2,'REEDS calc-noIRA'!$B$64:$B$113,0),MATCH(V$1,'REEDS calc-noIRA'!$C$63:$AG$63,0))*SUMIFS('res v com'!$F$3:$F$52,'res v com'!$B$3:$B$52,About!$B$2)</f>
        <v>30.808566433566412</v>
      </c>
      <c r="W8" s="65">
        <f>INDEX('REEDS calc-noIRA'!$C$64:$AG$113,MATCH(About!$B$2,'REEDS calc-noIRA'!$B$64:$B$113,0),MATCH(W$1,'REEDS calc-noIRA'!$C$63:$AG$63,0))*SUMIFS('res v com'!$F$3:$F$52,'res v com'!$B$3:$B$52,About!$B$2)</f>
        <v>31.957131410256405</v>
      </c>
      <c r="X8" s="65">
        <f>INDEX('REEDS calc-noIRA'!$C$64:$AG$113,MATCH(About!$B$2,'REEDS calc-noIRA'!$B$64:$B$113,0),MATCH(X$1,'REEDS calc-noIRA'!$C$63:$AG$63,0))*SUMIFS('res v com'!$F$3:$F$52,'res v com'!$B$3:$B$52,About!$B$2)</f>
        <v>33.105696386946398</v>
      </c>
      <c r="Y8" s="65">
        <f>INDEX('REEDS calc-noIRA'!$C$64:$AG$113,MATCH(About!$B$2,'REEDS calc-noIRA'!$B$64:$B$113,0),MATCH(Y$1,'REEDS calc-noIRA'!$C$63:$AG$63,0))*SUMIFS('res v com'!$F$3:$F$52,'res v com'!$B$3:$B$52,About!$B$2)</f>
        <v>34.572770979021008</v>
      </c>
      <c r="Z8" s="65">
        <f>INDEX('REEDS calc-noIRA'!$C$64:$AG$113,MATCH(About!$B$2,'REEDS calc-noIRA'!$B$64:$B$113,0),MATCH(Z$1,'REEDS calc-noIRA'!$C$63:$AG$63,0))*SUMIFS('res v com'!$F$3:$F$52,'res v com'!$B$3:$B$52,About!$B$2)</f>
        <v>36.039845571095626</v>
      </c>
      <c r="AA8" s="65">
        <f>INDEX('REEDS calc-noIRA'!$C$64:$AG$113,MATCH(About!$B$2,'REEDS calc-noIRA'!$B$64:$B$113,0),MATCH(AA$1,'REEDS calc-noIRA'!$C$63:$AG$63,0))*SUMIFS('res v com'!$F$3:$F$52,'res v com'!$B$3:$B$52,About!$B$2)</f>
        <v>37.66134906759909</v>
      </c>
      <c r="AB8" s="65">
        <f>INDEX('REEDS calc-noIRA'!$C$64:$AG$113,MATCH(About!$B$2,'REEDS calc-noIRA'!$B$64:$B$113,0),MATCH(AB$1,'REEDS calc-noIRA'!$C$63:$AG$63,0))*SUMIFS('res v com'!$F$3:$F$52,'res v com'!$B$3:$B$52,About!$B$2)</f>
        <v>39.282852564102555</v>
      </c>
      <c r="AC8" s="65">
        <f>INDEX('REEDS calc-noIRA'!$C$64:$AG$113,MATCH(About!$B$2,'REEDS calc-noIRA'!$B$64:$B$113,0),MATCH(AC$1,'REEDS calc-noIRA'!$C$63:$AG$63,0))*SUMIFS('res v com'!$F$3:$F$52,'res v com'!$B$3:$B$52,About!$B$2)</f>
        <v>40.942963286713216</v>
      </c>
      <c r="AD8" s="65">
        <f>INDEX('REEDS calc-noIRA'!$C$64:$AG$113,MATCH(About!$B$2,'REEDS calc-noIRA'!$B$64:$B$113,0),MATCH(AD$1,'REEDS calc-noIRA'!$C$63:$AG$63,0))*SUMIFS('res v com'!$F$3:$F$52,'res v com'!$B$3:$B$52,About!$B$2)</f>
        <v>42.603074009323869</v>
      </c>
      <c r="AE8" s="65">
        <f>INDEX('REEDS calc-noIRA'!$C$64:$AG$113,MATCH(About!$B$2,'REEDS calc-noIRA'!$B$64:$B$113,0),MATCH(AE$1,'REEDS calc-noIRA'!$C$63:$AG$63,0))*SUMIFS('res v com'!$F$3:$F$52,'res v com'!$B$3:$B$52,About!$B$2)</f>
        <v>43.973630536130401</v>
      </c>
      <c r="AF8" s="65">
        <f>INDEX('REEDS calc-noIRA'!$C$64:$AG$113,MATCH(About!$B$2,'REEDS calc-noIRA'!$B$64:$B$113,0),MATCH(AF$1,'REEDS calc-noIRA'!$C$63:$AG$63,0))*SUMIFS('res v com'!$F$3:$F$52,'res v com'!$B$3:$B$52,About!$B$2)</f>
        <v>45.344187062936939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-6.364097956730788</v>
      </c>
      <c r="E8" s="74">
        <f>'DESC-urban-residential'!F8-'BDESC-urban-residential'!F8</f>
        <v>-12.728195913461583</v>
      </c>
      <c r="F8" s="74">
        <f>'DESC-urban-residential'!G8-'BDESC-urban-residential'!G8</f>
        <v>-17.75654380463288</v>
      </c>
      <c r="G8" s="74">
        <f>'DESC-urban-residential'!H8-'BDESC-urban-residential'!H8</f>
        <v>-22.784891695804188</v>
      </c>
      <c r="H8" s="74">
        <f>'DESC-urban-residential'!I8-'BDESC-urban-residential'!I8</f>
        <v>-30.752701737325172</v>
      </c>
      <c r="I8" s="74">
        <f>'DESC-urban-residential'!J8-'BDESC-urban-residential'!J8</f>
        <v>-38.720511778846131</v>
      </c>
      <c r="J8" s="74">
        <f>'DESC-urban-residential'!K8-'BDESC-urban-residential'!K8</f>
        <v>-50.949323929195792</v>
      </c>
      <c r="K8" s="74">
        <f>'DESC-urban-residential'!L8-'BDESC-urban-residential'!L8</f>
        <v>-63.178136079545467</v>
      </c>
      <c r="L8" s="74">
        <f>'DESC-urban-residential'!M8-'BDESC-urban-residential'!M8</f>
        <v>-73.527154064685305</v>
      </c>
      <c r="M8" s="74">
        <f>'DESC-urban-residential'!N8-'BDESC-urban-residential'!N8</f>
        <v>-83.876172049825158</v>
      </c>
      <c r="N8" s="74">
        <f>'DESC-urban-residential'!O8-'BDESC-urban-residential'!O8</f>
        <v>-90.818824366258724</v>
      </c>
      <c r="O8" s="74">
        <f>'DESC-urban-residential'!P8-'BDESC-urban-residential'!P8</f>
        <v>-97.76147668269229</v>
      </c>
      <c r="P8" s="74">
        <f>'DESC-urban-residential'!Q8-'BDESC-urban-residential'!Q8</f>
        <v>-96.665268422202985</v>
      </c>
      <c r="Q8" s="74">
        <f>'DESC-urban-residential'!R8-'BDESC-urban-residential'!R8</f>
        <v>-95.569060161713651</v>
      </c>
      <c r="R8" s="74">
        <f>'DESC-urban-residential'!S8-'BDESC-urban-residential'!S8</f>
        <v>-94.63322310970301</v>
      </c>
      <c r="S8" s="74">
        <f>'DESC-urban-residential'!T8-'BDESC-urban-residential'!T8</f>
        <v>-93.697386057692313</v>
      </c>
      <c r="T8" s="74">
        <f>'DESC-urban-residential'!U8-'BDESC-urban-residential'!U8</f>
        <v>-92.82853951048952</v>
      </c>
      <c r="U8" s="74">
        <f>'DESC-urban-residential'!V8-'BDESC-urban-residential'!V8</f>
        <v>-91.959692963286756</v>
      </c>
      <c r="V8" s="74">
        <f>'DESC-urban-residential'!W8-'BDESC-urban-residential'!W8</f>
        <v>-91.151746875000001</v>
      </c>
      <c r="W8" s="74">
        <f>'DESC-urban-residential'!X8-'BDESC-urban-residential'!X8</f>
        <v>-90.34380078671326</v>
      </c>
      <c r="X8" s="74">
        <f>'DESC-urban-residential'!Y8-'BDESC-urban-residential'!Y8</f>
        <v>-89.111581501311122</v>
      </c>
      <c r="Y8" s="74">
        <f>'DESC-urban-residential'!Z8-'BDESC-urban-residential'!Z8</f>
        <v>-87.879362215908941</v>
      </c>
      <c r="Z8" s="74">
        <f>'DESC-urban-residential'!AA8-'BDESC-urban-residential'!AA8</f>
        <v>-86.032048295454487</v>
      </c>
      <c r="AA8" s="74">
        <f>'DESC-urban-residential'!AB8-'BDESC-urban-residential'!AB8</f>
        <v>-84.184734374999991</v>
      </c>
      <c r="AB8" s="74">
        <f>'DESC-urban-residential'!AC8-'BDESC-urban-residential'!AC8</f>
        <v>-84.154284145542064</v>
      </c>
      <c r="AC8" s="74">
        <f>'DESC-urban-residential'!AD8-'BDESC-urban-residential'!AD8</f>
        <v>-84.123833916084166</v>
      </c>
      <c r="AD8" s="74">
        <f>'DESC-urban-residential'!AE8-'BDESC-urban-residential'!AE8</f>
        <v>-84.635397770979296</v>
      </c>
      <c r="AE8" s="74">
        <f>'DESC-urban-residential'!AF8-'BDESC-urban-residential'!AF8</f>
        <v>-85.146961625874354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-4.8600606971153866</v>
      </c>
      <c r="E8" s="74">
        <f>'DESC-rural-residential'!F8-'BDESC-rural-residential'!F8</f>
        <v>-9.7201213942307838</v>
      </c>
      <c r="F8" s="74">
        <f>'DESC-rural-residential'!G8-'BDESC-rural-residential'!G8</f>
        <v>-13.560111935460352</v>
      </c>
      <c r="G8" s="74">
        <f>'DESC-rural-residential'!H8-'BDESC-rural-residential'!H8</f>
        <v>-17.400102476689938</v>
      </c>
      <c r="H8" s="74">
        <f>'DESC-rural-residential'!I8-'BDESC-rural-residential'!I8</f>
        <v>-23.484867464306472</v>
      </c>
      <c r="I8" s="74">
        <f>'DESC-rural-residential'!J8-'BDESC-rural-residential'!J8</f>
        <v>-29.569632451923002</v>
      </c>
      <c r="J8" s="74">
        <f>'DESC-rural-residential'!K8-'BDESC-rural-residential'!K8</f>
        <v>-38.908390231643267</v>
      </c>
      <c r="K8" s="74">
        <f>'DESC-rural-residential'!L8-'BDESC-rural-residential'!L8</f>
        <v>-48.247148011363535</v>
      </c>
      <c r="L8" s="74">
        <f>'DESC-rural-residential'!M8-'BDESC-rural-residential'!M8</f>
        <v>-56.150366331584962</v>
      </c>
      <c r="M8" s="74">
        <f>'DESC-rural-residential'!N8-'BDESC-rural-residential'!N8</f>
        <v>-64.053584651806375</v>
      </c>
      <c r="N8" s="74">
        <f>'DESC-rural-residential'!O8-'BDESC-rural-residential'!O8</f>
        <v>-69.355469048659501</v>
      </c>
      <c r="O8" s="74">
        <f>'DESC-rural-residential'!P8-'BDESC-rural-residential'!P8</f>
        <v>-74.657353445512641</v>
      </c>
      <c r="P8" s="74">
        <f>'DESC-rural-residential'!Q8-'BDESC-rural-residential'!Q8</f>
        <v>-73.820213803904409</v>
      </c>
      <c r="Q8" s="74">
        <f>'DESC-rural-residential'!R8-'BDESC-rural-residential'!R8</f>
        <v>-72.983074162296163</v>
      </c>
      <c r="R8" s="74">
        <f>'DESC-rural-residential'!S8-'BDESC-rural-residential'!S8</f>
        <v>-72.268404949737771</v>
      </c>
      <c r="S8" s="74">
        <f>'DESC-rural-residential'!T8-'BDESC-rural-residential'!T8</f>
        <v>-71.553735737179323</v>
      </c>
      <c r="T8" s="74">
        <f>'DESC-rural-residential'!U8-'BDESC-rural-residential'!U8</f>
        <v>-70.890225058274908</v>
      </c>
      <c r="U8" s="74">
        <f>'DESC-rural-residential'!V8-'BDESC-rural-residential'!V8</f>
        <v>-70.226714379370492</v>
      </c>
      <c r="V8" s="74">
        <f>'DESC-rural-residential'!W8-'BDESC-rural-residential'!W8</f>
        <v>-69.60971145833318</v>
      </c>
      <c r="W8" s="74">
        <f>'DESC-rural-residential'!X8-'BDESC-rural-residential'!X8</f>
        <v>-68.992708537295854</v>
      </c>
      <c r="X8" s="74">
        <f>'DESC-rural-residential'!Y8-'BDESC-rural-residential'!Y8</f>
        <v>-68.051701569784171</v>
      </c>
      <c r="Y8" s="74">
        <f>'DESC-rural-residential'!Z8-'BDESC-rural-residential'!Z8</f>
        <v>-67.110694602272474</v>
      </c>
      <c r="Z8" s="74">
        <f>'DESC-rural-residential'!AA8-'BDESC-rural-residential'!AA8</f>
        <v>-65.699959280302835</v>
      </c>
      <c r="AA8" s="74">
        <f>'DESC-rural-residential'!AB8-'BDESC-rural-residential'!AB8</f>
        <v>-64.289223958333196</v>
      </c>
      <c r="AB8" s="74">
        <f>'DESC-rural-residential'!AC8-'BDESC-rural-residential'!AC8</f>
        <v>-64.265970079399722</v>
      </c>
      <c r="AC8" s="74">
        <f>'DESC-rural-residential'!AD8-'BDESC-rural-residential'!AD8</f>
        <v>-64.242716200466262</v>
      </c>
      <c r="AD8" s="74">
        <f>'DESC-rural-residential'!AE8-'BDESC-rural-residential'!AE8</f>
        <v>-64.633381366550168</v>
      </c>
      <c r="AE8" s="74">
        <f>'DESC-rural-residential'!AF8-'BDESC-rural-residential'!AF8</f>
        <v>-65.024046532634074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-3.0258413461538556</v>
      </c>
      <c r="E8" s="74">
        <f>'DESC-commercial'!F8-'BDESC-commercial'!F8</f>
        <v>-6.0516826923077129</v>
      </c>
      <c r="F8" s="74">
        <f>'DESC-commercial'!G8-'BDESC-commercial'!G8</f>
        <v>-8.442435168997676</v>
      </c>
      <c r="G8" s="74">
        <f>'DESC-commercial'!H8-'BDESC-commercial'!H8</f>
        <v>-10.833187645687641</v>
      </c>
      <c r="H8" s="74">
        <f>'DESC-commercial'!I8-'BDESC-commercial'!I8</f>
        <v>-14.621521707459204</v>
      </c>
      <c r="I8" s="74">
        <f>'DESC-commercial'!J8-'BDESC-commercial'!J8</f>
        <v>-18.409855769230763</v>
      </c>
      <c r="J8" s="74">
        <f>'DESC-commercial'!K8-'BDESC-commercial'!K8</f>
        <v>-24.224104020979013</v>
      </c>
      <c r="K8" s="74">
        <f>'DESC-commercial'!L8-'BDESC-commercial'!L8</f>
        <v>-30.038352272727273</v>
      </c>
      <c r="L8" s="74">
        <f>'DESC-commercial'!M8-'BDESC-commercial'!M8</f>
        <v>-34.958843240093238</v>
      </c>
      <c r="M8" s="74">
        <f>'DESC-commercial'!N8-'BDESC-commercial'!N8</f>
        <v>-39.879334207459195</v>
      </c>
      <c r="N8" s="74">
        <f>'DESC-commercial'!O8-'BDESC-commercial'!O8</f>
        <v>-43.180252039627021</v>
      </c>
      <c r="O8" s="74">
        <f>'DESC-commercial'!P8-'BDESC-commercial'!P8</f>
        <v>-46.481169871794862</v>
      </c>
      <c r="P8" s="74">
        <f>'DESC-commercial'!Q8-'BDESC-commercial'!Q8</f>
        <v>-45.959972319347401</v>
      </c>
      <c r="Q8" s="74">
        <f>'DESC-commercial'!R8-'BDESC-commercial'!R8</f>
        <v>-45.438774766899947</v>
      </c>
      <c r="R8" s="74">
        <f>'DESC-commercial'!S8-'BDESC-commercial'!S8</f>
        <v>-44.993826486014086</v>
      </c>
      <c r="S8" s="74">
        <f>'DESC-commercial'!T8-'BDESC-commercial'!T8</f>
        <v>-44.548878205128204</v>
      </c>
      <c r="T8" s="74">
        <f>'DESC-commercial'!U8-'BDESC-commercial'!U8</f>
        <v>-44.135780885780882</v>
      </c>
      <c r="U8" s="74">
        <f>'DESC-commercial'!V8-'BDESC-commercial'!V8</f>
        <v>-43.722683566433574</v>
      </c>
      <c r="V8" s="74">
        <f>'DESC-commercial'!W8-'BDESC-commercial'!W8</f>
        <v>-43.338541666666657</v>
      </c>
      <c r="W8" s="74">
        <f>'DESC-commercial'!X8-'BDESC-commercial'!X8</f>
        <v>-42.954399766899748</v>
      </c>
      <c r="X8" s="74">
        <f>'DESC-commercial'!Y8-'BDESC-commercial'!Y8</f>
        <v>-42.368535110722569</v>
      </c>
      <c r="Y8" s="74">
        <f>'DESC-commercial'!Z8-'BDESC-commercial'!Z8</f>
        <v>-41.782670454545382</v>
      </c>
      <c r="Z8" s="74">
        <f>'DESC-commercial'!AA8-'BDESC-commercial'!AA8</f>
        <v>-40.90435606060602</v>
      </c>
      <c r="AA8" s="74">
        <f>'DESC-commercial'!AB8-'BDESC-commercial'!AB8</f>
        <v>-40.026041666666657</v>
      </c>
      <c r="AB8" s="74">
        <f>'DESC-commercial'!AC8-'BDESC-commercial'!AC8</f>
        <v>-40.011563956876522</v>
      </c>
      <c r="AC8" s="74">
        <f>'DESC-commercial'!AD8-'BDESC-commercial'!AD8</f>
        <v>-39.997086247086379</v>
      </c>
      <c r="AD8" s="74">
        <f>'DESC-commercial'!AE8-'BDESC-commercial'!AE8</f>
        <v>-40.240311771561906</v>
      </c>
      <c r="AE8" s="74">
        <f>'DESC-commercial'!AF8-'BDESC-commercial'!AF8</f>
        <v>-40.483537296037397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2025-01-29T23:40:46Z</dcterms:modified>
</cp:coreProperties>
</file>