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D\elec\EIaE\"/>
    </mc:Choice>
  </mc:AlternateContent>
  <xr:revisionPtr revIDLastSave="0" documentId="8_{3DFBF585-4A00-498B-9AC2-64EE48D619DD}"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F30" i="28"/>
  <c r="F22" i="3" s="1"/>
  <c r="G5" i="28"/>
  <c r="F32" i="28"/>
  <c r="F24"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13" i="28" s="1"/>
  <c r="I5" i="3" s="1"/>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22" i="28"/>
  <c r="I14" i="3" s="1"/>
  <c r="I26" i="28"/>
  <c r="I18" i="3" s="1"/>
  <c r="I30" i="28"/>
  <c r="I22" i="3" s="1"/>
  <c r="I19" i="28"/>
  <c r="I11" i="3" s="1"/>
  <c r="I27" i="28"/>
  <c r="I19" i="3" s="1"/>
  <c r="I31" i="28"/>
  <c r="I23" i="3" s="1"/>
  <c r="I11" i="28"/>
  <c r="I3"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P917" i="22"/>
  <c r="H917" i="22"/>
  <c r="K913" i="22"/>
  <c r="P912" i="22"/>
  <c r="J914" i="22"/>
  <c r="O913" i="22"/>
  <c r="J909" i="22"/>
  <c r="K923" i="22"/>
  <c r="G880" i="22"/>
  <c r="L879" i="22"/>
  <c r="P889" i="22"/>
  <c r="H88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J982" i="22"/>
  <c r="O981" i="22"/>
  <c r="M981" i="22"/>
  <c r="R980" i="22"/>
  <c r="H1085" i="22"/>
  <c r="M1084" i="22"/>
  <c r="H1080" i="22"/>
  <c r="L1087" i="22"/>
  <c r="G1086" i="22"/>
  <c r="L1085" i="22"/>
  <c r="H1081" i="22"/>
  <c r="M1080" i="22"/>
  <c r="P1087" i="22"/>
  <c r="H1087" i="22"/>
  <c r="Q1082" i="22"/>
  <c r="I1082" i="22"/>
  <c r="P1076" i="22"/>
  <c r="G1076" i="22"/>
  <c r="F1076" i="22"/>
  <c r="K1075" i="22"/>
  <c r="P1075" i="22"/>
  <c r="H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F1011" i="22"/>
  <c r="O1006" i="22"/>
  <c r="G1006" i="22"/>
  <c r="P1001" i="22"/>
  <c r="F1006" i="22"/>
  <c r="O1001" i="22"/>
  <c r="G1001" i="22"/>
  <c r="G1012" i="22"/>
  <c r="N1001" i="22"/>
  <c r="N1012" i="22"/>
  <c r="F1012" i="22"/>
  <c r="O1007" i="22"/>
  <c r="M1012" i="22"/>
  <c r="I1008" i="22"/>
  <c r="N1007" i="22"/>
  <c r="J1003" i="22"/>
  <c r="H1008" i="22"/>
  <c r="Q1003" i="22"/>
  <c r="I1003" i="22"/>
  <c r="N1013" i="22"/>
  <c r="H1003" i="22"/>
  <c r="M1013" i="22"/>
  <c r="R1012" i="22"/>
  <c r="N1008"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P1195" i="22"/>
  <c r="P1207" i="22"/>
  <c r="N1201"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H1336" i="22"/>
  <c r="R1329" i="22"/>
  <c r="O1339" i="22"/>
  <c r="P1334" i="22"/>
  <c r="I1340" i="22"/>
  <c r="P1335" i="22"/>
  <c r="Q1330" i="22"/>
  <c r="I1341" i="22"/>
  <c r="K1331" i="22"/>
  <c r="Q1133" i="22"/>
  <c r="I1133" i="22"/>
  <c r="N1132" i="22"/>
  <c r="K1131" i="22"/>
  <c r="P1130" i="22"/>
  <c r="R1128" i="22"/>
  <c r="J1128" i="22"/>
  <c r="O1127" i="22"/>
  <c r="L1126" i="22"/>
  <c r="Q1125" i="22"/>
  <c r="F1124" i="22"/>
  <c r="K1123" i="22"/>
  <c r="P1122" i="22"/>
  <c r="M1121" i="22"/>
  <c r="R1120" i="22"/>
  <c r="G1119" i="22"/>
  <c r="P1133" i="22"/>
  <c r="H1133" i="22"/>
  <c r="R1131" i="22"/>
  <c r="J1131" i="22"/>
  <c r="L1129" i="22"/>
  <c r="Q1128" i="22"/>
  <c r="I1128" i="22"/>
  <c r="F1127" i="22"/>
  <c r="K1126" i="22"/>
  <c r="M1124" i="22"/>
  <c r="R1123" i="22"/>
  <c r="J1123" i="22"/>
  <c r="G1122" i="22"/>
  <c r="L1121" i="22"/>
  <c r="N1119" i="22"/>
  <c r="F1119" i="22"/>
  <c r="O1133" i="22"/>
  <c r="L1132" i="22"/>
  <c r="Q1131" i="22"/>
  <c r="F1130" i="22"/>
  <c r="K1129" i="22"/>
  <c r="P1128" i="22"/>
  <c r="M1127" i="22"/>
  <c r="R1126" i="22"/>
  <c r="G1125" i="22"/>
  <c r="L1124" i="22"/>
  <c r="Q1123" i="22"/>
  <c r="N1122" i="22"/>
  <c r="F1122" i="22"/>
  <c r="H1120" i="22"/>
  <c r="M1119" i="22"/>
  <c r="N1133" i="22"/>
  <c r="K1132" i="22"/>
  <c r="P1131" i="22"/>
  <c r="R1129" i="22"/>
  <c r="J1129" i="22"/>
  <c r="O1128" i="22"/>
  <c r="L1127" i="22"/>
  <c r="Q1126" i="22"/>
  <c r="F1125" i="22"/>
  <c r="K1124" i="22"/>
  <c r="P1123" i="22"/>
  <c r="M1122" i="22"/>
  <c r="R1121" i="22"/>
  <c r="G1120" i="22"/>
  <c r="L1119" i="22"/>
  <c r="M1133" i="22"/>
  <c r="J1132" i="22"/>
  <c r="O1131" i="22"/>
  <c r="Q1129" i="22"/>
  <c r="I1129" i="22"/>
  <c r="N1128" i="22"/>
  <c r="K1127" i="22"/>
  <c r="P1126" i="22"/>
  <c r="R1124" i="22"/>
  <c r="J1124" i="22"/>
  <c r="O1123" i="22"/>
  <c r="L1122" i="22"/>
  <c r="Q1121" i="22"/>
  <c r="F1120" i="22"/>
  <c r="K1119" i="22"/>
  <c r="L1133" i="22"/>
  <c r="I1132" i="22"/>
  <c r="N1131" i="22"/>
  <c r="P1129" i="22"/>
  <c r="H1129" i="22"/>
  <c r="M1128" i="22"/>
  <c r="J1127" i="22"/>
  <c r="O1126" i="22"/>
  <c r="L1125" i="22"/>
  <c r="Q1124" i="22"/>
  <c r="I1124" i="22"/>
  <c r="N1123" i="22"/>
  <c r="K1122" i="22"/>
  <c r="P1121" i="22"/>
  <c r="M1120" i="22"/>
  <c r="R1119" i="22"/>
  <c r="J1119" i="22"/>
  <c r="K1133" i="22"/>
  <c r="H1132" i="22"/>
  <c r="M1131" i="22"/>
  <c r="J1130" i="22"/>
  <c r="O1129" i="22"/>
  <c r="G1129" i="22"/>
  <c r="L1128" i="22"/>
  <c r="I1127" i="22"/>
  <c r="N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132" i="22" l="1"/>
  <c r="G1127" i="22"/>
  <c r="H1122" i="22"/>
  <c r="M1132" i="22"/>
  <c r="N1127" i="22"/>
  <c r="O1122" i="22"/>
  <c r="G1133" i="22"/>
  <c r="H1128" i="22"/>
  <c r="I1123" i="22"/>
  <c r="F1133" i="22"/>
  <c r="G1128" i="22"/>
  <c r="H1123" i="22"/>
  <c r="R1132" i="22"/>
  <c r="F1128" i="22"/>
  <c r="G1123" i="22"/>
  <c r="Q1132" i="22"/>
  <c r="R1127" i="22"/>
  <c r="F1123" i="22"/>
  <c r="P1132" i="22"/>
  <c r="Q1127" i="22"/>
  <c r="H1130" i="22"/>
  <c r="I1125" i="22"/>
  <c r="J1120" i="22"/>
  <c r="O1130" i="22"/>
  <c r="P1125" i="22"/>
  <c r="Q1120" i="22"/>
  <c r="I1131" i="22"/>
  <c r="J1126" i="22"/>
  <c r="K1121" i="22"/>
  <c r="H1131" i="22"/>
  <c r="I1126" i="22"/>
  <c r="J1121" i="22"/>
  <c r="G1131" i="22"/>
  <c r="H1126" i="22"/>
  <c r="I1121" i="22"/>
  <c r="F1131" i="22"/>
  <c r="G1126" i="22"/>
  <c r="H1121" i="22"/>
  <c r="R1130" i="22"/>
  <c r="F1126" i="22"/>
  <c r="M1129" i="22"/>
  <c r="N1124" i="22"/>
  <c r="O1119" i="22"/>
  <c r="G1130" i="22"/>
  <c r="H1125" i="22"/>
  <c r="I1120" i="22"/>
  <c r="N1130" i="22"/>
  <c r="O1125" i="22"/>
  <c r="P1120" i="22"/>
  <c r="M1130" i="22"/>
  <c r="N1125" i="22"/>
  <c r="O1120" i="22"/>
  <c r="L1130" i="22"/>
  <c r="M1125" i="22"/>
  <c r="N1120" i="22"/>
  <c r="K1130" i="22"/>
  <c r="G1087" i="22"/>
  <c r="Q1088" i="22"/>
  <c r="R1083" i="22"/>
  <c r="F1079" i="22"/>
  <c r="O1085" i="22"/>
  <c r="P1080" i="22"/>
  <c r="I1086" i="22"/>
  <c r="J1081" i="22"/>
  <c r="P1086" i="22"/>
  <c r="Q1081" i="22"/>
  <c r="L1086" i="22"/>
  <c r="I1088" i="22"/>
  <c r="J1083" i="22"/>
  <c r="K1078" i="22"/>
  <c r="G1085" i="22"/>
  <c r="Q1085" i="22"/>
  <c r="N1087" i="22"/>
  <c r="O1082" i="22"/>
  <c r="P1077" i="22"/>
  <c r="L1084" i="22"/>
  <c r="M1079" i="22"/>
  <c r="F1085" i="22"/>
  <c r="G1080" i="22"/>
  <c r="M1085" i="22"/>
  <c r="I1085" i="22"/>
  <c r="F1087" i="22"/>
  <c r="G1082" i="22"/>
  <c r="P1088" i="22"/>
  <c r="Q1083" i="22"/>
  <c r="R1078" i="22"/>
  <c r="K1084" i="22"/>
  <c r="L1079" i="22"/>
  <c r="R1084" i="22"/>
  <c r="N1084" i="22"/>
  <c r="K1086" i="22"/>
  <c r="L1081" i="22"/>
  <c r="H1088" i="22"/>
  <c r="I1083" i="22"/>
  <c r="O1088" i="22"/>
  <c r="P1083" i="22"/>
  <c r="Q1078" i="22"/>
  <c r="J1084" i="22"/>
  <c r="K1079" i="22"/>
  <c r="R1088" i="22"/>
  <c r="F1084" i="22"/>
  <c r="P1085" i="22"/>
  <c r="Q1080" i="22"/>
  <c r="M1087" i="22"/>
  <c r="N1082" i="22"/>
  <c r="G1088" i="22"/>
  <c r="H1083" i="22"/>
  <c r="N1088" i="22"/>
  <c r="O1083" i="22"/>
  <c r="I1080" i="22"/>
  <c r="Q1086" i="22"/>
  <c r="G1083" i="22"/>
  <c r="R1076" i="22"/>
  <c r="Q1084" i="22"/>
  <c r="R1079" i="22"/>
  <c r="F1086" i="22"/>
  <c r="G1081" i="22"/>
  <c r="M1086" i="22"/>
  <c r="N1081" i="22"/>
  <c r="F1077" i="22"/>
  <c r="H1076" i="22"/>
  <c r="L1075" i="22"/>
  <c r="P1074" i="22"/>
  <c r="O1074" i="22"/>
  <c r="N1074" i="22"/>
  <c r="M1074" i="22"/>
  <c r="N1079" i="22"/>
  <c r="N1085" i="22"/>
  <c r="L1082" i="22"/>
  <c r="J1076" i="22"/>
  <c r="I1084" i="22"/>
  <c r="J1079" i="22"/>
  <c r="K1085" i="22"/>
  <c r="L1080" i="22"/>
  <c r="R1085" i="22"/>
  <c r="F1081" i="22"/>
  <c r="I1076" i="22"/>
  <c r="M1075" i="22"/>
  <c r="Q1074" i="22"/>
  <c r="H1074" i="22"/>
  <c r="G1074" i="22"/>
  <c r="F1074" i="22"/>
  <c r="J1080" i="22"/>
  <c r="J1088" i="22"/>
  <c r="R1086" i="22"/>
  <c r="M1082" i="22"/>
  <c r="I1081" i="22"/>
  <c r="M1088" i="22"/>
  <c r="N1083" i="22"/>
  <c r="O1078" i="22"/>
  <c r="P1084" i="22"/>
  <c r="Q1079" i="22"/>
  <c r="J1085" i="22"/>
  <c r="K1080" i="22"/>
  <c r="N1075" i="22"/>
  <c r="R1074" i="22"/>
  <c r="I1074" i="22"/>
  <c r="H1082" i="22"/>
  <c r="M1081" i="22"/>
  <c r="R1080" i="22"/>
  <c r="Q1077" i="22"/>
  <c r="O1087" i="22"/>
  <c r="J1086" i="22"/>
  <c r="R1081" i="22"/>
  <c r="N1080" i="22"/>
  <c r="R1087" i="22"/>
  <c r="F1083" i="22"/>
  <c r="G1078" i="22"/>
  <c r="H1084" i="22"/>
  <c r="I1079" i="22"/>
  <c r="O1084" i="22"/>
  <c r="P1079" i="22"/>
  <c r="F1075" i="22"/>
  <c r="J1074" i="22"/>
  <c r="J1078" i="22"/>
  <c r="I1078" i="22"/>
  <c r="F1078" i="22"/>
  <c r="R1077" i="22"/>
  <c r="G1077" i="22"/>
  <c r="K1083" i="22"/>
  <c r="F1082" i="22"/>
  <c r="O1080" i="22"/>
  <c r="F1080" i="22"/>
  <c r="J1087" i="22"/>
  <c r="K1082" i="22"/>
  <c r="L1088" i="22"/>
  <c r="M1083" i="22"/>
  <c r="N1078" i="22"/>
  <c r="G1084" i="22"/>
  <c r="H1079" i="22"/>
  <c r="K1074" i="22"/>
  <c r="L1078" i="22"/>
  <c r="K1077" i="22"/>
  <c r="J1077" i="22"/>
  <c r="I1077" i="22"/>
  <c r="H1077" i="22"/>
  <c r="K1076" i="22"/>
  <c r="P1082" i="22"/>
  <c r="K1081" i="22"/>
  <c r="F1088" i="22"/>
  <c r="P1078" i="22"/>
  <c r="O1086" i="22"/>
  <c r="P1081" i="22"/>
  <c r="Q1087" i="22"/>
  <c r="R1082" i="22"/>
  <c r="K1088" i="22"/>
  <c r="L1083" i="22"/>
  <c r="M1078" i="22"/>
  <c r="G1079" i="22"/>
  <c r="L1077" i="22"/>
  <c r="O1076" i="22"/>
  <c r="N1076" i="22"/>
  <c r="M1076" i="22"/>
  <c r="L1076" i="22"/>
  <c r="O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G73" i="23" s="1"/>
  <c r="M1005" i="22"/>
  <c r="N1000" i="22"/>
  <c r="Q1012" i="22"/>
  <c r="R1007" i="22"/>
  <c r="F1003" i="22"/>
  <c r="P1012" i="22"/>
  <c r="Q1007" i="22"/>
  <c r="R1002" i="22"/>
  <c r="M68" i="23" s="1"/>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G977" i="22"/>
  <c r="R976" i="22"/>
  <c r="K977" i="22"/>
  <c r="N976" i="22"/>
  <c r="G971" i="22"/>
  <c r="I973" i="22"/>
  <c r="L976" i="22"/>
  <c r="J976" i="22"/>
  <c r="P976" i="22"/>
  <c r="F976" i="22"/>
  <c r="L970" i="22"/>
  <c r="N972" i="22"/>
  <c r="L981" i="22"/>
  <c r="M982" i="22"/>
  <c r="P981" i="22"/>
  <c r="I982" i="22"/>
  <c r="J971" i="22"/>
  <c r="N971" i="22"/>
  <c r="Q980" i="22"/>
  <c r="R981" i="22"/>
  <c r="H981" i="22"/>
  <c r="N981" i="22"/>
  <c r="O970" i="22"/>
  <c r="F971" i="22"/>
  <c r="M976" i="22"/>
  <c r="N977" i="22"/>
  <c r="Q976" i="22"/>
  <c r="J977" i="22"/>
  <c r="I971" i="22"/>
  <c r="H972" i="22"/>
  <c r="R975" i="22"/>
  <c r="F977" i="22"/>
  <c r="I976" i="22"/>
  <c r="O976" i="22"/>
  <c r="N970" i="22"/>
  <c r="M971" i="22"/>
  <c r="G857" i="22"/>
  <c r="F863" i="22"/>
  <c r="F853" i="22"/>
  <c r="O1341" i="22"/>
  <c r="Q1329" i="22"/>
  <c r="J1336" i="22"/>
  <c r="N1330" i="22"/>
  <c r="J1335" i="22"/>
  <c r="I1335" i="22"/>
  <c r="P1339" i="22"/>
  <c r="K1330" i="22"/>
  <c r="G1329" i="22"/>
  <c r="Q1334" i="22"/>
  <c r="O1340" i="22"/>
  <c r="L1336" i="22"/>
  <c r="G1203" i="22"/>
  <c r="L1195" i="22"/>
  <c r="R1196" i="22"/>
  <c r="K1203" i="22"/>
  <c r="L1205" i="22"/>
  <c r="I1197" i="22"/>
  <c r="G1198" i="22"/>
  <c r="K1206" i="22"/>
  <c r="N1206" i="22"/>
  <c r="F1199" i="22"/>
  <c r="G1208" i="22"/>
  <c r="L1200" i="22"/>
  <c r="H1208" i="22"/>
  <c r="N1430" i="22"/>
  <c r="M1420"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L70" i="23" s="1"/>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J923" i="22"/>
  <c r="K918" i="22"/>
  <c r="L913" i="22"/>
  <c r="Q923" i="22"/>
  <c r="R918" i="22"/>
  <c r="F914" i="22"/>
  <c r="G909" i="22"/>
  <c r="L919" i="22"/>
  <c r="M914" i="22"/>
  <c r="N909" i="22"/>
  <c r="F920" i="22"/>
  <c r="G915" i="22"/>
  <c r="H910" i="22"/>
  <c r="R919" i="22"/>
  <c r="F915" i="22"/>
  <c r="G910" i="22"/>
  <c r="Q919" i="22"/>
  <c r="R914" i="22"/>
  <c r="F910" i="22"/>
  <c r="P919" i="22"/>
  <c r="Q914" i="22"/>
  <c r="R909" i="22"/>
  <c r="M67" i="23" s="1"/>
  <c r="O919" i="22"/>
  <c r="P914" i="22"/>
  <c r="Q909" i="22"/>
  <c r="Q912" i="22"/>
  <c r="P923" i="22"/>
  <c r="K919" i="22"/>
  <c r="K914" i="22"/>
  <c r="K909" i="22"/>
  <c r="G919" i="22"/>
  <c r="I912" i="22"/>
  <c r="H923" i="22"/>
  <c r="P918" i="22"/>
  <c r="P913" i="22"/>
  <c r="L923" i="22"/>
  <c r="L918" i="22"/>
  <c r="I923" i="22"/>
  <c r="Q918" i="22"/>
  <c r="L914" i="22"/>
  <c r="L909" i="22"/>
  <c r="H919" i="22"/>
  <c r="H914" i="22"/>
  <c r="N922" i="22"/>
  <c r="I918" i="22"/>
  <c r="Q913" i="22"/>
  <c r="M923" i="22"/>
  <c r="M918" i="22"/>
  <c r="M913" i="22"/>
  <c r="O922" i="22"/>
  <c r="J918" i="22"/>
  <c r="R913" i="22"/>
  <c r="M909" i="22"/>
  <c r="I919" i="22"/>
  <c r="I914" i="22"/>
  <c r="I909" i="22"/>
  <c r="G922" i="22"/>
  <c r="O917" i="22"/>
  <c r="J913" i="22"/>
  <c r="N923" i="22"/>
  <c r="N918" i="22"/>
  <c r="N913"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B61" i="23" s="1"/>
  <c r="H881" i="22"/>
  <c r="R890" i="22"/>
  <c r="F886" i="22"/>
  <c r="G881" i="22"/>
  <c r="L891" i="22"/>
  <c r="M886" i="22"/>
  <c r="N881" i="22"/>
  <c r="F892" i="22"/>
  <c r="G887" i="22"/>
  <c r="H882"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M884" i="22"/>
  <c r="H880" i="22"/>
  <c r="Q889" i="22"/>
  <c r="Q884" i="22"/>
  <c r="Q879" i="22"/>
  <c r="P890" i="22"/>
  <c r="R883" i="22"/>
  <c r="M879" i="22"/>
  <c r="I889" i="22"/>
  <c r="I884" i="22"/>
  <c r="I879" i="22"/>
  <c r="H890" i="22"/>
  <c r="N879" i="22"/>
  <c r="R889" i="22"/>
  <c r="R884" i="22"/>
  <c r="R879" i="22"/>
  <c r="I890" i="22"/>
  <c r="Q885" i="22"/>
  <c r="F879" i="22"/>
  <c r="J889" i="22"/>
  <c r="J884" i="22"/>
  <c r="J879" i="22"/>
  <c r="N889" i="22"/>
  <c r="I885" i="22"/>
  <c r="F890" i="22"/>
  <c r="F885" i="22"/>
  <c r="F880" i="22"/>
  <c r="O889" i="22"/>
  <c r="J885" i="22"/>
  <c r="R880" i="22"/>
  <c r="P893" i="22"/>
  <c r="K889" i="22"/>
  <c r="K884" i="22"/>
  <c r="K879" i="22"/>
  <c r="G889" i="22"/>
  <c r="O884" i="22"/>
  <c r="J880" i="22"/>
  <c r="P1003" i="22"/>
  <c r="P1008" i="22"/>
  <c r="H1013" i="22"/>
  <c r="I1002" i="22"/>
  <c r="N1006" i="22"/>
  <c r="N1011" i="22"/>
  <c r="I1075" i="22"/>
  <c r="Q1076" i="22"/>
  <c r="O1081" i="22"/>
  <c r="M1077" i="22"/>
  <c r="G972" i="22"/>
  <c r="I981" i="22"/>
  <c r="P879" i="22"/>
  <c r="L884" i="22"/>
  <c r="O918" i="22"/>
  <c r="G1003" i="22"/>
  <c r="G1008" i="22"/>
  <c r="G1013" i="22"/>
  <c r="H1002" i="22"/>
  <c r="M1006" i="22"/>
  <c r="R1010" i="22"/>
  <c r="Q1075" i="22"/>
  <c r="N1077" i="22"/>
  <c r="J1082" i="22"/>
  <c r="H1078" i="22"/>
  <c r="O972" i="22"/>
  <c r="Q981" i="22"/>
  <c r="K880" i="22"/>
  <c r="G885" i="22"/>
  <c r="J919" i="22"/>
  <c r="O1003" i="22"/>
  <c r="O1008" i="22"/>
  <c r="O1013" i="22"/>
  <c r="P1002" i="22"/>
  <c r="H1007" i="22"/>
  <c r="M1011" i="22"/>
  <c r="J1075" i="22"/>
  <c r="O1077" i="22"/>
  <c r="N1086" i="22"/>
  <c r="H1086" i="22"/>
  <c r="M970" i="22"/>
  <c r="K981" i="22"/>
  <c r="H884" i="22"/>
  <c r="Q888" i="22"/>
  <c r="O923" i="22"/>
  <c r="R1201" i="22"/>
  <c r="F1008" i="22"/>
  <c r="F1013" i="22"/>
  <c r="O1002" i="22"/>
  <c r="G1007" i="22"/>
  <c r="L1011" i="22"/>
  <c r="H1001" i="22"/>
  <c r="R1075" i="22"/>
  <c r="O1079" i="22"/>
  <c r="I1087" i="22"/>
  <c r="K1087" i="22"/>
  <c r="H971" i="22"/>
  <c r="F982" i="22"/>
  <c r="P884" i="22"/>
  <c r="L889" i="22"/>
  <c r="F90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B64" i="23" s="1"/>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D62" i="23" s="1"/>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K70" i="23" s="1"/>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C66" i="23" s="1"/>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0" i="23"/>
  <c r="G61" i="23"/>
  <c r="H60" i="23"/>
  <c r="H73" i="23"/>
  <c r="AM10" i="26"/>
  <c r="AL14" i="26"/>
  <c r="AL15" i="26"/>
  <c r="AM11" i="26"/>
  <c r="AF93" i="23"/>
  <c r="AG87" i="23"/>
  <c r="AG93" i="23" s="1"/>
  <c r="AF101" i="23"/>
  <c r="AG88" i="23"/>
  <c r="AG101" i="23" s="1"/>
  <c r="AF96" i="23"/>
  <c r="AG82" i="23"/>
  <c r="AG96" i="23" s="1"/>
  <c r="AF100" i="23"/>
  <c r="AF99" i="23"/>
  <c r="AG83" i="23"/>
  <c r="AF92" i="23"/>
  <c r="AG86" i="23"/>
  <c r="AG92" i="23" s="1"/>
  <c r="K62" i="23" l="1"/>
  <c r="J65" i="23"/>
  <c r="H61" i="23"/>
  <c r="F67" i="23"/>
  <c r="I61" i="23"/>
  <c r="C65" i="23"/>
  <c r="G64" i="23"/>
  <c r="J73" i="23"/>
  <c r="I68" i="23"/>
  <c r="L68" i="23"/>
  <c r="G60" i="23"/>
  <c r="L67" i="23"/>
  <c r="B68" i="23"/>
  <c r="E70" i="23"/>
  <c r="C63" i="23"/>
  <c r="F64" i="23"/>
  <c r="F61" i="23"/>
  <c r="F66" i="23"/>
  <c r="J61" i="23"/>
  <c r="C60" i="23"/>
  <c r="I73" i="23"/>
  <c r="K61" i="23"/>
  <c r="E66" i="23"/>
  <c r="B66" i="23"/>
  <c r="J67" i="23"/>
  <c r="H67" i="23"/>
  <c r="H64" i="23"/>
  <c r="B65" i="23"/>
  <c r="B63" i="23"/>
  <c r="D63" i="23"/>
  <c r="E64" i="23"/>
  <c r="G66" i="23"/>
  <c r="H70" i="23"/>
  <c r="I72" i="23"/>
  <c r="G68" i="23"/>
  <c r="K64" i="23"/>
  <c r="L65" i="23"/>
  <c r="K66" i="23"/>
  <c r="H63" i="23"/>
  <c r="B67" i="23"/>
  <c r="E72" i="23"/>
  <c r="G62" i="23"/>
  <c r="E62" i="23"/>
  <c r="G67" i="23"/>
  <c r="J72" i="23"/>
  <c r="C68" i="23"/>
  <c r="J62" i="23"/>
  <c r="G72" i="23"/>
  <c r="L72" i="23"/>
  <c r="D73" i="23"/>
  <c r="K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<sst xmlns="http://schemas.openxmlformats.org/spreadsheetml/2006/main" count="14980" uniqueCount="1049">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</sst>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494</v>
      </c>
      <c r="C1" s="86">
        <v>45301</v>
      </c>
      <c r="D1" s="87"/>
      <c r="E1" s="87"/>
      <c r="F1" s="87"/>
      <c r="G1" s="87"/>
      <c r="H1" s="87"/>
      <c r="I1" s="87"/>
      <c r="J1" s="87"/>
      <c r="K1" s="85" t="s">
        <v>534</v>
      </c>
      <c r="L1" s="85" t="s">
        <v>536</v>
      </c>
    </row>
    <row r="2" spans="1:12">
      <c r="A2" s="1" t="s">
        <v>1</v>
      </c>
      <c r="B2" s="87" t="str">
        <f>LOOKUP(B1,K1:L50,L1:L50)</f>
        <v>SD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SD</v>
      </c>
      <c r="C6" s="91">
        <f t="shared" ref="C6:AE6" si="1">SUMIFS(C$20:C$119,$B$20:$B$119,$B$6,$A$20:$A$119,$A$6)</f>
        <v>668183</v>
      </c>
      <c r="D6" s="91">
        <f t="shared" si="1"/>
        <v>914883</v>
      </c>
      <c r="E6" s="91">
        <f t="shared" si="1"/>
        <v>1061140</v>
      </c>
      <c r="F6" s="91">
        <f t="shared" si="1"/>
        <v>2523730</v>
      </c>
      <c r="G6" s="91">
        <f t="shared" si="1"/>
        <v>54761</v>
      </c>
      <c r="H6" s="91">
        <f t="shared" si="1"/>
        <v>0</v>
      </c>
      <c r="I6" s="91">
        <f t="shared" si="1"/>
        <v>0</v>
      </c>
      <c r="J6" s="91">
        <f t="shared" si="1"/>
        <v>0</v>
      </c>
      <c r="K6" s="91">
        <f t="shared" si="1"/>
        <v>0</v>
      </c>
      <c r="L6" s="91">
        <f t="shared" si="1"/>
        <v>0</v>
      </c>
      <c r="M6" s="91">
        <f t="shared" si="1"/>
        <v>0</v>
      </c>
      <c r="N6" s="91">
        <f t="shared" si="1"/>
        <v>2146716</v>
      </c>
      <c r="O6" s="91">
        <f t="shared" si="1"/>
        <v>2225029</v>
      </c>
      <c r="P6" s="91">
        <f t="shared" si="1"/>
        <v>2165724</v>
      </c>
      <c r="Q6" s="91">
        <f t="shared" si="1"/>
        <v>2834629</v>
      </c>
      <c r="R6" s="91">
        <f t="shared" si="1"/>
        <v>4414128</v>
      </c>
      <c r="S6" s="91">
        <f t="shared" si="1"/>
        <v>4057115</v>
      </c>
      <c r="T6" s="91">
        <f t="shared" si="1"/>
        <v>5306832</v>
      </c>
      <c r="U6" s="91">
        <f t="shared" si="1"/>
        <v>4734456</v>
      </c>
      <c r="V6" s="91">
        <f t="shared" si="1"/>
        <v>3613878</v>
      </c>
      <c r="W6" s="91">
        <f t="shared" si="1"/>
        <v>2108185</v>
      </c>
      <c r="X6" s="91">
        <f t="shared" si="1"/>
        <v>477005</v>
      </c>
      <c r="Y6" s="91">
        <f t="shared" si="1"/>
        <v>1097501</v>
      </c>
      <c r="Z6" s="91">
        <f t="shared" si="1"/>
        <v>2941389</v>
      </c>
      <c r="AA6" s="91">
        <f t="shared" si="1"/>
        <v>2162766</v>
      </c>
      <c r="AB6" s="91">
        <f t="shared" si="1"/>
        <v>3257744</v>
      </c>
      <c r="AC6" s="91">
        <f t="shared" si="1"/>
        <v>1365888</v>
      </c>
      <c r="AD6" s="91">
        <f t="shared" si="1"/>
        <v>2129763</v>
      </c>
      <c r="AE6" s="91">
        <f t="shared" si="1"/>
        <v>974354</v>
      </c>
      <c r="AF6" s="119">
        <f t="shared" ref="AF6:BK7" si="2">AE6</f>
        <v>974354</v>
      </c>
      <c r="AG6" s="119">
        <f t="shared" si="2"/>
        <v>974354</v>
      </c>
      <c r="AH6" s="119">
        <f t="shared" si="2"/>
        <v>974354</v>
      </c>
      <c r="AI6" s="119">
        <f t="shared" si="2"/>
        <v>974354</v>
      </c>
      <c r="AJ6" s="119">
        <f t="shared" si="2"/>
        <v>974354</v>
      </c>
      <c r="AK6" s="119">
        <f t="shared" si="2"/>
        <v>974354</v>
      </c>
      <c r="AL6" s="119">
        <f t="shared" si="2"/>
        <v>974354</v>
      </c>
      <c r="AM6" s="119">
        <f t="shared" si="2"/>
        <v>974354</v>
      </c>
      <c r="AN6" s="119">
        <f t="shared" si="2"/>
        <v>974354</v>
      </c>
      <c r="AO6" s="119">
        <f t="shared" si="2"/>
        <v>974354</v>
      </c>
      <c r="AP6" s="119">
        <f t="shared" si="2"/>
        <v>974354</v>
      </c>
      <c r="AQ6" s="119">
        <f t="shared" si="2"/>
        <v>974354</v>
      </c>
      <c r="AR6" s="119">
        <f t="shared" si="2"/>
        <v>974354</v>
      </c>
      <c r="AS6" s="119">
        <f t="shared" si="2"/>
        <v>974354</v>
      </c>
      <c r="AT6" s="119">
        <f t="shared" si="2"/>
        <v>974354</v>
      </c>
      <c r="AU6" s="119">
        <f t="shared" si="2"/>
        <v>974354</v>
      </c>
      <c r="AV6" s="119">
        <f t="shared" si="2"/>
        <v>974354</v>
      </c>
      <c r="AW6" s="119">
        <f t="shared" si="2"/>
        <v>974354</v>
      </c>
      <c r="AX6" s="119">
        <f t="shared" si="2"/>
        <v>974354</v>
      </c>
      <c r="AY6" s="119">
        <f t="shared" si="2"/>
        <v>974354</v>
      </c>
      <c r="AZ6" s="119">
        <f t="shared" si="2"/>
        <v>974354</v>
      </c>
      <c r="BA6" s="119">
        <f t="shared" si="2"/>
        <v>974354</v>
      </c>
      <c r="BB6" s="119">
        <f t="shared" si="2"/>
        <v>974354</v>
      </c>
      <c r="BC6" s="119">
        <f t="shared" si="2"/>
        <v>974354</v>
      </c>
      <c r="BD6" s="119">
        <f t="shared" si="2"/>
        <v>974354</v>
      </c>
      <c r="BE6" s="119">
        <f t="shared" si="2"/>
        <v>974354</v>
      </c>
      <c r="BF6" s="119">
        <f t="shared" si="2"/>
        <v>974354</v>
      </c>
      <c r="BG6" s="119">
        <f t="shared" si="2"/>
        <v>974354</v>
      </c>
      <c r="BH6" s="119">
        <f t="shared" si="2"/>
        <v>974354</v>
      </c>
      <c r="BI6" s="119">
        <f t="shared" si="2"/>
        <v>974354</v>
      </c>
      <c r="BJ6" s="119">
        <f t="shared" si="2"/>
        <v>974354</v>
      </c>
      <c r="BK6" s="119">
        <f t="shared" si="2"/>
        <v>974354</v>
      </c>
    </row>
    <row r="7" spans="1:63">
      <c r="A7" s="91" t="s">
        <v>849</v>
      </c>
      <c r="B7" s="91" t="str">
        <f>About!B2</f>
        <v>SD</v>
      </c>
      <c r="C7" s="91">
        <f t="shared" ref="C7:AE7" si="3">SUMIFS(C$20:C$119,$B$20:$B$119,$B$7,$A$20:$A$119,$A$7)</f>
        <v>0</v>
      </c>
      <c r="D7" s="91">
        <f t="shared" si="3"/>
        <v>0</v>
      </c>
      <c r="E7" s="91">
        <f t="shared" si="3"/>
        <v>0</v>
      </c>
      <c r="F7" s="91">
        <f t="shared" si="3"/>
        <v>0</v>
      </c>
      <c r="G7" s="91">
        <f t="shared" si="3"/>
        <v>0</v>
      </c>
      <c r="H7" s="91">
        <f t="shared" si="3"/>
        <v>467019</v>
      </c>
      <c r="I7" s="91">
        <f t="shared" si="3"/>
        <v>1376542</v>
      </c>
      <c r="J7" s="91">
        <f t="shared" si="3"/>
        <v>3816349</v>
      </c>
      <c r="K7" s="91">
        <f t="shared" si="3"/>
        <v>320034</v>
      </c>
      <c r="L7" s="91">
        <f t="shared" si="3"/>
        <v>1876577</v>
      </c>
      <c r="M7" s="91">
        <f t="shared" si="3"/>
        <v>424388</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SD</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78462</v>
      </c>
      <c r="K10" s="91">
        <f t="shared" si="5"/>
        <v>22372</v>
      </c>
      <c r="L10" s="91">
        <f t="shared" si="5"/>
        <v>271124</v>
      </c>
      <c r="M10" s="91">
        <f t="shared" si="5"/>
        <v>12872</v>
      </c>
      <c r="N10" s="91">
        <f t="shared" si="5"/>
        <v>34</v>
      </c>
      <c r="O10" s="91">
        <f t="shared" si="5"/>
        <v>363</v>
      </c>
      <c r="P10" s="91">
        <f t="shared" si="5"/>
        <v>0</v>
      </c>
      <c r="Q10" s="91">
        <f t="shared" si="5"/>
        <v>0</v>
      </c>
      <c r="R10" s="91">
        <f t="shared" si="5"/>
        <v>0</v>
      </c>
      <c r="S10" s="91">
        <f t="shared" si="5"/>
        <v>0</v>
      </c>
      <c r="T10" s="91">
        <f t="shared" si="5"/>
        <v>0</v>
      </c>
      <c r="U10" s="91">
        <f t="shared" si="5"/>
        <v>0</v>
      </c>
      <c r="V10" s="91">
        <f t="shared" si="5"/>
        <v>264</v>
      </c>
      <c r="W10" s="91">
        <f t="shared" si="5"/>
        <v>0</v>
      </c>
      <c r="X10" s="91">
        <f t="shared" si="5"/>
        <v>6</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SD</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325</v>
      </c>
      <c r="K11" s="91">
        <f t="shared" si="7"/>
        <v>52309</v>
      </c>
      <c r="L11" s="91">
        <f t="shared" si="7"/>
        <v>44132</v>
      </c>
      <c r="M11" s="91">
        <f t="shared" si="7"/>
        <v>0</v>
      </c>
      <c r="N11" s="91">
        <f t="shared" si="7"/>
        <v>0</v>
      </c>
      <c r="O11" s="91">
        <f t="shared" si="7"/>
        <v>0</v>
      </c>
      <c r="P11" s="91">
        <f t="shared" si="7"/>
        <v>0</v>
      </c>
      <c r="Q11" s="91">
        <f t="shared" si="7"/>
        <v>841</v>
      </c>
      <c r="R11" s="91">
        <f t="shared" si="7"/>
        <v>150</v>
      </c>
      <c r="S11" s="91">
        <f t="shared" si="7"/>
        <v>0</v>
      </c>
      <c r="T11" s="91">
        <f t="shared" si="7"/>
        <v>35</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SD</v>
      </c>
      <c r="C14" s="91">
        <f t="shared" ref="C14:BK14" si="9">IF(C10&gt;C11,C10-C11,0)</f>
        <v>0</v>
      </c>
      <c r="D14" s="91">
        <f t="shared" si="9"/>
        <v>0</v>
      </c>
      <c r="E14" s="91">
        <f t="shared" si="9"/>
        <v>0</v>
      </c>
      <c r="F14" s="91">
        <f t="shared" si="9"/>
        <v>0</v>
      </c>
      <c r="G14" s="91">
        <f t="shared" si="9"/>
        <v>0</v>
      </c>
      <c r="H14" s="91">
        <f t="shared" si="9"/>
        <v>0</v>
      </c>
      <c r="I14" s="91">
        <f t="shared" si="9"/>
        <v>0</v>
      </c>
      <c r="J14" s="91">
        <f t="shared" si="9"/>
        <v>78137</v>
      </c>
      <c r="K14" s="91">
        <f t="shared" si="9"/>
        <v>0</v>
      </c>
      <c r="L14" s="91">
        <f t="shared" si="9"/>
        <v>226992</v>
      </c>
      <c r="M14" s="91">
        <f t="shared" si="9"/>
        <v>12872</v>
      </c>
      <c r="N14" s="91">
        <f t="shared" si="9"/>
        <v>34</v>
      </c>
      <c r="O14" s="91">
        <f t="shared" si="9"/>
        <v>363</v>
      </c>
      <c r="P14" s="91">
        <f t="shared" si="9"/>
        <v>0</v>
      </c>
      <c r="Q14" s="91">
        <f t="shared" si="9"/>
        <v>0</v>
      </c>
      <c r="R14" s="91">
        <f t="shared" si="9"/>
        <v>0</v>
      </c>
      <c r="S14" s="91">
        <f t="shared" si="9"/>
        <v>0</v>
      </c>
      <c r="T14" s="91">
        <f t="shared" si="9"/>
        <v>0</v>
      </c>
      <c r="U14" s="91">
        <f t="shared" si="9"/>
        <v>0</v>
      </c>
      <c r="V14" s="91">
        <f t="shared" si="9"/>
        <v>264</v>
      </c>
      <c r="W14" s="91">
        <f t="shared" si="9"/>
        <v>0</v>
      </c>
      <c r="X14" s="91">
        <f t="shared" si="9"/>
        <v>6</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SD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29937</v>
      </c>
      <c r="L15" s="91">
        <f t="shared" si="10"/>
        <v>0</v>
      </c>
      <c r="M15" s="91">
        <f t="shared" si="10"/>
        <v>0</v>
      </c>
      <c r="N15" s="91">
        <f t="shared" si="10"/>
        <v>0</v>
      </c>
      <c r="O15" s="91">
        <f t="shared" si="10"/>
        <v>0</v>
      </c>
      <c r="P15" s="91">
        <f t="shared" si="10"/>
        <v>0</v>
      </c>
      <c r="Q15" s="91">
        <f t="shared" si="10"/>
        <v>841</v>
      </c>
      <c r="R15" s="91">
        <f t="shared" si="10"/>
        <v>150</v>
      </c>
      <c r="S15" s="91">
        <f t="shared" si="10"/>
        <v>0</v>
      </c>
      <c r="T15" s="91">
        <f t="shared" si="10"/>
        <v>35</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5.4668265463548241E-7</v>
      </c>
      <c r="P864" s="107">
        <f>P138/SUMIFS(P$3:P$722,$B$3:$B$722,$B864)*SUMIFS(Calculations!$E$3:$E$53,Calculations!$A$3:$A$53,$B864)</f>
        <v>1.0733440051313835E-6</v>
      </c>
      <c r="Q864" s="107">
        <f>Q138/SUMIFS(Q$3:Q$722,$B$3:$B$722,$B864)*SUMIFS(Calculations!$E$3:$E$53,Calculations!$A$3:$A$53,$B864)</f>
        <v>1.6337135910995393E-6</v>
      </c>
      <c r="R864" s="107">
        <f>R138/SUMIFS(R$3:R$722,$B$3:$B$722,$B864)*SUMIFS(Calculations!$E$3:$E$53,Calculations!$A$3:$A$53,$B864)</f>
        <v>2.1988754993812542E-6</v>
      </c>
    </row>
    <row r="865" spans="2:18" ht="15.75" customHeight="1">
      <c r="B865" s="107" t="s">
        <v>550</v>
      </c>
      <c r="C865" s="107" t="s">
        <v>449</v>
      </c>
      <c r="D865" s="107" t="s">
        <v>640</v>
      </c>
      <c r="E865" s="107" t="str">
        <f t="shared" si="302"/>
        <v>hard coal</v>
      </c>
      <c r="F865" s="107">
        <f>F139/SUMIFS(F$3:F$722,$B$3:$B$722,$B865)*SUMIFS(Calculations!$E$3:$E$53,Calculations!$A$3:$A$53,$B865)</f>
        <v>0.10264753402967756</v>
      </c>
      <c r="G865" s="107">
        <f>G139/SUMIFS(G$3:G$722,$B$3:$B$722,$B865)*SUMIFS(Calculations!$E$3:$E$53,Calculations!$A$3:$A$53,$B865)</f>
        <v>0.10192445392587196</v>
      </c>
      <c r="H865" s="107">
        <f>H139/SUMIFS(H$3:H$722,$B$3:$B$722,$B865)*SUMIFS(Calculations!$E$3:$E$53,Calculations!$A$3:$A$53,$B865)</f>
        <v>0.10120735765720724</v>
      </c>
      <c r="I865" s="107">
        <f>I139/SUMIFS(I$3:I$722,$B$3:$B$722,$B865)*SUMIFS(Calculations!$E$3:$E$53,Calculations!$A$3:$A$53,$B865)</f>
        <v>0.10162191717836611</v>
      </c>
      <c r="J865" s="107">
        <f>J139/SUMIFS(J$3:J$722,$B$3:$B$722,$B865)*SUMIFS(Calculations!$E$3:$E$53,Calculations!$A$3:$A$53,$B865)</f>
        <v>0.10203145003707059</v>
      </c>
      <c r="K865" s="107">
        <f>K139/SUMIFS(K$3:K$722,$B$3:$B$722,$B865)*SUMIFS(Calculations!$E$3:$E$53,Calculations!$A$3:$A$53,$B865)</f>
        <v>0.10303601075129937</v>
      </c>
      <c r="L865" s="107">
        <f>L139/SUMIFS(L$3:L$722,$B$3:$B$722,$B865)*SUMIFS(Calculations!$E$3:$E$53,Calculations!$A$3:$A$53,$B865)</f>
        <v>0.1040530623973813</v>
      </c>
      <c r="M865" s="107">
        <f>M139/SUMIFS(M$3:M$722,$B$3:$B$722,$B865)*SUMIFS(Calculations!$E$3:$E$53,Calculations!$A$3:$A$53,$B865)</f>
        <v>0.10418093621424553</v>
      </c>
      <c r="N865" s="107">
        <f>N139/SUMIFS(N$3:N$722,$B$3:$B$722,$B865)*SUMIFS(Calculations!$E$3:$E$53,Calculations!$A$3:$A$53,$B865)</f>
        <v>0.10430969476784603</v>
      </c>
      <c r="O865" s="107">
        <f>O139/SUMIFS(O$3:O$722,$B$3:$B$722,$B865)*SUMIFS(Calculations!$E$3:$E$53,Calculations!$A$3:$A$53,$B865)</f>
        <v>0.10200044591948</v>
      </c>
      <c r="P865" s="107">
        <f>P139/SUMIFS(P$3:P$722,$B$3:$B$722,$B865)*SUMIFS(Calculations!$E$3:$E$53,Calculations!$A$3:$A$53,$B865)</f>
        <v>9.9775769305361889E-2</v>
      </c>
      <c r="Q865" s="107">
        <f>Q139/SUMIFS(Q$3:Q$722,$B$3:$B$722,$B865)*SUMIFS(Calculations!$E$3:$E$53,Calculations!$A$3:$A$53,$B865)</f>
        <v>0.10056094507618452</v>
      </c>
      <c r="R865" s="107">
        <f>R139/SUMIFS(R$3:R$722,$B$3:$B$722,$B865)*SUMIFS(Calculations!$E$3:$E$53,Calculations!$A$3:$A$53,$B865)</f>
        <v>0.10135283572850826</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2.9938384431004213E-3</v>
      </c>
      <c r="G868" s="107">
        <f>G142/SUMIFS(G$3:G$722,$B$3:$B$722,$B868)*SUMIFS(Calculations!$E$3:$E$53,Calculations!$A$3:$A$53,$B868)</f>
        <v>3.0795235886250725E-3</v>
      </c>
      <c r="H868" s="107">
        <f>H142/SUMIFS(H$3:H$722,$B$3:$B$722,$B868)*SUMIFS(Calculations!$E$3:$E$53,Calculations!$A$3:$A$53,$B868)</f>
        <v>3.1644996484175365E-3</v>
      </c>
      <c r="I868" s="107">
        <f>I142/SUMIFS(I$3:I$722,$B$3:$B$722,$B868)*SUMIFS(Calculations!$E$3:$E$53,Calculations!$A$3:$A$53,$B868)</f>
        <v>3.1451973566375704E-3</v>
      </c>
      <c r="J868" s="107">
        <f>J142/SUMIFS(J$3:J$722,$B$3:$B$722,$B868)*SUMIFS(Calculations!$E$3:$E$53,Calculations!$A$3:$A$53,$B868)</f>
        <v>3.1261291111173641E-3</v>
      </c>
      <c r="K868" s="107">
        <f>K142/SUMIFS(K$3:K$722,$B$3:$B$722,$B868)*SUMIFS(Calculations!$E$3:$E$53,Calculations!$A$3:$A$53,$B868)</f>
        <v>3.1454445181942408E-3</v>
      </c>
      <c r="L868" s="107">
        <f>L142/SUMIFS(L$3:L$722,$B$3:$B$722,$B868)*SUMIFS(Calculations!$E$3:$E$53,Calculations!$A$3:$A$53,$B868)</f>
        <v>3.1650000973484204E-3</v>
      </c>
      <c r="M868" s="107">
        <f>M142/SUMIFS(M$3:M$722,$B$3:$B$722,$B868)*SUMIFS(Calculations!$E$3:$E$53,Calculations!$A$3:$A$53,$B868)</f>
        <v>3.1759113937337743E-3</v>
      </c>
      <c r="N868" s="107">
        <f>N142/SUMIFS(N$3:N$722,$B$3:$B$722,$B868)*SUMIFS(Calculations!$E$3:$E$53,Calculations!$A$3:$A$53,$B868)</f>
        <v>3.186898183484296E-3</v>
      </c>
      <c r="O868" s="107">
        <f>O142/SUMIFS(O$3:O$722,$B$3:$B$722,$B868)*SUMIFS(Calculations!$E$3:$E$53,Calculations!$A$3:$A$53,$B868)</f>
        <v>3.1274523231744804E-3</v>
      </c>
      <c r="P868" s="107">
        <f>P142/SUMIFS(P$3:P$722,$B$3:$B$722,$B868)*SUMIFS(Calculations!$E$3:$E$53,Calculations!$A$3:$A$53,$B868)</f>
        <v>3.0701835644043056E-3</v>
      </c>
      <c r="Q868" s="107">
        <f>Q142/SUMIFS(Q$3:Q$722,$B$3:$B$722,$B868)*SUMIFS(Calculations!$E$3:$E$53,Calculations!$A$3:$A$53,$B868)</f>
        <v>3.0832558855944147E-3</v>
      </c>
      <c r="R868" s="107">
        <f>R142/SUMIFS(R$3:R$722,$B$3:$B$722,$B868)*SUMIFS(Calculations!$E$3:$E$53,Calculations!$A$3:$A$53,$B868)</f>
        <v>3.0964400022461219E-3</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6.4851088493297418E-2</v>
      </c>
      <c r="G870" s="107">
        <f>G144/SUMIFS(G$3:G$722,$B$3:$B$722,$B870)*SUMIFS(Calculations!$E$3:$E$53,Calculations!$A$3:$A$53,$B870)</f>
        <v>7.4171502258809432E-2</v>
      </c>
      <c r="H870" s="107">
        <f>H144/SUMIFS(H$3:H$722,$B$3:$B$722,$B870)*SUMIFS(Calculations!$E$3:$E$53,Calculations!$A$3:$A$53,$B870)</f>
        <v>8.3414785123991683E-2</v>
      </c>
      <c r="I870" s="107">
        <f>I144/SUMIFS(I$3:I$722,$B$3:$B$722,$B870)*SUMIFS(Calculations!$E$3:$E$53,Calculations!$A$3:$A$53,$B870)</f>
        <v>8.2807632402948139E-2</v>
      </c>
      <c r="J870" s="107">
        <f>J144/SUMIFS(J$3:J$722,$B$3:$B$722,$B870)*SUMIFS(Calculations!$E$3:$E$53,Calculations!$A$3:$A$53,$B870)</f>
        <v>8.2207841596493983E-2</v>
      </c>
      <c r="K870" s="107">
        <f>K144/SUMIFS(K$3:K$722,$B$3:$B$722,$B870)*SUMIFS(Calculations!$E$3:$E$53,Calculations!$A$3:$A$53,$B870)</f>
        <v>8.2764721926505191E-2</v>
      </c>
      <c r="L870" s="107">
        <f>L144/SUMIFS(L$3:L$722,$B$3:$B$722,$B870)*SUMIFS(Calculations!$E$3:$E$53,Calculations!$A$3:$A$53,$B870)</f>
        <v>8.3328526630677177E-2</v>
      </c>
      <c r="M870" s="107">
        <f>M144/SUMIFS(M$3:M$722,$B$3:$B$722,$B870)*SUMIFS(Calculations!$E$3:$E$53,Calculations!$A$3:$A$53,$B870)</f>
        <v>8.345909977697627E-2</v>
      </c>
      <c r="N870" s="107">
        <f>N144/SUMIFS(N$3:N$722,$B$3:$B$722,$B870)*SUMIFS(Calculations!$E$3:$E$53,Calculations!$A$3:$A$53,$B870)</f>
        <v>8.3590576336203273E-2</v>
      </c>
      <c r="O870" s="107">
        <f>O144/SUMIFS(O$3:O$722,$B$3:$B$722,$B870)*SUMIFS(Calculations!$E$3:$E$53,Calculations!$A$3:$A$53,$B870)</f>
        <v>8.1865060632587611E-2</v>
      </c>
      <c r="P870" s="107">
        <f>P144/SUMIFS(P$3:P$722,$B$3:$B$722,$B870)*SUMIFS(Calculations!$E$3:$E$53,Calculations!$A$3:$A$53,$B870)</f>
        <v>8.0202738949134808E-2</v>
      </c>
      <c r="Q870" s="107">
        <f>Q144/SUMIFS(Q$3:Q$722,$B$3:$B$722,$B870)*SUMIFS(Calculations!$E$3:$E$53,Calculations!$A$3:$A$53,$B870)</f>
        <v>7.983310101093774E-2</v>
      </c>
      <c r="R870" s="107">
        <f>R144/SUMIFS(R$3:R$722,$B$3:$B$722,$B870)*SUMIFS(Calculations!$E$3:$E$53,Calculations!$A$3:$A$53,$B870)</f>
        <v>7.9460301901643035E-2</v>
      </c>
    </row>
    <row r="871" spans="2:18" ht="15.75" customHeight="1">
      <c r="B871" s="107" t="s">
        <v>550</v>
      </c>
      <c r="C871" s="107" t="s">
        <v>449</v>
      </c>
      <c r="D871" s="107" t="s">
        <v>645</v>
      </c>
      <c r="E871" s="107" t="str">
        <f t="shared" si="302"/>
        <v>natural gas nonpeaker</v>
      </c>
      <c r="F871" s="107">
        <f>F145/SUMIFS(F$3:F$722,$B$3:$B$722,$B871)*SUMIFS(Calculations!$E$3:$E$53,Calculations!$A$3:$A$53,$B871)</f>
        <v>1.9973784404158295E-2</v>
      </c>
      <c r="G871" s="107">
        <f>G145/SUMIFS(G$3:G$722,$B$3:$B$722,$B871)*SUMIFS(Calculations!$E$3:$E$53,Calculations!$A$3:$A$53,$B871)</f>
        <v>1.8238604352188659E-2</v>
      </c>
      <c r="H871" s="107">
        <f>H145/SUMIFS(H$3:H$722,$B$3:$B$722,$B871)*SUMIFS(Calculations!$E$3:$E$53,Calculations!$A$3:$A$53,$B871)</f>
        <v>1.6517783748523567E-2</v>
      </c>
      <c r="I871" s="107">
        <f>I145/SUMIFS(I$3:I$722,$B$3:$B$722,$B871)*SUMIFS(Calculations!$E$3:$E$53,Calculations!$A$3:$A$53,$B871)</f>
        <v>1.6701011403472549E-2</v>
      </c>
      <c r="J871" s="107">
        <f>J145/SUMIFS(J$3:J$722,$B$3:$B$722,$B871)*SUMIFS(Calculations!$E$3:$E$53,Calculations!$A$3:$A$53,$B871)</f>
        <v>1.6882017366416563E-2</v>
      </c>
      <c r="K871" s="107">
        <f>K145/SUMIFS(K$3:K$722,$B$3:$B$722,$B871)*SUMIFS(Calculations!$E$3:$E$53,Calculations!$A$3:$A$53,$B871)</f>
        <v>1.5336711167250012E-2</v>
      </c>
      <c r="L871" s="107">
        <f>L145/SUMIFS(L$3:L$722,$B$3:$B$722,$B871)*SUMIFS(Calculations!$E$3:$E$53,Calculations!$A$3:$A$53,$B871)</f>
        <v>1.3772190286329934E-2</v>
      </c>
      <c r="M871" s="107">
        <f>M145/SUMIFS(M$3:M$722,$B$3:$B$722,$B871)*SUMIFS(Calculations!$E$3:$E$53,Calculations!$A$3:$A$53,$B871)</f>
        <v>1.2277003190639634E-2</v>
      </c>
      <c r="N871" s="107">
        <f>N145/SUMIFS(N$3:N$722,$B$3:$B$722,$B871)*SUMIFS(Calculations!$E$3:$E$53,Calculations!$A$3:$A$53,$B871)</f>
        <v>1.0771471155042988E-2</v>
      </c>
      <c r="O871" s="107">
        <f>O145/SUMIFS(O$3:O$722,$B$3:$B$722,$B871)*SUMIFS(Calculations!$E$3:$E$53,Calculations!$A$3:$A$53,$B871)</f>
        <v>9.684363242475208E-3</v>
      </c>
      <c r="P871" s="107">
        <f>P145/SUMIFS(P$3:P$722,$B$3:$B$722,$B871)*SUMIFS(Calculations!$E$3:$E$53,Calculations!$A$3:$A$53,$B871)</f>
        <v>8.6370687718842487E-3</v>
      </c>
      <c r="Q871" s="107">
        <f>Q145/SUMIFS(Q$3:Q$722,$B$3:$B$722,$B871)*SUMIFS(Calculations!$E$3:$E$53,Calculations!$A$3:$A$53,$B871)</f>
        <v>8.220359910217398E-3</v>
      </c>
      <c r="R871" s="107">
        <f>R145/SUMIFS(R$3:R$722,$B$3:$B$722,$B871)*SUMIFS(Calculations!$E$3:$E$53,Calculations!$A$3:$A$53,$B871)</f>
        <v>7.8000873234197977E-3</v>
      </c>
    </row>
    <row r="872" spans="2:18" ht="15.75" customHeight="1">
      <c r="B872" s="107" t="s">
        <v>550</v>
      </c>
      <c r="C872" s="107" t="s">
        <v>449</v>
      </c>
      <c r="D872" s="107" t="s">
        <v>646</v>
      </c>
      <c r="E872" s="107" t="str">
        <f t="shared" si="302"/>
        <v>natural gas peaker</v>
      </c>
      <c r="F872" s="107">
        <f>F146/SUMIFS(F$3:F$722,$B$3:$B$722,$B872)*SUMIFS(Calculations!$E$3:$E$53,Calculations!$A$3:$A$53,$B872)</f>
        <v>2.4940982500342855E-4</v>
      </c>
      <c r="G872" s="107">
        <f>G146/SUMIFS(G$3:G$722,$B$3:$B$722,$B872)*SUMIFS(Calculations!$E$3:$E$53,Calculations!$A$3:$A$53,$B872)</f>
        <v>1.9224977957735181E-4</v>
      </c>
      <c r="H872" s="107">
        <f>H146/SUMIFS(H$3:H$722,$B$3:$B$722,$B872)*SUMIFS(Calculations!$E$3:$E$53,Calculations!$A$3:$A$53,$B872)</f>
        <v>1.3556276098007527E-4</v>
      </c>
      <c r="I872" s="107">
        <f>I146/SUMIFS(I$3:I$722,$B$3:$B$722,$B872)*SUMIFS(Calculations!$E$3:$E$53,Calculations!$A$3:$A$53,$B872)</f>
        <v>1.6580131063168379E-4</v>
      </c>
      <c r="J872" s="107">
        <f>J146/SUMIFS(J$3:J$722,$B$3:$B$722,$B872)*SUMIFS(Calculations!$E$3:$E$53,Calculations!$A$3:$A$53,$B872)</f>
        <v>1.9567320851327546E-4</v>
      </c>
      <c r="K872" s="107">
        <f>K146/SUMIFS(K$3:K$722,$B$3:$B$722,$B872)*SUMIFS(Calculations!$E$3:$E$53,Calculations!$A$3:$A$53,$B872)</f>
        <v>1.550150168181596E-4</v>
      </c>
      <c r="L872" s="107">
        <f>L146/SUMIFS(L$3:L$722,$B$3:$B$722,$B872)*SUMIFS(Calculations!$E$3:$E$53,Calculations!$A$3:$A$53,$B872)</f>
        <v>1.1385127210415527E-4</v>
      </c>
      <c r="M872" s="107">
        <f>M146/SUMIFS(M$3:M$722,$B$3:$B$722,$B872)*SUMIFS(Calculations!$E$3:$E$53,Calculations!$A$3:$A$53,$B872)</f>
        <v>1.0519632474445199E-4</v>
      </c>
      <c r="N872" s="107">
        <f>N146/SUMIFS(N$3:N$722,$B$3:$B$722,$B872)*SUMIFS(Calculations!$E$3:$E$53,Calculations!$A$3:$A$53,$B872)</f>
        <v>9.6481495306721947E-5</v>
      </c>
      <c r="O872" s="107">
        <f>O146/SUMIFS(O$3:O$722,$B$3:$B$722,$B872)*SUMIFS(Calculations!$E$3:$E$53,Calculations!$A$3:$A$53,$B872)</f>
        <v>9.4681806342007403E-5</v>
      </c>
      <c r="P872" s="107">
        <f>P146/SUMIFS(P$3:P$722,$B$3:$B$722,$B872)*SUMIFS(Calculations!$E$3:$E$53,Calculations!$A$3:$A$53,$B872)</f>
        <v>9.2948027864508191E-5</v>
      </c>
      <c r="Q872" s="107">
        <f>Q146/SUMIFS(Q$3:Q$722,$B$3:$B$722,$B872)*SUMIFS(Calculations!$E$3:$E$53,Calculations!$A$3:$A$53,$B872)</f>
        <v>8.1295991952336813E-5</v>
      </c>
      <c r="R872" s="107">
        <f>R146/SUMIFS(R$3:R$722,$B$3:$B$722,$B872)*SUMIFS(Calculations!$E$3:$E$53,Calculations!$A$3:$A$53,$B872)</f>
        <v>6.9544306963737005E-5</v>
      </c>
    </row>
    <row r="873" spans="2:18" ht="15.75" customHeight="1">
      <c r="B873" s="107" t="s">
        <v>550</v>
      </c>
      <c r="C873" s="107" t="s">
        <v>449</v>
      </c>
      <c r="D873" s="107" t="s">
        <v>647</v>
      </c>
      <c r="E873" s="107" t="str">
        <f t="shared" si="302"/>
        <v>nuclear</v>
      </c>
      <c r="F873" s="107">
        <f>F147/SUMIFS(F$3:F$722,$B$3:$B$722,$B873)*SUMIFS(Calculations!$E$3:$E$53,Calculations!$A$3:$A$53,$B873)</f>
        <v>1.3725306380532954E-2</v>
      </c>
      <c r="G873" s="107">
        <f>G147/SUMIFS(G$3:G$722,$B$3:$B$722,$B873)*SUMIFS(Calculations!$E$3:$E$53,Calculations!$A$3:$A$53,$B873)</f>
        <v>6.8341393317529111E-3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2.114178205199595E-4</v>
      </c>
      <c r="G875" s="107">
        <f>G149/SUMIFS(G$3:G$722,$B$3:$B$722,$B875)*SUMIFS(Calculations!$E$3:$E$53,Calculations!$A$3:$A$53,$B875)</f>
        <v>2.1053939381611517E-4</v>
      </c>
      <c r="H875" s="107">
        <f>H149/SUMIFS(H$3:H$722,$B$3:$B$722,$B875)*SUMIFS(Calculations!$E$3:$E$53,Calculations!$A$3:$A$53,$B875)</f>
        <v>2.0966823651513713E-4</v>
      </c>
      <c r="I875" s="107">
        <f>I149/SUMIFS(I$3:I$722,$B$3:$B$722,$B875)*SUMIFS(Calculations!$E$3:$E$53,Calculations!$A$3:$A$53,$B875)</f>
        <v>2.0838933686974449E-4</v>
      </c>
      <c r="J875" s="107">
        <f>J149/SUMIFS(J$3:J$722,$B$3:$B$722,$B875)*SUMIFS(Calculations!$E$3:$E$53,Calculations!$A$3:$A$53,$B875)</f>
        <v>2.0712594427823054E-4</v>
      </c>
      <c r="K875" s="107">
        <f>K149/SUMIFS(K$3:K$722,$B$3:$B$722,$B875)*SUMIFS(Calculations!$E$3:$E$53,Calculations!$A$3:$A$53,$B875)</f>
        <v>2.0840571289549233E-4</v>
      </c>
      <c r="L875" s="107">
        <f>L149/SUMIFS(L$3:L$722,$B$3:$B$722,$B875)*SUMIFS(Calculations!$E$3:$E$53,Calculations!$A$3:$A$53,$B875)</f>
        <v>2.097013944410218E-4</v>
      </c>
      <c r="M875" s="107">
        <f>M149/SUMIFS(M$3:M$722,$B$3:$B$722,$B875)*SUMIFS(Calculations!$E$3:$E$53,Calculations!$A$3:$A$53,$B875)</f>
        <v>2.1042433725201409E-4</v>
      </c>
      <c r="N875" s="107">
        <f>N149/SUMIFS(N$3:N$722,$B$3:$B$722,$B875)*SUMIFS(Calculations!$E$3:$E$53,Calculations!$A$3:$A$53,$B875)</f>
        <v>2.1115228197879146E-4</v>
      </c>
      <c r="O875" s="107">
        <f>O149/SUMIFS(O$3:O$722,$B$3:$B$722,$B875)*SUMIFS(Calculations!$E$3:$E$53,Calculations!$A$3:$A$53,$B875)</f>
        <v>2.0721361549623488E-4</v>
      </c>
      <c r="P875" s="107">
        <f>P149/SUMIFS(P$3:P$722,$B$3:$B$722,$B875)*SUMIFS(Calculations!$E$3:$E$53,Calculations!$A$3:$A$53,$B875)</f>
        <v>2.0341919584295485E-4</v>
      </c>
      <c r="Q875" s="107">
        <f>Q149/SUMIFS(Q$3:Q$722,$B$3:$B$722,$B875)*SUMIFS(Calculations!$E$3:$E$53,Calculations!$A$3:$A$53,$B875)</f>
        <v>2.0428532029724583E-4</v>
      </c>
      <c r="R875" s="107">
        <f>R149/SUMIFS(R$3:R$722,$B$3:$B$722,$B875)*SUMIFS(Calculations!$E$3:$E$53,Calculations!$A$3:$A$53,$B875)</f>
        <v>2.0515885191219028E-4</v>
      </c>
    </row>
    <row r="876" spans="2:18" ht="15.75" customHeight="1">
      <c r="B876" s="107" t="s">
        <v>550</v>
      </c>
      <c r="C876" s="107" t="s">
        <v>449</v>
      </c>
      <c r="D876" s="107" t="s">
        <v>650</v>
      </c>
      <c r="E876" s="107" t="str">
        <f t="shared" si="302"/>
        <v>solar PV</v>
      </c>
      <c r="F876" s="107">
        <f>F150/SUMIFS(F$3:F$722,$B$3:$B$722,$B876)*SUMIFS(Calculations!$E$3:$E$53,Calculations!$A$3:$A$53,$B876)</f>
        <v>3.1316715220380316E-4</v>
      </c>
      <c r="G876" s="107">
        <f>G150/SUMIFS(G$3:G$722,$B$3:$B$722,$B876)*SUMIFS(Calculations!$E$3:$E$53,Calculations!$A$3:$A$53,$B876)</f>
        <v>3.1472893504171578E-4</v>
      </c>
      <c r="H876" s="107">
        <f>H150/SUMIFS(H$3:H$722,$B$3:$B$722,$B876)*SUMIFS(Calculations!$E$3:$E$53,Calculations!$A$3:$A$53,$B876)</f>
        <v>3.1627779337654979E-4</v>
      </c>
      <c r="I876" s="107">
        <f>I150/SUMIFS(I$3:I$722,$B$3:$B$722,$B876)*SUMIFS(Calculations!$E$3:$E$53,Calculations!$A$3:$A$53,$B876)</f>
        <v>3.1626990521404417E-4</v>
      </c>
      <c r="J876" s="107">
        <f>J150/SUMIFS(J$3:J$722,$B$3:$B$722,$B876)*SUMIFS(Calculations!$E$3:$E$53,Calculations!$A$3:$A$53,$B876)</f>
        <v>3.1626211269794965E-4</v>
      </c>
      <c r="K876" s="107">
        <f>K150/SUMIFS(K$3:K$722,$B$3:$B$722,$B876)*SUMIFS(Calculations!$E$3:$E$53,Calculations!$A$3:$A$53,$B876)</f>
        <v>3.2013591635413091E-4</v>
      </c>
      <c r="L876" s="107">
        <f>L150/SUMIFS(L$3:L$722,$B$3:$B$722,$B876)*SUMIFS(Calculations!$E$3:$E$53,Calculations!$A$3:$A$53,$B876)</f>
        <v>3.2405788774850502E-4</v>
      </c>
      <c r="M876" s="107">
        <f>M150/SUMIFS(M$3:M$722,$B$3:$B$722,$B876)*SUMIFS(Calculations!$E$3:$E$53,Calculations!$A$3:$A$53,$B876)</f>
        <v>3.28827593845537E-4</v>
      </c>
      <c r="N876" s="107">
        <f>N150/SUMIFS(N$3:N$722,$B$3:$B$722,$B876)*SUMIFS(Calculations!$E$3:$E$53,Calculations!$A$3:$A$53,$B876)</f>
        <v>3.3363030071089229E-4</v>
      </c>
      <c r="O876" s="107">
        <f>O150/SUMIFS(O$3:O$722,$B$3:$B$722,$B876)*SUMIFS(Calculations!$E$3:$E$53,Calculations!$A$3:$A$53,$B876)</f>
        <v>3.3263896346942871E-4</v>
      </c>
      <c r="P876" s="107">
        <f>P150/SUMIFS(P$3:P$722,$B$3:$B$722,$B876)*SUMIFS(Calculations!$E$3:$E$53,Calculations!$A$3:$A$53,$B876)</f>
        <v>3.3168393223520341E-4</v>
      </c>
      <c r="Q876" s="107">
        <f>Q150/SUMIFS(Q$3:Q$722,$B$3:$B$722,$B876)*SUMIFS(Calculations!$E$3:$E$53,Calculations!$A$3:$A$53,$B876)</f>
        <v>3.3970198217725037E-4</v>
      </c>
      <c r="R876" s="107">
        <f>R150/SUMIFS(R$3:R$722,$B$3:$B$722,$B876)*SUMIFS(Calculations!$E$3:$E$53,Calculations!$A$3:$A$53,$B876)</f>
        <v>3.4778860307784095E-4</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4.6936311217826628E-5</v>
      </c>
      <c r="G878" s="107">
        <f>G152/SUMIFS(G$3:G$722,$B$3:$B$722,$B878)*SUMIFS(Calculations!$E$3:$E$53,Calculations!$A$3:$A$53,$B878)</f>
        <v>4.6741294028394411E-5</v>
      </c>
      <c r="H878" s="107">
        <f>H152/SUMIFS(H$3:H$722,$B$3:$B$722,$B878)*SUMIFS(Calculations!$E$3:$E$53,Calculations!$A$3:$A$53,$B878)</f>
        <v>4.6547890699867865E-5</v>
      </c>
      <c r="I878" s="107">
        <f>I152/SUMIFS(I$3:I$722,$B$3:$B$722,$B878)*SUMIFS(Calculations!$E$3:$E$53,Calculations!$A$3:$A$53,$B878)</f>
        <v>4.6263965571773715E-5</v>
      </c>
      <c r="J878" s="107">
        <f>J152/SUMIFS(J$3:J$722,$B$3:$B$722,$B878)*SUMIFS(Calculations!$E$3:$E$53,Calculations!$A$3:$A$53,$B878)</f>
        <v>4.5983483123701191E-5</v>
      </c>
      <c r="K878" s="107">
        <f>K152/SUMIFS(K$3:K$722,$B$3:$B$722,$B878)*SUMIFS(Calculations!$E$3:$E$53,Calculations!$A$3:$A$53,$B878)</f>
        <v>4.6037850395038255E-5</v>
      </c>
      <c r="L878" s="107">
        <f>L152/SUMIFS(L$3:L$722,$B$3:$B$722,$B878)*SUMIFS(Calculations!$E$3:$E$53,Calculations!$A$3:$A$53,$B878)</f>
        <v>4.6092893681146445E-5</v>
      </c>
      <c r="M878" s="107">
        <f>M152/SUMIFS(M$3:M$722,$B$3:$B$722,$B878)*SUMIFS(Calculations!$E$3:$E$53,Calculations!$A$3:$A$53,$B878)</f>
        <v>1.2750840282743751E-3</v>
      </c>
      <c r="N878" s="107">
        <f>N152/SUMIFS(N$3:N$722,$B$3:$B$722,$B878)*SUMIFS(Calculations!$E$3:$E$53,Calculations!$A$3:$A$53,$B878)</f>
        <v>2.5125783391386244E-3</v>
      </c>
      <c r="O878" s="107">
        <f>O152/SUMIFS(O$3:O$722,$B$3:$B$722,$B878)*SUMIFS(Calculations!$E$3:$E$53,Calculations!$A$3:$A$53,$B878)</f>
        <v>7.7000796740320223E-3</v>
      </c>
      <c r="P878" s="107">
        <f>P152/SUMIFS(P$3:P$722,$B$3:$B$722,$B878)*SUMIFS(Calculations!$E$3:$E$53,Calculations!$A$3:$A$53,$B878)</f>
        <v>1.2697597768978587E-2</v>
      </c>
      <c r="Q878" s="107">
        <f>Q152/SUMIFS(Q$3:Q$722,$B$3:$B$722,$B878)*SUMIFS(Calculations!$E$3:$E$53,Calculations!$A$3:$A$53,$B878)</f>
        <v>1.2687903968759609E-2</v>
      </c>
      <c r="R878" s="107">
        <f>R152/SUMIFS(R$3:R$722,$B$3:$B$722,$B878)*SUMIFS(Calculations!$E$3:$E$53,Calculations!$A$3:$A$53,$B878)</f>
        <v>1.2678127266441274E-2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0.18278854055300181</v>
      </c>
      <c r="G1105" s="107">
        <f>G379/SUMIFS(G$3:G$722,$B$3:$B$722,$B1105)*SUMIFS(Calculations!$E$3:$E$53,Calculations!$A$3:$A$53,$B1105)</f>
        <v>0.17294366285432014</v>
      </c>
      <c r="H1105" s="107">
        <f>H379/SUMIFS(H$3:H$722,$B$3:$B$722,$B1105)*SUMIFS(Calculations!$E$3:$E$53,Calculations!$A$3:$A$53,$B1105)</f>
        <v>0.16363591206401096</v>
      </c>
      <c r="I1105" s="107">
        <f>I379/SUMIFS(I$3:I$722,$B$3:$B$722,$B1105)*SUMIFS(Calculations!$E$3:$E$53,Calculations!$A$3:$A$53,$B1105)</f>
        <v>0.16529999319419628</v>
      </c>
      <c r="J1105" s="107">
        <f>J379/SUMIFS(J$3:J$722,$B$3:$B$722,$B1105)*SUMIFS(Calculations!$E$3:$E$53,Calculations!$A$3:$A$53,$B1105)</f>
        <v>0.16690567657108055</v>
      </c>
      <c r="K1105" s="107">
        <f>K379/SUMIFS(K$3:K$722,$B$3:$B$722,$B1105)*SUMIFS(Calculations!$E$3:$E$53,Calculations!$A$3:$A$53,$B1105)</f>
        <v>0.16977362741145544</v>
      </c>
      <c r="L1105" s="107">
        <f>L379/SUMIFS(L$3:L$722,$B$3:$B$722,$B1105)*SUMIFS(Calculations!$E$3:$E$53,Calculations!$A$3:$A$53,$B1105)</f>
        <v>0.17253010630665011</v>
      </c>
      <c r="M1105" s="107">
        <f>M379/SUMIFS(M$3:M$722,$B$3:$B$722,$B1105)*SUMIFS(Calculations!$E$3:$E$53,Calculations!$A$3:$A$53,$B1105)</f>
        <v>0.17308975246940744</v>
      </c>
      <c r="N1105" s="107">
        <f>N379/SUMIFS(N$3:N$722,$B$3:$B$722,$B1105)*SUMIFS(Calculations!$E$3:$E$53,Calculations!$A$3:$A$53,$B1105)</f>
        <v>0.17365815370784782</v>
      </c>
      <c r="O1105" s="107">
        <f>O379/SUMIFS(O$3:O$722,$B$3:$B$722,$B1105)*SUMIFS(Calculations!$E$3:$E$53,Calculations!$A$3:$A$53,$B1105)</f>
        <v>0.17012242586725473</v>
      </c>
      <c r="P1105" s="107">
        <f>P379/SUMIFS(P$3:P$722,$B$3:$B$722,$B1105)*SUMIFS(Calculations!$E$3:$E$53,Calculations!$A$3:$A$53,$B1105)</f>
        <v>0.16668309965501429</v>
      </c>
      <c r="Q1105" s="107">
        <f>Q379/SUMIFS(Q$3:Q$722,$B$3:$B$722,$B1105)*SUMIFS(Calculations!$E$3:$E$53,Calculations!$A$3:$A$53,$B1105)</f>
        <v>0.16362085074446089</v>
      </c>
      <c r="R1105" s="107">
        <f>R379/SUMIFS(R$3:R$722,$B$3:$B$722,$B1105)*SUMIFS(Calculations!$E$3:$E$53,Calculations!$A$3:$A$53,$B1105)</f>
        <v>0.16064333296706332</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1.2128649717707171E-2</v>
      </c>
      <c r="G1108" s="107">
        <f>G382/SUMIFS(G$3:G$722,$B$3:$B$722,$B1108)*SUMIFS(Calculations!$E$3:$E$53,Calculations!$A$3:$A$53,$B1108)</f>
        <v>1.2357047364531595E-2</v>
      </c>
      <c r="H1108" s="107">
        <f>H382/SUMIFS(H$3:H$722,$B$3:$B$722,$B1108)*SUMIFS(Calculations!$E$3:$E$53,Calculations!$A$3:$A$53,$B1108)</f>
        <v>1.2572983858899576E-2</v>
      </c>
      <c r="I1108" s="107">
        <f>I382/SUMIFS(I$3:I$722,$B$3:$B$722,$B1108)*SUMIFS(Calculations!$E$3:$E$53,Calculations!$A$3:$A$53,$B1108)</f>
        <v>1.2348431293091721E-2</v>
      </c>
      <c r="J1108" s="107">
        <f>J382/SUMIFS(J$3:J$722,$B$3:$B$722,$B1108)*SUMIFS(Calculations!$E$3:$E$53,Calculations!$A$3:$A$53,$B1108)</f>
        <v>1.2131758971283574E-2</v>
      </c>
      <c r="K1108" s="107">
        <f>K382/SUMIFS(K$3:K$722,$B$3:$B$722,$B1108)*SUMIFS(Calculations!$E$3:$E$53,Calculations!$A$3:$A$53,$B1108)</f>
        <v>1.1891086059773005E-2</v>
      </c>
      <c r="L1108" s="107">
        <f>L382/SUMIFS(L$3:L$722,$B$3:$B$722,$B1108)*SUMIFS(Calculations!$E$3:$E$53,Calculations!$A$3:$A$53,$B1108)</f>
        <v>1.165976765923263E-2</v>
      </c>
      <c r="M1108" s="107">
        <f>M382/SUMIFS(M$3:M$722,$B$3:$B$722,$B1108)*SUMIFS(Calculations!$E$3:$E$53,Calculations!$A$3:$A$53,$B1108)</f>
        <v>1.1749442723294361E-2</v>
      </c>
      <c r="N1108" s="107">
        <f>N382/SUMIFS(N$3:N$722,$B$3:$B$722,$B1108)*SUMIFS(Calculations!$E$3:$E$53,Calculations!$A$3:$A$53,$B1108)</f>
        <v>1.1840520659429535E-2</v>
      </c>
      <c r="O1108" s="107">
        <f>O382/SUMIFS(O$3:O$722,$B$3:$B$722,$B1108)*SUMIFS(Calculations!$E$3:$E$53,Calculations!$A$3:$A$53,$B1108)</f>
        <v>1.1676393282478364E-2</v>
      </c>
      <c r="P1108" s="107">
        <f>P382/SUMIFS(P$3:P$722,$B$3:$B$722,$B1108)*SUMIFS(Calculations!$E$3:$E$53,Calculations!$A$3:$A$53,$B1108)</f>
        <v>1.1516740838867277E-2</v>
      </c>
      <c r="Q1108" s="107">
        <f>Q382/SUMIFS(Q$3:Q$722,$B$3:$B$722,$B1108)*SUMIFS(Calculations!$E$3:$E$53,Calculations!$A$3:$A$53,$B1108)</f>
        <v>1.1354992651844876E-2</v>
      </c>
      <c r="R1108" s="107">
        <f>R382/SUMIFS(R$3:R$722,$B$3:$B$722,$B1108)*SUMIFS(Calculations!$E$3:$E$53,Calculations!$A$3:$A$53,$B1108)</f>
        <v>1.1197719968797704E-2</v>
      </c>
    </row>
    <row r="1109" spans="2:18" ht="15.75" customHeight="1">
      <c r="B1109" s="107" t="s">
        <v>569</v>
      </c>
      <c r="C1109" s="107" t="s">
        <v>449</v>
      </c>
      <c r="D1109" s="107" t="s">
        <v>633</v>
      </c>
      <c r="E1109" s="107" t="str">
        <f t="shared" si="305"/>
        <v>hydro</v>
      </c>
      <c r="F1109" s="107">
        <f>F383/SUMIFS(F$3:F$722,$B$3:$B$722,$B1109)*SUMIFS(Calculations!$E$3:$E$53,Calculations!$A$3:$A$53,$B1109)</f>
        <v>4.2694552103350276E-2</v>
      </c>
      <c r="G1109" s="107">
        <f>G383/SUMIFS(G$3:G$722,$B$3:$B$722,$B1109)*SUMIFS(Calculations!$E$3:$E$53,Calculations!$A$3:$A$53,$B1109)</f>
        <v>4.5225785358360075E-2</v>
      </c>
      <c r="H1109" s="107">
        <f>H383/SUMIFS(H$3:H$722,$B$3:$B$722,$B1109)*SUMIFS(Calculations!$E$3:$E$53,Calculations!$A$3:$A$53,$B1109)</f>
        <v>4.7618917000099951E-2</v>
      </c>
      <c r="I1109" s="107">
        <f>I383/SUMIFS(I$3:I$722,$B$3:$B$722,$B1109)*SUMIFS(Calculations!$E$3:$E$53,Calculations!$A$3:$A$53,$B1109)</f>
        <v>4.7729061425518124E-2</v>
      </c>
      <c r="J1109" s="107">
        <f>J383/SUMIFS(J$3:J$722,$B$3:$B$722,$B1109)*SUMIFS(Calculations!$E$3:$E$53,Calculations!$A$3:$A$53,$B1109)</f>
        <v>4.7835340542408747E-2</v>
      </c>
      <c r="K1109" s="107">
        <f>K383/SUMIFS(K$3:K$722,$B$3:$B$722,$B1109)*SUMIFS(Calculations!$E$3:$E$53,Calculations!$A$3:$A$53,$B1109)</f>
        <v>4.6838015893175849E-2</v>
      </c>
      <c r="L1109" s="107">
        <f>L383/SUMIFS(L$3:L$722,$B$3:$B$722,$B1109)*SUMIFS(Calculations!$E$3:$E$53,Calculations!$A$3:$A$53,$B1109)</f>
        <v>4.5879455408607515E-2</v>
      </c>
      <c r="M1109" s="107">
        <f>M383/SUMIFS(M$3:M$722,$B$3:$B$722,$B1109)*SUMIFS(Calculations!$E$3:$E$53,Calculations!$A$3:$A$53,$B1109)</f>
        <v>4.4617484949599447E-2</v>
      </c>
      <c r="N1109" s="107">
        <f>N383/SUMIFS(N$3:N$722,$B$3:$B$722,$B1109)*SUMIFS(Calculations!$E$3:$E$53,Calculations!$A$3:$A$53,$B1109)</f>
        <v>4.3335772289869484E-2</v>
      </c>
      <c r="O1109" s="107">
        <f>O383/SUMIFS(O$3:O$722,$B$3:$B$722,$B1109)*SUMIFS(Calculations!$E$3:$E$53,Calculations!$A$3:$A$53,$B1109)</f>
        <v>4.8158024846914949E-2</v>
      </c>
      <c r="P1109" s="107">
        <f>P383/SUMIFS(P$3:P$722,$B$3:$B$722,$B1109)*SUMIFS(Calculations!$E$3:$E$53,Calculations!$A$3:$A$53,$B1109)</f>
        <v>5.2848798676019215E-2</v>
      </c>
      <c r="Q1109" s="107">
        <f>Q383/SUMIFS(Q$3:Q$722,$B$3:$B$722,$B1109)*SUMIFS(Calculations!$E$3:$E$53,Calculations!$A$3:$A$53,$B1109)</f>
        <v>5.7112771754865961E-2</v>
      </c>
      <c r="R1109" s="107">
        <f>R383/SUMIFS(R$3:R$722,$B$3:$B$722,$B1109)*SUMIFS(Calculations!$E$3:$E$53,Calculations!$A$3:$A$53,$B1109)</f>
        <v>6.1258762500705215E-2</v>
      </c>
    </row>
    <row r="1110" spans="2:18" ht="15.75" customHeight="1">
      <c r="B1110" s="107" t="s">
        <v>569</v>
      </c>
      <c r="C1110" s="107" t="s">
        <v>449</v>
      </c>
      <c r="D1110" s="107" t="s">
        <v>644</v>
      </c>
      <c r="E1110" s="107" t="str">
        <f t="shared" si="305"/>
        <v>onshore wind</v>
      </c>
      <c r="F1110" s="107">
        <f>F384/SUMIFS(F$3:F$722,$B$3:$B$722,$B1110)*SUMIFS(Calculations!$E$3:$E$53,Calculations!$A$3:$A$53,$B1110)</f>
        <v>7.1919220396985895E-2</v>
      </c>
      <c r="G1110" s="107">
        <f>G384/SUMIFS(G$3:G$722,$B$3:$B$722,$B1110)*SUMIFS(Calculations!$E$3:$E$53,Calculations!$A$3:$A$53,$B1110)</f>
        <v>7.9062215768495744E-2</v>
      </c>
      <c r="H1110" s="107">
        <f>H384/SUMIFS(H$3:H$722,$B$3:$B$722,$B1110)*SUMIFS(Calculations!$E$3:$E$53,Calculations!$A$3:$A$53,$B1110)</f>
        <v>8.5815496291548721E-2</v>
      </c>
      <c r="I1110" s="107">
        <f>I384/SUMIFS(I$3:I$722,$B$3:$B$722,$B1110)*SUMIFS(Calculations!$E$3:$E$53,Calculations!$A$3:$A$53,$B1110)</f>
        <v>8.4220003571954527E-2</v>
      </c>
      <c r="J1110" s="107">
        <f>J384/SUMIFS(J$3:J$722,$B$3:$B$722,$B1110)*SUMIFS(Calculations!$E$3:$E$53,Calculations!$A$3:$A$53,$B1110)</f>
        <v>8.2680501626212877E-2</v>
      </c>
      <c r="K1110" s="107">
        <f>K384/SUMIFS(K$3:K$722,$B$3:$B$722,$B1110)*SUMIFS(Calculations!$E$3:$E$53,Calculations!$A$3:$A$53,$B1110)</f>
        <v>8.1073808350578869E-2</v>
      </c>
      <c r="L1110" s="107">
        <f>L384/SUMIFS(L$3:L$722,$B$3:$B$722,$B1110)*SUMIFS(Calculations!$E$3:$E$53,Calculations!$A$3:$A$53,$B1110)</f>
        <v>7.9529564271151973E-2</v>
      </c>
      <c r="M1110" s="107">
        <f>M384/SUMIFS(M$3:M$722,$B$3:$B$722,$B1110)*SUMIFS(Calculations!$E$3:$E$53,Calculations!$A$3:$A$53,$B1110)</f>
        <v>8.0162714185640097E-2</v>
      </c>
      <c r="N1110" s="107">
        <f>N384/SUMIFS(N$3:N$722,$B$3:$B$722,$B1110)*SUMIFS(Calculations!$E$3:$E$53,Calculations!$A$3:$A$53,$B1110)</f>
        <v>8.0805769064709307E-2</v>
      </c>
      <c r="O1110" s="107">
        <f>O384/SUMIFS(O$3:O$722,$B$3:$B$722,$B1110)*SUMIFS(Calculations!$E$3:$E$53,Calculations!$A$3:$A$53,$B1110)</f>
        <v>7.9682014947637408E-2</v>
      </c>
      <c r="P1110" s="107">
        <f>P384/SUMIFS(P$3:P$722,$B$3:$B$722,$B1110)*SUMIFS(Calculations!$E$3:$E$53,Calculations!$A$3:$A$53,$B1110)</f>
        <v>7.8588899989357613E-2</v>
      </c>
      <c r="Q1110" s="107">
        <f>Q384/SUMIFS(Q$3:Q$722,$B$3:$B$722,$B1110)*SUMIFS(Calculations!$E$3:$E$53,Calculations!$A$3:$A$53,$B1110)</f>
        <v>7.7524328197914147E-2</v>
      </c>
      <c r="R1110" s="107">
        <f>R384/SUMIFS(R$3:R$722,$B$3:$B$722,$B1110)*SUMIFS(Calculations!$E$3:$E$53,Calculations!$A$3:$A$53,$B1110)</f>
        <v>7.6489212658019612E-2</v>
      </c>
    </row>
    <row r="1111" spans="2:18" ht="15.75" customHeight="1">
      <c r="B1111" s="107" t="s">
        <v>569</v>
      </c>
      <c r="C1111" s="107" t="s">
        <v>449</v>
      </c>
      <c r="D1111" s="107" t="s">
        <v>645</v>
      </c>
      <c r="E1111" s="107" t="str">
        <f t="shared" si="305"/>
        <v>natural gas nonpeaker</v>
      </c>
      <c r="F1111" s="107">
        <f>F385/SUMIFS(F$3:F$722,$B$3:$B$722,$B1111)*SUMIFS(Calculations!$E$3:$E$53,Calculations!$A$3:$A$53,$B1111)</f>
        <v>4.8606046264655955E-6</v>
      </c>
      <c r="G1111" s="107">
        <f>G385/SUMIFS(G$3:G$722,$B$3:$B$722,$B1111)*SUMIFS(Calculations!$E$3:$E$53,Calculations!$A$3:$A$53,$B1111)</f>
        <v>3.0682216924237113E-6</v>
      </c>
      <c r="H1111" s="107">
        <f>H385/SUMIFS(H$3:H$722,$B$3:$B$722,$B1111)*SUMIFS(Calculations!$E$3:$E$53,Calculations!$A$3:$A$53,$B1111)</f>
        <v>1.3736294200281834E-6</v>
      </c>
      <c r="I1111" s="107">
        <f>I385/SUMIFS(I$3:I$722,$B$3:$B$722,$B1111)*SUMIFS(Calculations!$E$3:$E$53,Calculations!$A$3:$A$53,$B1111)</f>
        <v>2.9925413267967166E-6</v>
      </c>
      <c r="J1111" s="107">
        <f>J385/SUMIFS(J$3:J$722,$B$3:$B$722,$B1111)*SUMIFS(Calculations!$E$3:$E$53,Calculations!$A$3:$A$53,$B1111)</f>
        <v>4.5546406080071146E-6</v>
      </c>
      <c r="K1111" s="107">
        <f>K385/SUMIFS(K$3:K$722,$B$3:$B$722,$B1111)*SUMIFS(Calculations!$E$3:$E$53,Calculations!$A$3:$A$53,$B1111)</f>
        <v>2.8817633391045914E-6</v>
      </c>
      <c r="L1111" s="107">
        <f>L385/SUMIFS(L$3:L$722,$B$3:$B$722,$B1111)*SUMIFS(Calculations!$E$3:$E$53,Calculations!$A$3:$A$53,$B1111)</f>
        <v>1.2739077158268932E-6</v>
      </c>
      <c r="M1111" s="107">
        <f>M385/SUMIFS(M$3:M$722,$B$3:$B$722,$B1111)*SUMIFS(Calculations!$E$3:$E$53,Calculations!$A$3:$A$53,$B1111)</f>
        <v>2.7893360879410412E-6</v>
      </c>
      <c r="N1111" s="107">
        <f>N385/SUMIFS(N$3:N$722,$B$3:$B$722,$B1111)*SUMIFS(Calculations!$E$3:$E$53,Calculations!$A$3:$A$53,$B1111)</f>
        <v>4.328471743287055E-6</v>
      </c>
      <c r="O1111" s="107">
        <f>O385/SUMIFS(O$3:O$722,$B$3:$B$722,$B1111)*SUMIFS(Calculations!$E$3:$E$53,Calculations!$A$3:$A$53,$B1111)</f>
        <v>2.7723014798787112E-6</v>
      </c>
      <c r="P1111" s="107">
        <f>P385/SUMIFS(P$3:P$722,$B$3:$B$722,$B1111)*SUMIFS(Calculations!$E$3:$E$53,Calculations!$A$3:$A$53,$B1111)</f>
        <v>1.2585602025660596E-6</v>
      </c>
      <c r="Q1111" s="107">
        <f>Q385/SUMIFS(Q$3:Q$722,$B$3:$B$722,$B1111)*SUMIFS(Calculations!$E$3:$E$53,Calculations!$A$3:$A$53,$B1111)</f>
        <v>1.2409040185414313E-6</v>
      </c>
      <c r="R1111" s="107">
        <f>R385/SUMIFS(R$3:R$722,$B$3:$B$722,$B1111)*SUMIFS(Calculations!$E$3:$E$53,Calculations!$A$3:$A$53,$B1111)</f>
        <v>1.2237363736667258E-6</v>
      </c>
    </row>
    <row r="1112" spans="2:18" ht="15.75" customHeight="1">
      <c r="B1112" s="107" t="s">
        <v>569</v>
      </c>
      <c r="C1112" s="107" t="s">
        <v>449</v>
      </c>
      <c r="D1112" s="107" t="s">
        <v>646</v>
      </c>
      <c r="E1112" s="107" t="str">
        <f t="shared" si="305"/>
        <v>natural gas peaker</v>
      </c>
      <c r="F1112" s="107">
        <f>F386/SUMIFS(F$3:F$722,$B$3:$B$722,$B1112)*SUMIFS(Calculations!$E$3:$E$53,Calculations!$A$3:$A$53,$B1112)</f>
        <v>1.0584257749381146E-4</v>
      </c>
      <c r="G1112" s="107">
        <f>G386/SUMIFS(G$3:G$722,$B$3:$B$722,$B1112)*SUMIFS(Calculations!$E$3:$E$53,Calculations!$A$3:$A$53,$B1112)</f>
        <v>6.2511278682977409E-5</v>
      </c>
      <c r="H1112" s="107">
        <f>H386/SUMIFS(H$3:H$722,$B$3:$B$722,$B1112)*SUMIFS(Calculations!$E$3:$E$53,Calculations!$A$3:$A$53,$B1112)</f>
        <v>2.1544093198725863E-5</v>
      </c>
      <c r="I1112" s="107">
        <f>I386/SUMIFS(I$3:I$722,$B$3:$B$722,$B1112)*SUMIFS(Calculations!$E$3:$E$53,Calculations!$A$3:$A$53,$B1112)</f>
        <v>7.3000571957435663E-5</v>
      </c>
      <c r="J1112" s="107">
        <f>J386/SUMIFS(J$3:J$722,$B$3:$B$722,$B1112)*SUMIFS(Calculations!$E$3:$E$53,Calculations!$A$3:$A$53,$B1112)</f>
        <v>1.22651283738933E-4</v>
      </c>
      <c r="K1112" s="107">
        <f>K386/SUMIFS(K$3:K$722,$B$3:$B$722,$B1112)*SUMIFS(Calculations!$E$3:$E$53,Calculations!$A$3:$A$53,$B1112)</f>
        <v>1.0828607738042955E-4</v>
      </c>
      <c r="L1112" s="107">
        <f>L386/SUMIFS(L$3:L$722,$B$3:$B$722,$B1112)*SUMIFS(Calculations!$E$3:$E$53,Calculations!$A$3:$A$53,$B1112)</f>
        <v>9.4479220026084024E-5</v>
      </c>
      <c r="M1112" s="107">
        <f>M386/SUMIFS(M$3:M$722,$B$3:$B$722,$B1112)*SUMIFS(Calculations!$E$3:$E$53,Calculations!$A$3:$A$53,$B1112)</f>
        <v>6.427951669486624E-5</v>
      </c>
      <c r="N1112" s="107">
        <f>N386/SUMIFS(N$3:N$722,$B$3:$B$722,$B1112)*SUMIFS(Calculations!$E$3:$E$53,Calculations!$A$3:$A$53,$B1112)</f>
        <v>3.360737076354544E-5</v>
      </c>
      <c r="O1112" s="107">
        <f>O386/SUMIFS(O$3:O$722,$B$3:$B$722,$B1112)*SUMIFS(Calculations!$E$3:$E$53,Calculations!$A$3:$A$53,$B1112)</f>
        <v>3.6166221012205518E-5</v>
      </c>
      <c r="P1112" s="107">
        <f>P386/SUMIFS(P$3:P$722,$B$3:$B$722,$B1112)*SUMIFS(Calculations!$E$3:$E$53,Calculations!$A$3:$A$53,$B1112)</f>
        <v>3.8655304202482413E-5</v>
      </c>
      <c r="Q1112" s="107">
        <f>Q386/SUMIFS(Q$3:Q$722,$B$3:$B$722,$B1112)*SUMIFS(Calculations!$E$3:$E$53,Calculations!$A$3:$A$53,$B1112)</f>
        <v>6.1824983900298863E-5</v>
      </c>
      <c r="R1112" s="107">
        <f>R386/SUMIFS(R$3:R$722,$B$3:$B$722,$B1112)*SUMIFS(Calculations!$E$3:$E$53,Calculations!$A$3:$A$53,$B1112)</f>
        <v>8.4353568353085295E-5</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5.1179129752529232E-4</v>
      </c>
      <c r="G1116" s="107">
        <f>G390/SUMIFS(G$3:G$722,$B$3:$B$722,$B1116)*SUMIFS(Calculations!$E$3:$E$53,Calculations!$A$3:$A$53,$B1116)</f>
        <v>4.9916640460774596E-4</v>
      </c>
      <c r="H1116" s="107">
        <f>H390/SUMIFS(H$3:H$722,$B$3:$B$722,$B1116)*SUMIFS(Calculations!$E$3:$E$53,Calculations!$A$3:$A$53,$B1116)</f>
        <v>4.8723031351271943E-4</v>
      </c>
      <c r="I1116" s="107">
        <f>I390/SUMIFS(I$3:I$722,$B$3:$B$722,$B1116)*SUMIFS(Calculations!$E$3:$E$53,Calculations!$A$3:$A$53,$B1116)</f>
        <v>4.7997465264582446E-4</v>
      </c>
      <c r="J1116" s="107">
        <f>J390/SUMIFS(J$3:J$722,$B$3:$B$722,$B1116)*SUMIFS(Calculations!$E$3:$E$53,Calculations!$A$3:$A$53,$B1116)</f>
        <v>4.7297361535806589E-4</v>
      </c>
      <c r="K1116" s="107">
        <f>K390/SUMIFS(K$3:K$722,$B$3:$B$722,$B1116)*SUMIFS(Calculations!$E$3:$E$53,Calculations!$A$3:$A$53,$B1116)</f>
        <v>4.6575169498804019E-4</v>
      </c>
      <c r="L1116" s="107">
        <f>L390/SUMIFS(L$3:L$722,$B$3:$B$722,$B1116)*SUMIFS(Calculations!$E$3:$E$53,Calculations!$A$3:$A$53,$B1116)</f>
        <v>4.5881047730658562E-4</v>
      </c>
      <c r="M1116" s="107">
        <f>M390/SUMIFS(M$3:M$722,$B$3:$B$722,$B1116)*SUMIFS(Calculations!$E$3:$E$53,Calculations!$A$3:$A$53,$B1116)</f>
        <v>4.6699406996655754E-4</v>
      </c>
      <c r="N1116" s="107">
        <f>N390/SUMIFS(N$3:N$722,$B$3:$B$722,$B1116)*SUMIFS(Calculations!$E$3:$E$53,Calculations!$A$3:$A$53,$B1116)</f>
        <v>4.7530568632769165E-4</v>
      </c>
      <c r="O1116" s="107">
        <f>O390/SUMIFS(O$3:O$722,$B$3:$B$722,$B1116)*SUMIFS(Calculations!$E$3:$E$53,Calculations!$A$3:$A$53,$B1116)</f>
        <v>4.7565978391323925E-4</v>
      </c>
      <c r="P1116" s="107">
        <f>P390/SUMIFS(P$3:P$722,$B$3:$B$722,$B1116)*SUMIFS(Calculations!$E$3:$E$53,Calculations!$A$3:$A$53,$B1116)</f>
        <v>4.7600422702723754E-4</v>
      </c>
      <c r="Q1116" s="107">
        <f>Q390/SUMIFS(Q$3:Q$722,$B$3:$B$722,$B1116)*SUMIFS(Calculations!$E$3:$E$53,Calculations!$A$3:$A$53,$B1116)</f>
        <v>4.7744801368602269E-4</v>
      </c>
      <c r="R1116" s="107">
        <f>R390/SUMIFS(R$3:R$722,$B$3:$B$722,$B1116)*SUMIFS(Calculations!$E$3:$E$53,Calculations!$A$3:$A$53,$B1116)</f>
        <v>4.7885185137814732E-4</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4.5897531594948096E-2</v>
      </c>
      <c r="G1120" s="107">
        <f>G394/SUMIFS(G$3:G$722,$B$3:$B$722,$B1120)*SUMIFS(Calculations!$E$3:$E$53,Calculations!$A$3:$A$53,$B1120)</f>
        <v>4.1561075693028561E-2</v>
      </c>
      <c r="H1120" s="107">
        <f>H394/SUMIFS(H$3:H$722,$B$3:$B$722,$B1120)*SUMIFS(Calculations!$E$3:$E$53,Calculations!$A$3:$A$53,$B1120)</f>
        <v>3.7267220318945526E-2</v>
      </c>
      <c r="I1120" s="107">
        <f>I394/SUMIFS(I$3:I$722,$B$3:$B$722,$B1120)*SUMIFS(Calculations!$E$3:$E$53,Calculations!$A$3:$A$53,$B1120)</f>
        <v>3.6564415010780227E-2</v>
      </c>
      <c r="J1120" s="107">
        <f>J394/SUMIFS(J$3:J$722,$B$3:$B$722,$B1120)*SUMIFS(Calculations!$E$3:$E$53,Calculations!$A$3:$A$53,$B1120)</f>
        <v>3.5851848801634917E-2</v>
      </c>
      <c r="K1120" s="107">
        <f>K394/SUMIFS(K$3:K$722,$B$3:$B$722,$B1120)*SUMIFS(Calculations!$E$3:$E$53,Calculations!$A$3:$A$53,$B1120)</f>
        <v>3.9324523485126189E-2</v>
      </c>
      <c r="L1120" s="107">
        <f>L394/SUMIFS(L$3:L$722,$B$3:$B$722,$B1120)*SUMIFS(Calculations!$E$3:$E$53,Calculations!$A$3:$A$53,$B1120)</f>
        <v>4.2616695873995088E-2</v>
      </c>
      <c r="M1120" s="107">
        <f>M394/SUMIFS(M$3:M$722,$B$3:$B$722,$B1120)*SUMIFS(Calculations!$E$3:$E$53,Calculations!$A$3:$A$53,$B1120)</f>
        <v>4.0163366130014505E-2</v>
      </c>
      <c r="N1120" s="107">
        <f>N394/SUMIFS(N$3:N$722,$B$3:$B$722,$B1120)*SUMIFS(Calculations!$E$3:$E$53,Calculations!$A$3:$A$53,$B1120)</f>
        <v>3.7661180515124806E-2</v>
      </c>
      <c r="O1120" s="107">
        <f>O394/SUMIFS(O$3:O$722,$B$3:$B$722,$B1120)*SUMIFS(Calculations!$E$3:$E$53,Calculations!$A$3:$A$53,$B1120)</f>
        <v>3.6900103748581485E-2</v>
      </c>
      <c r="P1120" s="107">
        <f>P394/SUMIFS(P$3:P$722,$B$3:$B$722,$B1120)*SUMIFS(Calculations!$E$3:$E$53,Calculations!$A$3:$A$53,$B1120)</f>
        <v>3.6124416631589454E-2</v>
      </c>
      <c r="Q1120" s="107">
        <f>Q394/SUMIFS(Q$3:Q$722,$B$3:$B$722,$B1120)*SUMIFS(Calculations!$E$3:$E$53,Calculations!$A$3:$A$53,$B1120)</f>
        <v>3.8387895585377751E-2</v>
      </c>
      <c r="R1120" s="107">
        <f>R394/SUMIFS(R$3:R$722,$B$3:$B$722,$B1120)*SUMIFS(Calculations!$E$3:$E$53,Calculations!$A$3:$A$53,$B1120)</f>
        <v>4.0570549104948873E-2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6.9695119944385639E-3</v>
      </c>
      <c r="G1123" s="107">
        <f>G397/SUMIFS(G$3:G$722,$B$3:$B$722,$B1123)*SUMIFS(Calculations!$E$3:$E$53,Calculations!$A$3:$A$53,$B1123)</f>
        <v>6.9351094242147493E-3</v>
      </c>
      <c r="H1123" s="107">
        <f>H397/SUMIFS(H$3:H$722,$B$3:$B$722,$B1123)*SUMIFS(Calculations!$E$3:$E$53,Calculations!$A$3:$A$53,$B1123)</f>
        <v>6.9010448183755872E-3</v>
      </c>
      <c r="I1123" s="107">
        <f>I397/SUMIFS(I$3:I$722,$B$3:$B$722,$B1123)*SUMIFS(Calculations!$E$3:$E$53,Calculations!$A$3:$A$53,$B1123)</f>
        <v>6.9492051121665451E-3</v>
      </c>
      <c r="J1123" s="107">
        <f>J397/SUMIFS(J$3:J$722,$B$3:$B$722,$B1123)*SUMIFS(Calculations!$E$3:$E$53,Calculations!$A$3:$A$53,$B1123)</f>
        <v>6.9980342794753909E-3</v>
      </c>
      <c r="K1123" s="107">
        <f>K397/SUMIFS(K$3:K$722,$B$3:$B$722,$B1123)*SUMIFS(Calculations!$E$3:$E$53,Calculations!$A$3:$A$53,$B1123)</f>
        <v>6.8113099926171705E-3</v>
      </c>
      <c r="L1123" s="107">
        <f>L397/SUMIFS(L$3:L$722,$B$3:$B$722,$B1123)*SUMIFS(Calculations!$E$3:$E$53,Calculations!$A$3:$A$53,$B1123)</f>
        <v>6.6342912397670357E-3</v>
      </c>
      <c r="M1123" s="107">
        <f>M397/SUMIFS(M$3:M$722,$B$3:$B$722,$B1123)*SUMIFS(Calculations!$E$3:$E$53,Calculations!$A$3:$A$53,$B1123)</f>
        <v>6.8424435754293198E-3</v>
      </c>
      <c r="N1123" s="107">
        <f>N397/SUMIFS(N$3:N$722,$B$3:$B$722,$B1123)*SUMIFS(Calculations!$E$3:$E$53,Calculations!$A$3:$A$53,$B1123)</f>
        <v>7.0547410789662049E-3</v>
      </c>
      <c r="O1123" s="107">
        <f>O397/SUMIFS(O$3:O$722,$B$3:$B$722,$B1123)*SUMIFS(Calculations!$E$3:$E$53,Calculations!$A$3:$A$53,$B1123)</f>
        <v>7.1212535198437038E-3</v>
      </c>
      <c r="P1123" s="107">
        <f>P397/SUMIFS(P$3:P$722,$B$3:$B$722,$B1123)*SUMIFS(Calculations!$E$3:$E$53,Calculations!$A$3:$A$53,$B1123)</f>
        <v>7.1890427965321689E-3</v>
      </c>
      <c r="Q1123" s="107">
        <f>Q397/SUMIFS(Q$3:Q$722,$B$3:$B$722,$B1123)*SUMIFS(Calculations!$E$3:$E$53,Calculations!$A$3:$A$53,$B1123)</f>
        <v>7.0583544940317098E-3</v>
      </c>
      <c r="R1123" s="107">
        <f>R397/SUMIFS(R$3:R$722,$B$3:$B$722,$B1123)*SUMIFS(Calculations!$E$3:$E$53,Calculations!$A$3:$A$53,$B1123)</f>
        <v>6.9323328745498946E-3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4.576210822889705E-2</v>
      </c>
      <c r="G1125" s="107">
        <f>G399/SUMIFS(G$3:G$722,$B$3:$B$722,$B1125)*SUMIFS(Calculations!$E$3:$E$53,Calculations!$A$3:$A$53,$B1125)</f>
        <v>5.0647745468357562E-2</v>
      </c>
      <c r="H1125" s="107">
        <f>H399/SUMIFS(H$3:H$722,$B$3:$B$722,$B1125)*SUMIFS(Calculations!$E$3:$E$53,Calculations!$A$3:$A$53,$B1125)</f>
        <v>5.5485387125728404E-2</v>
      </c>
      <c r="I1125" s="107">
        <f>I399/SUMIFS(I$3:I$722,$B$3:$B$722,$B1125)*SUMIFS(Calculations!$E$3:$E$53,Calculations!$A$3:$A$53,$B1125)</f>
        <v>5.5823685146937564E-2</v>
      </c>
      <c r="J1125" s="107">
        <f>J399/SUMIFS(J$3:J$722,$B$3:$B$722,$B1125)*SUMIFS(Calculations!$E$3:$E$53,Calculations!$A$3:$A$53,$B1125)</f>
        <v>5.6166681615139658E-2</v>
      </c>
      <c r="K1125" s="107">
        <f>K399/SUMIFS(K$3:K$722,$B$3:$B$722,$B1125)*SUMIFS(Calculations!$E$3:$E$53,Calculations!$A$3:$A$53,$B1125)</f>
        <v>5.4252207497665419E-2</v>
      </c>
      <c r="L1125" s="107">
        <f>L399/SUMIFS(L$3:L$722,$B$3:$B$722,$B1125)*SUMIFS(Calculations!$E$3:$E$53,Calculations!$A$3:$A$53,$B1125)</f>
        <v>5.2437243700821583E-2</v>
      </c>
      <c r="M1125" s="107">
        <f>M399/SUMIFS(M$3:M$722,$B$3:$B$722,$B1125)*SUMIFS(Calculations!$E$3:$E$53,Calculations!$A$3:$A$53,$B1125)</f>
        <v>5.3351651853192288E-2</v>
      </c>
      <c r="N1125" s="107">
        <f>N399/SUMIFS(N$3:N$722,$B$3:$B$722,$B1125)*SUMIFS(Calculations!$E$3:$E$53,Calculations!$A$3:$A$53,$B1125)</f>
        <v>5.4284269627306689E-2</v>
      </c>
      <c r="O1125" s="107">
        <f>O399/SUMIFS(O$3:O$722,$B$3:$B$722,$B1125)*SUMIFS(Calculations!$E$3:$E$53,Calculations!$A$3:$A$53,$B1125)</f>
        <v>5.4647047234820847E-2</v>
      </c>
      <c r="P1125" s="107">
        <f>P399/SUMIFS(P$3:P$722,$B$3:$B$722,$B1125)*SUMIFS(Calculations!$E$3:$E$53,Calculations!$A$3:$A$53,$B1125)</f>
        <v>5.5016789064886135E-2</v>
      </c>
      <c r="Q1125" s="107">
        <f>Q399/SUMIFS(Q$3:Q$722,$B$3:$B$722,$B1125)*SUMIFS(Calculations!$E$3:$E$53,Calculations!$A$3:$A$53,$B1125)</f>
        <v>5.3679702080501858E-2</v>
      </c>
      <c r="R1125" s="107">
        <f>R399/SUMIFS(R$3:R$722,$B$3:$B$722,$B1125)*SUMIFS(Calculations!$E$3:$E$53,Calculations!$A$3:$A$53,$B1125)</f>
        <v>5.2390360464334103E-2</v>
      </c>
    </row>
    <row r="1126" spans="2:18" ht="15.75" customHeight="1">
      <c r="B1126" s="107" t="s">
        <v>562</v>
      </c>
      <c r="C1126" s="107" t="s">
        <v>449</v>
      </c>
      <c r="D1126" s="107" t="s">
        <v>645</v>
      </c>
      <c r="E1126" s="107" t="str">
        <f t="shared" si="306"/>
        <v>natural gas nonpeaker</v>
      </c>
      <c r="F1126" s="107">
        <f>F400/SUMIFS(F$3:F$722,$B$3:$B$722,$B1126)*SUMIFS(Calculations!$E$3:$E$53,Calculations!$A$3:$A$53,$B1126)</f>
        <v>8.9438022216143504E-4</v>
      </c>
      <c r="G1126" s="107">
        <f>G400/SUMIFS(G$3:G$722,$B$3:$B$722,$B1126)*SUMIFS(Calculations!$E$3:$E$53,Calculations!$A$3:$A$53,$B1126)</f>
        <v>6.5146167266304526E-4</v>
      </c>
      <c r="H1126" s="107">
        <f>H400/SUMIFS(H$3:H$722,$B$3:$B$722,$B1126)*SUMIFS(Calculations!$E$3:$E$53,Calculations!$A$3:$A$53,$B1126)</f>
        <v>4.1092950934359338E-4</v>
      </c>
      <c r="I1126" s="107">
        <f>I400/SUMIFS(I$3:I$722,$B$3:$B$722,$B1126)*SUMIFS(Calculations!$E$3:$E$53,Calculations!$A$3:$A$53,$B1126)</f>
        <v>5.1825578615315334E-4</v>
      </c>
      <c r="J1126" s="107">
        <f>J400/SUMIFS(J$3:J$722,$B$3:$B$722,$B1126)*SUMIFS(Calculations!$E$3:$E$53,Calculations!$A$3:$A$53,$B1126)</f>
        <v>6.2707266234823475E-4</v>
      </c>
      <c r="K1126" s="107">
        <f>K400/SUMIFS(K$3:K$722,$B$3:$B$722,$B1126)*SUMIFS(Calculations!$E$3:$E$53,Calculations!$A$3:$A$53,$B1126)</f>
        <v>4.3135534141627071E-4</v>
      </c>
      <c r="L1126" s="107">
        <f>L400/SUMIFS(L$3:L$722,$B$3:$B$722,$B1126)*SUMIFS(Calculations!$E$3:$E$53,Calculations!$A$3:$A$53,$B1126)</f>
        <v>2.4581099340731242E-4</v>
      </c>
      <c r="M1126" s="107">
        <f>M400/SUMIFS(M$3:M$722,$B$3:$B$722,$B1126)*SUMIFS(Calculations!$E$3:$E$53,Calculations!$A$3:$A$53,$B1126)</f>
        <v>2.3579767758843885E-4</v>
      </c>
      <c r="N1126" s="107">
        <f>N400/SUMIFS(N$3:N$722,$B$3:$B$722,$B1126)*SUMIFS(Calculations!$E$3:$E$53,Calculations!$A$3:$A$53,$B1126)</f>
        <v>2.2558495552740826E-4</v>
      </c>
      <c r="O1126" s="107">
        <f>O400/SUMIFS(O$3:O$722,$B$3:$B$722,$B1126)*SUMIFS(Calculations!$E$3:$E$53,Calculations!$A$3:$A$53,$B1126)</f>
        <v>1.5847040741152378E-4</v>
      </c>
      <c r="P1126" s="107">
        <f>P400/SUMIFS(P$3:P$722,$B$3:$B$722,$B1126)*SUMIFS(Calculations!$E$3:$E$53,Calculations!$A$3:$A$53,$B1126)</f>
        <v>9.0067464863848509E-5</v>
      </c>
      <c r="Q1126" s="107">
        <f>Q400/SUMIFS(Q$3:Q$722,$B$3:$B$722,$B1126)*SUMIFS(Calculations!$E$3:$E$53,Calculations!$A$3:$A$53,$B1126)</f>
        <v>8.8430144788461824E-5</v>
      </c>
      <c r="R1126" s="107">
        <f>R400/SUMIFS(R$3:R$722,$B$3:$B$722,$B1126)*SUMIFS(Calculations!$E$3:$E$53,Calculations!$A$3:$A$53,$B1126)</f>
        <v>8.6851290954090599E-5</v>
      </c>
    </row>
    <row r="1127" spans="2:18" ht="15.75" customHeight="1">
      <c r="B1127" s="107" t="s">
        <v>562</v>
      </c>
      <c r="C1127" s="107" t="s">
        <v>449</v>
      </c>
      <c r="D1127" s="107" t="s">
        <v>646</v>
      </c>
      <c r="E1127" s="107" t="str">
        <f t="shared" si="306"/>
        <v>natural gas peaker</v>
      </c>
      <c r="F1127" s="107">
        <f>F401/SUMIFS(F$3:F$722,$B$3:$B$722,$B1127)*SUMIFS(Calculations!$E$3:$E$53,Calculations!$A$3:$A$53,$B1127)</f>
        <v>1.0550959921765796E-3</v>
      </c>
      <c r="G1127" s="107">
        <f>G401/SUMIFS(G$3:G$722,$B$3:$B$722,$B1127)*SUMIFS(Calculations!$E$3:$E$53,Calculations!$A$3:$A$53,$B1127)</f>
        <v>9.6787039524485357E-4</v>
      </c>
      <c r="H1127" s="107">
        <f>H401/SUMIFS(H$3:H$722,$B$3:$B$722,$B1127)*SUMIFS(Calculations!$E$3:$E$53,Calculations!$A$3:$A$53,$B1127)</f>
        <v>8.8150168618520341E-4</v>
      </c>
      <c r="I1127" s="107">
        <f>I401/SUMIFS(I$3:I$722,$B$3:$B$722,$B1127)*SUMIFS(Calculations!$E$3:$E$53,Calculations!$A$3:$A$53,$B1127)</f>
        <v>7.7727779851946078E-4</v>
      </c>
      <c r="J1127" s="107">
        <f>J401/SUMIFS(J$3:J$722,$B$3:$B$722,$B1127)*SUMIFS(Calculations!$E$3:$E$53,Calculations!$A$3:$A$53,$B1127)</f>
        <v>6.71606398953283E-4</v>
      </c>
      <c r="K1127" s="107">
        <f>K401/SUMIFS(K$3:K$722,$B$3:$B$722,$B1127)*SUMIFS(Calculations!$E$3:$E$53,Calculations!$A$3:$A$53,$B1127)</f>
        <v>6.4445130793434945E-4</v>
      </c>
      <c r="L1127" s="107">
        <f>L401/SUMIFS(L$3:L$722,$B$3:$B$722,$B1127)*SUMIFS(Calculations!$E$3:$E$53,Calculations!$A$3:$A$53,$B1127)</f>
        <v>6.1870768118614072E-4</v>
      </c>
      <c r="M1127" s="107">
        <f>M401/SUMIFS(M$3:M$722,$B$3:$B$722,$B1127)*SUMIFS(Calculations!$E$3:$E$53,Calculations!$A$3:$A$53,$B1127)</f>
        <v>6.1541408059592371E-4</v>
      </c>
      <c r="N1127" s="107">
        <f>N401/SUMIFS(N$3:N$722,$B$3:$B$722,$B1127)*SUMIFS(Calculations!$E$3:$E$53,Calculations!$A$3:$A$53,$B1127)</f>
        <v>6.1205489089129715E-4</v>
      </c>
      <c r="O1127" s="107">
        <f>O401/SUMIFS(O$3:O$722,$B$3:$B$722,$B1127)*SUMIFS(Calculations!$E$3:$E$53,Calculations!$A$3:$A$53,$B1127)</f>
        <v>5.6009553431987256E-4</v>
      </c>
      <c r="P1127" s="107">
        <f>P401/SUMIFS(P$3:P$722,$B$3:$B$722,$B1127)*SUMIFS(Calculations!$E$3:$E$53,Calculations!$A$3:$A$53,$B1127)</f>
        <v>5.0713871672747118E-4</v>
      </c>
      <c r="Q1127" s="107">
        <f>Q401/SUMIFS(Q$3:Q$722,$B$3:$B$722,$B1127)*SUMIFS(Calculations!$E$3:$E$53,Calculations!$A$3:$A$53,$B1127)</f>
        <v>4.9791953416072595E-4</v>
      </c>
      <c r="R1127" s="107">
        <f>R401/SUMIFS(R$3:R$722,$B$3:$B$722,$B1127)*SUMIFS(Calculations!$E$3:$E$53,Calculations!$A$3:$A$53,$B1127)</f>
        <v>4.8902955475835621E-4</v>
      </c>
    </row>
    <row r="1128" spans="2:18" ht="15.75" customHeight="1">
      <c r="B1128" s="107" t="s">
        <v>562</v>
      </c>
      <c r="C1128" s="107" t="s">
        <v>449</v>
      </c>
      <c r="D1128" s="107" t="s">
        <v>647</v>
      </c>
      <c r="E1128" s="107" t="str">
        <f t="shared" si="306"/>
        <v>nuclear</v>
      </c>
      <c r="F1128" s="107">
        <f>F402/SUMIFS(F$3:F$722,$B$3:$B$722,$B1128)*SUMIFS(Calculations!$E$3:$E$53,Calculations!$A$3:$A$53,$B1128)</f>
        <v>4.2121553529076344E-2</v>
      </c>
      <c r="G1128" s="107">
        <f>G402/SUMIFS(G$3:G$722,$B$3:$B$722,$B1128)*SUMIFS(Calculations!$E$3:$E$53,Calculations!$A$3:$A$53,$B1128)</f>
        <v>4.1913635140475171E-2</v>
      </c>
      <c r="H1128" s="107">
        <f>H402/SUMIFS(H$3:H$722,$B$3:$B$722,$B1128)*SUMIFS(Calculations!$E$3:$E$53,Calculations!$A$3:$A$53,$B1128)</f>
        <v>4.1707759303049805E-2</v>
      </c>
      <c r="I1128" s="107">
        <f>I402/SUMIFS(I$3:I$722,$B$3:$B$722,$B1128)*SUMIFS(Calculations!$E$3:$E$53,Calculations!$A$3:$A$53,$B1128)</f>
        <v>4.1995390715492797E-2</v>
      </c>
      <c r="J1128" s="107">
        <f>J402/SUMIFS(J$3:J$722,$B$3:$B$722,$B1128)*SUMIFS(Calculations!$E$3:$E$53,Calculations!$A$3:$A$53,$B1128)</f>
        <v>4.2287016892492889E-2</v>
      </c>
      <c r="K1128" s="107">
        <f>K402/SUMIFS(K$3:K$722,$B$3:$B$722,$B1128)*SUMIFS(Calculations!$E$3:$E$53,Calculations!$A$3:$A$53,$B1128)</f>
        <v>4.1158698173653425E-2</v>
      </c>
      <c r="L1128" s="107">
        <f>L402/SUMIFS(L$3:L$722,$B$3:$B$722,$B1128)*SUMIFS(Calculations!$E$3:$E$53,Calculations!$A$3:$A$53,$B1128)</f>
        <v>4.0089027078440836E-2</v>
      </c>
      <c r="M1128" s="107">
        <f>M402/SUMIFS(M$3:M$722,$B$3:$B$722,$B1128)*SUMIFS(Calculations!$E$3:$E$53,Calculations!$A$3:$A$53,$B1128)</f>
        <v>4.0484260306466492E-2</v>
      </c>
      <c r="N1128" s="107">
        <f>N402/SUMIFS(N$3:N$722,$B$3:$B$722,$B1128)*SUMIFS(Calculations!$E$3:$E$53,Calculations!$A$3:$A$53,$B1128)</f>
        <v>4.0887364251265858E-2</v>
      </c>
      <c r="O1128" s="107">
        <f>O402/SUMIFS(O$3:O$722,$B$3:$B$722,$B1128)*SUMIFS(Calculations!$E$3:$E$53,Calculations!$A$3:$A$53,$B1128)</f>
        <v>4.1276089368400111E-2</v>
      </c>
      <c r="P1128" s="107">
        <f>P402/SUMIFS(P$3:P$722,$B$3:$B$722,$B1128)*SUMIFS(Calculations!$E$3:$E$53,Calculations!$A$3:$A$53,$B1128)</f>
        <v>4.1672276821055822E-2</v>
      </c>
      <c r="Q1128" s="107">
        <f>Q402/SUMIFS(Q$3:Q$722,$B$3:$B$722,$B1128)*SUMIFS(Calculations!$E$3:$E$53,Calculations!$A$3:$A$53,$B1128)</f>
        <v>4.091472407401972E-2</v>
      </c>
      <c r="R1128" s="107">
        <f>R402/SUMIFS(R$3:R$722,$B$3:$B$722,$B1128)*SUMIFS(Calculations!$E$3:$E$53,Calculations!$A$3:$A$53,$B1128)</f>
        <v>4.0184222397911015E-2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3.5472734042878216E-4</v>
      </c>
      <c r="G1130" s="107">
        <f>G404/SUMIFS(G$3:G$722,$B$3:$B$722,$B1130)*SUMIFS(Calculations!$E$3:$E$53,Calculations!$A$3:$A$53,$B1130)</f>
        <v>3.5297635237550867E-4</v>
      </c>
      <c r="H1130" s="107">
        <f>H404/SUMIFS(H$3:H$722,$B$3:$B$722,$B1130)*SUMIFS(Calculations!$E$3:$E$53,Calculations!$A$3:$A$53,$B1130)</f>
        <v>3.5124256569980984E-4</v>
      </c>
      <c r="I1130" s="107">
        <f>I404/SUMIFS(I$3:I$722,$B$3:$B$722,$B1130)*SUMIFS(Calculations!$E$3:$E$53,Calculations!$A$3:$A$53,$B1130)</f>
        <v>3.5366485826528334E-4</v>
      </c>
      <c r="J1130" s="107">
        <f>J404/SUMIFS(J$3:J$722,$B$3:$B$722,$B1130)*SUMIFS(Calculations!$E$3:$E$53,Calculations!$A$3:$A$53,$B1130)</f>
        <v>3.5612079280471681E-4</v>
      </c>
      <c r="K1130" s="107">
        <f>K404/SUMIFS(K$3:K$722,$B$3:$B$722,$B1130)*SUMIFS(Calculations!$E$3:$E$53,Calculations!$A$3:$A$53,$B1130)</f>
        <v>3.4661863856879472E-4</v>
      </c>
      <c r="L1130" s="107">
        <f>L404/SUMIFS(L$3:L$722,$B$3:$B$722,$B1130)*SUMIFS(Calculations!$E$3:$E$53,Calculations!$A$3:$A$53,$B1130)</f>
        <v>3.3761038623839632E-4</v>
      </c>
      <c r="M1130" s="107">
        <f>M404/SUMIFS(M$3:M$722,$B$3:$B$722,$B1130)*SUMIFS(Calculations!$E$3:$E$53,Calculations!$A$3:$A$53,$B1130)</f>
        <v>3.4093884922421281E-4</v>
      </c>
      <c r="N1130" s="107">
        <f>N404/SUMIFS(N$3:N$722,$B$3:$B$722,$B1130)*SUMIFS(Calculations!$E$3:$E$53,Calculations!$A$3:$A$53,$B1130)</f>
        <v>3.4433359557791332E-4</v>
      </c>
      <c r="O1130" s="107">
        <f>O404/SUMIFS(O$3:O$722,$B$3:$B$722,$B1130)*SUMIFS(Calculations!$E$3:$E$53,Calculations!$A$3:$A$53,$B1130)</f>
        <v>3.4760725040319682E-4</v>
      </c>
      <c r="P1130" s="107">
        <f>P404/SUMIFS(P$3:P$722,$B$3:$B$722,$B1130)*SUMIFS(Calculations!$E$3:$E$53,Calculations!$A$3:$A$53,$B1130)</f>
        <v>3.5094374940708092E-4</v>
      </c>
      <c r="Q1130" s="107">
        <f>Q404/SUMIFS(Q$3:Q$722,$B$3:$B$722,$B1130)*SUMIFS(Calculations!$E$3:$E$53,Calculations!$A$3:$A$53,$B1130)</f>
        <v>3.4456400676522575E-4</v>
      </c>
      <c r="R1130" s="107">
        <f>R404/SUMIFS(R$3:R$722,$B$3:$B$722,$B1130)*SUMIFS(Calculations!$E$3:$E$53,Calculations!$A$3:$A$53,$B1130)</f>
        <v>3.3841207515221123E-4</v>
      </c>
    </row>
    <row r="1131" spans="2:18" ht="15.75" customHeight="1">
      <c r="B1131" s="107" t="s">
        <v>562</v>
      </c>
      <c r="C1131" s="107" t="s">
        <v>449</v>
      </c>
      <c r="D1131" s="107" t="s">
        <v>650</v>
      </c>
      <c r="E1131" s="107" t="str">
        <f t="shared" si="306"/>
        <v>solar PV</v>
      </c>
      <c r="F1131" s="107">
        <f>F405/SUMIFS(F$3:F$722,$B$3:$B$722,$B1131)*SUMIFS(Calculations!$E$3:$E$53,Calculations!$A$3:$A$53,$B1131)</f>
        <v>5.5531798336093928E-4</v>
      </c>
      <c r="G1131" s="107">
        <f>G405/SUMIFS(G$3:G$722,$B$3:$B$722,$B1131)*SUMIFS(Calculations!$E$3:$E$53,Calculations!$A$3:$A$53,$B1131)</f>
        <v>5.8156923040897542E-4</v>
      </c>
      <c r="H1131" s="107">
        <f>H405/SUMIFS(H$3:H$722,$B$3:$B$722,$B1131)*SUMIFS(Calculations!$E$3:$E$53,Calculations!$A$3:$A$53,$B1131)</f>
        <v>6.0756259013937072E-4</v>
      </c>
      <c r="I1131" s="107">
        <f>I405/SUMIFS(I$3:I$722,$B$3:$B$722,$B1131)*SUMIFS(Calculations!$E$3:$E$53,Calculations!$A$3:$A$53,$B1131)</f>
        <v>6.2907061200214039E-4</v>
      </c>
      <c r="J1131" s="107">
        <f>J405/SUMIFS(J$3:J$722,$B$3:$B$722,$B1131)*SUMIFS(Calculations!$E$3:$E$53,Calculations!$A$3:$A$53,$B1131)</f>
        <v>6.5087734770391992E-4</v>
      </c>
      <c r="K1131" s="107">
        <f>K405/SUMIFS(K$3:K$722,$B$3:$B$722,$B1131)*SUMIFS(Calculations!$E$3:$E$53,Calculations!$A$3:$A$53,$B1131)</f>
        <v>6.4789248178606684E-4</v>
      </c>
      <c r="L1131" s="107">
        <f>L405/SUMIFS(L$3:L$722,$B$3:$B$722,$B1131)*SUMIFS(Calculations!$E$3:$E$53,Calculations!$A$3:$A$53,$B1131)</f>
        <v>6.4506276289361E-4</v>
      </c>
      <c r="M1131" s="107">
        <f>M405/SUMIFS(M$3:M$722,$B$3:$B$722,$B1131)*SUMIFS(Calculations!$E$3:$E$53,Calculations!$A$3:$A$53,$B1131)</f>
        <v>6.8443278360194625E-4</v>
      </c>
      <c r="N1131" s="107">
        <f>N405/SUMIFS(N$3:N$722,$B$3:$B$722,$B1131)*SUMIFS(Calculations!$E$3:$E$53,Calculations!$A$3:$A$53,$B1131)</f>
        <v>7.2458682311335421E-4</v>
      </c>
      <c r="O1131" s="107">
        <f>O405/SUMIFS(O$3:O$722,$B$3:$B$722,$B1131)*SUMIFS(Calculations!$E$3:$E$53,Calculations!$A$3:$A$53,$B1131)</f>
        <v>7.7151449681686895E-4</v>
      </c>
      <c r="P1131" s="107">
        <f>P405/SUMIFS(P$3:P$722,$B$3:$B$722,$B1131)*SUMIFS(Calculations!$E$3:$E$53,Calculations!$A$3:$A$53,$B1131)</f>
        <v>8.1934303859137309E-4</v>
      </c>
      <c r="Q1131" s="107">
        <f>Q405/SUMIFS(Q$3:Q$722,$B$3:$B$722,$B1131)*SUMIFS(Calculations!$E$3:$E$53,Calculations!$A$3:$A$53,$B1131)</f>
        <v>8.4660329464047882E-4</v>
      </c>
      <c r="R1131" s="107">
        <f>R405/SUMIFS(R$3:R$722,$B$3:$B$722,$B1131)*SUMIFS(Calculations!$E$3:$E$53,Calculations!$A$3:$A$53,$B1131)</f>
        <v>8.7289012788467938E-4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2.4644526604371525E-4</v>
      </c>
      <c r="G1133" s="107">
        <f>G407/SUMIFS(G$3:G$722,$B$3:$B$722,$B1133)*SUMIFS(Calculations!$E$3:$E$53,Calculations!$A$3:$A$53,$B1133)</f>
        <v>2.4522877476309749E-4</v>
      </c>
      <c r="H1133" s="107">
        <f>H407/SUMIFS(H$3:H$722,$B$3:$B$722,$B1133)*SUMIFS(Calculations!$E$3:$E$53,Calculations!$A$3:$A$53,$B1133)</f>
        <v>2.4402423406420697E-4</v>
      </c>
      <c r="I1133" s="107">
        <f>I407/SUMIFS(I$3:I$722,$B$3:$B$722,$B1133)*SUMIFS(Calculations!$E$3:$E$53,Calculations!$A$3:$A$53,$B1133)</f>
        <v>2.4570711121433652E-4</v>
      </c>
      <c r="J1133" s="107">
        <f>J407/SUMIFS(J$3:J$722,$B$3:$B$722,$B1133)*SUMIFS(Calculations!$E$3:$E$53,Calculations!$A$3:$A$53,$B1133)</f>
        <v>2.4741336097852169E-4</v>
      </c>
      <c r="K1133" s="107">
        <f>K407/SUMIFS(K$3:K$722,$B$3:$B$722,$B1133)*SUMIFS(Calculations!$E$3:$E$53,Calculations!$A$3:$A$53,$B1133)</f>
        <v>2.3961523276380759E-4</v>
      </c>
      <c r="L1133" s="107">
        <f>L407/SUMIFS(L$3:L$722,$B$3:$B$722,$B1133)*SUMIFS(Calculations!$E$3:$E$53,Calculations!$A$3:$A$53,$B1133)</f>
        <v>2.3222243478149542E-4</v>
      </c>
      <c r="M1133" s="107">
        <f>M407/SUMIFS(M$3:M$722,$B$3:$B$722,$B1133)*SUMIFS(Calculations!$E$3:$E$53,Calculations!$A$3:$A$53,$B1133)</f>
        <v>1.1383668954183766E-3</v>
      </c>
      <c r="N1133" s="107">
        <f>N407/SUMIFS(N$3:N$722,$B$3:$B$722,$B1133)*SUMIFS(Calculations!$E$3:$E$53,Calculations!$A$3:$A$53,$B1133)</f>
        <v>2.0625564137579659E-3</v>
      </c>
      <c r="O1133" s="107">
        <f>O407/SUMIFS(O$3:O$722,$B$3:$B$722,$B1133)*SUMIFS(Calculations!$E$3:$E$53,Calculations!$A$3:$A$53,$B1133)</f>
        <v>2.0744905909339017E-3</v>
      </c>
      <c r="P1133" s="107">
        <f>P407/SUMIFS(P$3:P$722,$B$3:$B$722,$B1133)*SUMIFS(Calculations!$E$3:$E$53,Calculations!$A$3:$A$53,$B1133)</f>
        <v>2.0866538678781152E-3</v>
      </c>
      <c r="Q1133" s="107">
        <f>Q407/SUMIFS(Q$3:Q$722,$B$3:$B$722,$B1133)*SUMIFS(Calculations!$E$3:$E$53,Calculations!$A$3:$A$53,$B1133)</f>
        <v>2.0384789372455666E-3</v>
      </c>
      <c r="R1133" s="107">
        <f>R407/SUMIFS(R$3:R$722,$B$3:$B$722,$B1133)*SUMIFS(Calculations!$E$3:$E$53,Calculations!$A$3:$A$53,$B1133)</f>
        <v>1.9920242610382871E-3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0.2969210076972098</v>
      </c>
      <c r="G1435" s="107">
        <f>G709/SUMIFS(G$3:G$722,$B$3:$B$722,$B1435)*SUMIFS(Calculations!$E$3:$E$53,Calculations!$A$3:$A$53,$B1435)</f>
        <v>0.28827339811832042</v>
      </c>
      <c r="H1435" s="107">
        <f>H709/SUMIFS(H$3:H$722,$B$3:$B$722,$B1435)*SUMIFS(Calculations!$E$3:$E$53,Calculations!$A$3:$A$53,$B1435)</f>
        <v>0.28015373848708475</v>
      </c>
      <c r="I1435" s="107">
        <f>I709/SUMIFS(I$3:I$722,$B$3:$B$722,$B1435)*SUMIFS(Calculations!$E$3:$E$53,Calculations!$A$3:$A$53,$B1435)</f>
        <v>0.28330057963583166</v>
      </c>
      <c r="J1435" s="107">
        <f>J709/SUMIFS(J$3:J$722,$B$3:$B$722,$B1435)*SUMIFS(Calculations!$E$3:$E$53,Calculations!$A$3:$A$53,$B1435)</f>
        <v>0.28621936125931113</v>
      </c>
      <c r="K1435" s="107">
        <f>K709/SUMIFS(K$3:K$722,$B$3:$B$722,$B1435)*SUMIFS(Calculations!$E$3:$E$53,Calculations!$A$3:$A$53,$B1435)</f>
        <v>0.28682456591867878</v>
      </c>
      <c r="L1435" s="107">
        <f>L709/SUMIFS(L$3:L$722,$B$3:$B$722,$B1435)*SUMIFS(Calculations!$E$3:$E$53,Calculations!$A$3:$A$53,$B1435)</f>
        <v>0.28741660286231901</v>
      </c>
      <c r="M1435" s="107">
        <f>M709/SUMIFS(M$3:M$722,$B$3:$B$722,$B1435)*SUMIFS(Calculations!$E$3:$E$53,Calculations!$A$3:$A$53,$B1435)</f>
        <v>0.28779993984081059</v>
      </c>
      <c r="N1435" s="107">
        <f>N709/SUMIFS(N$3:N$722,$B$3:$B$722,$B1435)*SUMIFS(Calculations!$E$3:$E$53,Calculations!$A$3:$A$53,$B1435)</f>
        <v>0.28817903078805834</v>
      </c>
      <c r="O1435" s="107">
        <f>O709/SUMIFS(O$3:O$722,$B$3:$B$722,$B1435)*SUMIFS(Calculations!$E$3:$E$53,Calculations!$A$3:$A$53,$B1435)</f>
        <v>0.28241939085698659</v>
      </c>
      <c r="P1435" s="107">
        <f>P709/SUMIFS(P$3:P$722,$B$3:$B$722,$B1435)*SUMIFS(Calculations!$E$3:$E$53,Calculations!$A$3:$A$53,$B1435)</f>
        <v>0.27638694983616058</v>
      </c>
      <c r="Q1435" s="107">
        <f>Q709/SUMIFS(Q$3:Q$722,$B$3:$B$722,$B1435)*SUMIFS(Calculations!$E$3:$E$53,Calculations!$A$3:$A$53,$B1435)</f>
        <v>0.27695567238929264</v>
      </c>
      <c r="R1435" s="107">
        <f>R709/SUMIFS(R$3:R$722,$B$3:$B$722,$B1435)*SUMIFS(Calculations!$E$3:$E$53,Calculations!$A$3:$A$53,$B1435)</f>
        <v>0.27752937847215264</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6.0543441084470635E-3</v>
      </c>
      <c r="G1438" s="107">
        <f>G712/SUMIFS(G$3:G$722,$B$3:$B$722,$B1438)*SUMIFS(Calculations!$E$3:$E$53,Calculations!$A$3:$A$53,$B1438)</f>
        <v>5.8637113575157312E-3</v>
      </c>
      <c r="H1438" s="107">
        <f>H712/SUMIFS(H$3:H$722,$B$3:$B$722,$B1438)*SUMIFS(Calculations!$E$3:$E$53,Calculations!$A$3:$A$53,$B1438)</f>
        <v>5.6847170310480762E-3</v>
      </c>
      <c r="I1438" s="107">
        <f>I712/SUMIFS(I$3:I$722,$B$3:$B$722,$B1438)*SUMIFS(Calculations!$E$3:$E$53,Calculations!$A$3:$A$53,$B1438)</f>
        <v>5.4709790661161785E-3</v>
      </c>
      <c r="J1438" s="107">
        <f>J712/SUMIFS(J$3:J$722,$B$3:$B$722,$B1438)*SUMIFS(Calculations!$E$3:$E$53,Calculations!$A$3:$A$53,$B1438)</f>
        <v>5.2727312312893203E-3</v>
      </c>
      <c r="K1438" s="107">
        <f>K712/SUMIFS(K$3:K$722,$B$3:$B$722,$B1438)*SUMIFS(Calculations!$E$3:$E$53,Calculations!$A$3:$A$53,$B1438)</f>
        <v>5.2147397400261267E-3</v>
      </c>
      <c r="L1438" s="107">
        <f>L712/SUMIFS(L$3:L$722,$B$3:$B$722,$B1438)*SUMIFS(Calculations!$E$3:$E$53,Calculations!$A$3:$A$53,$B1438)</f>
        <v>5.1580099962722156E-3</v>
      </c>
      <c r="M1438" s="107">
        <f>M712/SUMIFS(M$3:M$722,$B$3:$B$722,$B1438)*SUMIFS(Calculations!$E$3:$E$53,Calculations!$A$3:$A$53,$B1438)</f>
        <v>5.1292845641881064E-3</v>
      </c>
      <c r="N1438" s="107">
        <f>N712/SUMIFS(N$3:N$722,$B$3:$B$722,$B1438)*SUMIFS(Calculations!$E$3:$E$53,Calculations!$A$3:$A$53,$B1438)</f>
        <v>5.1008773092926429E-3</v>
      </c>
      <c r="O1438" s="107">
        <f>O712/SUMIFS(O$3:O$722,$B$3:$B$722,$B1438)*SUMIFS(Calculations!$E$3:$E$53,Calculations!$A$3:$A$53,$B1438)</f>
        <v>5.2188823411740961E-3</v>
      </c>
      <c r="P1438" s="107">
        <f>P712/SUMIFS(P$3:P$722,$B$3:$B$722,$B1438)*SUMIFS(Calculations!$E$3:$E$53,Calculations!$A$3:$A$53,$B1438)</f>
        <v>5.3424765942011393E-3</v>
      </c>
      <c r="Q1438" s="107">
        <f>Q712/SUMIFS(Q$3:Q$722,$B$3:$B$722,$B1438)*SUMIFS(Calculations!$E$3:$E$53,Calculations!$A$3:$A$53,$B1438)</f>
        <v>5.3657816743522182E-3</v>
      </c>
      <c r="R1438" s="107">
        <f>R712/SUMIFS(R$3:R$722,$B$3:$B$722,$B1438)*SUMIFS(Calculations!$E$3:$E$53,Calculations!$A$3:$A$53,$B1438)</f>
        <v>5.3892909692985578E-3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3.1059113332988709E-2</v>
      </c>
      <c r="G1440" s="107">
        <f>G714/SUMIFS(G$3:G$722,$B$3:$B$722,$B1440)*SUMIFS(Calculations!$E$3:$E$53,Calculations!$A$3:$A$53,$B1440)</f>
        <v>4.0320516962471797E-2</v>
      </c>
      <c r="H1440" s="107">
        <f>H714/SUMIFS(H$3:H$722,$B$3:$B$722,$B1440)*SUMIFS(Calculations!$E$3:$E$53,Calculations!$A$3:$A$53,$B1440)</f>
        <v>4.9016497567617369E-2</v>
      </c>
      <c r="I1440" s="107">
        <f>I714/SUMIFS(I$3:I$722,$B$3:$B$722,$B1440)*SUMIFS(Calculations!$E$3:$E$53,Calculations!$A$3:$A$53,$B1440)</f>
        <v>4.7187243123424337E-2</v>
      </c>
      <c r="J1440" s="107">
        <f>J714/SUMIFS(J$3:J$722,$B$3:$B$722,$B1440)*SUMIFS(Calculations!$E$3:$E$53,Calculations!$A$3:$A$53,$B1440)</f>
        <v>4.5490559368508716E-2</v>
      </c>
      <c r="K1440" s="107">
        <f>K714/SUMIFS(K$3:K$722,$B$3:$B$722,$B1440)*SUMIFS(Calculations!$E$3:$E$53,Calculations!$A$3:$A$53,$B1440)</f>
        <v>4.5049749311091652E-2</v>
      </c>
      <c r="L1440" s="107">
        <f>L714/SUMIFS(L$3:L$722,$B$3:$B$722,$B1440)*SUMIFS(Calculations!$E$3:$E$53,Calculations!$A$3:$A$53,$B1440)</f>
        <v>4.4618530160545532E-2</v>
      </c>
      <c r="M1440" s="107">
        <f>M714/SUMIFS(M$3:M$722,$B$3:$B$722,$B1440)*SUMIFS(Calculations!$E$3:$E$53,Calculations!$A$3:$A$53,$B1440)</f>
        <v>4.4376356397862776E-2</v>
      </c>
      <c r="N1440" s="107">
        <f>N714/SUMIFS(N$3:N$722,$B$3:$B$722,$B1440)*SUMIFS(Calculations!$E$3:$E$53,Calculations!$A$3:$A$53,$B1440)</f>
        <v>4.4136865072357929E-2</v>
      </c>
      <c r="O1440" s="107">
        <f>O714/SUMIFS(O$3:O$722,$B$3:$B$722,$B1440)*SUMIFS(Calculations!$E$3:$E$53,Calculations!$A$3:$A$53,$B1440)</f>
        <v>5.009681758922184E-2</v>
      </c>
      <c r="P1440" s="107">
        <f>P714/SUMIFS(P$3:P$722,$B$3:$B$722,$B1440)*SUMIFS(Calculations!$E$3:$E$53,Calculations!$A$3:$A$53,$B1440)</f>
        <v>5.6339058853462548E-2</v>
      </c>
      <c r="Q1440" s="107">
        <f>Q714/SUMIFS(Q$3:Q$722,$B$3:$B$722,$B1440)*SUMIFS(Calculations!$E$3:$E$53,Calculations!$A$3:$A$53,$B1440)</f>
        <v>5.5830235371081359E-2</v>
      </c>
      <c r="R1440" s="107">
        <f>R714/SUMIFS(R$3:R$722,$B$3:$B$722,$B1440)*SUMIFS(Calculations!$E$3:$E$53,Calculations!$A$3:$A$53,$B1440)</f>
        <v>5.5316953234938661E-2</v>
      </c>
    </row>
    <row r="1441" spans="2:18" ht="15.75" customHeight="1">
      <c r="B1441" s="107" t="s">
        <v>585</v>
      </c>
      <c r="C1441" s="107" t="s">
        <v>449</v>
      </c>
      <c r="D1441" s="107" t="s">
        <v>645</v>
      </c>
      <c r="E1441" s="107" t="str">
        <f t="shared" si="311"/>
        <v>natural gas nonpeaker</v>
      </c>
      <c r="F1441" s="107">
        <f>F715/SUMIFS(F$3:F$722,$B$3:$B$722,$B1441)*SUMIFS(Calculations!$E$3:$E$53,Calculations!$A$3:$A$53,$B1441)</f>
        <v>5.3840801424893444E-3</v>
      </c>
      <c r="G1441" s="107">
        <f>G715/SUMIFS(G$3:G$722,$B$3:$B$722,$B1441)*SUMIFS(Calculations!$E$3:$E$53,Calculations!$A$3:$A$53,$B1441)</f>
        <v>5.0002044755276549E-3</v>
      </c>
      <c r="H1441" s="107">
        <f>H715/SUMIFS(H$3:H$722,$B$3:$B$722,$B1441)*SUMIFS(Calculations!$E$3:$E$53,Calculations!$A$3:$A$53,$B1441)</f>
        <v>4.6397650121120567E-3</v>
      </c>
      <c r="I1441" s="107">
        <f>I715/SUMIFS(I$3:I$722,$B$3:$B$722,$B1441)*SUMIFS(Calculations!$E$3:$E$53,Calculations!$A$3:$A$53,$B1441)</f>
        <v>3.5794361510114981E-3</v>
      </c>
      <c r="J1441" s="107">
        <f>J715/SUMIFS(J$3:J$722,$B$3:$B$722,$B1441)*SUMIFS(Calculations!$E$3:$E$53,Calculations!$A$3:$A$53,$B1441)</f>
        <v>2.59595200029176E-3</v>
      </c>
      <c r="K1441" s="107">
        <f>K715/SUMIFS(K$3:K$722,$B$3:$B$722,$B1441)*SUMIFS(Calculations!$E$3:$E$53,Calculations!$A$3:$A$53,$B1441)</f>
        <v>2.4959165992403626E-3</v>
      </c>
      <c r="L1441" s="107">
        <f>L715/SUMIFS(L$3:L$722,$B$3:$B$722,$B1441)*SUMIFS(Calculations!$E$3:$E$53,Calculations!$A$3:$A$53,$B1441)</f>
        <v>2.3980577143531013E-3</v>
      </c>
      <c r="M1441" s="107">
        <f>M715/SUMIFS(M$3:M$722,$B$3:$B$722,$B1441)*SUMIFS(Calculations!$E$3:$E$53,Calculations!$A$3:$A$53,$B1441)</f>
        <v>2.2759218115804497E-3</v>
      </c>
      <c r="N1441" s="107">
        <f>N715/SUMIFS(N$3:N$722,$B$3:$B$722,$B1441)*SUMIFS(Calculations!$E$3:$E$53,Calculations!$A$3:$A$53,$B1441)</f>
        <v>2.1551387468804499E-3</v>
      </c>
      <c r="O1441" s="107">
        <f>O715/SUMIFS(O$3:O$722,$B$3:$B$722,$B1441)*SUMIFS(Calculations!$E$3:$E$53,Calculations!$A$3:$A$53,$B1441)</f>
        <v>1.7924310168153752E-3</v>
      </c>
      <c r="P1441" s="107">
        <f>P715/SUMIFS(P$3:P$722,$B$3:$B$722,$B1441)*SUMIFS(Calculations!$E$3:$E$53,Calculations!$A$3:$A$53,$B1441)</f>
        <v>1.41254390310685E-3</v>
      </c>
      <c r="Q1441" s="107">
        <f>Q715/SUMIFS(Q$3:Q$722,$B$3:$B$722,$B1441)*SUMIFS(Calculations!$E$3:$E$53,Calculations!$A$3:$A$53,$B1441)</f>
        <v>1.3045068450789287E-3</v>
      </c>
      <c r="R1441" s="107">
        <f>R715/SUMIFS(R$3:R$722,$B$3:$B$722,$B1441)*SUMIFS(Calculations!$E$3:$E$53,Calculations!$A$3:$A$53,$B1441)</f>
        <v>1.1955230936458495E-3</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4.4062553362124598E-6</v>
      </c>
      <c r="N1442" s="107">
        <f>N716/SUMIFS(N$3:N$722,$B$3:$B$722,$B1442)*SUMIFS(Calculations!$E$3:$E$53,Calculations!$A$3:$A$53,$B1442)</f>
        <v>8.7637047943715941E-6</v>
      </c>
      <c r="O1442" s="107">
        <f>O716/SUMIFS(O$3:O$722,$B$3:$B$722,$B1442)*SUMIFS(Calculations!$E$3:$E$53,Calculations!$A$3:$A$53,$B1442)</f>
        <v>4.4832233183972769E-6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3.5099850289364096E-5</v>
      </c>
      <c r="G1446" s="107">
        <f>G720/SUMIFS(G$3:G$722,$B$3:$B$722,$B1446)*SUMIFS(Calculations!$E$3:$E$53,Calculations!$A$3:$A$53,$B1446)</f>
        <v>4.4407535891234461E-5</v>
      </c>
      <c r="H1446" s="107">
        <f>H720/SUMIFS(H$3:H$722,$B$3:$B$722,$B1446)*SUMIFS(Calculations!$E$3:$E$53,Calculations!$A$3:$A$53,$B1446)</f>
        <v>5.3146972882728049E-5</v>
      </c>
      <c r="I1446" s="107">
        <f>I720/SUMIFS(I$3:I$722,$B$3:$B$722,$B1446)*SUMIFS(Calculations!$E$3:$E$53,Calculations!$A$3:$A$53,$B1446)</f>
        <v>6.3943663575543154E-5</v>
      </c>
      <c r="J1446" s="107">
        <f>J720/SUMIFS(J$3:J$722,$B$3:$B$722,$B1446)*SUMIFS(Calculations!$E$3:$E$53,Calculations!$A$3:$A$53,$B1446)</f>
        <v>7.395789082725232E-5</v>
      </c>
      <c r="K1446" s="107">
        <f>K720/SUMIFS(K$3:K$722,$B$3:$B$722,$B1446)*SUMIFS(Calculations!$E$3:$E$53,Calculations!$A$3:$A$53,$B1446)</f>
        <v>8.8646115557532203E-5</v>
      </c>
      <c r="L1446" s="107">
        <f>L720/SUMIFS(L$3:L$722,$B$3:$B$722,$B1446)*SUMIFS(Calculations!$E$3:$E$53,Calculations!$A$3:$A$53,$B1446)</f>
        <v>1.0301476183646465E-4</v>
      </c>
      <c r="M1446" s="107">
        <f>M720/SUMIFS(M$3:M$722,$B$3:$B$722,$B1446)*SUMIFS(Calculations!$E$3:$E$53,Calculations!$A$3:$A$53,$B1446)</f>
        <v>1.2182968129017051E-4</v>
      </c>
      <c r="N1446" s="107">
        <f>N720/SUMIFS(N$3:N$722,$B$3:$B$722,$B1446)*SUMIFS(Calculations!$E$3:$E$53,Calculations!$A$3:$A$53,$B1446)</f>
        <v>1.4043619732773886E-4</v>
      </c>
      <c r="O1446" s="107">
        <f>O720/SUMIFS(O$3:O$722,$B$3:$B$722,$B1446)*SUMIFS(Calculations!$E$3:$E$53,Calculations!$A$3:$A$53,$B1446)</f>
        <v>1.6646524039843873E-4</v>
      </c>
      <c r="P1446" s="107">
        <f>P720/SUMIFS(P$3:P$722,$B$3:$B$722,$B1446)*SUMIFS(Calculations!$E$3:$E$53,Calculations!$A$3:$A$53,$B1446)</f>
        <v>1.9372712986230254E-4</v>
      </c>
      <c r="Q1446" s="107">
        <f>Q720/SUMIFS(Q$3:Q$722,$B$3:$B$722,$B1446)*SUMIFS(Calculations!$E$3:$E$53,Calculations!$A$3:$A$53,$B1446)</f>
        <v>2.1941174006266477E-4</v>
      </c>
      <c r="R1446" s="107">
        <f>R720/SUMIFS(R$3:R$722,$B$3:$B$722,$B1446)*SUMIFS(Calculations!$E$3:$E$53,Calculations!$A$3:$A$53,$B1446)</f>
        <v>2.453214161018658E-4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1.5237426066419084E-3</v>
      </c>
      <c r="G1448" s="107">
        <f>G722/SUMIFS(G$3:G$722,$B$3:$B$722,$B1448)*SUMIFS(Calculations!$E$3:$E$53,Calculations!$A$3:$A$53,$B1448)</f>
        <v>1.4751492883393422E-3</v>
      </c>
      <c r="H1448" s="107">
        <f>H722/SUMIFS(H$3:H$722,$B$3:$B$722,$B1448)*SUMIFS(Calculations!$E$3:$E$53,Calculations!$A$3:$A$53,$B1448)</f>
        <v>1.4295226673211663E-3</v>
      </c>
      <c r="I1448" s="107">
        <f>I722/SUMIFS(I$3:I$722,$B$3:$B$722,$B1448)*SUMIFS(Calculations!$E$3:$E$53,Calculations!$A$3:$A$53,$B1448)</f>
        <v>1.3752060981069784E-3</v>
      </c>
      <c r="J1448" s="107">
        <f>J722/SUMIFS(J$3:J$722,$B$3:$B$722,$B1448)*SUMIFS(Calculations!$E$3:$E$53,Calculations!$A$3:$A$53,$B1448)</f>
        <v>1.3248259878380006E-3</v>
      </c>
      <c r="K1448" s="107">
        <f>K722/SUMIFS(K$3:K$722,$B$3:$B$722,$B1448)*SUMIFS(Calculations!$E$3:$E$53,Calculations!$A$3:$A$53,$B1448)</f>
        <v>1.3037700534717603E-3</v>
      </c>
      <c r="L1448" s="107">
        <f>L722/SUMIFS(L$3:L$722,$B$3:$B$722,$B1448)*SUMIFS(Calculations!$E$3:$E$53,Calculations!$A$3:$A$53,$B1448)</f>
        <v>1.2831722427399279E-3</v>
      </c>
      <c r="M1448" s="107">
        <f>M722/SUMIFS(M$3:M$722,$B$3:$B$722,$B1448)*SUMIFS(Calculations!$E$3:$E$53,Calculations!$A$3:$A$53,$B1448)</f>
        <v>1.2696491869979315E-3</v>
      </c>
      <c r="N1448" s="107">
        <f>N722/SUMIFS(N$3:N$722,$B$3:$B$722,$B1448)*SUMIFS(Calculations!$E$3:$E$53,Calculations!$A$3:$A$53,$B1448)</f>
        <v>1.2562759193546927E-3</v>
      </c>
      <c r="O1448" s="107">
        <f>O722/SUMIFS(O$3:O$722,$B$3:$B$722,$B1448)*SUMIFS(Calculations!$E$3:$E$53,Calculations!$A$3:$A$53,$B1448)</f>
        <v>1.2789174701514797E-3</v>
      </c>
      <c r="P1448" s="107">
        <f>P722/SUMIFS(P$3:P$722,$B$3:$B$722,$B1448)*SUMIFS(Calculations!$E$3:$E$53,Calculations!$A$3:$A$53,$B1448)</f>
        <v>1.3026314212727669E-3</v>
      </c>
      <c r="Q1448" s="107">
        <f>Q722/SUMIFS(Q$3:Q$722,$B$3:$B$722,$B1448)*SUMIFS(Calculations!$E$3:$E$53,Calculations!$A$3:$A$53,$B1448)</f>
        <v>1.3017797181984238E-3</v>
      </c>
      <c r="R1448" s="107">
        <f>R722/SUMIFS(R$3:R$722,$B$3:$B$722,$B1448)*SUMIFS(Calculations!$E$3:$E$53,Calculations!$A$3:$A$53,$B1448)</f>
        <v>1.3009205519285963E-3</v>
      </c>
    </row>
    <row r="1449" spans="2:18" ht="15.75" customHeight="1">
      <c r="B1449" s="107" t="s">
        <v>618</v>
      </c>
      <c r="F1449" s="95">
        <f t="shared" ref="F1449:R1449" si="312">SUM(F729:F1448)</f>
        <v>1</v>
      </c>
      <c r="G1449" s="95">
        <f t="shared" si="312"/>
        <v>0.99999999999999989</v>
      </c>
      <c r="H1449" s="95">
        <f t="shared" si="312"/>
        <v>1.0000000000000002</v>
      </c>
      <c r="I1449" s="95">
        <f t="shared" si="312"/>
        <v>1.0000000000000002</v>
      </c>
      <c r="J1449" s="95">
        <f t="shared" si="312"/>
        <v>1.0000000000000002</v>
      </c>
      <c r="K1449" s="95">
        <f t="shared" si="312"/>
        <v>1</v>
      </c>
      <c r="L1449" s="95">
        <f t="shared" si="312"/>
        <v>0.99999999999999989</v>
      </c>
      <c r="M1449" s="95">
        <f t="shared" si="312"/>
        <v>0.99999999999999989</v>
      </c>
      <c r="N1449" s="95">
        <f t="shared" si="312"/>
        <v>1</v>
      </c>
      <c r="O1449" s="95">
        <f t="shared" si="312"/>
        <v>1</v>
      </c>
      <c r="P1449" s="95">
        <f t="shared" si="312"/>
        <v>0.99999999999999989</v>
      </c>
      <c r="Q1449" s="95">
        <f t="shared" si="312"/>
        <v>0.99999999999999989</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SD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1494.105</v>
      </c>
      <c r="R18" s="91">
        <f t="shared" si="2"/>
        <v>0.17537331458501335</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1231.6953899999999</v>
      </c>
      <c r="R26" s="91">
        <f t="shared" si="2"/>
        <v>0.14457250534827248</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1048.4092000000001</v>
      </c>
      <c r="R30" s="91">
        <f t="shared" si="2"/>
        <v>0.12305895264751954</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2260.3591000000001</v>
      </c>
      <c r="R37" s="91">
        <f t="shared" si="2"/>
        <v>0.26531379489353002</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2485</v>
      </c>
      <c r="R53" s="91">
        <f t="shared" si="2"/>
        <v>0.29168143252566464</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8519.5686900000001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f t="shared" si="0"/>
        <v>2063</v>
      </c>
      <c r="M64" s="91" t="str">
        <f t="shared" si="1"/>
        <v>WY</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f t="shared" si="0"/>
        <v>422</v>
      </c>
      <c r="M65" s="91" t="str">
        <f t="shared" si="1"/>
        <v>WY</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ND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ND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f t="shared" si="4"/>
        <v>314.58679999999998</v>
      </c>
      <c r="M91" s="91" t="str">
        <f t="shared" si="5"/>
        <v>NE</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f t="shared" si="4"/>
        <v>733.82240000000002</v>
      </c>
      <c r="M92" s="91" t="str">
        <f t="shared" si="5"/>
        <v>NE</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f t="shared" si="4"/>
        <v>84.395390000000006</v>
      </c>
      <c r="M93" s="91" t="str">
        <f t="shared" si="5"/>
        <v>MN</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f t="shared" si="4"/>
        <v>1147.3</v>
      </c>
      <c r="M94" s="91" t="str">
        <f t="shared" si="5"/>
        <v>MN</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f t="shared" si="4"/>
        <v>1494.105</v>
      </c>
      <c r="M95" s="91" t="str">
        <f t="shared" si="5"/>
        <v>IA</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8519.5686900000001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0.17537331458501335</v>
      </c>
      <c r="D15" s="91">
        <f t="shared" si="0"/>
        <v>0.17537331458501335</v>
      </c>
      <c r="E15" s="91">
        <f t="shared" si="1"/>
        <v>0.20501248285971163</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0.14457250534827248</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0.26531379489353002</v>
      </c>
      <c r="D31" s="91">
        <f t="shared" si="0"/>
        <v>0.26531379489353002</v>
      </c>
      <c r="E31" s="91">
        <f t="shared" si="1"/>
        <v>0.31015345725069071</v>
      </c>
    </row>
    <row r="32" spans="1:5" ht="15.75" customHeight="1">
      <c r="A32" s="111" t="s">
        <v>562</v>
      </c>
      <c r="B32" s="91">
        <f>IF(SUMIFS('EIA SEDS data'!$AE$20:$AE$119,'EIA SEDS data'!$B$20:$B$119,A32,'EIA SEDS data'!$A$20:$A$119,"exports")&gt;0, 1, 0)</f>
        <v>1</v>
      </c>
      <c r="C32" s="91">
        <f>SUMIFS('Cross border connections'!$R$4:$R$53,'Cross border connections'!$P$4:$P$53,Calculations!A32)</f>
        <v>0.12305895264751954</v>
      </c>
      <c r="D32" s="91">
        <f t="shared" si="0"/>
        <v>0.12305895264751954</v>
      </c>
      <c r="E32" s="91">
        <f t="shared" si="1"/>
        <v>0.1438566721515315</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0.29168143252566464</v>
      </c>
      <c r="D53" s="91">
        <f t="shared" si="0"/>
        <v>0.29168143252566464</v>
      </c>
      <c r="E53" s="91">
        <f t="shared" si="1"/>
        <v>0.34097738773806618</v>
      </c>
    </row>
    <row r="54" spans="1:33" ht="15.75" customHeight="1">
      <c r="A54" s="112" t="s">
        <v>618</v>
      </c>
      <c r="B54" s="95">
        <f>SUM(B3:B53)</f>
        <v>25</v>
      </c>
      <c r="C54" s="95">
        <f>SUM(C3:C53)</f>
        <v>1</v>
      </c>
      <c r="D54" s="95">
        <f>SUM(D3:D53)</f>
        <v>0.85542749465172752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0.60470259059154108</v>
      </c>
      <c r="C60" s="91">
        <f>SUMIFS('ReEDs Generation Data'!H$729:H$1448,'ReEDs Generation Data'!$E$729:$E$1448,Calculations!$A60)</f>
        <v>0.58226422852724846</v>
      </c>
      <c r="D60" s="91">
        <f>SUMIFS('ReEDs Generation Data'!I$729:I$1448,'ReEDs Generation Data'!$E$729:$E$1448,Calculations!$A60)</f>
        <v>0.5867869050191743</v>
      </c>
      <c r="E60" s="91">
        <f>SUMIFS('ReEDs Generation Data'!J$729:J$1448,'ReEDs Generation Data'!$E$729:$E$1448,Calculations!$A60)</f>
        <v>0.59100833666909725</v>
      </c>
      <c r="F60" s="91">
        <f>SUMIFS('ReEDs Generation Data'!K$729:K$1448,'ReEDs Generation Data'!$E$729:$E$1448,Calculations!$A60)</f>
        <v>0.59895872756655977</v>
      </c>
      <c r="G60" s="91">
        <f>SUMIFS('ReEDs Generation Data'!L$729:L$1448,'ReEDs Generation Data'!$E$729:$E$1448,Calculations!$A60)</f>
        <v>0.60661646744034559</v>
      </c>
      <c r="H60" s="91">
        <f>SUMIFS('ReEDs Generation Data'!M$729:M$1448,'ReEDs Generation Data'!$E$729:$E$1448,Calculations!$A60)</f>
        <v>0.60523399465447802</v>
      </c>
      <c r="I60" s="91">
        <f>SUMIFS('ReEDs Generation Data'!N$729:N$1448,'ReEDs Generation Data'!$E$729:$E$1448,Calculations!$A60)</f>
        <v>0.60380805977887697</v>
      </c>
      <c r="J60" s="91">
        <f>SUMIFS('ReEDs Generation Data'!O$729:O$1448,'ReEDs Generation Data'!$E$729:$E$1448,Calculations!$A60)</f>
        <v>0.59144236639230274</v>
      </c>
      <c r="K60" s="91">
        <f>SUMIFS('ReEDs Generation Data'!P$729:P$1448,'ReEDs Generation Data'!$E$729:$E$1448,Calculations!$A60)</f>
        <v>0.5789702354281262</v>
      </c>
      <c r="L60" s="91">
        <f>SUMIFS('ReEDs Generation Data'!Q$729:Q$1448,'ReEDs Generation Data'!$E$729:$E$1448,Calculations!$A60)</f>
        <v>0.57952536379531572</v>
      </c>
      <c r="M60" s="91">
        <f>SUMIFS('ReEDs Generation Data'!R$729:R$1448,'ReEDs Generation Data'!$E$729:$E$1448,Calculations!$A60)</f>
        <v>0.58009609627267311</v>
      </c>
    </row>
    <row r="61" spans="1:33" ht="15.75" customHeight="1">
      <c r="A61" s="111" t="s">
        <v>634</v>
      </c>
      <c r="B61" s="91">
        <f>SUMIFS('ReEDs Generation Data'!G$729:G$1448,'ReEDs Generation Data'!$E$729:$E$1448,Calculations!$A61)</f>
        <v>2.3893338722071784E-2</v>
      </c>
      <c r="C61" s="91">
        <f>SUMIFS('ReEDs Generation Data'!H$729:H$1448,'ReEDs Generation Data'!$E$729:$E$1448,Calculations!$A61)</f>
        <v>2.1569851899399244E-2</v>
      </c>
      <c r="D61" s="91">
        <f>SUMIFS('ReEDs Generation Data'!I$729:I$1448,'ReEDs Generation Data'!$E$729:$E$1448,Calculations!$A61)</f>
        <v>2.0801695881963993E-2</v>
      </c>
      <c r="E61" s="91">
        <f>SUMIFS('ReEDs Generation Data'!J$729:J$1448,'ReEDs Generation Data'!$E$729:$E$1448,Calculations!$A61)</f>
        <v>2.0109596669664567E-2</v>
      </c>
      <c r="F61" s="91">
        <f>SUMIFS('ReEDs Generation Data'!K$729:K$1448,'ReEDs Generation Data'!$E$729:$E$1448,Calculations!$A61)</f>
        <v>1.826686487124575E-2</v>
      </c>
      <c r="G61" s="91">
        <f>SUMIFS('ReEDs Generation Data'!L$729:L$1448,'ReEDs Generation Data'!$E$729:$E$1448,Calculations!$A61)</f>
        <v>1.6417332901806175E-2</v>
      </c>
      <c r="H61" s="91">
        <f>SUMIFS('ReEDs Generation Data'!M$729:M$1448,'ReEDs Generation Data'!$E$729:$E$1448,Calculations!$A61)</f>
        <v>1.4791512015896464E-2</v>
      </c>
      <c r="I61" s="91">
        <f>SUMIFS('ReEDs Generation Data'!N$729:N$1448,'ReEDs Generation Data'!$E$729:$E$1448,Calculations!$A61)</f>
        <v>1.3156523329194134E-2</v>
      </c>
      <c r="J61" s="91">
        <f>SUMIFS('ReEDs Generation Data'!O$729:O$1448,'ReEDs Generation Data'!$E$729:$E$1448,Calculations!$A61)</f>
        <v>1.1638036968181987E-2</v>
      </c>
      <c r="K61" s="91">
        <f>SUMIFS('ReEDs Generation Data'!P$729:P$1448,'ReEDs Generation Data'!$E$729:$E$1448,Calculations!$A61)</f>
        <v>1.0140938700057512E-2</v>
      </c>
      <c r="L61" s="91">
        <f>SUMIFS('ReEDs Generation Data'!Q$729:Q$1448,'ReEDs Generation Data'!$E$729:$E$1448,Calculations!$A61)</f>
        <v>9.6145378041033302E-3</v>
      </c>
      <c r="M61" s="91">
        <f>SUMIFS('ReEDs Generation Data'!R$729:R$1448,'ReEDs Generation Data'!$E$729:$E$1448,Calculations!$A61)</f>
        <v>9.0836854443934051E-3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4.8747774472228084E-2</v>
      </c>
      <c r="C62" s="91">
        <f>SUMIFS('ReEDs Generation Data'!H$729:H$1448,'ReEDs Generation Data'!$E$729:$E$1448,Calculations!$A62)</f>
        <v>4.1707759303049805E-2</v>
      </c>
      <c r="D62" s="91">
        <f>SUMIFS('ReEDs Generation Data'!I$729:I$1448,'ReEDs Generation Data'!$E$729:$E$1448,Calculations!$A62)</f>
        <v>4.1995390715492797E-2</v>
      </c>
      <c r="E62" s="91">
        <f>SUMIFS('ReEDs Generation Data'!J$729:J$1448,'ReEDs Generation Data'!$E$729:$E$1448,Calculations!$A62)</f>
        <v>4.2287016892492889E-2</v>
      </c>
      <c r="F62" s="91">
        <f>SUMIFS('ReEDs Generation Data'!K$729:K$1448,'ReEDs Generation Data'!$E$729:$E$1448,Calculations!$A62)</f>
        <v>4.1158698173653425E-2</v>
      </c>
      <c r="G62" s="91">
        <f>SUMIFS('ReEDs Generation Data'!L$729:L$1448,'ReEDs Generation Data'!$E$729:$E$1448,Calculations!$A62)</f>
        <v>4.0089027078440836E-2</v>
      </c>
      <c r="H62" s="91">
        <f>SUMIFS('ReEDs Generation Data'!M$729:M$1448,'ReEDs Generation Data'!$E$729:$E$1448,Calculations!$A62)</f>
        <v>4.0484260306466492E-2</v>
      </c>
      <c r="I62" s="91">
        <f>SUMIFS('ReEDs Generation Data'!N$729:N$1448,'ReEDs Generation Data'!$E$729:$E$1448,Calculations!$A62)</f>
        <v>4.0887364251265858E-2</v>
      </c>
      <c r="J62" s="91">
        <f>SUMIFS('ReEDs Generation Data'!O$729:O$1448,'ReEDs Generation Data'!$E$729:$E$1448,Calculations!$A62)</f>
        <v>4.1276089368400111E-2</v>
      </c>
      <c r="K62" s="91">
        <f>SUMIFS('ReEDs Generation Data'!P$729:P$1448,'ReEDs Generation Data'!$E$729:$E$1448,Calculations!$A62)</f>
        <v>4.1672276821055822E-2</v>
      </c>
      <c r="L62" s="91">
        <f>SUMIFS('ReEDs Generation Data'!Q$729:Q$1448,'ReEDs Generation Data'!$E$729:$E$1448,Calculations!$A62)</f>
        <v>4.091472407401972E-2</v>
      </c>
      <c r="M62" s="91">
        <f>SUMIFS('ReEDs Generation Data'!R$729:R$1448,'ReEDs Generation Data'!$E$729:$E$1448,Calculations!$A62)</f>
        <v>4.0184222397911015E-2</v>
      </c>
    </row>
    <row r="63" spans="1:33" ht="15.75" customHeight="1">
      <c r="A63" s="111" t="s">
        <v>101</v>
      </c>
      <c r="B63" s="91">
        <f>SUMIFS('ReEDs Generation Data'!G$729:G$1448,'ReEDs Generation Data'!$E$729:$E$1448,Calculations!$A63)</f>
        <v>7.3461177093247232E-2</v>
      </c>
      <c r="C63" s="91">
        <f>SUMIFS('ReEDs Generation Data'!H$729:H$1448,'ReEDs Generation Data'!$E$729:$E$1448,Calculations!$A63)</f>
        <v>7.5942162356840717E-2</v>
      </c>
      <c r="D63" s="91">
        <f>SUMIFS('ReEDs Generation Data'!I$729:I$1448,'ReEDs Generation Data'!$E$729:$E$1448,Calculations!$A63)</f>
        <v>7.564287425353014E-2</v>
      </c>
      <c r="E63" s="91">
        <f>SUMIFS('ReEDs Generation Data'!J$729:J$1448,'ReEDs Generation Data'!$E$729:$E$1448,Calculations!$A63)</f>
        <v>7.5363994135574389E-2</v>
      </c>
      <c r="F63" s="91">
        <f>SUMIFS('ReEDs Generation Data'!K$729:K$1448,'ReEDs Generation Data'!$E$729:$E$1448,Calculations!$A63)</f>
        <v>7.3900596203786389E-2</v>
      </c>
      <c r="G63" s="91">
        <f>SUMIFS('ReEDs Generation Data'!L$729:L$1448,'ReEDs Generation Data'!$E$729:$E$1448,Calculations!$A63)</f>
        <v>7.2496524401227808E-2</v>
      </c>
      <c r="H63" s="91">
        <f>SUMIFS('ReEDs Generation Data'!M$729:M$1448,'ReEDs Generation Data'!$E$729:$E$1448,Calculations!$A63)</f>
        <v>7.1514567206245008E-2</v>
      </c>
      <c r="I63" s="91">
        <f>SUMIFS('ReEDs Generation Data'!N$729:N$1448,'ReEDs Generation Data'!$E$729:$E$1448,Calculations!$A63)</f>
        <v>7.0518809521042156E-2</v>
      </c>
      <c r="J63" s="91">
        <f>SUMIFS('ReEDs Generation Data'!O$729:O$1448,'ReEDs Generation Data'!$E$729:$E$1448,Calculations!$A63)</f>
        <v>7.5302006313585593E-2</v>
      </c>
      <c r="K63" s="91">
        <f>SUMIFS('ReEDs Generation Data'!P$729:P$1448,'ReEDs Generation Data'!$E$729:$E$1448,Calculations!$A63)</f>
        <v>7.9967242470024111E-2</v>
      </c>
      <c r="L63" s="91">
        <f>SUMIFS('ReEDs Generation Data'!Q$729:Q$1448,'ReEDs Generation Data'!$E$729:$E$1448,Calculations!$A63)</f>
        <v>8.3975156460689176E-2</v>
      </c>
      <c r="M63" s="91">
        <f>SUMIFS('ReEDs Generation Data'!R$729:R$1448,'ReEDs Generation Data'!$E$729:$E$1448,Calculations!$A63)</f>
        <v>8.787454631559749E-2</v>
      </c>
    </row>
    <row r="64" spans="1:33" ht="15.75" customHeight="1">
      <c r="A64" s="111" t="s">
        <v>100</v>
      </c>
      <c r="B64" s="91">
        <f>SUMIFS('ReEDs Generation Data'!G$729:G$1448,'ReEDs Generation Data'!$E$729:$E$1448,Calculations!$A64)</f>
        <v>0.24420198045813454</v>
      </c>
      <c r="C64" s="91">
        <f>SUMIFS('ReEDs Generation Data'!H$729:H$1448,'ReEDs Generation Data'!$E$729:$E$1448,Calculations!$A64)</f>
        <v>0.27373216610888618</v>
      </c>
      <c r="D64" s="91">
        <f>SUMIFS('ReEDs Generation Data'!I$729:I$1448,'ReEDs Generation Data'!$E$729:$E$1448,Calculations!$A64)</f>
        <v>0.27003856424526457</v>
      </c>
      <c r="E64" s="91">
        <f>SUMIFS('ReEDs Generation Data'!J$729:J$1448,'ReEDs Generation Data'!$E$729:$E$1448,Calculations!$A64)</f>
        <v>0.26654558420635521</v>
      </c>
      <c r="F64" s="91">
        <f>SUMIFS('ReEDs Generation Data'!K$729:K$1448,'ReEDs Generation Data'!$E$729:$E$1448,Calculations!$A64)</f>
        <v>0.26314048708584115</v>
      </c>
      <c r="G64" s="91">
        <f>SUMIFS('ReEDs Generation Data'!L$729:L$1448,'ReEDs Generation Data'!$E$729:$E$1448,Calculations!$A64)</f>
        <v>0.25991386476319628</v>
      </c>
      <c r="H64" s="91">
        <f>SUMIFS('ReEDs Generation Data'!M$729:M$1448,'ReEDs Generation Data'!$E$729:$E$1448,Calculations!$A64)</f>
        <v>0.26134982221367142</v>
      </c>
      <c r="I64" s="91">
        <f>SUMIFS('ReEDs Generation Data'!N$729:N$1448,'ReEDs Generation Data'!$E$729:$E$1448,Calculations!$A64)</f>
        <v>0.26281748010057721</v>
      </c>
      <c r="J64" s="91">
        <f>SUMIFS('ReEDs Generation Data'!O$729:O$1448,'ReEDs Generation Data'!$E$729:$E$1448,Calculations!$A64)</f>
        <v>0.26629094040426771</v>
      </c>
      <c r="K64" s="91">
        <f>SUMIFS('ReEDs Generation Data'!P$729:P$1448,'ReEDs Generation Data'!$E$729:$E$1448,Calculations!$A64)</f>
        <v>0.27014748685684109</v>
      </c>
      <c r="L64" s="91">
        <f>SUMIFS('ReEDs Generation Data'!Q$729:Q$1448,'ReEDs Generation Data'!$E$729:$E$1448,Calculations!$A64)</f>
        <v>0.26686736666043509</v>
      </c>
      <c r="M64" s="91">
        <f>SUMIFS('ReEDs Generation Data'!R$729:R$1448,'ReEDs Generation Data'!$E$729:$E$1448,Calculations!$A64)</f>
        <v>0.26365682825893544</v>
      </c>
    </row>
    <row r="65" spans="1:37" ht="15.75" customHeight="1">
      <c r="A65" s="111" t="s">
        <v>102</v>
      </c>
      <c r="B65" s="91">
        <f>SUMIFS('ReEDs Generation Data'!G$729:G$1448,'ReEDs Generation Data'!$E$729:$E$1448,Calculations!$A65)</f>
        <v>3.2069914630805055E-3</v>
      </c>
      <c r="C65" s="91">
        <f>SUMIFS('ReEDs Generation Data'!H$729:H$1448,'ReEDs Generation Data'!$E$729:$E$1448,Calculations!$A65)</f>
        <v>3.1843124619966093E-3</v>
      </c>
      <c r="D65" s="91">
        <f>SUMIFS('ReEDs Generation Data'!I$729:I$1448,'ReEDs Generation Data'!$E$729:$E$1448,Calculations!$A65)</f>
        <v>3.1564360083306407E-3</v>
      </c>
      <c r="E65" s="91">
        <f>SUMIFS('ReEDs Generation Data'!J$729:J$1448,'ReEDs Generation Data'!$E$729:$E$1448,Calculations!$A65)</f>
        <v>3.1322937985274113E-3</v>
      </c>
      <c r="F65" s="91">
        <f>SUMIFS('ReEDs Generation Data'!K$729:K$1448,'ReEDs Generation Data'!$E$729:$E$1448,Calculations!$A65)</f>
        <v>3.1118493453163761E-3</v>
      </c>
      <c r="G65" s="91">
        <f>SUMIFS('ReEDs Generation Data'!L$729:L$1448,'ReEDs Generation Data'!$E$729:$E$1448,Calculations!$A65)</f>
        <v>3.0924334609877353E-3</v>
      </c>
      <c r="H65" s="91">
        <f>SUMIFS('ReEDs Generation Data'!M$729:M$1448,'ReEDs Generation Data'!$E$729:$E$1448,Calculations!$A65)</f>
        <v>5.2851842393948946E-3</v>
      </c>
      <c r="I65" s="91">
        <f>SUMIFS('ReEDs Generation Data'!N$729:N$1448,'ReEDs Generation Data'!$E$729:$E$1448,Calculations!$A65)</f>
        <v>7.5053696797309595E-3</v>
      </c>
      <c r="J65" s="91">
        <f>SUMIFS('ReEDs Generation Data'!O$729:O$1448,'ReEDs Generation Data'!$E$729:$E$1448,Calculations!$A65)</f>
        <v>1.2799766219715377E-2</v>
      </c>
      <c r="K65" s="91">
        <f>SUMIFS('ReEDs Generation Data'!P$729:P$1448,'ReEDs Generation Data'!$E$729:$E$1448,Calculations!$A65)</f>
        <v>1.7907641385845587E-2</v>
      </c>
      <c r="L65" s="91">
        <f>SUMIFS('ReEDs Generation Data'!Q$729:Q$1448,'ReEDs Generation Data'!$E$729:$E$1448,Calculations!$A65)</f>
        <v>1.7911327654770014E-2</v>
      </c>
      <c r="M65" s="91">
        <f>SUMIFS('ReEDs Generation Data'!R$729:R$1448,'ReEDs Generation Data'!$E$729:$E$1448,Calculations!$A65)</f>
        <v>1.7915924077850691E-2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5.4668265463548241E-7</v>
      </c>
      <c r="K67" s="91">
        <f>SUMIFS('ReEDs Generation Data'!P$729:P$1448,'ReEDs Generation Data'!$E$729:$E$1448,Calculations!$A67)</f>
        <v>1.0733440051313835E-6</v>
      </c>
      <c r="L67" s="91">
        <f>SUMIFS('ReEDs Generation Data'!Q$729:Q$1448,'ReEDs Generation Data'!$E$729:$E$1448,Calculations!$A67)</f>
        <v>1.6337135910995393E-6</v>
      </c>
      <c r="M67" s="91">
        <f>SUMIFS('ReEDs Generation Data'!R$729:R$1448,'ReEDs Generation Data'!$E$729:$E$1448,Calculations!$A67)</f>
        <v>2.1988754993812542E-6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1.2226314535051827E-3</v>
      </c>
      <c r="C70" s="91">
        <f>SUMIFS('ReEDs Generation Data'!H$729:H$1448,'ReEDs Generation Data'!$E$729:$E$1448,Calculations!$A70)</f>
        <v>1.0386085403640045E-3</v>
      </c>
      <c r="D70" s="91">
        <f>SUMIFS('ReEDs Generation Data'!I$729:I$1448,'ReEDs Generation Data'!$E$729:$E$1448,Calculations!$A70)</f>
        <v>1.0160796811085802E-3</v>
      </c>
      <c r="E70" s="91">
        <f>SUMIFS('ReEDs Generation Data'!J$729:J$1448,'ReEDs Generation Data'!$E$729:$E$1448,Calculations!$A70)</f>
        <v>9.8993089120549133E-4</v>
      </c>
      <c r="F70" s="91">
        <f>SUMIFS('ReEDs Generation Data'!K$729:K$1448,'ReEDs Generation Data'!$E$729:$E$1448,Calculations!$A70)</f>
        <v>9.0775240213293866E-4</v>
      </c>
      <c r="G70" s="91">
        <f>SUMIFS('ReEDs Generation Data'!L$729:L$1448,'ReEDs Generation Data'!$E$729:$E$1448,Calculations!$A70)</f>
        <v>8.2703817331638001E-4</v>
      </c>
      <c r="H70" s="91">
        <f>SUMIFS('ReEDs Generation Data'!M$729:M$1448,'ReEDs Generation Data'!$E$729:$E$1448,Calculations!$A70)</f>
        <v>7.8929617737145442E-4</v>
      </c>
      <c r="I70" s="91">
        <f>SUMIFS('ReEDs Generation Data'!N$729:N$1448,'ReEDs Generation Data'!$E$729:$E$1448,Calculations!$A70)</f>
        <v>7.509074617559361E-4</v>
      </c>
      <c r="J70" s="91">
        <f>SUMIFS('ReEDs Generation Data'!O$729:O$1448,'ReEDs Generation Data'!$E$729:$E$1448,Calculations!$A70)</f>
        <v>6.9542678499248277E-4</v>
      </c>
      <c r="K70" s="91">
        <f>SUMIFS('ReEDs Generation Data'!P$729:P$1448,'ReEDs Generation Data'!$E$729:$E$1448,Calculations!$A70)</f>
        <v>6.3874204879446183E-4</v>
      </c>
      <c r="L70" s="91">
        <f>SUMIFS('ReEDs Generation Data'!Q$729:Q$1448,'ReEDs Generation Data'!$E$729:$E$1448,Calculations!$A70)</f>
        <v>6.4104051001336168E-4</v>
      </c>
      <c r="M70" s="91">
        <f>SUMIFS('ReEDs Generation Data'!R$729:R$1448,'ReEDs Generation Data'!$E$729:$E$1448,Calculations!$A70)</f>
        <v>6.4292743007517855E-4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5.6351574619162379E-4</v>
      </c>
      <c r="C73" s="91">
        <f>SUMIFS('ReEDs Generation Data'!H$729:H$1448,'ReEDs Generation Data'!$E$729:$E$1448,Calculations!$A73)</f>
        <v>5.60910802214947E-4</v>
      </c>
      <c r="D73" s="91">
        <f>SUMIFS('ReEDs Generation Data'!I$729:I$1448,'ReEDs Generation Data'!$E$729:$E$1448,Calculations!$A73)</f>
        <v>5.620541951350278E-4</v>
      </c>
      <c r="E73" s="91">
        <f>SUMIFS('ReEDs Generation Data'!J$729:J$1448,'ReEDs Generation Data'!$E$729:$E$1448,Calculations!$A73)</f>
        <v>5.632467370829473E-4</v>
      </c>
      <c r="F73" s="91">
        <f>SUMIFS('ReEDs Generation Data'!K$729:K$1448,'ReEDs Generation Data'!$E$729:$E$1448,Calculations!$A73)</f>
        <v>5.5502435146428703E-4</v>
      </c>
      <c r="G73" s="91">
        <f>SUMIFS('ReEDs Generation Data'!L$729:L$1448,'ReEDs Generation Data'!$E$729:$E$1448,Calculations!$A73)</f>
        <v>5.4731178067941812E-4</v>
      </c>
      <c r="H73" s="91">
        <f>SUMIFS('ReEDs Generation Data'!M$729:M$1448,'ReEDs Generation Data'!$E$729:$E$1448,Calculations!$A73)</f>
        <v>5.5136318647622685E-4</v>
      </c>
      <c r="I73" s="91">
        <f>SUMIFS('ReEDs Generation Data'!N$729:N$1448,'ReEDs Generation Data'!$E$729:$E$1448,Calculations!$A73)</f>
        <v>5.5548587755670481E-4</v>
      </c>
      <c r="J73" s="91">
        <f>SUMIFS('ReEDs Generation Data'!O$729:O$1448,'ReEDs Generation Data'!$E$729:$E$1448,Calculations!$A73)</f>
        <v>5.5482086589943172E-4</v>
      </c>
      <c r="K73" s="91">
        <f>SUMIFS('ReEDs Generation Data'!P$729:P$1448,'ReEDs Generation Data'!$E$729:$E$1448,Calculations!$A73)</f>
        <v>5.5436294525003577E-4</v>
      </c>
      <c r="L73" s="91">
        <f>SUMIFS('ReEDs Generation Data'!Q$729:Q$1448,'ReEDs Generation Data'!$E$729:$E$1448,Calculations!$A73)</f>
        <v>5.4884932706247163E-4</v>
      </c>
      <c r="M73" s="91">
        <f>SUMIFS('ReEDs Generation Data'!R$729:R$1448,'ReEDs Generation Data'!$E$729:$E$1448,Calculations!$A73)</f>
        <v>5.4357092706440154E-4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South Dakota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8487187</v>
      </c>
      <c r="C5" s="172">
        <f>SUMIFS(Cambium!C:C,Cambium!B:B,About!B2)</f>
        <v>8487187</v>
      </c>
      <c r="D5" s="174">
        <f>C5</f>
        <v>8487187</v>
      </c>
      <c r="E5" s="174">
        <f t="shared" ref="E5:AF5" si="0">D5</f>
        <v>8487187</v>
      </c>
      <c r="F5" s="174">
        <f t="shared" si="0"/>
        <v>8487187</v>
      </c>
      <c r="G5" s="174">
        <f t="shared" si="0"/>
        <v>8487187</v>
      </c>
      <c r="H5" s="174">
        <f t="shared" si="0"/>
        <v>8487187</v>
      </c>
      <c r="I5" s="174">
        <f t="shared" si="0"/>
        <v>8487187</v>
      </c>
      <c r="J5" s="174">
        <f t="shared" si="0"/>
        <v>8487187</v>
      </c>
      <c r="K5" s="174">
        <f t="shared" si="0"/>
        <v>8487187</v>
      </c>
      <c r="L5" s="174">
        <f t="shared" si="0"/>
        <v>8487187</v>
      </c>
      <c r="M5" s="174">
        <f t="shared" si="0"/>
        <v>8487187</v>
      </c>
      <c r="N5" s="174">
        <f t="shared" si="0"/>
        <v>8487187</v>
      </c>
      <c r="O5" s="174">
        <f t="shared" si="0"/>
        <v>8487187</v>
      </c>
      <c r="P5" s="174">
        <f t="shared" si="0"/>
        <v>8487187</v>
      </c>
      <c r="Q5" s="174">
        <f t="shared" si="0"/>
        <v>8487187</v>
      </c>
      <c r="R5" s="174">
        <f t="shared" si="0"/>
        <v>8487187</v>
      </c>
      <c r="S5" s="174">
        <f t="shared" si="0"/>
        <v>8487187</v>
      </c>
      <c r="T5" s="174">
        <f t="shared" si="0"/>
        <v>8487187</v>
      </c>
      <c r="U5" s="174">
        <f t="shared" si="0"/>
        <v>8487187</v>
      </c>
      <c r="V5" s="174">
        <f t="shared" si="0"/>
        <v>8487187</v>
      </c>
      <c r="W5" s="174">
        <f t="shared" si="0"/>
        <v>8487187</v>
      </c>
      <c r="X5" s="174">
        <f t="shared" si="0"/>
        <v>8487187</v>
      </c>
      <c r="Y5" s="174">
        <f t="shared" si="0"/>
        <v>8487187</v>
      </c>
      <c r="Z5" s="174">
        <f t="shared" si="0"/>
        <v>8487187</v>
      </c>
      <c r="AA5" s="174">
        <f t="shared" si="0"/>
        <v>8487187</v>
      </c>
      <c r="AB5" s="174">
        <f t="shared" si="0"/>
        <v>8487187</v>
      </c>
      <c r="AC5" s="174">
        <f t="shared" si="0"/>
        <v>8487187</v>
      </c>
      <c r="AD5" s="174">
        <f t="shared" si="0"/>
        <v>8487187</v>
      </c>
      <c r="AE5" s="174">
        <f t="shared" si="0"/>
        <v>8487187</v>
      </c>
      <c r="AF5" s="174">
        <f t="shared" si="0"/>
        <v>8487187</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4480220.6809233269</v>
      </c>
      <c r="C10">
        <f>D10</f>
        <v>4480220.6809233269</v>
      </c>
      <c r="D10" s="170">
        <f>SUM(D$5*SUMIFS(C$39:C$48,$B$39:$B$48,$A10),D$6*IF($B$2=TRUE,SUMIFS($B$147:$B$162,$A$147:$A$162,$A10),SUMIFS(E$125:E$140,$A$125:$A$140,$A10)))</f>
        <v>4480220.6809233269</v>
      </c>
      <c r="E10">
        <f t="shared" ref="E10:N10" si="1">SUM(E$5*SUMIFS(D$39:D$48,$B$39:$B$48,$A10),E$6*IF($B$2=TRUE,SUMIFS($B$147:$B$162,$A$147:$A$162,$A10),SUMIFS(F$125:F$140,$A$125:$A$140,$A10)))</f>
        <v>3719521.4679958439</v>
      </c>
      <c r="F10">
        <f t="shared" si="1"/>
        <v>3295764.2907716837</v>
      </c>
      <c r="G10">
        <f t="shared" si="1"/>
        <v>2676103.1276752609</v>
      </c>
      <c r="H10">
        <f t="shared" si="1"/>
        <v>2136442.2166343941</v>
      </c>
      <c r="I10">
        <f t="shared" si="1"/>
        <v>1766597.8507467262</v>
      </c>
      <c r="J10">
        <f t="shared" si="1"/>
        <v>927611.81849309453</v>
      </c>
      <c r="K10">
        <f t="shared" si="1"/>
        <v>808687.40075980441</v>
      </c>
      <c r="L10">
        <f t="shared" si="1"/>
        <v>689124.79084959917</v>
      </c>
      <c r="M10">
        <f t="shared" si="1"/>
        <v>689124.79084959917</v>
      </c>
      <c r="N10">
        <f t="shared" si="1"/>
        <v>689124.79084959917</v>
      </c>
      <c r="O10">
        <f t="shared" ref="O10:AE10" si="2">SUM(O$5*SUMIFS(N$39:N$48,$B$39:$B$48,$A10),O$6*IF($B$2=TRUE,SUMIFS($B$147:$B$162,$A$147:$A$162,$A10),SUMIFS(P$125:P$140,$A$125:$A$140,$A10)))</f>
        <v>689124.79084959917</v>
      </c>
      <c r="P10">
        <f t="shared" si="2"/>
        <v>689124.79084959917</v>
      </c>
      <c r="Q10">
        <f t="shared" si="2"/>
        <v>689124.79084959917</v>
      </c>
      <c r="R10">
        <f t="shared" si="2"/>
        <v>689124.79084959917</v>
      </c>
      <c r="S10">
        <f t="shared" si="2"/>
        <v>689124.79084959917</v>
      </c>
      <c r="T10">
        <f t="shared" si="2"/>
        <v>689124.79084959917</v>
      </c>
      <c r="U10">
        <f t="shared" si="2"/>
        <v>689124.79084959917</v>
      </c>
      <c r="V10">
        <f t="shared" si="2"/>
        <v>689124.79084959917</v>
      </c>
      <c r="W10">
        <f t="shared" si="2"/>
        <v>689124.79084959917</v>
      </c>
      <c r="X10">
        <f t="shared" si="2"/>
        <v>689124.79084959917</v>
      </c>
      <c r="Y10">
        <f t="shared" si="2"/>
        <v>689124.79084959917</v>
      </c>
      <c r="Z10">
        <f t="shared" si="2"/>
        <v>689124.79084959917</v>
      </c>
      <c r="AA10">
        <f t="shared" si="2"/>
        <v>689124.79084959917</v>
      </c>
      <c r="AB10">
        <f t="shared" si="2"/>
        <v>689124.79084959917</v>
      </c>
      <c r="AC10">
        <f t="shared" si="2"/>
        <v>689124.79084959917</v>
      </c>
      <c r="AD10">
        <f t="shared" si="2"/>
        <v>689124.79084959917</v>
      </c>
      <c r="AE10">
        <f t="shared" si="2"/>
        <v>689124.79084959917</v>
      </c>
      <c r="AF10">
        <f>SUM(AF$5*SUMIFS(AE$39:AE$48,$B$39:$B$48,$A10),AF$6*IF($B$2=TRUE,SUMIFS($B$147:$B$162,$A$147:$A$162,$A10),SUMIFS(AG$125:AG$140,$A$125:$A$140,$A10)))</f>
        <v>689124.79084959917</v>
      </c>
    </row>
    <row r="11" spans="1:32">
      <c r="A11" s="100" t="s">
        <v>347</v>
      </c>
      <c r="B11">
        <f t="shared" ref="B11:B33" si="3">D11</f>
        <v>443704.82213606581</v>
      </c>
      <c r="C11">
        <f t="shared" ref="C11:C33" si="4">D11</f>
        <v>443704.82213606581</v>
      </c>
      <c r="D11" s="170">
        <f t="shared" ref="D11:D33" si="5">SUM(D$5*SUMIFS(C$39:C$48,$B$39:$B$48,$A11),D$6*IF($B$2=TRUE,SUMIFS($B$147:$B$162,$A$147:$A$162,$A11),SUMIFS(E$125:E$140,$A$125:$A$140,$A11)))</f>
        <v>443704.82213606581</v>
      </c>
      <c r="E11">
        <f t="shared" ref="E11:N11" si="6">SUM(E$5*SUMIFS(D$39:D$48,$B$39:$B$48,$A11),E$6*IF($B$2=TRUE,SUMIFS($B$147:$B$162,$A$147:$A$162,$A11),SUMIFS(F$125:F$140,$A$125:$A$140,$A11)))</f>
        <v>385442.97189051856</v>
      </c>
      <c r="F11">
        <f t="shared" si="6"/>
        <v>337492.12355135416</v>
      </c>
      <c r="G11">
        <f t="shared" si="6"/>
        <v>227897.1304699865</v>
      </c>
      <c r="H11">
        <f t="shared" si="6"/>
        <v>204638.7234503348</v>
      </c>
      <c r="I11">
        <f t="shared" si="6"/>
        <v>130571.39687108455</v>
      </c>
      <c r="J11">
        <f t="shared" si="6"/>
        <v>105311.1829398103</v>
      </c>
      <c r="K11">
        <f t="shared" si="6"/>
        <v>72223.729617794423</v>
      </c>
      <c r="L11">
        <f t="shared" si="6"/>
        <v>56418.025368354778</v>
      </c>
      <c r="M11">
        <f t="shared" si="6"/>
        <v>56418.025368354778</v>
      </c>
      <c r="N11">
        <f t="shared" si="6"/>
        <v>56418.025368354778</v>
      </c>
      <c r="O11">
        <f t="shared" ref="O11:AF11" si="7">SUM(O$5*SUMIFS(N$39:N$48,$B$39:$B$48,$A11),O$6*IF($B$2=TRUE,SUMIFS($B$147:$B$162,$A$147:$A$162,$A11),SUMIFS(P$125:P$140,$A$125:$A$140,$A11)))</f>
        <v>56418.025368354778</v>
      </c>
      <c r="P11">
        <f t="shared" si="7"/>
        <v>56418.025368354778</v>
      </c>
      <c r="Q11">
        <f t="shared" si="7"/>
        <v>56418.025368354778</v>
      </c>
      <c r="R11">
        <f t="shared" si="7"/>
        <v>56418.025368354778</v>
      </c>
      <c r="S11">
        <f t="shared" si="7"/>
        <v>56418.025368354778</v>
      </c>
      <c r="T11">
        <f t="shared" si="7"/>
        <v>56418.025368354778</v>
      </c>
      <c r="U11">
        <f t="shared" si="7"/>
        <v>56418.025368354778</v>
      </c>
      <c r="V11">
        <f t="shared" si="7"/>
        <v>56418.025368354778</v>
      </c>
      <c r="W11">
        <f t="shared" si="7"/>
        <v>56418.025368354778</v>
      </c>
      <c r="X11">
        <f t="shared" si="7"/>
        <v>56418.025368354778</v>
      </c>
      <c r="Y11">
        <f t="shared" si="7"/>
        <v>56418.025368354778</v>
      </c>
      <c r="Z11">
        <f t="shared" si="7"/>
        <v>56418.025368354778</v>
      </c>
      <c r="AA11">
        <f t="shared" si="7"/>
        <v>56418.025368354778</v>
      </c>
      <c r="AB11">
        <f t="shared" si="7"/>
        <v>56418.025368354778</v>
      </c>
      <c r="AC11">
        <f t="shared" si="7"/>
        <v>56418.025368354778</v>
      </c>
      <c r="AD11">
        <f t="shared" si="7"/>
        <v>56418.025368354778</v>
      </c>
      <c r="AE11">
        <f t="shared" si="7"/>
        <v>56418.025368354778</v>
      </c>
      <c r="AF11">
        <f t="shared" si="7"/>
        <v>56418.025368354778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401573.08523120347</v>
      </c>
      <c r="C13">
        <f t="shared" si="4"/>
        <v>401573.08523120347</v>
      </c>
      <c r="D13" s="170">
        <f t="shared" si="5"/>
        <v>401573.08523120347</v>
      </c>
      <c r="E13">
        <f t="shared" ref="E13:N13" si="10">SUM(E$5*SUMIFS(D$39:D$48,$B$39:$B$48,$A13),E$6*IF($B$2=TRUE,SUMIFS($B$147:$B$162,$A$147:$A$162,$A13),SUMIFS(F$125:F$140,$A$125:$A$140,$A13)))</f>
        <v>336483.09166039323</v>
      </c>
      <c r="F13">
        <f t="shared" si="10"/>
        <v>331430.33070222585</v>
      </c>
      <c r="G13">
        <f t="shared" si="10"/>
        <v>299462.79145125166</v>
      </c>
      <c r="H13">
        <f t="shared" si="10"/>
        <v>300457.18419800402</v>
      </c>
      <c r="I13">
        <f t="shared" si="10"/>
        <v>264991.35198327579</v>
      </c>
      <c r="J13">
        <f t="shared" si="10"/>
        <v>316453.09203399642</v>
      </c>
      <c r="K13">
        <f t="shared" si="10"/>
        <v>295151.22695705219</v>
      </c>
      <c r="L13">
        <f t="shared" si="10"/>
        <v>277060.92102573434</v>
      </c>
      <c r="M13">
        <f t="shared" si="10"/>
        <v>277060.92102573434</v>
      </c>
      <c r="N13">
        <f t="shared" si="10"/>
        <v>277060.92102573434</v>
      </c>
      <c r="O13">
        <f t="shared" ref="O13:AF13" si="11">SUM(O$5*SUMIFS(N$39:N$48,$B$39:$B$48,$A13),O$6*IF($B$2=TRUE,SUMIFS($B$147:$B$162,$A$147:$A$162,$A13),SUMIFS(P$125:P$140,$A$125:$A$140,$A13)))</f>
        <v>277060.92102573434</v>
      </c>
      <c r="P13">
        <f t="shared" si="11"/>
        <v>277060.92102573434</v>
      </c>
      <c r="Q13">
        <f t="shared" si="11"/>
        <v>277060.92102573434</v>
      </c>
      <c r="R13">
        <f t="shared" si="11"/>
        <v>277060.92102573434</v>
      </c>
      <c r="S13">
        <f t="shared" si="11"/>
        <v>277060.92102573434</v>
      </c>
      <c r="T13">
        <f t="shared" si="11"/>
        <v>277060.92102573434</v>
      </c>
      <c r="U13">
        <f t="shared" si="11"/>
        <v>277060.92102573434</v>
      </c>
      <c r="V13">
        <f t="shared" si="11"/>
        <v>277060.92102573434</v>
      </c>
      <c r="W13">
        <f t="shared" si="11"/>
        <v>277060.92102573434</v>
      </c>
      <c r="X13">
        <f t="shared" si="11"/>
        <v>277060.92102573434</v>
      </c>
      <c r="Y13">
        <f t="shared" si="11"/>
        <v>277060.92102573434</v>
      </c>
      <c r="Z13">
        <f t="shared" si="11"/>
        <v>277060.92102573434</v>
      </c>
      <c r="AA13">
        <f t="shared" si="11"/>
        <v>277060.92102573434</v>
      </c>
      <c r="AB13">
        <f t="shared" si="11"/>
        <v>277060.92102573434</v>
      </c>
      <c r="AC13">
        <f t="shared" si="11"/>
        <v>277060.92102573434</v>
      </c>
      <c r="AD13">
        <f t="shared" si="11"/>
        <v>277060.92102573434</v>
      </c>
      <c r="AE13">
        <f t="shared" si="11"/>
        <v>277060.92102573434</v>
      </c>
      <c r="AF13">
        <f t="shared" si="11"/>
        <v>277060.92102573434</v>
      </c>
    </row>
    <row r="14" spans="1:32">
      <c r="A14" s="100" t="s">
        <v>101</v>
      </c>
      <c r="B14">
        <f t="shared" si="3"/>
        <v>235578.15917607036</v>
      </c>
      <c r="C14">
        <f t="shared" si="4"/>
        <v>235578.15917607036</v>
      </c>
      <c r="D14" s="170">
        <f t="shared" si="5"/>
        <v>235578.15917607036</v>
      </c>
      <c r="E14">
        <f t="shared" ref="E14:N14" si="12">SUM(E$5*SUMIFS(D$39:D$48,$B$39:$B$48,$A14),E$6*IF($B$2=TRUE,SUMIFS($B$147:$B$162,$A$147:$A$162,$A14),SUMIFS(F$125:F$140,$A$125:$A$140,$A14)))</f>
        <v>241576.01414196347</v>
      </c>
      <c r="F14">
        <f t="shared" si="12"/>
        <v>234369.80883577306</v>
      </c>
      <c r="G14">
        <f t="shared" si="12"/>
        <v>222687.85804742866</v>
      </c>
      <c r="H14">
        <f t="shared" si="12"/>
        <v>223617.06754223429</v>
      </c>
      <c r="I14">
        <f t="shared" si="12"/>
        <v>220871.57638948745</v>
      </c>
      <c r="J14">
        <f t="shared" si="12"/>
        <v>203336.63713434446</v>
      </c>
      <c r="K14">
        <f t="shared" si="12"/>
        <v>199965.3271358108</v>
      </c>
      <c r="L14">
        <f t="shared" si="12"/>
        <v>189946.898570235</v>
      </c>
      <c r="M14">
        <f t="shared" si="12"/>
        <v>189946.898570235</v>
      </c>
      <c r="N14">
        <f t="shared" si="12"/>
        <v>189946.898570235</v>
      </c>
      <c r="O14">
        <f t="shared" ref="O14:AF14" si="13">SUM(O$5*SUMIFS(N$39:N$48,$B$39:$B$48,$A14),O$6*IF($B$2=TRUE,SUMIFS($B$147:$B$162,$A$147:$A$162,$A14),SUMIFS(P$125:P$140,$A$125:$A$140,$A14)))</f>
        <v>189946.898570235</v>
      </c>
      <c r="P14">
        <f t="shared" si="13"/>
        <v>189946.898570235</v>
      </c>
      <c r="Q14">
        <f t="shared" si="13"/>
        <v>189946.898570235</v>
      </c>
      <c r="R14">
        <f t="shared" si="13"/>
        <v>189946.898570235</v>
      </c>
      <c r="S14">
        <f t="shared" si="13"/>
        <v>189946.898570235</v>
      </c>
      <c r="T14">
        <f t="shared" si="13"/>
        <v>189946.898570235</v>
      </c>
      <c r="U14">
        <f t="shared" si="13"/>
        <v>189946.898570235</v>
      </c>
      <c r="V14">
        <f t="shared" si="13"/>
        <v>189946.898570235</v>
      </c>
      <c r="W14">
        <f t="shared" si="13"/>
        <v>189946.898570235</v>
      </c>
      <c r="X14">
        <f t="shared" si="13"/>
        <v>189946.898570235</v>
      </c>
      <c r="Y14">
        <f t="shared" si="13"/>
        <v>189946.898570235</v>
      </c>
      <c r="Z14">
        <f t="shared" si="13"/>
        <v>189946.898570235</v>
      </c>
      <c r="AA14">
        <f t="shared" si="13"/>
        <v>189946.898570235</v>
      </c>
      <c r="AB14">
        <f t="shared" si="13"/>
        <v>189946.898570235</v>
      </c>
      <c r="AC14">
        <f t="shared" si="13"/>
        <v>189946.898570235</v>
      </c>
      <c r="AD14">
        <f t="shared" si="13"/>
        <v>189946.898570235</v>
      </c>
      <c r="AE14">
        <f t="shared" si="13"/>
        <v>189946.898570235</v>
      </c>
      <c r="AF14">
        <f t="shared" si="13"/>
        <v>189946.898570235</v>
      </c>
    </row>
    <row r="15" spans="1:32">
      <c r="A15" s="100" t="s">
        <v>100</v>
      </c>
      <c r="B15">
        <f t="shared" si="3"/>
        <v>2825373.925777961</v>
      </c>
      <c r="C15">
        <f t="shared" si="4"/>
        <v>2825373.925777961</v>
      </c>
      <c r="D15" s="170">
        <f t="shared" si="5"/>
        <v>2825373.925777961</v>
      </c>
      <c r="E15">
        <f t="shared" ref="E15:N15" si="14">SUM(E$5*SUMIFS(D$39:D$48,$B$39:$B$48,$A15),E$6*IF($B$2=TRUE,SUMIFS($B$147:$B$162,$A$147:$A$162,$A15),SUMIFS(F$125:F$140,$A$125:$A$140,$A15)))</f>
        <v>3616673.1019444237</v>
      </c>
      <c r="F15">
        <f t="shared" si="14"/>
        <v>4058630.0401798668</v>
      </c>
      <c r="G15">
        <f t="shared" si="14"/>
        <v>4744468.486822594</v>
      </c>
      <c r="H15">
        <f t="shared" si="14"/>
        <v>5274861.232225189</v>
      </c>
      <c r="I15">
        <f t="shared" si="14"/>
        <v>5721363.1217406951</v>
      </c>
      <c r="J15">
        <f t="shared" si="14"/>
        <v>6532092.1720867008</v>
      </c>
      <c r="K15">
        <f t="shared" si="14"/>
        <v>6708236.0826355033</v>
      </c>
      <c r="L15">
        <f t="shared" si="14"/>
        <v>6855767.865459376</v>
      </c>
      <c r="M15">
        <f t="shared" si="14"/>
        <v>6855767.865459376</v>
      </c>
      <c r="N15">
        <f t="shared" si="14"/>
        <v>6855767.865459376</v>
      </c>
      <c r="O15">
        <f t="shared" ref="O15:AF15" si="15">SUM(O$5*SUMIFS(N$39:N$48,$B$39:$B$48,$A15),O$6*IF($B$2=TRUE,SUMIFS($B$147:$B$162,$A$147:$A$162,$A15),SUMIFS(P$125:P$140,$A$125:$A$140,$A15)))</f>
        <v>6855767.865459376</v>
      </c>
      <c r="P15">
        <f t="shared" si="15"/>
        <v>6855767.865459376</v>
      </c>
      <c r="Q15">
        <f t="shared" si="15"/>
        <v>6855767.865459376</v>
      </c>
      <c r="R15">
        <f t="shared" si="15"/>
        <v>6855767.865459376</v>
      </c>
      <c r="S15">
        <f t="shared" si="15"/>
        <v>6855767.865459376</v>
      </c>
      <c r="T15">
        <f t="shared" si="15"/>
        <v>6855767.865459376</v>
      </c>
      <c r="U15">
        <f t="shared" si="15"/>
        <v>6855767.865459376</v>
      </c>
      <c r="V15">
        <f t="shared" si="15"/>
        <v>6855767.865459376</v>
      </c>
      <c r="W15">
        <f t="shared" si="15"/>
        <v>6855767.865459376</v>
      </c>
      <c r="X15">
        <f t="shared" si="15"/>
        <v>6855767.865459376</v>
      </c>
      <c r="Y15">
        <f t="shared" si="15"/>
        <v>6855767.865459376</v>
      </c>
      <c r="Z15">
        <f t="shared" si="15"/>
        <v>6855767.865459376</v>
      </c>
      <c r="AA15">
        <f t="shared" si="15"/>
        <v>6855767.865459376</v>
      </c>
      <c r="AB15">
        <f t="shared" si="15"/>
        <v>6855767.865459376</v>
      </c>
      <c r="AC15">
        <f t="shared" si="15"/>
        <v>6855767.865459376</v>
      </c>
      <c r="AD15">
        <f t="shared" si="15"/>
        <v>6855767.865459376</v>
      </c>
      <c r="AE15">
        <f t="shared" si="15"/>
        <v>6855767.865459376</v>
      </c>
      <c r="AF15">
        <f t="shared" si="15"/>
        <v>6855767.865459376</v>
      </c>
    </row>
    <row r="16" spans="1:32">
      <c r="A16" s="100" t="s">
        <v>102</v>
      </c>
      <c r="B16">
        <f t="shared" si="3"/>
        <v>60586.948193983517</v>
      </c>
      <c r="C16">
        <f t="shared" si="4"/>
        <v>60586.948193983517</v>
      </c>
      <c r="D16" s="170">
        <f t="shared" si="5"/>
        <v>60586.948193983517</v>
      </c>
      <c r="E16">
        <f t="shared" ref="E16:N16" si="16">SUM(E$5*SUMIFS(D$39:D$48,$B$39:$B$48,$A16),E$6*IF($B$2=TRUE,SUMIFS($B$147:$B$162,$A$147:$A$162,$A16),SUMIFS(F$125:F$140,$A$125:$A$140,$A16)))</f>
        <v>166736.49217798121</v>
      </c>
      <c r="F16">
        <f t="shared" si="16"/>
        <v>213334.83190828114</v>
      </c>
      <c r="G16">
        <f t="shared" si="16"/>
        <v>304569.12755043205</v>
      </c>
      <c r="H16">
        <f t="shared" si="16"/>
        <v>334707.50922315492</v>
      </c>
      <c r="I16">
        <f t="shared" si="16"/>
        <v>370303.82967397402</v>
      </c>
      <c r="J16">
        <f t="shared" si="16"/>
        <v>389517.91252750403</v>
      </c>
      <c r="K16">
        <f t="shared" si="16"/>
        <v>391015.07152259059</v>
      </c>
      <c r="L16">
        <f t="shared" si="16"/>
        <v>407176.86836226011</v>
      </c>
      <c r="M16">
        <f t="shared" si="16"/>
        <v>407176.86836226011</v>
      </c>
      <c r="N16">
        <f t="shared" si="16"/>
        <v>407176.86836226011</v>
      </c>
      <c r="O16">
        <f t="shared" ref="O16:AF16" si="17">SUM(O$5*SUMIFS(N$39:N$48,$B$39:$B$48,$A16),O$6*IF($B$2=TRUE,SUMIFS($B$147:$B$162,$A$147:$A$162,$A16),SUMIFS(P$125:P$140,$A$125:$A$140,$A16)))</f>
        <v>407176.86836226011</v>
      </c>
      <c r="P16">
        <f t="shared" si="17"/>
        <v>407176.86836226011</v>
      </c>
      <c r="Q16">
        <f t="shared" si="17"/>
        <v>407176.86836226011</v>
      </c>
      <c r="R16">
        <f t="shared" si="17"/>
        <v>407176.86836226011</v>
      </c>
      <c r="S16">
        <f t="shared" si="17"/>
        <v>407176.86836226011</v>
      </c>
      <c r="T16">
        <f t="shared" si="17"/>
        <v>407176.86836226011</v>
      </c>
      <c r="U16">
        <f t="shared" si="17"/>
        <v>407176.86836226011</v>
      </c>
      <c r="V16">
        <f t="shared" si="17"/>
        <v>407176.86836226011</v>
      </c>
      <c r="W16">
        <f t="shared" si="17"/>
        <v>407176.86836226011</v>
      </c>
      <c r="X16">
        <f t="shared" si="17"/>
        <v>407176.86836226011</v>
      </c>
      <c r="Y16">
        <f t="shared" si="17"/>
        <v>407176.86836226011</v>
      </c>
      <c r="Z16">
        <f t="shared" si="17"/>
        <v>407176.86836226011</v>
      </c>
      <c r="AA16">
        <f t="shared" si="17"/>
        <v>407176.86836226011</v>
      </c>
      <c r="AB16">
        <f t="shared" si="17"/>
        <v>407176.86836226011</v>
      </c>
      <c r="AC16">
        <f t="shared" si="17"/>
        <v>407176.86836226011</v>
      </c>
      <c r="AD16">
        <f t="shared" si="17"/>
        <v>407176.86836226011</v>
      </c>
      <c r="AE16">
        <f t="shared" si="17"/>
        <v>407176.86836226011</v>
      </c>
      <c r="AF16">
        <f t="shared" si="17"/>
        <v>407176.86836226011</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10027.843353806193</v>
      </c>
      <c r="C18">
        <f t="shared" si="4"/>
        <v>10027.843353806193</v>
      </c>
      <c r="D18" s="170">
        <f t="shared" si="5"/>
        <v>10027.843353806193</v>
      </c>
      <c r="E18">
        <f t="shared" ref="E18:N18" si="20">SUM(E$5*SUMIFS(D$39:D$48,$B$39:$B$48,$A18),E$6*IF($B$2=TRUE,SUMIFS($B$147:$B$162,$A$147:$A$162,$A18),SUMIFS(F$125:F$140,$A$125:$A$140,$A18)))</f>
        <v>8079.9673510726798</v>
      </c>
      <c r="F18">
        <f t="shared" si="20"/>
        <v>7758.0397717234628</v>
      </c>
      <c r="G18">
        <f t="shared" si="20"/>
        <v>7118.8064535952872</v>
      </c>
      <c r="H18">
        <f t="shared" si="20"/>
        <v>6965.1262299148775</v>
      </c>
      <c r="I18">
        <f t="shared" si="20"/>
        <v>4081.8190017249067</v>
      </c>
      <c r="J18">
        <f t="shared" si="20"/>
        <v>4022.359796253847</v>
      </c>
      <c r="K18">
        <f t="shared" si="20"/>
        <v>3887.9968906476852</v>
      </c>
      <c r="L18">
        <f t="shared" si="20"/>
        <v>3653.9140815243081</v>
      </c>
      <c r="M18">
        <f t="shared" si="20"/>
        <v>3653.9140815243081</v>
      </c>
      <c r="N18">
        <f t="shared" si="20"/>
        <v>3653.9140815243081</v>
      </c>
      <c r="O18">
        <f t="shared" ref="O18:AF18" si="21">SUM(O$5*SUMIFS(N$39:N$48,$B$39:$B$48,$A18),O$6*IF($B$2=TRUE,SUMIFS($B$147:$B$162,$A$147:$A$162,$A18),SUMIFS(P$125:P$140,$A$125:$A$140,$A18)))</f>
        <v>3653.9140815243081</v>
      </c>
      <c r="P18">
        <f t="shared" si="21"/>
        <v>3653.9140815243081</v>
      </c>
      <c r="Q18">
        <f t="shared" si="21"/>
        <v>3653.9140815243081</v>
      </c>
      <c r="R18">
        <f t="shared" si="21"/>
        <v>3653.9140815243081</v>
      </c>
      <c r="S18">
        <f t="shared" si="21"/>
        <v>3653.9140815243081</v>
      </c>
      <c r="T18">
        <f t="shared" si="21"/>
        <v>3653.9140815243081</v>
      </c>
      <c r="U18">
        <f t="shared" si="21"/>
        <v>3653.9140815243081</v>
      </c>
      <c r="V18">
        <f t="shared" si="21"/>
        <v>3653.9140815243081</v>
      </c>
      <c r="W18">
        <f t="shared" si="21"/>
        <v>3653.9140815243081</v>
      </c>
      <c r="X18">
        <f t="shared" si="21"/>
        <v>3653.9140815243081</v>
      </c>
      <c r="Y18">
        <f t="shared" si="21"/>
        <v>3653.9140815243081</v>
      </c>
      <c r="Z18">
        <f t="shared" si="21"/>
        <v>3653.9140815243081</v>
      </c>
      <c r="AA18">
        <f t="shared" si="21"/>
        <v>3653.9140815243081</v>
      </c>
      <c r="AB18">
        <f t="shared" si="21"/>
        <v>3653.9140815243081</v>
      </c>
      <c r="AC18">
        <f t="shared" si="21"/>
        <v>3653.9140815243081</v>
      </c>
      <c r="AD18">
        <f t="shared" si="21"/>
        <v>3653.9140815243081</v>
      </c>
      <c r="AE18">
        <f t="shared" si="21"/>
        <v>3653.9140815243081</v>
      </c>
      <c r="AF18">
        <f t="shared" si="21"/>
        <v>3653.9140815243081</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30121.535207582991</v>
      </c>
      <c r="C20">
        <f t="shared" si="4"/>
        <v>30121.535207582991</v>
      </c>
      <c r="D20" s="170">
        <f t="shared" si="5"/>
        <v>30121.535207582991</v>
      </c>
      <c r="E20">
        <f t="shared" ref="E20:N20" si="24">SUM(E$5*SUMIFS(D$39:D$48,$B$39:$B$48,$A20),E$6*IF($B$2=TRUE,SUMIFS($B$147:$B$162,$A$147:$A$162,$A20),SUMIFS(F$125:F$140,$A$125:$A$140,$A20)))</f>
        <v>12673.8928378034</v>
      </c>
      <c r="F20">
        <f t="shared" si="24"/>
        <v>8407.5342790921677</v>
      </c>
      <c r="G20">
        <f t="shared" si="24"/>
        <v>4879.6715294509513</v>
      </c>
      <c r="H20">
        <f t="shared" si="24"/>
        <v>5497.940496774786</v>
      </c>
      <c r="I20">
        <f t="shared" si="24"/>
        <v>8406.0535930325168</v>
      </c>
      <c r="J20">
        <f t="shared" si="24"/>
        <v>8841.8249882966011</v>
      </c>
      <c r="K20">
        <f t="shared" si="24"/>
        <v>8020.1644807968978</v>
      </c>
      <c r="L20">
        <f t="shared" si="24"/>
        <v>8037.7162829154113</v>
      </c>
      <c r="M20">
        <f t="shared" si="24"/>
        <v>8037.7162829154113</v>
      </c>
      <c r="N20">
        <f t="shared" si="24"/>
        <v>8037.7162829154113</v>
      </c>
      <c r="O20">
        <f t="shared" ref="O20:AF20" si="25">SUM(O$5*SUMIFS(N$39:N$48,$B$39:$B$48,$A20),O$6*IF($B$2=TRUE,SUMIFS($B$147:$B$162,$A$147:$A$162,$A20),SUMIFS(P$125:P$140,$A$125:$A$140,$A20)))</f>
        <v>8037.7162829154113</v>
      </c>
      <c r="P20">
        <f t="shared" si="25"/>
        <v>8037.7162829154113</v>
      </c>
      <c r="Q20">
        <f t="shared" si="25"/>
        <v>8037.7162829154113</v>
      </c>
      <c r="R20">
        <f t="shared" si="25"/>
        <v>8037.7162829154113</v>
      </c>
      <c r="S20">
        <f t="shared" si="25"/>
        <v>8037.7162829154113</v>
      </c>
      <c r="T20">
        <f t="shared" si="25"/>
        <v>8037.7162829154113</v>
      </c>
      <c r="U20">
        <f t="shared" si="25"/>
        <v>8037.7162829154113</v>
      </c>
      <c r="V20">
        <f t="shared" si="25"/>
        <v>8037.7162829154113</v>
      </c>
      <c r="W20">
        <f t="shared" si="25"/>
        <v>8037.7162829154113</v>
      </c>
      <c r="X20">
        <f t="shared" si="25"/>
        <v>8037.7162829154113</v>
      </c>
      <c r="Y20">
        <f t="shared" si="25"/>
        <v>8037.7162829154113</v>
      </c>
      <c r="Z20">
        <f t="shared" si="25"/>
        <v>8037.7162829154113</v>
      </c>
      <c r="AA20">
        <f t="shared" si="25"/>
        <v>8037.7162829154113</v>
      </c>
      <c r="AB20">
        <f t="shared" si="25"/>
        <v>8037.7162829154113</v>
      </c>
      <c r="AC20">
        <f t="shared" si="25"/>
        <v>8037.7162829154113</v>
      </c>
      <c r="AD20">
        <f t="shared" si="25"/>
        <v>8037.7162829154113</v>
      </c>
      <c r="AE20">
        <f t="shared" si="25"/>
        <v>8037.7162829154113</v>
      </c>
      <c r="AF20">
        <f t="shared" si="25"/>
        <v>8037.7162829154113</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1.1815273251085656E-3</v>
      </c>
      <c r="D39">
        <f>SUMPRODUCT(P$57:P$106,$B$57:$B$106)</f>
        <v>9.5201947960763444E-4</v>
      </c>
      <c r="E39">
        <f>SUMPRODUCT(AB$57:AB$106,$B$57:$B$106)</f>
        <v>9.1408846909152145E-4</v>
      </c>
      <c r="F39">
        <f>SUMPRODUCT(AN$57:AN$106,$B$57:$B$106)</f>
        <v>8.3877101489519281E-4</v>
      </c>
      <c r="G39">
        <f>SUMPRODUCT(AZ$57:AZ$106,$B$57:$B$106)</f>
        <v>8.206636933903869E-4</v>
      </c>
      <c r="H39">
        <f>SUMPRODUCT(BL$57:BL$106,$B$57:$B$106)</f>
        <v>4.8093897326934195E-4</v>
      </c>
      <c r="I39">
        <f>SUMPRODUCT(BX$57:BX$106,$B$57:$B$106)</f>
        <v>4.7393321205881843E-4</v>
      </c>
      <c r="J39">
        <f>SUMPRODUCT(CJ$57:CJ$106,$B$57:$B$106)</f>
        <v>4.5810194716431783E-4</v>
      </c>
      <c r="K39">
        <f>SUMPRODUCT(CV$57:CV$106,$B$57:$B$106)</f>
        <v>4.3052121763362917E-4</v>
      </c>
      <c r="L39" s="156">
        <f>K39</f>
        <v>4.3052121763362917E-4</v>
      </c>
      <c r="M39" s="156">
        <f t="shared" ref="M39:AE50" si="53">L39</f>
        <v>4.3052121763362917E-4</v>
      </c>
      <c r="N39" s="156">
        <f t="shared" si="53"/>
        <v>4.3052121763362917E-4</v>
      </c>
      <c r="O39" s="156">
        <f t="shared" si="53"/>
        <v>4.3052121763362917E-4</v>
      </c>
      <c r="P39" s="156">
        <f t="shared" si="53"/>
        <v>4.3052121763362917E-4</v>
      </c>
      <c r="Q39" s="156">
        <f t="shared" si="53"/>
        <v>4.3052121763362917E-4</v>
      </c>
      <c r="R39" s="156">
        <f t="shared" si="53"/>
        <v>4.3052121763362917E-4</v>
      </c>
      <c r="S39" s="156">
        <f t="shared" si="53"/>
        <v>4.3052121763362917E-4</v>
      </c>
      <c r="T39" s="156">
        <f t="shared" si="53"/>
        <v>4.3052121763362917E-4</v>
      </c>
      <c r="U39" s="156">
        <f t="shared" si="53"/>
        <v>4.3052121763362917E-4</v>
      </c>
      <c r="V39" s="156">
        <f t="shared" si="53"/>
        <v>4.3052121763362917E-4</v>
      </c>
      <c r="W39" s="156">
        <f t="shared" si="53"/>
        <v>4.3052121763362917E-4</v>
      </c>
      <c r="X39" s="156">
        <f t="shared" si="53"/>
        <v>4.3052121763362917E-4</v>
      </c>
      <c r="Y39" s="156">
        <f t="shared" si="53"/>
        <v>4.3052121763362917E-4</v>
      </c>
      <c r="Z39" s="156">
        <f t="shared" si="53"/>
        <v>4.3052121763362917E-4</v>
      </c>
      <c r="AA39" s="156">
        <f t="shared" si="53"/>
        <v>4.3052121763362917E-4</v>
      </c>
      <c r="AB39" s="156">
        <f t="shared" si="53"/>
        <v>4.3052121763362917E-4</v>
      </c>
      <c r="AC39" s="156">
        <f t="shared" si="53"/>
        <v>4.3052121763362917E-4</v>
      </c>
      <c r="AD39" s="156">
        <f t="shared" si="53"/>
        <v>4.3052121763362917E-4</v>
      </c>
      <c r="AE39" s="156">
        <f t="shared" si="53"/>
        <v>4.3052121763362917E-4</v>
      </c>
    </row>
    <row r="40" spans="1:32">
      <c r="B40" s="2" t="s">
        <v>98</v>
      </c>
      <c r="C40">
        <f>SUMPRODUCT(E57:E106,$B$57:$B$106)</f>
        <v>0.52788051929612567</v>
      </c>
      <c r="D40">
        <f>SUMPRODUCT(Q$57:Q$106,$B$57:$B$106)</f>
        <v>0.43825138623619864</v>
      </c>
      <c r="E40">
        <f>SUMPRODUCT(AC$57:AC$106,$B$57:$B$106)</f>
        <v>0.38832233704426256</v>
      </c>
      <c r="F40">
        <f>SUMPRODUCT(AO$57:AO$106,$B$57:$B$106)</f>
        <v>0.31531096553843585</v>
      </c>
      <c r="G40">
        <f>SUMPRODUCT(BA$57:BA$106,$B$57:$B$106)</f>
        <v>0.25172559726024585</v>
      </c>
      <c r="H40">
        <f>SUMPRODUCT(BM$57:BM$106,$B$57:$B$106)</f>
        <v>0.2081488072251414</v>
      </c>
      <c r="I40">
        <f>SUMPRODUCT(BY$57:BY$106,$B$57:$B$106)</f>
        <v>0.10929555558197251</v>
      </c>
      <c r="J40">
        <f>SUMPRODUCT(CK$57:CK$106,$B$57:$B$106)</f>
        <v>9.5283325412743286E-2</v>
      </c>
      <c r="K40">
        <f>SUMPRODUCT(CW$57:CW$106,$B$57:$B$106)</f>
        <v>8.1195900461436654E-2</v>
      </c>
      <c r="L40" s="156">
        <f t="shared" ref="L40:AA50" si="54">K40</f>
        <v>8.1195900461436654E-2</v>
      </c>
      <c r="M40" s="156">
        <f t="shared" si="54"/>
        <v>8.1195900461436654E-2</v>
      </c>
      <c r="N40" s="156">
        <f t="shared" si="54"/>
        <v>8.1195900461436654E-2</v>
      </c>
      <c r="O40" s="156">
        <f t="shared" si="54"/>
        <v>8.1195900461436654E-2</v>
      </c>
      <c r="P40" s="156">
        <f t="shared" si="54"/>
        <v>8.1195900461436654E-2</v>
      </c>
      <c r="Q40" s="156">
        <f t="shared" si="54"/>
        <v>8.1195900461436654E-2</v>
      </c>
      <c r="R40" s="156">
        <f t="shared" si="54"/>
        <v>8.1195900461436654E-2</v>
      </c>
      <c r="S40" s="156">
        <f t="shared" si="54"/>
        <v>8.1195900461436654E-2</v>
      </c>
      <c r="T40" s="156">
        <f t="shared" si="54"/>
        <v>8.1195900461436654E-2</v>
      </c>
      <c r="U40" s="156">
        <f t="shared" si="54"/>
        <v>8.1195900461436654E-2</v>
      </c>
      <c r="V40" s="156">
        <f t="shared" si="54"/>
        <v>8.1195900461436654E-2</v>
      </c>
      <c r="W40" s="156">
        <f t="shared" si="54"/>
        <v>8.1195900461436654E-2</v>
      </c>
      <c r="X40" s="156">
        <f t="shared" si="54"/>
        <v>8.1195900461436654E-2</v>
      </c>
      <c r="Y40" s="156">
        <f t="shared" si="54"/>
        <v>8.1195900461436654E-2</v>
      </c>
      <c r="Z40" s="156">
        <f t="shared" si="54"/>
        <v>8.1195900461436654E-2</v>
      </c>
      <c r="AA40" s="156">
        <f t="shared" si="54"/>
        <v>8.1195900461436654E-2</v>
      </c>
      <c r="AB40" s="156">
        <f t="shared" si="53"/>
        <v>8.1195900461436654E-2</v>
      </c>
      <c r="AC40" s="156">
        <f t="shared" si="53"/>
        <v>8.1195900461436654E-2</v>
      </c>
      <c r="AD40" s="156">
        <f t="shared" si="53"/>
        <v>8.1195900461436654E-2</v>
      </c>
      <c r="AE40" s="156">
        <f t="shared" si="53"/>
        <v>8.1195900461436654E-2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2.775691865585975E-2</v>
      </c>
      <c r="D42">
        <f>SUMPRODUCT(S$57:S$106,$B$57:$B$106)</f>
        <v>2.846361393262143E-2</v>
      </c>
      <c r="E42">
        <f>SUMPRODUCT(AE$57:AE$106,$B$57:$B$106)</f>
        <v>2.7614545176838104E-2</v>
      </c>
      <c r="F42">
        <f>SUMPRODUCT(AQ$57:AQ$106,$B$57:$B$106)</f>
        <v>2.6238123190572879E-2</v>
      </c>
      <c r="G42">
        <f>SUMPRODUCT(BC$57:BC$106,$B$57:$B$106)</f>
        <v>2.6347606991837729E-2</v>
      </c>
      <c r="H42">
        <f>SUMPRODUCT(BO$57:BO$106,$B$57:$B$106)</f>
        <v>2.6024120405204628E-2</v>
      </c>
      <c r="I42">
        <f>SUMPRODUCT(CA$57:CA$106,$B$57:$B$106)</f>
        <v>2.3958071989499521E-2</v>
      </c>
      <c r="J42">
        <f>SUMPRODUCT(CM$57:CM$106,$B$57:$B$106)</f>
        <v>2.3560848504435072E-2</v>
      </c>
      <c r="K42">
        <f>SUMPRODUCT(CY$57:CY$106,$B$57:$B$106)</f>
        <v>2.2380430473634551E-2</v>
      </c>
      <c r="L42" s="156">
        <f t="shared" si="54"/>
        <v>2.2380430473634551E-2</v>
      </c>
      <c r="M42" s="156">
        <f t="shared" si="53"/>
        <v>2.2380430473634551E-2</v>
      </c>
      <c r="N42" s="156">
        <f t="shared" si="53"/>
        <v>2.2380430473634551E-2</v>
      </c>
      <c r="O42" s="156">
        <f t="shared" si="53"/>
        <v>2.2380430473634551E-2</v>
      </c>
      <c r="P42" s="156">
        <f t="shared" si="53"/>
        <v>2.2380430473634551E-2</v>
      </c>
      <c r="Q42" s="156">
        <f t="shared" si="53"/>
        <v>2.2380430473634551E-2</v>
      </c>
      <c r="R42" s="156">
        <f t="shared" si="53"/>
        <v>2.2380430473634551E-2</v>
      </c>
      <c r="S42" s="156">
        <f t="shared" si="53"/>
        <v>2.2380430473634551E-2</v>
      </c>
      <c r="T42" s="156">
        <f t="shared" si="53"/>
        <v>2.2380430473634551E-2</v>
      </c>
      <c r="U42" s="156">
        <f t="shared" si="53"/>
        <v>2.2380430473634551E-2</v>
      </c>
      <c r="V42" s="156">
        <f t="shared" si="53"/>
        <v>2.2380430473634551E-2</v>
      </c>
      <c r="W42" s="156">
        <f t="shared" si="53"/>
        <v>2.2380430473634551E-2</v>
      </c>
      <c r="X42" s="156">
        <f t="shared" si="53"/>
        <v>2.2380430473634551E-2</v>
      </c>
      <c r="Y42" s="156">
        <f t="shared" si="53"/>
        <v>2.2380430473634551E-2</v>
      </c>
      <c r="Z42" s="156">
        <f t="shared" si="53"/>
        <v>2.2380430473634551E-2</v>
      </c>
      <c r="AA42" s="156">
        <f t="shared" si="53"/>
        <v>2.2380430473634551E-2</v>
      </c>
      <c r="AB42" s="156">
        <f t="shared" si="53"/>
        <v>2.2380430473634551E-2</v>
      </c>
      <c r="AC42" s="156">
        <f t="shared" si="53"/>
        <v>2.2380430473634551E-2</v>
      </c>
      <c r="AD42" s="156">
        <f t="shared" si="53"/>
        <v>2.2380430473634551E-2</v>
      </c>
      <c r="AE42" s="156">
        <f t="shared" si="53"/>
        <v>2.2380430473634551E-2</v>
      </c>
    </row>
    <row r="43" spans="1:32">
      <c r="B43" s="2" t="s">
        <v>347</v>
      </c>
      <c r="C43">
        <f>SUMPRODUCT(H57:H106,$B$57:$B$106)</f>
        <v>5.2279373853323347E-2</v>
      </c>
      <c r="D43">
        <f>SUMPRODUCT(T$57:T$106,$B$57:$B$106)</f>
        <v>4.5414690626060031E-2</v>
      </c>
      <c r="E43">
        <f>SUMPRODUCT(AF$57:AF$106,$B$57:$B$106)</f>
        <v>3.9764897786669973E-2</v>
      </c>
      <c r="F43">
        <f>SUMPRODUCT(AR$57:AR$106,$B$57:$B$106)</f>
        <v>2.6851903990095481E-2</v>
      </c>
      <c r="G43">
        <f>SUMPRODUCT(BD$57:BD$106,$B$57:$B$106)</f>
        <v>2.4111489878841458E-2</v>
      </c>
      <c r="H43">
        <f>SUMPRODUCT(BP$57:BP$106,$B$57:$B$106)</f>
        <v>1.5384531632339967E-2</v>
      </c>
      <c r="I43">
        <f>SUMPRODUCT(CB$57:CB$106,$B$57:$B$106)</f>
        <v>1.2408255284090041E-2</v>
      </c>
      <c r="J43">
        <f>SUMPRODUCT(CN$57:CN$106,$B$57:$B$106)</f>
        <v>8.5097370445348288E-3</v>
      </c>
      <c r="K43">
        <f>SUMPRODUCT(CZ$57:CZ$106,$B$57:$B$106)</f>
        <v>6.647435171200396E-3</v>
      </c>
      <c r="L43" s="156">
        <f t="shared" si="54"/>
        <v>6.647435171200396E-3</v>
      </c>
      <c r="M43" s="156">
        <f t="shared" si="53"/>
        <v>6.647435171200396E-3</v>
      </c>
      <c r="N43" s="156">
        <f t="shared" si="53"/>
        <v>6.647435171200396E-3</v>
      </c>
      <c r="O43" s="156">
        <f t="shared" si="53"/>
        <v>6.647435171200396E-3</v>
      </c>
      <c r="P43" s="156">
        <f t="shared" si="53"/>
        <v>6.647435171200396E-3</v>
      </c>
      <c r="Q43" s="156">
        <f t="shared" si="53"/>
        <v>6.647435171200396E-3</v>
      </c>
      <c r="R43" s="156">
        <f t="shared" si="53"/>
        <v>6.647435171200396E-3</v>
      </c>
      <c r="S43" s="156">
        <f t="shared" si="53"/>
        <v>6.647435171200396E-3</v>
      </c>
      <c r="T43" s="156">
        <f t="shared" si="53"/>
        <v>6.647435171200396E-3</v>
      </c>
      <c r="U43" s="156">
        <f t="shared" si="53"/>
        <v>6.647435171200396E-3</v>
      </c>
      <c r="V43" s="156">
        <f t="shared" si="53"/>
        <v>6.647435171200396E-3</v>
      </c>
      <c r="W43" s="156">
        <f t="shared" si="53"/>
        <v>6.647435171200396E-3</v>
      </c>
      <c r="X43" s="156">
        <f t="shared" si="53"/>
        <v>6.647435171200396E-3</v>
      </c>
      <c r="Y43" s="156">
        <f t="shared" si="53"/>
        <v>6.647435171200396E-3</v>
      </c>
      <c r="Z43" s="156">
        <f t="shared" si="53"/>
        <v>6.647435171200396E-3</v>
      </c>
      <c r="AA43" s="156">
        <f t="shared" si="53"/>
        <v>6.647435171200396E-3</v>
      </c>
      <c r="AB43" s="156">
        <f t="shared" si="53"/>
        <v>6.647435171200396E-3</v>
      </c>
      <c r="AC43" s="156">
        <f t="shared" si="53"/>
        <v>6.647435171200396E-3</v>
      </c>
      <c r="AD43" s="156">
        <f t="shared" si="53"/>
        <v>6.647435171200396E-3</v>
      </c>
      <c r="AE43" s="156">
        <f t="shared" si="53"/>
        <v>6.647435171200396E-3</v>
      </c>
    </row>
    <row r="44" spans="1:32">
      <c r="B44" s="2" t="s">
        <v>99</v>
      </c>
      <c r="C44">
        <f>SUMPRODUCT(I57:I106,$B$57:$B$106)</f>
        <v>4.7315215893228638E-2</v>
      </c>
      <c r="D44">
        <f>SUMPRODUCT(U$57:U$106,$B$57:$B$106)</f>
        <v>3.9646008937990085E-2</v>
      </c>
      <c r="E44">
        <f>SUMPRODUCT(AG$57:AG$106,$B$57:$B$106)</f>
        <v>3.9050669049972134E-2</v>
      </c>
      <c r="F44">
        <f>SUMPRODUCT(AS$57:AS$106,$B$57:$B$106)</f>
        <v>3.5284104315275677E-2</v>
      </c>
      <c r="G44">
        <f>SUMPRODUCT(BE$57:BE$106,$B$57:$B$106)</f>
        <v>3.5401268311633052E-2</v>
      </c>
      <c r="H44">
        <f>SUMPRODUCT(BQ$57:BQ$106,$B$57:$B$106)</f>
        <v>3.1222518366011708E-2</v>
      </c>
      <c r="I44">
        <f>SUMPRODUCT(CC$57:CC$106,$B$57:$B$106)</f>
        <v>3.7285980859617728E-2</v>
      </c>
      <c r="J44">
        <f>SUMPRODUCT(CO$57:CO$106,$B$57:$B$106)</f>
        <v>3.477609565537465E-2</v>
      </c>
      <c r="K44">
        <f>SUMPRODUCT(DA$57:DA$106,$B$57:$B$106)</f>
        <v>3.2644611344811225E-2</v>
      </c>
      <c r="L44" s="156">
        <f t="shared" si="54"/>
        <v>3.2644611344811225E-2</v>
      </c>
      <c r="M44" s="156">
        <f t="shared" si="53"/>
        <v>3.2644611344811225E-2</v>
      </c>
      <c r="N44" s="156">
        <f t="shared" si="53"/>
        <v>3.2644611344811225E-2</v>
      </c>
      <c r="O44" s="156">
        <f t="shared" si="53"/>
        <v>3.2644611344811225E-2</v>
      </c>
      <c r="P44" s="156">
        <f t="shared" si="53"/>
        <v>3.2644611344811225E-2</v>
      </c>
      <c r="Q44" s="156">
        <f t="shared" si="53"/>
        <v>3.2644611344811225E-2</v>
      </c>
      <c r="R44" s="156">
        <f t="shared" si="53"/>
        <v>3.2644611344811225E-2</v>
      </c>
      <c r="S44" s="156">
        <f t="shared" si="53"/>
        <v>3.2644611344811225E-2</v>
      </c>
      <c r="T44" s="156">
        <f t="shared" si="53"/>
        <v>3.2644611344811225E-2</v>
      </c>
      <c r="U44" s="156">
        <f t="shared" si="53"/>
        <v>3.2644611344811225E-2</v>
      </c>
      <c r="V44" s="156">
        <f t="shared" si="53"/>
        <v>3.2644611344811225E-2</v>
      </c>
      <c r="W44" s="156">
        <f t="shared" si="53"/>
        <v>3.2644611344811225E-2</v>
      </c>
      <c r="X44" s="156">
        <f t="shared" si="53"/>
        <v>3.2644611344811225E-2</v>
      </c>
      <c r="Y44" s="156">
        <f t="shared" si="53"/>
        <v>3.2644611344811225E-2</v>
      </c>
      <c r="Z44" s="156">
        <f t="shared" si="53"/>
        <v>3.2644611344811225E-2</v>
      </c>
      <c r="AA44" s="156">
        <f t="shared" si="53"/>
        <v>3.2644611344811225E-2</v>
      </c>
      <c r="AB44" s="156">
        <f t="shared" si="53"/>
        <v>3.2644611344811225E-2</v>
      </c>
      <c r="AC44" s="156">
        <f t="shared" si="53"/>
        <v>3.2644611344811225E-2</v>
      </c>
      <c r="AD44" s="156">
        <f t="shared" si="53"/>
        <v>3.2644611344811225E-2</v>
      </c>
      <c r="AE44" s="156">
        <f t="shared" si="53"/>
        <v>3.2644611344811225E-2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3.5490599190972217E-3</v>
      </c>
      <c r="D46">
        <f>SUMPRODUCT(W$57:W$106,$B$57:$B$106)</f>
        <v>1.4932972300249069E-3</v>
      </c>
      <c r="E46">
        <f>SUMPRODUCT(AI$57:AI$106,$B$57:$B$106)</f>
        <v>9.9061494451485143E-4</v>
      </c>
      <c r="F46">
        <f>SUMPRODUCT(AU$57:AU$106,$B$57:$B$106)</f>
        <v>5.749456833519694E-4</v>
      </c>
      <c r="G46">
        <f>SUMPRODUCT(BG$57:BG$106,$B$57:$B$106)</f>
        <v>6.4779301985154632E-4</v>
      </c>
      <c r="H46">
        <f>SUMPRODUCT(BS$57:BS$106,$B$57:$B$106)</f>
        <v>9.904404831698084E-4</v>
      </c>
      <c r="I46">
        <f>SUMPRODUCT(CE$57:CE$106,$B$57:$B$106)</f>
        <v>1.0417851036269852E-3</v>
      </c>
      <c r="J46">
        <f>SUMPRODUCT(CQ$57:CQ$106,$B$57:$B$106)</f>
        <v>9.4497322620520766E-4</v>
      </c>
      <c r="K46">
        <f>SUMPRODUCT(DC$57:DC$106,$B$57:$B$106)</f>
        <v>9.4704126148220972E-4</v>
      </c>
      <c r="L46" s="156">
        <f t="shared" si="54"/>
        <v>9.4704126148220972E-4</v>
      </c>
      <c r="M46" s="156">
        <f t="shared" si="53"/>
        <v>9.4704126148220972E-4</v>
      </c>
      <c r="N46" s="156">
        <f t="shared" si="53"/>
        <v>9.4704126148220972E-4</v>
      </c>
      <c r="O46" s="156">
        <f t="shared" si="53"/>
        <v>9.4704126148220972E-4</v>
      </c>
      <c r="P46" s="156">
        <f t="shared" si="53"/>
        <v>9.4704126148220972E-4</v>
      </c>
      <c r="Q46" s="156">
        <f t="shared" si="53"/>
        <v>9.4704126148220972E-4</v>
      </c>
      <c r="R46" s="156">
        <f t="shared" si="53"/>
        <v>9.4704126148220972E-4</v>
      </c>
      <c r="S46" s="156">
        <f t="shared" si="53"/>
        <v>9.4704126148220972E-4</v>
      </c>
      <c r="T46" s="156">
        <f t="shared" si="53"/>
        <v>9.4704126148220972E-4</v>
      </c>
      <c r="U46" s="156">
        <f t="shared" si="53"/>
        <v>9.4704126148220972E-4</v>
      </c>
      <c r="V46" s="156">
        <f t="shared" si="53"/>
        <v>9.4704126148220972E-4</v>
      </c>
      <c r="W46" s="156">
        <f t="shared" si="53"/>
        <v>9.4704126148220972E-4</v>
      </c>
      <c r="X46" s="156">
        <f t="shared" si="53"/>
        <v>9.4704126148220972E-4</v>
      </c>
      <c r="Y46" s="156">
        <f t="shared" si="53"/>
        <v>9.4704126148220972E-4</v>
      </c>
      <c r="Z46" s="156">
        <f t="shared" si="53"/>
        <v>9.4704126148220972E-4</v>
      </c>
      <c r="AA46" s="156">
        <f t="shared" si="53"/>
        <v>9.4704126148220972E-4</v>
      </c>
      <c r="AB46" s="156">
        <f t="shared" si="53"/>
        <v>9.4704126148220972E-4</v>
      </c>
      <c r="AC46" s="156">
        <f t="shared" si="53"/>
        <v>9.4704126148220972E-4</v>
      </c>
      <c r="AD46" s="156">
        <f t="shared" si="53"/>
        <v>9.4704126148220972E-4</v>
      </c>
      <c r="AE46" s="156">
        <f t="shared" si="53"/>
        <v>9.4704126148220972E-4</v>
      </c>
    </row>
    <row r="47" spans="1:32">
      <c r="B47" s="2" t="s">
        <v>100</v>
      </c>
      <c r="C47">
        <f>SUMPRODUCT(L57:L106,$B$57:$B$106)</f>
        <v>0.33289874793355689</v>
      </c>
      <c r="D47">
        <f>SUMPRODUCT(X$57:X$106,$B$57:$B$106)</f>
        <v>0.42613331153707629</v>
      </c>
      <c r="E47">
        <f>SUMPRODUCT(AJ$57:AJ$106,$B$57:$B$106)</f>
        <v>0.47820674154815568</v>
      </c>
      <c r="F47">
        <f>SUMPRODUCT(AV$57:AV$106,$B$57:$B$106)</f>
        <v>0.55901542959081663</v>
      </c>
      <c r="G47">
        <f>SUMPRODUCT(BH$57:BH$106,$B$57:$B$106)</f>
        <v>0.62150877931936566</v>
      </c>
      <c r="H47">
        <f>SUMPRODUCT(BT$57:BT$106,$B$57:$B$106)</f>
        <v>0.67411771671116649</v>
      </c>
      <c r="I47">
        <f>SUMPRODUCT(CF$57:CF$106,$B$57:$B$106)</f>
        <v>0.76964159881085459</v>
      </c>
      <c r="J47">
        <f>SUMPRODUCT(CR$57:CR$106,$B$57:$B$106)</f>
        <v>0.79039569678805277</v>
      </c>
      <c r="K47">
        <f>SUMPRODUCT(DD$57:DD$106,$B$57:$B$106)</f>
        <v>0.80777858028335847</v>
      </c>
      <c r="L47" s="156">
        <f t="shared" si="54"/>
        <v>0.80777858028335847</v>
      </c>
      <c r="M47" s="156">
        <f t="shared" si="53"/>
        <v>0.80777858028335847</v>
      </c>
      <c r="N47" s="156">
        <f t="shared" si="53"/>
        <v>0.80777858028335847</v>
      </c>
      <c r="O47" s="156">
        <f t="shared" si="53"/>
        <v>0.80777858028335847</v>
      </c>
      <c r="P47" s="156">
        <f t="shared" si="53"/>
        <v>0.80777858028335847</v>
      </c>
      <c r="Q47" s="156">
        <f t="shared" si="53"/>
        <v>0.80777858028335847</v>
      </c>
      <c r="R47" s="156">
        <f t="shared" si="53"/>
        <v>0.80777858028335847</v>
      </c>
      <c r="S47" s="156">
        <f t="shared" si="53"/>
        <v>0.80777858028335847</v>
      </c>
      <c r="T47" s="156">
        <f t="shared" si="53"/>
        <v>0.80777858028335847</v>
      </c>
      <c r="U47" s="156">
        <f t="shared" si="53"/>
        <v>0.80777858028335847</v>
      </c>
      <c r="V47" s="156">
        <f t="shared" si="53"/>
        <v>0.80777858028335847</v>
      </c>
      <c r="W47" s="156">
        <f t="shared" si="53"/>
        <v>0.80777858028335847</v>
      </c>
      <c r="X47" s="156">
        <f t="shared" si="53"/>
        <v>0.80777858028335847</v>
      </c>
      <c r="Y47" s="156">
        <f t="shared" si="53"/>
        <v>0.80777858028335847</v>
      </c>
      <c r="Z47" s="156">
        <f t="shared" si="53"/>
        <v>0.80777858028335847</v>
      </c>
      <c r="AA47" s="156">
        <f t="shared" si="53"/>
        <v>0.80777858028335847</v>
      </c>
      <c r="AB47" s="156">
        <f t="shared" si="53"/>
        <v>0.80777858028335847</v>
      </c>
      <c r="AC47" s="156">
        <f t="shared" si="53"/>
        <v>0.80777858028335847</v>
      </c>
      <c r="AD47" s="156">
        <f t="shared" si="53"/>
        <v>0.80777858028335847</v>
      </c>
      <c r="AE47" s="156">
        <f t="shared" si="53"/>
        <v>0.80777858028335847</v>
      </c>
    </row>
    <row r="48" spans="1:32">
      <c r="B48" s="2" t="s">
        <v>102</v>
      </c>
      <c r="C48">
        <f>SUMPRODUCT(N57:N106,$B$57:$B$106)</f>
        <v>7.1386371236999389E-3</v>
      </c>
      <c r="D48">
        <f>SUMPRODUCT(Z$57:Z$106,$B$57:$B$106)</f>
        <v>1.9645672020421043E-2</v>
      </c>
      <c r="E48">
        <f>SUMPRODUCT(AL$57:AL$106,$B$57:$B$106)</f>
        <v>2.5136105980495201E-2</v>
      </c>
      <c r="F48">
        <f>SUMPRODUCT(AX$57:AX$106,$B$57:$B$106)</f>
        <v>3.5885756676556323E-2</v>
      </c>
      <c r="G48">
        <f>SUMPRODUCT(BJ$57:BJ$106,$B$57:$B$106)</f>
        <v>3.9436801524834426E-2</v>
      </c>
      <c r="H48">
        <f>SUMPRODUCT(BV$57:BV$106,$B$57:$B$106)</f>
        <v>4.3630926203696706E-2</v>
      </c>
      <c r="I48">
        <f>SUMPRODUCT(CH$57:CH$106,$B$57:$B$106)</f>
        <v>4.5894819158279893E-2</v>
      </c>
      <c r="J48">
        <f>SUMPRODUCT(CT$57:CT$106,$B$57:$B$106)</f>
        <v>4.6071221421489901E-2</v>
      </c>
      <c r="K48">
        <f>SUMPRODUCT(DF$57:DF$106,$B$57:$B$106)</f>
        <v>4.7975479786442801E-2</v>
      </c>
      <c r="L48" s="156">
        <f t="shared" si="54"/>
        <v>4.7975479786442801E-2</v>
      </c>
      <c r="M48" s="156">
        <f t="shared" si="53"/>
        <v>4.7975479786442801E-2</v>
      </c>
      <c r="N48" s="156">
        <f t="shared" si="53"/>
        <v>4.7975479786442801E-2</v>
      </c>
      <c r="O48" s="156">
        <f t="shared" si="53"/>
        <v>4.7975479786442801E-2</v>
      </c>
      <c r="P48" s="156">
        <f t="shared" si="53"/>
        <v>4.7975479786442801E-2</v>
      </c>
      <c r="Q48" s="156">
        <f t="shared" si="53"/>
        <v>4.7975479786442801E-2</v>
      </c>
      <c r="R48" s="156">
        <f t="shared" si="53"/>
        <v>4.7975479786442801E-2</v>
      </c>
      <c r="S48" s="156">
        <f t="shared" si="53"/>
        <v>4.7975479786442801E-2</v>
      </c>
      <c r="T48" s="156">
        <f t="shared" si="53"/>
        <v>4.7975479786442801E-2</v>
      </c>
      <c r="U48" s="156">
        <f t="shared" si="53"/>
        <v>4.7975479786442801E-2</v>
      </c>
      <c r="V48" s="156">
        <f t="shared" si="53"/>
        <v>4.7975479786442801E-2</v>
      </c>
      <c r="W48" s="156">
        <f t="shared" si="53"/>
        <v>4.7975479786442801E-2</v>
      </c>
      <c r="X48" s="156">
        <f t="shared" si="53"/>
        <v>4.7975479786442801E-2</v>
      </c>
      <c r="Y48" s="156">
        <f t="shared" si="53"/>
        <v>4.7975479786442801E-2</v>
      </c>
      <c r="Z48" s="156">
        <f t="shared" si="53"/>
        <v>4.7975479786442801E-2</v>
      </c>
      <c r="AA48" s="156">
        <f t="shared" si="53"/>
        <v>4.7975479786442801E-2</v>
      </c>
      <c r="AB48" s="156">
        <f t="shared" si="53"/>
        <v>4.7975479786442801E-2</v>
      </c>
      <c r="AC48" s="156">
        <f t="shared" si="53"/>
        <v>4.7975479786442801E-2</v>
      </c>
      <c r="AD48" s="156">
        <f t="shared" si="53"/>
        <v>4.7975479786442801E-2</v>
      </c>
      <c r="AE48" s="156">
        <f t="shared" si="53"/>
        <v>4.7975479786442801E-2</v>
      </c>
    </row>
    <row r="49" spans="1:110">
      <c r="B49" s="1"/>
    </row>
    <row r="50" spans="1:110">
      <c r="B50" s="1"/>
      <c r="C50" s="160">
        <f>SUM(C39:C48)</f>
        <v>1</v>
      </c>
      <c r="D50" s="160">
        <f>SUM(D39:D48)</f>
        <v>1</v>
      </c>
      <c r="E50" s="160">
        <f>SUM(E39:E48)</f>
        <v>1</v>
      </c>
      <c r="F50" s="160">
        <f>SUM(F39:F48)</f>
        <v>1</v>
      </c>
      <c r="G50" s="160">
        <f t="shared" ref="G50:K50" si="55">SUM(G39:G48)</f>
        <v>1.0000000000000002</v>
      </c>
      <c r="H50" s="160">
        <f t="shared" si="55"/>
        <v>1</v>
      </c>
      <c r="I50" s="160">
        <f t="shared" si="55"/>
        <v>1.0000000000000002</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0.17537331458501335</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0.14457250534827248</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0.12305895264751954</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0.26531379489353002</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0.29168143252566464</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14232429</v>
      </c>
      <c r="D2" s="91">
        <f>C2</f>
        <v>14232429</v>
      </c>
      <c r="E2" s="91">
        <f t="shared" ref="E2:AH2" si="0">D2</f>
        <v>14232429</v>
      </c>
      <c r="F2" s="91">
        <f t="shared" si="0"/>
        <v>14232429</v>
      </c>
      <c r="G2" s="91">
        <f t="shared" si="0"/>
        <v>14232429</v>
      </c>
      <c r="H2" s="91">
        <f t="shared" si="0"/>
        <v>14232429</v>
      </c>
      <c r="I2" s="91">
        <f t="shared" si="0"/>
        <v>14232429</v>
      </c>
      <c r="J2" s="91">
        <f t="shared" si="0"/>
        <v>14232429</v>
      </c>
      <c r="K2" s="91">
        <f t="shared" si="0"/>
        <v>14232429</v>
      </c>
      <c r="L2" s="91">
        <f t="shared" si="0"/>
        <v>14232429</v>
      </c>
      <c r="M2" s="91">
        <f t="shared" si="0"/>
        <v>14232429</v>
      </c>
      <c r="N2" s="91">
        <f t="shared" si="0"/>
        <v>14232429</v>
      </c>
      <c r="O2" s="91">
        <f t="shared" si="0"/>
        <v>14232429</v>
      </c>
      <c r="P2" s="91">
        <f t="shared" si="0"/>
        <v>14232429</v>
      </c>
      <c r="Q2" s="91">
        <f t="shared" si="0"/>
        <v>14232429</v>
      </c>
      <c r="R2" s="91">
        <f t="shared" si="0"/>
        <v>14232429</v>
      </c>
      <c r="S2" s="91">
        <f t="shared" si="0"/>
        <v>14232429</v>
      </c>
      <c r="T2" s="91">
        <f t="shared" si="0"/>
        <v>14232429</v>
      </c>
      <c r="U2" s="91">
        <f t="shared" si="0"/>
        <v>14232429</v>
      </c>
      <c r="V2" s="91">
        <f t="shared" si="0"/>
        <v>14232429</v>
      </c>
      <c r="W2" s="91">
        <f t="shared" si="0"/>
        <v>14232429</v>
      </c>
      <c r="X2" s="91">
        <f t="shared" si="0"/>
        <v>14232429</v>
      </c>
      <c r="Y2" s="91">
        <f t="shared" si="0"/>
        <v>14232429</v>
      </c>
      <c r="Z2" s="91">
        <f t="shared" si="0"/>
        <v>14232429</v>
      </c>
      <c r="AA2" s="91">
        <f t="shared" si="0"/>
        <v>14232429</v>
      </c>
      <c r="AB2" s="91">
        <f t="shared" si="0"/>
        <v>14232429</v>
      </c>
      <c r="AC2" s="91">
        <f t="shared" si="0"/>
        <v>14232429</v>
      </c>
      <c r="AD2" s="91">
        <f t="shared" si="0"/>
        <v>14232429</v>
      </c>
      <c r="AE2" s="91">
        <f t="shared" si="0"/>
        <v>14232429</v>
      </c>
      <c r="AF2" s="91">
        <f t="shared" si="0"/>
        <v>14232429</v>
      </c>
      <c r="AG2" s="91">
        <f t="shared" si="0"/>
        <v>14232429</v>
      </c>
      <c r="AH2" s="91">
        <f t="shared" si="0"/>
        <v>14232429</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4480220.6809233269</v>
      </c>
      <c r="C2" s="5">
        <f>SUMIFS(Imports_new!C$10:C$33,Imports_new!$A$10:$A$33,$A2)</f>
        <v>4480220.6809233269</v>
      </c>
      <c r="D2" s="5">
        <f>SUMIFS(Imports_new!D$10:D$33,Imports_new!$A$10:$A$33,$A2)</f>
        <v>4480220.6809233269</v>
      </c>
      <c r="E2" s="5">
        <f>SUMIFS(Imports_new!E$10:E$33,Imports_new!$A$10:$A$33,$A2)</f>
        <v>3719521.4679958439</v>
      </c>
      <c r="F2" s="5">
        <f>SUMIFS(Imports_new!F$10:F$33,Imports_new!$A$10:$A$33,$A2)</f>
        <v>3295764.2907716837</v>
      </c>
      <c r="G2" s="5">
        <f>SUMIFS(Imports_new!G$10:G$33,Imports_new!$A$10:$A$33,$A2)</f>
        <v>2676103.1276752609</v>
      </c>
      <c r="H2" s="5">
        <f>SUMIFS(Imports_new!H$10:H$33,Imports_new!$A$10:$A$33,$A2)</f>
        <v>2136442.2166343941</v>
      </c>
      <c r="I2" s="5">
        <f>SUMIFS(Imports_new!I$10:I$33,Imports_new!$A$10:$A$33,$A2)</f>
        <v>1766597.8507467262</v>
      </c>
      <c r="J2" s="5">
        <f>SUMIFS(Imports_new!J$10:J$33,Imports_new!$A$10:$A$33,$A2)</f>
        <v>927611.81849309453</v>
      </c>
      <c r="K2" s="5">
        <f>SUMIFS(Imports_new!K$10:K$33,Imports_new!$A$10:$A$33,$A2)</f>
        <v>808687.40075980441</v>
      </c>
      <c r="L2" s="5">
        <f>SUMIFS(Imports_new!L$10:L$33,Imports_new!$A$10:$A$33,$A2)</f>
        <v>689124.79084959917</v>
      </c>
      <c r="M2" s="5">
        <f>SUMIFS(Imports_new!M$10:M$33,Imports_new!$A$10:$A$33,$A2)</f>
        <v>689124.79084959917</v>
      </c>
      <c r="N2" s="5">
        <f>SUMIFS(Imports_new!N$10:N$33,Imports_new!$A$10:$A$33,$A2)</f>
        <v>689124.79084959917</v>
      </c>
      <c r="O2" s="5">
        <f>SUMIFS(Imports_new!O$10:O$33,Imports_new!$A$10:$A$33,$A2)</f>
        <v>689124.79084959917</v>
      </c>
      <c r="P2" s="5">
        <f>SUMIFS(Imports_new!P$10:P$33,Imports_new!$A$10:$A$33,$A2)</f>
        <v>689124.79084959917</v>
      </c>
      <c r="Q2" s="5">
        <f>SUMIFS(Imports_new!Q$10:Q$33,Imports_new!$A$10:$A$33,$A2)</f>
        <v>689124.79084959917</v>
      </c>
      <c r="R2" s="5">
        <f>SUMIFS(Imports_new!R$10:R$33,Imports_new!$A$10:$A$33,$A2)</f>
        <v>689124.79084959917</v>
      </c>
      <c r="S2" s="5">
        <f>SUMIFS(Imports_new!S$10:S$33,Imports_new!$A$10:$A$33,$A2)</f>
        <v>689124.79084959917</v>
      </c>
      <c r="T2" s="5">
        <f>SUMIFS(Imports_new!T$10:T$33,Imports_new!$A$10:$A$33,$A2)</f>
        <v>689124.79084959917</v>
      </c>
      <c r="U2" s="5">
        <f>SUMIFS(Imports_new!U$10:U$33,Imports_new!$A$10:$A$33,$A2)</f>
        <v>689124.79084959917</v>
      </c>
      <c r="V2" s="5">
        <f>SUMIFS(Imports_new!V$10:V$33,Imports_new!$A$10:$A$33,$A2)</f>
        <v>689124.79084959917</v>
      </c>
      <c r="W2" s="5">
        <f>SUMIFS(Imports_new!W$10:W$33,Imports_new!$A$10:$A$33,$A2)</f>
        <v>689124.79084959917</v>
      </c>
      <c r="X2" s="5">
        <f>SUMIFS(Imports_new!X$10:X$33,Imports_new!$A$10:$A$33,$A2)</f>
        <v>689124.79084959917</v>
      </c>
      <c r="Y2" s="5">
        <f>SUMIFS(Imports_new!Y$10:Y$33,Imports_new!$A$10:$A$33,$A2)</f>
        <v>689124.79084959917</v>
      </c>
      <c r="Z2" s="5">
        <f>SUMIFS(Imports_new!Z$10:Z$33,Imports_new!$A$10:$A$33,$A2)</f>
        <v>689124.79084959917</v>
      </c>
      <c r="AA2" s="5">
        <f>SUMIFS(Imports_new!AA$10:AA$33,Imports_new!$A$10:$A$33,$A2)</f>
        <v>689124.79084959917</v>
      </c>
      <c r="AB2" s="5">
        <f>SUMIFS(Imports_new!AB$10:AB$33,Imports_new!$A$10:$A$33,$A2)</f>
        <v>689124.79084959917</v>
      </c>
      <c r="AC2" s="5">
        <f>SUMIFS(Imports_new!AC$10:AC$33,Imports_new!$A$10:$A$33,$A2)</f>
        <v>689124.79084959917</v>
      </c>
      <c r="AD2" s="5">
        <f>SUMIFS(Imports_new!AD$10:AD$33,Imports_new!$A$10:$A$33,$A2)</f>
        <v>689124.79084959917</v>
      </c>
      <c r="AE2" s="5">
        <f>SUMIFS(Imports_new!AE$10:AE$33,Imports_new!$A$10:$A$33,$A2)</f>
        <v>689124.79084959917</v>
      </c>
      <c r="AF2" s="5">
        <f>SUMIFS(Imports_new!AF$10:AF$33,Imports_new!$A$10:$A$33,$A2)</f>
        <v>689124.79084959917</v>
      </c>
    </row>
    <row r="3" spans="1:32">
      <c r="A3" s="2" t="s">
        <v>347</v>
      </c>
      <c r="B3" s="5">
        <f>SUMIFS(Imports_new!B$10:B$33,Imports_new!$A$10:$A$33,$A3)</f>
        <v>443704.82213606581</v>
      </c>
      <c r="C3" s="5">
        <f>SUMIFS(Imports_new!C$10:C$33,Imports_new!$A$10:$A$33,$A3)</f>
        <v>443704.82213606581</v>
      </c>
      <c r="D3" s="5">
        <f>SUMIFS(Imports_new!D$10:D$33,Imports_new!$A$10:$A$33,$A3)</f>
        <v>443704.82213606581</v>
      </c>
      <c r="E3" s="5">
        <f>SUMIFS(Imports_new!E$10:E$33,Imports_new!$A$10:$A$33,$A3)</f>
        <v>385442.97189051856</v>
      </c>
      <c r="F3" s="5">
        <f>SUMIFS(Imports_new!F$10:F$33,Imports_new!$A$10:$A$33,$A3)</f>
        <v>337492.12355135416</v>
      </c>
      <c r="G3" s="5">
        <f>SUMIFS(Imports_new!G$10:G$33,Imports_new!$A$10:$A$33,$A3)</f>
        <v>227897.1304699865</v>
      </c>
      <c r="H3" s="5">
        <f>SUMIFS(Imports_new!H$10:H$33,Imports_new!$A$10:$A$33,$A3)</f>
        <v>204638.7234503348</v>
      </c>
      <c r="I3" s="5">
        <f>SUMIFS(Imports_new!I$10:I$33,Imports_new!$A$10:$A$33,$A3)</f>
        <v>130571.39687108455</v>
      </c>
      <c r="J3" s="5">
        <f>SUMIFS(Imports_new!J$10:J$33,Imports_new!$A$10:$A$33,$A3)</f>
        <v>105311.1829398103</v>
      </c>
      <c r="K3" s="5">
        <f>SUMIFS(Imports_new!K$10:K$33,Imports_new!$A$10:$A$33,$A3)</f>
        <v>72223.729617794423</v>
      </c>
      <c r="L3" s="5">
        <f>SUMIFS(Imports_new!L$10:L$33,Imports_new!$A$10:$A$33,$A3)</f>
        <v>56418.025368354778</v>
      </c>
      <c r="M3" s="5">
        <f>SUMIFS(Imports_new!M$10:M$33,Imports_new!$A$10:$A$33,$A3)</f>
        <v>56418.025368354778</v>
      </c>
      <c r="N3" s="5">
        <f>SUMIFS(Imports_new!N$10:N$33,Imports_new!$A$10:$A$33,$A3)</f>
        <v>56418.025368354778</v>
      </c>
      <c r="O3" s="5">
        <f>SUMIFS(Imports_new!O$10:O$33,Imports_new!$A$10:$A$33,$A3)</f>
        <v>56418.025368354778</v>
      </c>
      <c r="P3" s="5">
        <f>SUMIFS(Imports_new!P$10:P$33,Imports_new!$A$10:$A$33,$A3)</f>
        <v>56418.025368354778</v>
      </c>
      <c r="Q3" s="5">
        <f>SUMIFS(Imports_new!Q$10:Q$33,Imports_new!$A$10:$A$33,$A3)</f>
        <v>56418.025368354778</v>
      </c>
      <c r="R3" s="5">
        <f>SUMIFS(Imports_new!R$10:R$33,Imports_new!$A$10:$A$33,$A3)</f>
        <v>56418.025368354778</v>
      </c>
      <c r="S3" s="5">
        <f>SUMIFS(Imports_new!S$10:S$33,Imports_new!$A$10:$A$33,$A3)</f>
        <v>56418.025368354778</v>
      </c>
      <c r="T3" s="5">
        <f>SUMIFS(Imports_new!T$10:T$33,Imports_new!$A$10:$A$33,$A3)</f>
        <v>56418.025368354778</v>
      </c>
      <c r="U3" s="5">
        <f>SUMIFS(Imports_new!U$10:U$33,Imports_new!$A$10:$A$33,$A3)</f>
        <v>56418.025368354778</v>
      </c>
      <c r="V3" s="5">
        <f>SUMIFS(Imports_new!V$10:V$33,Imports_new!$A$10:$A$33,$A3)</f>
        <v>56418.025368354778</v>
      </c>
      <c r="W3" s="5">
        <f>SUMIFS(Imports_new!W$10:W$33,Imports_new!$A$10:$A$33,$A3)</f>
        <v>56418.025368354778</v>
      </c>
      <c r="X3" s="5">
        <f>SUMIFS(Imports_new!X$10:X$33,Imports_new!$A$10:$A$33,$A3)</f>
        <v>56418.025368354778</v>
      </c>
      <c r="Y3" s="5">
        <f>SUMIFS(Imports_new!Y$10:Y$33,Imports_new!$A$10:$A$33,$A3)</f>
        <v>56418.025368354778</v>
      </c>
      <c r="Z3" s="5">
        <f>SUMIFS(Imports_new!Z$10:Z$33,Imports_new!$A$10:$A$33,$A3)</f>
        <v>56418.025368354778</v>
      </c>
      <c r="AA3" s="5">
        <f>SUMIFS(Imports_new!AA$10:AA$33,Imports_new!$A$10:$A$33,$A3)</f>
        <v>56418.025368354778</v>
      </c>
      <c r="AB3" s="5">
        <f>SUMIFS(Imports_new!AB$10:AB$33,Imports_new!$A$10:$A$33,$A3)</f>
        <v>56418.025368354778</v>
      </c>
      <c r="AC3" s="5">
        <f>SUMIFS(Imports_new!AC$10:AC$33,Imports_new!$A$10:$A$33,$A3)</f>
        <v>56418.025368354778</v>
      </c>
      <c r="AD3" s="5">
        <f>SUMIFS(Imports_new!AD$10:AD$33,Imports_new!$A$10:$A$33,$A3)</f>
        <v>56418.025368354778</v>
      </c>
      <c r="AE3" s="5">
        <f>SUMIFS(Imports_new!AE$10:AE$33,Imports_new!$A$10:$A$33,$A3)</f>
        <v>56418.025368354778</v>
      </c>
      <c r="AF3" s="5">
        <f>SUMIFS(Imports_new!AF$10:AF$33,Imports_new!$A$10:$A$33,$A3)</f>
        <v>56418.025368354778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401573.08523120347</v>
      </c>
      <c r="C5" s="5">
        <f>SUMIFS(Imports_new!C$10:C$33,Imports_new!$A$10:$A$33,$A5)</f>
        <v>401573.08523120347</v>
      </c>
      <c r="D5" s="5">
        <f>SUMIFS(Imports_new!D$10:D$33,Imports_new!$A$10:$A$33,$A5)</f>
        <v>401573.08523120347</v>
      </c>
      <c r="E5" s="5">
        <f>SUMIFS(Imports_new!E$10:E$33,Imports_new!$A$10:$A$33,$A5)</f>
        <v>336483.09166039323</v>
      </c>
      <c r="F5" s="5">
        <f>SUMIFS(Imports_new!F$10:F$33,Imports_new!$A$10:$A$33,$A5)</f>
        <v>331430.33070222585</v>
      </c>
      <c r="G5" s="5">
        <f>SUMIFS(Imports_new!G$10:G$33,Imports_new!$A$10:$A$33,$A5)</f>
        <v>299462.79145125166</v>
      </c>
      <c r="H5" s="5">
        <f>SUMIFS(Imports_new!H$10:H$33,Imports_new!$A$10:$A$33,$A5)</f>
        <v>300457.18419800402</v>
      </c>
      <c r="I5" s="5">
        <f>SUMIFS(Imports_new!I$10:I$33,Imports_new!$A$10:$A$33,$A5)</f>
        <v>264991.35198327579</v>
      </c>
      <c r="J5" s="5">
        <f>SUMIFS(Imports_new!J$10:J$33,Imports_new!$A$10:$A$33,$A5)</f>
        <v>316453.09203399642</v>
      </c>
      <c r="K5" s="5">
        <f>SUMIFS(Imports_new!K$10:K$33,Imports_new!$A$10:$A$33,$A5)</f>
        <v>295151.22695705219</v>
      </c>
      <c r="L5" s="5">
        <f>SUMIFS(Imports_new!L$10:L$33,Imports_new!$A$10:$A$33,$A5)</f>
        <v>277060.92102573434</v>
      </c>
      <c r="M5" s="5">
        <f>SUMIFS(Imports_new!M$10:M$33,Imports_new!$A$10:$A$33,$A5)</f>
        <v>277060.92102573434</v>
      </c>
      <c r="N5" s="5">
        <f>SUMIFS(Imports_new!N$10:N$33,Imports_new!$A$10:$A$33,$A5)</f>
        <v>277060.92102573434</v>
      </c>
      <c r="O5" s="5">
        <f>SUMIFS(Imports_new!O$10:O$33,Imports_new!$A$10:$A$33,$A5)</f>
        <v>277060.92102573434</v>
      </c>
      <c r="P5" s="5">
        <f>SUMIFS(Imports_new!P$10:P$33,Imports_new!$A$10:$A$33,$A5)</f>
        <v>277060.92102573434</v>
      </c>
      <c r="Q5" s="5">
        <f>SUMIFS(Imports_new!Q$10:Q$33,Imports_new!$A$10:$A$33,$A5)</f>
        <v>277060.92102573434</v>
      </c>
      <c r="R5" s="5">
        <f>SUMIFS(Imports_new!R$10:R$33,Imports_new!$A$10:$A$33,$A5)</f>
        <v>277060.92102573434</v>
      </c>
      <c r="S5" s="5">
        <f>SUMIFS(Imports_new!S$10:S$33,Imports_new!$A$10:$A$33,$A5)</f>
        <v>277060.92102573434</v>
      </c>
      <c r="T5" s="5">
        <f>SUMIFS(Imports_new!T$10:T$33,Imports_new!$A$10:$A$33,$A5)</f>
        <v>277060.92102573434</v>
      </c>
      <c r="U5" s="5">
        <f>SUMIFS(Imports_new!U$10:U$33,Imports_new!$A$10:$A$33,$A5)</f>
        <v>277060.92102573434</v>
      </c>
      <c r="V5" s="5">
        <f>SUMIFS(Imports_new!V$10:V$33,Imports_new!$A$10:$A$33,$A5)</f>
        <v>277060.92102573434</v>
      </c>
      <c r="W5" s="5">
        <f>SUMIFS(Imports_new!W$10:W$33,Imports_new!$A$10:$A$33,$A5)</f>
        <v>277060.92102573434</v>
      </c>
      <c r="X5" s="5">
        <f>SUMIFS(Imports_new!X$10:X$33,Imports_new!$A$10:$A$33,$A5)</f>
        <v>277060.92102573434</v>
      </c>
      <c r="Y5" s="5">
        <f>SUMIFS(Imports_new!Y$10:Y$33,Imports_new!$A$10:$A$33,$A5)</f>
        <v>277060.92102573434</v>
      </c>
      <c r="Z5" s="5">
        <f>SUMIFS(Imports_new!Z$10:Z$33,Imports_new!$A$10:$A$33,$A5)</f>
        <v>277060.92102573434</v>
      </c>
      <c r="AA5" s="5">
        <f>SUMIFS(Imports_new!AA$10:AA$33,Imports_new!$A$10:$A$33,$A5)</f>
        <v>277060.92102573434</v>
      </c>
      <c r="AB5" s="5">
        <f>SUMIFS(Imports_new!AB$10:AB$33,Imports_new!$A$10:$A$33,$A5)</f>
        <v>277060.92102573434</v>
      </c>
      <c r="AC5" s="5">
        <f>SUMIFS(Imports_new!AC$10:AC$33,Imports_new!$A$10:$A$33,$A5)</f>
        <v>277060.92102573434</v>
      </c>
      <c r="AD5" s="5">
        <f>SUMIFS(Imports_new!AD$10:AD$33,Imports_new!$A$10:$A$33,$A5)</f>
        <v>277060.92102573434</v>
      </c>
      <c r="AE5" s="5">
        <f>SUMIFS(Imports_new!AE$10:AE$33,Imports_new!$A$10:$A$33,$A5)</f>
        <v>277060.92102573434</v>
      </c>
      <c r="AF5" s="5">
        <f>SUMIFS(Imports_new!AF$10:AF$33,Imports_new!$A$10:$A$33,$A5)</f>
        <v>277060.92102573434</v>
      </c>
    </row>
    <row r="6" spans="1:32">
      <c r="A6" s="2" t="s">
        <v>101</v>
      </c>
      <c r="B6" s="5">
        <f>SUMIFS(Imports_new!B$10:B$33,Imports_new!$A$10:$A$33,$A6)</f>
        <v>235578.15917607036</v>
      </c>
      <c r="C6" s="5">
        <f>SUMIFS(Imports_new!C$10:C$33,Imports_new!$A$10:$A$33,$A6)</f>
        <v>235578.15917607036</v>
      </c>
      <c r="D6" s="5">
        <f>SUMIFS(Imports_new!D$10:D$33,Imports_new!$A$10:$A$33,$A6)</f>
        <v>235578.15917607036</v>
      </c>
      <c r="E6" s="5">
        <f>SUMIFS(Imports_new!E$10:E$33,Imports_new!$A$10:$A$33,$A6)</f>
        <v>241576.01414196347</v>
      </c>
      <c r="F6" s="5">
        <f>SUMIFS(Imports_new!F$10:F$33,Imports_new!$A$10:$A$33,$A6)</f>
        <v>234369.80883577306</v>
      </c>
      <c r="G6" s="5">
        <f>SUMIFS(Imports_new!G$10:G$33,Imports_new!$A$10:$A$33,$A6)</f>
        <v>222687.85804742866</v>
      </c>
      <c r="H6" s="5">
        <f>SUMIFS(Imports_new!H$10:H$33,Imports_new!$A$10:$A$33,$A6)</f>
        <v>223617.06754223429</v>
      </c>
      <c r="I6" s="5">
        <f>SUMIFS(Imports_new!I$10:I$33,Imports_new!$A$10:$A$33,$A6)</f>
        <v>220871.57638948745</v>
      </c>
      <c r="J6" s="5">
        <f>SUMIFS(Imports_new!J$10:J$33,Imports_new!$A$10:$A$33,$A6)</f>
        <v>203336.63713434446</v>
      </c>
      <c r="K6" s="5">
        <f>SUMIFS(Imports_new!K$10:K$33,Imports_new!$A$10:$A$33,$A6)</f>
        <v>199965.3271358108</v>
      </c>
      <c r="L6" s="5">
        <f>SUMIFS(Imports_new!L$10:L$33,Imports_new!$A$10:$A$33,$A6)</f>
        <v>189946.898570235</v>
      </c>
      <c r="M6" s="5">
        <f>SUMIFS(Imports_new!M$10:M$33,Imports_new!$A$10:$A$33,$A6)</f>
        <v>189946.898570235</v>
      </c>
      <c r="N6" s="5">
        <f>SUMIFS(Imports_new!N$10:N$33,Imports_new!$A$10:$A$33,$A6)</f>
        <v>189946.898570235</v>
      </c>
      <c r="O6" s="5">
        <f>SUMIFS(Imports_new!O$10:O$33,Imports_new!$A$10:$A$33,$A6)</f>
        <v>189946.898570235</v>
      </c>
      <c r="P6" s="5">
        <f>SUMIFS(Imports_new!P$10:P$33,Imports_new!$A$10:$A$33,$A6)</f>
        <v>189946.898570235</v>
      </c>
      <c r="Q6" s="5">
        <f>SUMIFS(Imports_new!Q$10:Q$33,Imports_new!$A$10:$A$33,$A6)</f>
        <v>189946.898570235</v>
      </c>
      <c r="R6" s="5">
        <f>SUMIFS(Imports_new!R$10:R$33,Imports_new!$A$10:$A$33,$A6)</f>
        <v>189946.898570235</v>
      </c>
      <c r="S6" s="5">
        <f>SUMIFS(Imports_new!S$10:S$33,Imports_new!$A$10:$A$33,$A6)</f>
        <v>189946.898570235</v>
      </c>
      <c r="T6" s="5">
        <f>SUMIFS(Imports_new!T$10:T$33,Imports_new!$A$10:$A$33,$A6)</f>
        <v>189946.898570235</v>
      </c>
      <c r="U6" s="5">
        <f>SUMIFS(Imports_new!U$10:U$33,Imports_new!$A$10:$A$33,$A6)</f>
        <v>189946.898570235</v>
      </c>
      <c r="V6" s="5">
        <f>SUMIFS(Imports_new!V$10:V$33,Imports_new!$A$10:$A$33,$A6)</f>
        <v>189946.898570235</v>
      </c>
      <c r="W6" s="5">
        <f>SUMIFS(Imports_new!W$10:W$33,Imports_new!$A$10:$A$33,$A6)</f>
        <v>189946.898570235</v>
      </c>
      <c r="X6" s="5">
        <f>SUMIFS(Imports_new!X$10:X$33,Imports_new!$A$10:$A$33,$A6)</f>
        <v>189946.898570235</v>
      </c>
      <c r="Y6" s="5">
        <f>SUMIFS(Imports_new!Y$10:Y$33,Imports_new!$A$10:$A$33,$A6)</f>
        <v>189946.898570235</v>
      </c>
      <c r="Z6" s="5">
        <f>SUMIFS(Imports_new!Z$10:Z$33,Imports_new!$A$10:$A$33,$A6)</f>
        <v>189946.898570235</v>
      </c>
      <c r="AA6" s="5">
        <f>SUMIFS(Imports_new!AA$10:AA$33,Imports_new!$A$10:$A$33,$A6)</f>
        <v>189946.898570235</v>
      </c>
      <c r="AB6" s="5">
        <f>SUMIFS(Imports_new!AB$10:AB$33,Imports_new!$A$10:$A$33,$A6)</f>
        <v>189946.898570235</v>
      </c>
      <c r="AC6" s="5">
        <f>SUMIFS(Imports_new!AC$10:AC$33,Imports_new!$A$10:$A$33,$A6)</f>
        <v>189946.898570235</v>
      </c>
      <c r="AD6" s="5">
        <f>SUMIFS(Imports_new!AD$10:AD$33,Imports_new!$A$10:$A$33,$A6)</f>
        <v>189946.898570235</v>
      </c>
      <c r="AE6" s="5">
        <f>SUMIFS(Imports_new!AE$10:AE$33,Imports_new!$A$10:$A$33,$A6)</f>
        <v>189946.898570235</v>
      </c>
      <c r="AF6" s="5">
        <f>SUMIFS(Imports_new!AF$10:AF$33,Imports_new!$A$10:$A$33,$A6)</f>
        <v>189946.898570235</v>
      </c>
    </row>
    <row r="7" spans="1:32">
      <c r="A7" s="2" t="s">
        <v>100</v>
      </c>
      <c r="B7" s="5">
        <f>SUMIFS(Imports_new!B$10:B$33,Imports_new!$A$10:$A$33,$A7)</f>
        <v>2825373.925777961</v>
      </c>
      <c r="C7" s="5">
        <f>SUMIFS(Imports_new!C$10:C$33,Imports_new!$A$10:$A$33,$A7)</f>
        <v>2825373.925777961</v>
      </c>
      <c r="D7" s="5">
        <f>SUMIFS(Imports_new!D$10:D$33,Imports_new!$A$10:$A$33,$A7)</f>
        <v>2825373.925777961</v>
      </c>
      <c r="E7" s="5">
        <f>SUMIFS(Imports_new!E$10:E$33,Imports_new!$A$10:$A$33,$A7)</f>
        <v>3616673.1019444237</v>
      </c>
      <c r="F7" s="5">
        <f>SUMIFS(Imports_new!F$10:F$33,Imports_new!$A$10:$A$33,$A7)</f>
        <v>4058630.0401798668</v>
      </c>
      <c r="G7" s="5">
        <f>SUMIFS(Imports_new!G$10:G$33,Imports_new!$A$10:$A$33,$A7)</f>
        <v>4744468.486822594</v>
      </c>
      <c r="H7" s="5">
        <f>SUMIFS(Imports_new!H$10:H$33,Imports_new!$A$10:$A$33,$A7)</f>
        <v>5274861.232225189</v>
      </c>
      <c r="I7" s="5">
        <f>SUMIFS(Imports_new!I$10:I$33,Imports_new!$A$10:$A$33,$A7)</f>
        <v>5721363.1217406951</v>
      </c>
      <c r="J7" s="5">
        <f>SUMIFS(Imports_new!J$10:J$33,Imports_new!$A$10:$A$33,$A7)</f>
        <v>6532092.1720867008</v>
      </c>
      <c r="K7" s="5">
        <f>SUMIFS(Imports_new!K$10:K$33,Imports_new!$A$10:$A$33,$A7)</f>
        <v>6708236.0826355033</v>
      </c>
      <c r="L7" s="5">
        <f>SUMIFS(Imports_new!L$10:L$33,Imports_new!$A$10:$A$33,$A7)</f>
        <v>6855767.865459376</v>
      </c>
      <c r="M7" s="5">
        <f>SUMIFS(Imports_new!M$10:M$33,Imports_new!$A$10:$A$33,$A7)</f>
        <v>6855767.865459376</v>
      </c>
      <c r="N7" s="5">
        <f>SUMIFS(Imports_new!N$10:N$33,Imports_new!$A$10:$A$33,$A7)</f>
        <v>6855767.865459376</v>
      </c>
      <c r="O7" s="5">
        <f>SUMIFS(Imports_new!O$10:O$33,Imports_new!$A$10:$A$33,$A7)</f>
        <v>6855767.865459376</v>
      </c>
      <c r="P7" s="5">
        <f>SUMIFS(Imports_new!P$10:P$33,Imports_new!$A$10:$A$33,$A7)</f>
        <v>6855767.865459376</v>
      </c>
      <c r="Q7" s="5">
        <f>SUMIFS(Imports_new!Q$10:Q$33,Imports_new!$A$10:$A$33,$A7)</f>
        <v>6855767.865459376</v>
      </c>
      <c r="R7" s="5">
        <f>SUMIFS(Imports_new!R$10:R$33,Imports_new!$A$10:$A$33,$A7)</f>
        <v>6855767.865459376</v>
      </c>
      <c r="S7" s="5">
        <f>SUMIFS(Imports_new!S$10:S$33,Imports_new!$A$10:$A$33,$A7)</f>
        <v>6855767.865459376</v>
      </c>
      <c r="T7" s="5">
        <f>SUMIFS(Imports_new!T$10:T$33,Imports_new!$A$10:$A$33,$A7)</f>
        <v>6855767.865459376</v>
      </c>
      <c r="U7" s="5">
        <f>SUMIFS(Imports_new!U$10:U$33,Imports_new!$A$10:$A$33,$A7)</f>
        <v>6855767.865459376</v>
      </c>
      <c r="V7" s="5">
        <f>SUMIFS(Imports_new!V$10:V$33,Imports_new!$A$10:$A$33,$A7)</f>
        <v>6855767.865459376</v>
      </c>
      <c r="W7" s="5">
        <f>SUMIFS(Imports_new!W$10:W$33,Imports_new!$A$10:$A$33,$A7)</f>
        <v>6855767.865459376</v>
      </c>
      <c r="X7" s="5">
        <f>SUMIFS(Imports_new!X$10:X$33,Imports_new!$A$10:$A$33,$A7)</f>
        <v>6855767.865459376</v>
      </c>
      <c r="Y7" s="5">
        <f>SUMIFS(Imports_new!Y$10:Y$33,Imports_new!$A$10:$A$33,$A7)</f>
        <v>6855767.865459376</v>
      </c>
      <c r="Z7" s="5">
        <f>SUMIFS(Imports_new!Z$10:Z$33,Imports_new!$A$10:$A$33,$A7)</f>
        <v>6855767.865459376</v>
      </c>
      <c r="AA7" s="5">
        <f>SUMIFS(Imports_new!AA$10:AA$33,Imports_new!$A$10:$A$33,$A7)</f>
        <v>6855767.865459376</v>
      </c>
      <c r="AB7" s="5">
        <f>SUMIFS(Imports_new!AB$10:AB$33,Imports_new!$A$10:$A$33,$A7)</f>
        <v>6855767.865459376</v>
      </c>
      <c r="AC7" s="5">
        <f>SUMIFS(Imports_new!AC$10:AC$33,Imports_new!$A$10:$A$33,$A7)</f>
        <v>6855767.865459376</v>
      </c>
      <c r="AD7" s="5">
        <f>SUMIFS(Imports_new!AD$10:AD$33,Imports_new!$A$10:$A$33,$A7)</f>
        <v>6855767.865459376</v>
      </c>
      <c r="AE7" s="5">
        <f>SUMIFS(Imports_new!AE$10:AE$33,Imports_new!$A$10:$A$33,$A7)</f>
        <v>6855767.865459376</v>
      </c>
      <c r="AF7" s="5">
        <f>SUMIFS(Imports_new!AF$10:AF$33,Imports_new!$A$10:$A$33,$A7)</f>
        <v>6855767.865459376</v>
      </c>
    </row>
    <row r="8" spans="1:32">
      <c r="A8" s="2" t="s">
        <v>102</v>
      </c>
      <c r="B8" s="5">
        <f>SUMIFS(Imports_new!B$10:B$33,Imports_new!$A$10:$A$33,$A8)</f>
        <v>60586.948193983517</v>
      </c>
      <c r="C8" s="5">
        <f>SUMIFS(Imports_new!C$10:C$33,Imports_new!$A$10:$A$33,$A8)</f>
        <v>60586.948193983517</v>
      </c>
      <c r="D8" s="5">
        <f>SUMIFS(Imports_new!D$10:D$33,Imports_new!$A$10:$A$33,$A8)</f>
        <v>60586.948193983517</v>
      </c>
      <c r="E8" s="5">
        <f>SUMIFS(Imports_new!E$10:E$33,Imports_new!$A$10:$A$33,$A8)</f>
        <v>166736.49217798121</v>
      </c>
      <c r="F8" s="5">
        <f>SUMIFS(Imports_new!F$10:F$33,Imports_new!$A$10:$A$33,$A8)</f>
        <v>213334.83190828114</v>
      </c>
      <c r="G8" s="5">
        <f>SUMIFS(Imports_new!G$10:G$33,Imports_new!$A$10:$A$33,$A8)</f>
        <v>304569.12755043205</v>
      </c>
      <c r="H8" s="5">
        <f>SUMIFS(Imports_new!H$10:H$33,Imports_new!$A$10:$A$33,$A8)</f>
        <v>334707.50922315492</v>
      </c>
      <c r="I8" s="5">
        <f>SUMIFS(Imports_new!I$10:I$33,Imports_new!$A$10:$A$33,$A8)</f>
        <v>370303.82967397402</v>
      </c>
      <c r="J8" s="5">
        <f>SUMIFS(Imports_new!J$10:J$33,Imports_new!$A$10:$A$33,$A8)</f>
        <v>389517.91252750403</v>
      </c>
      <c r="K8" s="5">
        <f>SUMIFS(Imports_new!K$10:K$33,Imports_new!$A$10:$A$33,$A8)</f>
        <v>391015.07152259059</v>
      </c>
      <c r="L8" s="5">
        <f>SUMIFS(Imports_new!L$10:L$33,Imports_new!$A$10:$A$33,$A8)</f>
        <v>407176.86836226011</v>
      </c>
      <c r="M8" s="5">
        <f>SUMIFS(Imports_new!M$10:M$33,Imports_new!$A$10:$A$33,$A8)</f>
        <v>407176.86836226011</v>
      </c>
      <c r="N8" s="5">
        <f>SUMIFS(Imports_new!N$10:N$33,Imports_new!$A$10:$A$33,$A8)</f>
        <v>407176.86836226011</v>
      </c>
      <c r="O8" s="5">
        <f>SUMIFS(Imports_new!O$10:O$33,Imports_new!$A$10:$A$33,$A8)</f>
        <v>407176.86836226011</v>
      </c>
      <c r="P8" s="5">
        <f>SUMIFS(Imports_new!P$10:P$33,Imports_new!$A$10:$A$33,$A8)</f>
        <v>407176.86836226011</v>
      </c>
      <c r="Q8" s="5">
        <f>SUMIFS(Imports_new!Q$10:Q$33,Imports_new!$A$10:$A$33,$A8)</f>
        <v>407176.86836226011</v>
      </c>
      <c r="R8" s="5">
        <f>SUMIFS(Imports_new!R$10:R$33,Imports_new!$A$10:$A$33,$A8)</f>
        <v>407176.86836226011</v>
      </c>
      <c r="S8" s="5">
        <f>SUMIFS(Imports_new!S$10:S$33,Imports_new!$A$10:$A$33,$A8)</f>
        <v>407176.86836226011</v>
      </c>
      <c r="T8" s="5">
        <f>SUMIFS(Imports_new!T$10:T$33,Imports_new!$A$10:$A$33,$A8)</f>
        <v>407176.86836226011</v>
      </c>
      <c r="U8" s="5">
        <f>SUMIFS(Imports_new!U$10:U$33,Imports_new!$A$10:$A$33,$A8)</f>
        <v>407176.86836226011</v>
      </c>
      <c r="V8" s="5">
        <f>SUMIFS(Imports_new!V$10:V$33,Imports_new!$A$10:$A$33,$A8)</f>
        <v>407176.86836226011</v>
      </c>
      <c r="W8" s="5">
        <f>SUMIFS(Imports_new!W$10:W$33,Imports_new!$A$10:$A$33,$A8)</f>
        <v>407176.86836226011</v>
      </c>
      <c r="X8" s="5">
        <f>SUMIFS(Imports_new!X$10:X$33,Imports_new!$A$10:$A$33,$A8)</f>
        <v>407176.86836226011</v>
      </c>
      <c r="Y8" s="5">
        <f>SUMIFS(Imports_new!Y$10:Y$33,Imports_new!$A$10:$A$33,$A8)</f>
        <v>407176.86836226011</v>
      </c>
      <c r="Z8" s="5">
        <f>SUMIFS(Imports_new!Z$10:Z$33,Imports_new!$A$10:$A$33,$A8)</f>
        <v>407176.86836226011</v>
      </c>
      <c r="AA8" s="5">
        <f>SUMIFS(Imports_new!AA$10:AA$33,Imports_new!$A$10:$A$33,$A8)</f>
        <v>407176.86836226011</v>
      </c>
      <c r="AB8" s="5">
        <f>SUMIFS(Imports_new!AB$10:AB$33,Imports_new!$A$10:$A$33,$A8)</f>
        <v>407176.86836226011</v>
      </c>
      <c r="AC8" s="5">
        <f>SUMIFS(Imports_new!AC$10:AC$33,Imports_new!$A$10:$A$33,$A8)</f>
        <v>407176.86836226011</v>
      </c>
      <c r="AD8" s="5">
        <f>SUMIFS(Imports_new!AD$10:AD$33,Imports_new!$A$10:$A$33,$A8)</f>
        <v>407176.86836226011</v>
      </c>
      <c r="AE8" s="5">
        <f>SUMIFS(Imports_new!AE$10:AE$33,Imports_new!$A$10:$A$33,$A8)</f>
        <v>407176.86836226011</v>
      </c>
      <c r="AF8" s="5">
        <f>SUMIFS(Imports_new!AF$10:AF$33,Imports_new!$A$10:$A$33,$A8)</f>
        <v>407176.86836226011</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10027.843353806193</v>
      </c>
      <c r="C10" s="5">
        <f>SUMIFS(Imports_new!C$10:C$33,Imports_new!$A$10:$A$33,$A10)</f>
        <v>10027.843353806193</v>
      </c>
      <c r="D10" s="5">
        <f>SUMIFS(Imports_new!D$10:D$33,Imports_new!$A$10:$A$33,$A10)</f>
        <v>10027.843353806193</v>
      </c>
      <c r="E10" s="5">
        <f>SUMIFS(Imports_new!E$10:E$33,Imports_new!$A$10:$A$33,$A10)</f>
        <v>8079.9673510726798</v>
      </c>
      <c r="F10" s="5">
        <f>SUMIFS(Imports_new!F$10:F$33,Imports_new!$A$10:$A$33,$A10)</f>
        <v>7758.0397717234628</v>
      </c>
      <c r="G10" s="5">
        <f>SUMIFS(Imports_new!G$10:G$33,Imports_new!$A$10:$A$33,$A10)</f>
        <v>7118.8064535952872</v>
      </c>
      <c r="H10" s="5">
        <f>SUMIFS(Imports_new!H$10:H$33,Imports_new!$A$10:$A$33,$A10)</f>
        <v>6965.1262299148775</v>
      </c>
      <c r="I10" s="5">
        <f>SUMIFS(Imports_new!I$10:I$33,Imports_new!$A$10:$A$33,$A10)</f>
        <v>4081.8190017249067</v>
      </c>
      <c r="J10" s="5">
        <f>SUMIFS(Imports_new!J$10:J$33,Imports_new!$A$10:$A$33,$A10)</f>
        <v>4022.359796253847</v>
      </c>
      <c r="K10" s="5">
        <f>SUMIFS(Imports_new!K$10:K$33,Imports_new!$A$10:$A$33,$A10)</f>
        <v>3887.9968906476852</v>
      </c>
      <c r="L10" s="5">
        <f>SUMIFS(Imports_new!L$10:L$33,Imports_new!$A$10:$A$33,$A10)</f>
        <v>3653.9140815243081</v>
      </c>
      <c r="M10" s="5">
        <f>SUMIFS(Imports_new!M$10:M$33,Imports_new!$A$10:$A$33,$A10)</f>
        <v>3653.9140815243081</v>
      </c>
      <c r="N10" s="5">
        <f>SUMIFS(Imports_new!N$10:N$33,Imports_new!$A$10:$A$33,$A10)</f>
        <v>3653.9140815243081</v>
      </c>
      <c r="O10" s="5">
        <f>SUMIFS(Imports_new!O$10:O$33,Imports_new!$A$10:$A$33,$A10)</f>
        <v>3653.9140815243081</v>
      </c>
      <c r="P10" s="5">
        <f>SUMIFS(Imports_new!P$10:P$33,Imports_new!$A$10:$A$33,$A10)</f>
        <v>3653.9140815243081</v>
      </c>
      <c r="Q10" s="5">
        <f>SUMIFS(Imports_new!Q$10:Q$33,Imports_new!$A$10:$A$33,$A10)</f>
        <v>3653.9140815243081</v>
      </c>
      <c r="R10" s="5">
        <f>SUMIFS(Imports_new!R$10:R$33,Imports_new!$A$10:$A$33,$A10)</f>
        <v>3653.9140815243081</v>
      </c>
      <c r="S10" s="5">
        <f>SUMIFS(Imports_new!S$10:S$33,Imports_new!$A$10:$A$33,$A10)</f>
        <v>3653.9140815243081</v>
      </c>
      <c r="T10" s="5">
        <f>SUMIFS(Imports_new!T$10:T$33,Imports_new!$A$10:$A$33,$A10)</f>
        <v>3653.9140815243081</v>
      </c>
      <c r="U10" s="5">
        <f>SUMIFS(Imports_new!U$10:U$33,Imports_new!$A$10:$A$33,$A10)</f>
        <v>3653.9140815243081</v>
      </c>
      <c r="V10" s="5">
        <f>SUMIFS(Imports_new!V$10:V$33,Imports_new!$A$10:$A$33,$A10)</f>
        <v>3653.9140815243081</v>
      </c>
      <c r="W10" s="5">
        <f>SUMIFS(Imports_new!W$10:W$33,Imports_new!$A$10:$A$33,$A10)</f>
        <v>3653.9140815243081</v>
      </c>
      <c r="X10" s="5">
        <f>SUMIFS(Imports_new!X$10:X$33,Imports_new!$A$10:$A$33,$A10)</f>
        <v>3653.9140815243081</v>
      </c>
      <c r="Y10" s="5">
        <f>SUMIFS(Imports_new!Y$10:Y$33,Imports_new!$A$10:$A$33,$A10)</f>
        <v>3653.9140815243081</v>
      </c>
      <c r="Z10" s="5">
        <f>SUMIFS(Imports_new!Z$10:Z$33,Imports_new!$A$10:$A$33,$A10)</f>
        <v>3653.9140815243081</v>
      </c>
      <c r="AA10" s="5">
        <f>SUMIFS(Imports_new!AA$10:AA$33,Imports_new!$A$10:$A$33,$A10)</f>
        <v>3653.9140815243081</v>
      </c>
      <c r="AB10" s="5">
        <f>SUMIFS(Imports_new!AB$10:AB$33,Imports_new!$A$10:$A$33,$A10)</f>
        <v>3653.9140815243081</v>
      </c>
      <c r="AC10" s="5">
        <f>SUMIFS(Imports_new!AC$10:AC$33,Imports_new!$A$10:$A$33,$A10)</f>
        <v>3653.9140815243081</v>
      </c>
      <c r="AD10" s="5">
        <f>SUMIFS(Imports_new!AD$10:AD$33,Imports_new!$A$10:$A$33,$A10)</f>
        <v>3653.9140815243081</v>
      </c>
      <c r="AE10" s="5">
        <f>SUMIFS(Imports_new!AE$10:AE$33,Imports_new!$A$10:$A$33,$A10)</f>
        <v>3653.9140815243081</v>
      </c>
      <c r="AF10" s="5">
        <f>SUMIFS(Imports_new!AF$10:AF$33,Imports_new!$A$10:$A$33,$A10)</f>
        <v>3653.9140815243081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30121.535207582991</v>
      </c>
      <c r="C12" s="5">
        <f>SUMIFS(Imports_new!C$10:C$33,Imports_new!$A$10:$A$33,$A12)</f>
        <v>30121.535207582991</v>
      </c>
      <c r="D12" s="5">
        <f>SUMIFS(Imports_new!D$10:D$33,Imports_new!$A$10:$A$33,$A12)</f>
        <v>30121.535207582991</v>
      </c>
      <c r="E12" s="5">
        <f>SUMIFS(Imports_new!E$10:E$33,Imports_new!$A$10:$A$33,$A12)</f>
        <v>12673.8928378034</v>
      </c>
      <c r="F12" s="5">
        <f>SUMIFS(Imports_new!F$10:F$33,Imports_new!$A$10:$A$33,$A12)</f>
        <v>8407.5342790921677</v>
      </c>
      <c r="G12" s="5">
        <f>SUMIFS(Imports_new!G$10:G$33,Imports_new!$A$10:$A$33,$A12)</f>
        <v>4879.6715294509513</v>
      </c>
      <c r="H12" s="5">
        <f>SUMIFS(Imports_new!H$10:H$33,Imports_new!$A$10:$A$33,$A12)</f>
        <v>5497.940496774786</v>
      </c>
      <c r="I12" s="5">
        <f>SUMIFS(Imports_new!I$10:I$33,Imports_new!$A$10:$A$33,$A12)</f>
        <v>8406.0535930325168</v>
      </c>
      <c r="J12" s="5">
        <f>SUMIFS(Imports_new!J$10:J$33,Imports_new!$A$10:$A$33,$A12)</f>
        <v>8841.8249882966011</v>
      </c>
      <c r="K12" s="5">
        <f>SUMIFS(Imports_new!K$10:K$33,Imports_new!$A$10:$A$33,$A12)</f>
        <v>8020.1644807968978</v>
      </c>
      <c r="L12" s="5">
        <f>SUMIFS(Imports_new!L$10:L$33,Imports_new!$A$10:$A$33,$A12)</f>
        <v>8037.7162829154113</v>
      </c>
      <c r="M12" s="5">
        <f>SUMIFS(Imports_new!M$10:M$33,Imports_new!$A$10:$A$33,$A12)</f>
        <v>8037.7162829154113</v>
      </c>
      <c r="N12" s="5">
        <f>SUMIFS(Imports_new!N$10:N$33,Imports_new!$A$10:$A$33,$A12)</f>
        <v>8037.7162829154113</v>
      </c>
      <c r="O12" s="5">
        <f>SUMIFS(Imports_new!O$10:O$33,Imports_new!$A$10:$A$33,$A12)</f>
        <v>8037.7162829154113</v>
      </c>
      <c r="P12" s="5">
        <f>SUMIFS(Imports_new!P$10:P$33,Imports_new!$A$10:$A$33,$A12)</f>
        <v>8037.7162829154113</v>
      </c>
      <c r="Q12" s="5">
        <f>SUMIFS(Imports_new!Q$10:Q$33,Imports_new!$A$10:$A$33,$A12)</f>
        <v>8037.7162829154113</v>
      </c>
      <c r="R12" s="5">
        <f>SUMIFS(Imports_new!R$10:R$33,Imports_new!$A$10:$A$33,$A12)</f>
        <v>8037.7162829154113</v>
      </c>
      <c r="S12" s="5">
        <f>SUMIFS(Imports_new!S$10:S$33,Imports_new!$A$10:$A$33,$A12)</f>
        <v>8037.7162829154113</v>
      </c>
      <c r="T12" s="5">
        <f>SUMIFS(Imports_new!T$10:T$33,Imports_new!$A$10:$A$33,$A12)</f>
        <v>8037.7162829154113</v>
      </c>
      <c r="U12" s="5">
        <f>SUMIFS(Imports_new!U$10:U$33,Imports_new!$A$10:$A$33,$A12)</f>
        <v>8037.7162829154113</v>
      </c>
      <c r="V12" s="5">
        <f>SUMIFS(Imports_new!V$10:V$33,Imports_new!$A$10:$A$33,$A12)</f>
        <v>8037.7162829154113</v>
      </c>
      <c r="W12" s="5">
        <f>SUMIFS(Imports_new!W$10:W$33,Imports_new!$A$10:$A$33,$A12)</f>
        <v>8037.7162829154113</v>
      </c>
      <c r="X12" s="5">
        <f>SUMIFS(Imports_new!X$10:X$33,Imports_new!$A$10:$A$33,$A12)</f>
        <v>8037.7162829154113</v>
      </c>
      <c r="Y12" s="5">
        <f>SUMIFS(Imports_new!Y$10:Y$33,Imports_new!$A$10:$A$33,$A12)</f>
        <v>8037.7162829154113</v>
      </c>
      <c r="Z12" s="5">
        <f>SUMIFS(Imports_new!Z$10:Z$33,Imports_new!$A$10:$A$33,$A12)</f>
        <v>8037.7162829154113</v>
      </c>
      <c r="AA12" s="5">
        <f>SUMIFS(Imports_new!AA$10:AA$33,Imports_new!$A$10:$A$33,$A12)</f>
        <v>8037.7162829154113</v>
      </c>
      <c r="AB12" s="5">
        <f>SUMIFS(Imports_new!AB$10:AB$33,Imports_new!$A$10:$A$33,$A12)</f>
        <v>8037.7162829154113</v>
      </c>
      <c r="AC12" s="5">
        <f>SUMIFS(Imports_new!AC$10:AC$33,Imports_new!$A$10:$A$33,$A12)</f>
        <v>8037.7162829154113</v>
      </c>
      <c r="AD12" s="5">
        <f>SUMIFS(Imports_new!AD$10:AD$33,Imports_new!$A$10:$A$33,$A12)</f>
        <v>8037.7162829154113</v>
      </c>
      <c r="AE12" s="5">
        <f>SUMIFS(Imports_new!AE$10:AE$33,Imports_new!$A$10:$A$33,$A12)</f>
        <v>8037.7162829154113</v>
      </c>
      <c r="AF12" s="5">
        <f>SUMIFS(Imports_new!AF$10:AF$33,Imports_new!$A$10:$A$33,$A12)</f>
        <v>8037.7162829154113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14232429</v>
      </c>
      <c r="C2">
        <f>exports!E2</f>
        <v>14232429</v>
      </c>
      <c r="D2">
        <f>exports!F2</f>
        <v>14232429</v>
      </c>
      <c r="E2">
        <f>exports!G2</f>
        <v>14232429</v>
      </c>
      <c r="F2">
        <f>exports!H2</f>
        <v>14232429</v>
      </c>
      <c r="G2">
        <f>exports!I2</f>
        <v>14232429</v>
      </c>
      <c r="H2">
        <f>exports!J2</f>
        <v>14232429</v>
      </c>
      <c r="I2">
        <f>exports!K2</f>
        <v>14232429</v>
      </c>
      <c r="J2">
        <f>exports!L2</f>
        <v>14232429</v>
      </c>
      <c r="K2">
        <f>exports!M2</f>
        <v>14232429</v>
      </c>
      <c r="L2">
        <f>exports!N2</f>
        <v>14232429</v>
      </c>
      <c r="M2">
        <f>exports!O2</f>
        <v>14232429</v>
      </c>
      <c r="N2">
        <f>exports!P2</f>
        <v>14232429</v>
      </c>
      <c r="O2">
        <f>exports!Q2</f>
        <v>14232429</v>
      </c>
      <c r="P2">
        <f>exports!R2</f>
        <v>14232429</v>
      </c>
      <c r="Q2">
        <f>exports!S2</f>
        <v>14232429</v>
      </c>
      <c r="R2">
        <f>exports!T2</f>
        <v>14232429</v>
      </c>
      <c r="S2">
        <f>exports!U2</f>
        <v>14232429</v>
      </c>
      <c r="T2">
        <f>exports!V2</f>
        <v>14232429</v>
      </c>
      <c r="U2">
        <f>exports!W2</f>
        <v>14232429</v>
      </c>
      <c r="V2">
        <f>exports!X2</f>
        <v>14232429</v>
      </c>
      <c r="W2">
        <f>exports!Y2</f>
        <v>14232429</v>
      </c>
      <c r="X2">
        <f>exports!Z2</f>
        <v>14232429</v>
      </c>
      <c r="Y2">
        <f>exports!AA2</f>
        <v>14232429</v>
      </c>
      <c r="Z2">
        <f>exports!AB2</f>
        <v>14232429</v>
      </c>
      <c r="AA2">
        <f>exports!AC2</f>
        <v>14232429</v>
      </c>
      <c r="AB2">
        <f>exports!AD2</f>
        <v>14232429</v>
      </c>
      <c r="AC2">
        <f>exports!AE2</f>
        <v>14232429</v>
      </c>
      <c r="AD2">
        <f>exports!AF2</f>
        <v>14232429</v>
      </c>
      <c r="AE2">
        <f>exports!AG2</f>
        <v>14232429</v>
      </c>
      <c r="AF2">
        <f>exports!AH2</f>
        <v>14232429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50.352093092809504</v>
      </c>
      <c r="C2" s="12">
        <f>SUMIFS('State Generation Costs Calcs'!C105:C155,'State Generation Costs Calcs'!$A$105:$A$155,About!$B$2)*About!$A$67</f>
        <v>49.370184448100694</v>
      </c>
      <c r="D2" s="12">
        <f>SUMIFS('State Generation Costs Calcs'!D105:D155,'State Generation Costs Calcs'!$A$105:$A$155,About!$B$2)*About!$A$67</f>
        <v>48.453089512872815</v>
      </c>
      <c r="E2" s="12">
        <f>SUMIFS('State Generation Costs Calcs'!E105:E155,'State Generation Costs Calcs'!$A$105:$A$155,About!$B$2)*About!$A$67</f>
        <v>47.698901152741591</v>
      </c>
      <c r="F2" s="12">
        <f>SUMIFS('State Generation Costs Calcs'!F105:F155,'State Generation Costs Calcs'!$A$105:$A$155,About!$B$2)*About!$A$67</f>
        <v>47.491909682729144</v>
      </c>
      <c r="G2" s="12">
        <f>SUMIFS('State Generation Costs Calcs'!G105:G155,'State Generation Costs Calcs'!$A$105:$A$155,About!$B$2)*About!$A$67</f>
        <v>47.557206232549902</v>
      </c>
      <c r="H2" s="12">
        <f>SUMIFS('State Generation Costs Calcs'!H105:H155,'State Generation Costs Calcs'!$A$105:$A$155,About!$B$2)*About!$A$67</f>
        <v>48.008703995485213</v>
      </c>
      <c r="I2" s="12">
        <f>SUMIFS('State Generation Costs Calcs'!I105:I155,'State Generation Costs Calcs'!$A$105:$A$155,About!$B$2)*About!$A$67</f>
        <v>48.417513013641759</v>
      </c>
      <c r="J2" s="12">
        <f>SUMIFS('State Generation Costs Calcs'!J105:J155,'State Generation Costs Calcs'!$A$105:$A$155,About!$B$2)*About!$A$67</f>
        <v>48.200383511556637</v>
      </c>
      <c r="K2" s="12">
        <f>SUMIFS('State Generation Costs Calcs'!K105:K155,'State Generation Costs Calcs'!$A$105:$A$155,About!$B$2)*About!$A$67</f>
        <v>47.566991476120165</v>
      </c>
      <c r="L2" s="12">
        <f>SUMIFS('State Generation Costs Calcs'!L105:L155,'State Generation Costs Calcs'!$A$105:$A$155,About!$B$2)*About!$A$67</f>
        <v>46.839939246145178</v>
      </c>
      <c r="M2" s="12">
        <f>SUMIFS('State Generation Costs Calcs'!M105:M155,'State Generation Costs Calcs'!$A$105:$A$155,About!$B$2)*About!$A$67</f>
        <v>46.201680906382762</v>
      </c>
      <c r="N2" s="12">
        <f>SUMIFS('State Generation Costs Calcs'!N105:N155,'State Generation Costs Calcs'!$A$105:$A$155,About!$B$2)*About!$A$67</f>
        <v>45.525911906081106</v>
      </c>
      <c r="O2" s="12">
        <f>SUMIFS('State Generation Costs Calcs'!O105:O155,'State Generation Costs Calcs'!$A$105:$A$155,About!$B$2)*About!$A$67</f>
        <v>45.169718527650602</v>
      </c>
      <c r="P2" s="12">
        <f>SUMIFS('State Generation Costs Calcs'!P105:P155,'State Generation Costs Calcs'!$A$105:$A$155,About!$B$2)*About!$A$67</f>
        <v>45.081099292135683</v>
      </c>
      <c r="Q2" s="12">
        <f>SUMIFS('State Generation Costs Calcs'!Q105:Q155,'State Generation Costs Calcs'!$A$105:$A$155,About!$B$2)*About!$A$67</f>
        <v>44.673737869831555</v>
      </c>
      <c r="R2" s="12">
        <f>SUMIFS('State Generation Costs Calcs'!R105:R155,'State Generation Costs Calcs'!$A$105:$A$155,About!$B$2)*About!$A$67</f>
        <v>44.17979760317116</v>
      </c>
      <c r="S2" s="12">
        <f>SUMIFS('State Generation Costs Calcs'!S105:S155,'State Generation Costs Calcs'!$A$105:$A$155,About!$B$2)*About!$A$67</f>
        <v>43.828647357345368</v>
      </c>
      <c r="T2" s="12">
        <f>SUMIFS('State Generation Costs Calcs'!T105:T155,'State Generation Costs Calcs'!$A$105:$A$155,About!$B$2)*About!$A$67</f>
        <v>43.683369289704736</v>
      </c>
      <c r="U2" s="12">
        <f>SUMIFS('State Generation Costs Calcs'!U105:U155,'State Generation Costs Calcs'!$A$105:$A$155,About!$B$2)*About!$A$67</f>
        <v>43.562962914196518</v>
      </c>
      <c r="V2" s="12">
        <f>SUMIFS('State Generation Costs Calcs'!V105:V155,'State Generation Costs Calcs'!$A$105:$A$155,About!$B$2)*About!$A$67</f>
        <v>43.1036718934105</v>
      </c>
      <c r="W2" s="12">
        <f>SUMIFS('State Generation Costs Calcs'!W105:W155,'State Generation Costs Calcs'!$A$105:$A$155,About!$B$2)*About!$A$67</f>
        <v>42.68263883137962</v>
      </c>
      <c r="X2" s="12">
        <f>SUMIFS('State Generation Costs Calcs'!X105:X155,'State Generation Costs Calcs'!$A$105:$A$155,About!$B$2)*About!$A$67</f>
        <v>42.44400671181856</v>
      </c>
      <c r="Y2" s="12">
        <f>SUMIFS('State Generation Costs Calcs'!Y105:Y155,'State Generation Costs Calcs'!$A$105:$A$155,About!$B$2)*About!$A$67</f>
        <v>42.176070419814955</v>
      </c>
      <c r="Z2" s="12">
        <f>SUMIFS('State Generation Costs Calcs'!Z105:Z155,'State Generation Costs Calcs'!$A$105:$A$155,About!$B$2)*About!$A$67</f>
        <v>42.019684373156544</v>
      </c>
      <c r="AA2" s="12">
        <f>SUMIFS('State Generation Costs Calcs'!AA105:AA155,'State Generation Costs Calcs'!$A$105:$A$155,About!$B$2)*About!$A$67</f>
        <v>41.907397452310285</v>
      </c>
      <c r="AB2" s="12">
        <f>SUMIFS('State Generation Costs Calcs'!AB105:AB155,'State Generation Costs Calcs'!$A$105:$A$155,About!$B$2)*About!$A$67</f>
        <v>41.738022560531782</v>
      </c>
      <c r="AC2" s="12">
        <f>SUMIFS('State Generation Costs Calcs'!AC105:AC155,'State Generation Costs Calcs'!$A$105:$A$155,About!$B$2)*About!$A$67</f>
        <v>41.742324967178703</v>
      </c>
      <c r="AD2" s="12">
        <f>SUMIFS('State Generation Costs Calcs'!AD105:AD155,'State Generation Costs Calcs'!$A$105:$A$155,About!$B$2)*About!$A$67</f>
        <v>41.783871672216407</v>
      </c>
      <c r="AE2" s="12">
        <f>SUMIFS('State Generation Costs Calcs'!AE105:AE155,'State Generation Costs Calcs'!$A$105:$A$155,About!$B$2)*About!$A$67</f>
        <v>41.73447392280999</v>
      </c>
      <c r="AF2" s="12">
        <f>SUMIFS('State Generation Costs Calcs'!AF105:AF155,'State Generation Costs Calcs'!$A$105:$A$155,About!$B$2)*About!$A$67</f>
        <v>41.71119393202995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50.352093092809504</v>
      </c>
      <c r="C2" s="12">
        <f>SUMIFS('State Generation Costs Calcs'!C105:C155,'State Generation Costs Calcs'!$A$105:$A$155,About!$B$2)*About!$A$67</f>
        <v>49.370184448100694</v>
      </c>
      <c r="D2" s="12">
        <f>SUMIFS('State Generation Costs Calcs'!D105:D155,'State Generation Costs Calcs'!$A$105:$A$155,About!$B$2)*About!$A$67</f>
        <v>48.453089512872815</v>
      </c>
      <c r="E2" s="12">
        <f>SUMIFS('State Generation Costs Calcs'!E105:E155,'State Generation Costs Calcs'!$A$105:$A$155,About!$B$2)*About!$A$67</f>
        <v>47.698901152741591</v>
      </c>
      <c r="F2" s="12">
        <f>SUMIFS('State Generation Costs Calcs'!F105:F155,'State Generation Costs Calcs'!$A$105:$A$155,About!$B$2)*About!$A$67</f>
        <v>47.491909682729144</v>
      </c>
      <c r="G2" s="12">
        <f>SUMIFS('State Generation Costs Calcs'!G105:G155,'State Generation Costs Calcs'!$A$105:$A$155,About!$B$2)*About!$A$67</f>
        <v>47.557206232549902</v>
      </c>
      <c r="H2" s="12">
        <f>SUMIFS('State Generation Costs Calcs'!H105:H155,'State Generation Costs Calcs'!$A$105:$A$155,About!$B$2)*About!$A$67</f>
        <v>48.008703995485213</v>
      </c>
      <c r="I2" s="12">
        <f>SUMIFS('State Generation Costs Calcs'!I105:I155,'State Generation Costs Calcs'!$A$105:$A$155,About!$B$2)*About!$A$67</f>
        <v>48.417513013641759</v>
      </c>
      <c r="J2" s="12">
        <f>SUMIFS('State Generation Costs Calcs'!J105:J155,'State Generation Costs Calcs'!$A$105:$A$155,About!$B$2)*About!$A$67</f>
        <v>48.200383511556637</v>
      </c>
      <c r="K2" s="12">
        <f>SUMIFS('State Generation Costs Calcs'!K105:K155,'State Generation Costs Calcs'!$A$105:$A$155,About!$B$2)*About!$A$67</f>
        <v>47.566991476120165</v>
      </c>
      <c r="L2" s="12">
        <f>SUMIFS('State Generation Costs Calcs'!L105:L155,'State Generation Costs Calcs'!$A$105:$A$155,About!$B$2)*About!$A$67</f>
        <v>46.839939246145178</v>
      </c>
      <c r="M2" s="12">
        <f>SUMIFS('State Generation Costs Calcs'!M105:M155,'State Generation Costs Calcs'!$A$105:$A$155,About!$B$2)*About!$A$67</f>
        <v>46.201680906382762</v>
      </c>
      <c r="N2" s="12">
        <f>SUMIFS('State Generation Costs Calcs'!N105:N155,'State Generation Costs Calcs'!$A$105:$A$155,About!$B$2)*About!$A$67</f>
        <v>45.525911906081106</v>
      </c>
      <c r="O2" s="12">
        <f>SUMIFS('State Generation Costs Calcs'!O105:O155,'State Generation Costs Calcs'!$A$105:$A$155,About!$B$2)*About!$A$67</f>
        <v>45.169718527650602</v>
      </c>
      <c r="P2" s="12">
        <f>SUMIFS('State Generation Costs Calcs'!P105:P155,'State Generation Costs Calcs'!$A$105:$A$155,About!$B$2)*About!$A$67</f>
        <v>45.081099292135683</v>
      </c>
      <c r="Q2" s="12">
        <f>SUMIFS('State Generation Costs Calcs'!Q105:Q155,'State Generation Costs Calcs'!$A$105:$A$155,About!$B$2)*About!$A$67</f>
        <v>44.673737869831555</v>
      </c>
      <c r="R2" s="12">
        <f>SUMIFS('State Generation Costs Calcs'!R105:R155,'State Generation Costs Calcs'!$A$105:$A$155,About!$B$2)*About!$A$67</f>
        <v>44.17979760317116</v>
      </c>
      <c r="S2" s="12">
        <f>SUMIFS('State Generation Costs Calcs'!S105:S155,'State Generation Costs Calcs'!$A$105:$A$155,About!$B$2)*About!$A$67</f>
        <v>43.828647357345368</v>
      </c>
      <c r="T2" s="12">
        <f>SUMIFS('State Generation Costs Calcs'!T105:T155,'State Generation Costs Calcs'!$A$105:$A$155,About!$B$2)*About!$A$67</f>
        <v>43.683369289704736</v>
      </c>
      <c r="U2" s="12">
        <f>SUMIFS('State Generation Costs Calcs'!U105:U155,'State Generation Costs Calcs'!$A$105:$A$155,About!$B$2)*About!$A$67</f>
        <v>43.562962914196518</v>
      </c>
      <c r="V2" s="12">
        <f>SUMIFS('State Generation Costs Calcs'!V105:V155,'State Generation Costs Calcs'!$A$105:$A$155,About!$B$2)*About!$A$67</f>
        <v>43.1036718934105</v>
      </c>
      <c r="W2" s="12">
        <f>SUMIFS('State Generation Costs Calcs'!W105:W155,'State Generation Costs Calcs'!$A$105:$A$155,About!$B$2)*About!$A$67</f>
        <v>42.68263883137962</v>
      </c>
      <c r="X2" s="12">
        <f>SUMIFS('State Generation Costs Calcs'!X105:X155,'State Generation Costs Calcs'!$A$105:$A$155,About!$B$2)*About!$A$67</f>
        <v>42.44400671181856</v>
      </c>
      <c r="Y2" s="12">
        <f>SUMIFS('State Generation Costs Calcs'!Y105:Y155,'State Generation Costs Calcs'!$A$105:$A$155,About!$B$2)*About!$A$67</f>
        <v>42.176070419814955</v>
      </c>
      <c r="Z2" s="12">
        <f>SUMIFS('State Generation Costs Calcs'!Z105:Z155,'State Generation Costs Calcs'!$A$105:$A$155,About!$B$2)*About!$A$67</f>
        <v>42.019684373156544</v>
      </c>
      <c r="AA2" s="12">
        <f>SUMIFS('State Generation Costs Calcs'!AA105:AA155,'State Generation Costs Calcs'!$A$105:$A$155,About!$B$2)*About!$A$67</f>
        <v>41.907397452310285</v>
      </c>
      <c r="AB2" s="12">
        <f>SUMIFS('State Generation Costs Calcs'!AB105:AB155,'State Generation Costs Calcs'!$A$105:$A$155,About!$B$2)*About!$A$67</f>
        <v>41.738022560531782</v>
      </c>
      <c r="AC2" s="12">
        <f>SUMIFS('State Generation Costs Calcs'!AC105:AC155,'State Generation Costs Calcs'!$A$105:$A$155,About!$B$2)*About!$A$67</f>
        <v>41.742324967178703</v>
      </c>
      <c r="AD2" s="12">
        <f>SUMIFS('State Generation Costs Calcs'!AD105:AD155,'State Generation Costs Calcs'!$A$105:$A$155,About!$B$2)*About!$A$67</f>
        <v>41.783871672216407</v>
      </c>
      <c r="AE2" s="12">
        <f>SUMIFS('State Generation Costs Calcs'!AE105:AE155,'State Generation Costs Calcs'!$A$105:$A$155,About!$B$2)*About!$A$67</f>
        <v>41.73447392280999</v>
      </c>
      <c r="AF2" s="12">
        <f>SUMIFS('State Generation Costs Calcs'!AF105:AF155,'State Generation Costs Calcs'!$A$105:$A$155,About!$B$2)*About!$A$67</f>
        <v>41.71119393202995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2024-01-10T18:47:05Z</dcterms:modified>
</cp:coreProperties>
</file>