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fuels\BFPaT\"/>
    </mc:Choice>
  </mc:AlternateContent>
  <xr:revisionPtr revIDLastSave="0" documentId="13_ncr:1_{231F1F55-F01D-4BED-A9B6-3412C1886A9C}" xr6:coauthVersionLast="47" xr6:coauthVersionMax="47" xr10:uidLastSave="{00000000-0000-0000-0000-000000000000}"/>
  <bookViews>
    <workbookView xWindow="-110" yWindow="-110" windowWidth="19420" windowHeight="11500" tabRatio="755" firstSheet="16" activeTab="22" xr2:uid="{27A81796-2071-48D9-8550-9F68B9E98806}"/>
    <workbookView xWindow="-90" yWindow="0" windowWidth="9780" windowHeight="11370" firstSheet="4" activeTab="4" xr2:uid="{C1EE47C0-9FF0-40AD-921E-8CA180FABF68}"/>
  </bookViews>
  <sheets>
    <sheet name="About" sheetId="4" r:id="rId1"/>
    <sheet name="elec-fee per fuels" sheetId="73" r:id="rId2"/>
    <sheet name="elec-fee" sheetId="69" r:id="rId3"/>
    <sheet name="energy convesion standard" sheetId="75" r:id="rId4"/>
    <sheet name="coal-fee" sheetId="70" r:id="rId5"/>
    <sheet name="natgas-fee" sheetId="71" r:id="rId6"/>
    <sheet name="petcategory" sheetId="80" r:id="rId7"/>
    <sheet name="petgas-fee" sheetId="83" r:id="rId8"/>
    <sheet name="petdies-fee" sheetId="79" r:id="rId9"/>
    <sheet name="lpgpropbut-fee" sheetId="74" r:id="rId10"/>
    <sheet name="jetkerosene-fee" sheetId="81" r:id="rId11"/>
    <sheet name="heat-fee" sheetId="84" r:id="rId12"/>
    <sheet name="heavyfueloil-fee" sheetId="76" r:id="rId13"/>
    <sheet name="crude-fee" sheetId="78" r:id="rId14"/>
    <sheet name="biomass-fee" sheetId="87" r:id="rId15"/>
    <sheet name="biodiesel-fee" sheetId="86" r:id="rId16"/>
    <sheet name="hydrogen-fee" sheetId="77" r:id="rId17"/>
    <sheet name="CAGR" sheetId="85" r:id="rId18"/>
    <sheet name="Tax" sheetId="82" r:id="rId19"/>
    <sheet name="Pretax &gt;" sheetId="60" r:id="rId20"/>
    <sheet name="BFPaT-pretax-electricity" sheetId="5" r:id="rId21"/>
    <sheet name="BFPaT-pretax-coal" sheetId="6" r:id="rId22"/>
    <sheet name="BFPaT-pretax-natgas" sheetId="7" r:id="rId23"/>
    <sheet name="BFPaT-pretax-nuclear" sheetId="15" r:id="rId24"/>
    <sheet name="BFPaT-pretax-hydro" sheetId="25" r:id="rId25"/>
    <sheet name="BFPaT-pretax-wind" sheetId="26" r:id="rId26"/>
    <sheet name="BFPaT-pretax-solar" sheetId="27" r:id="rId27"/>
    <sheet name="BFPaT-pretax-biomass" sheetId="16" r:id="rId28"/>
    <sheet name="BFPaT-pretax-petgas" sheetId="9" r:id="rId29"/>
    <sheet name="BFPaT-pretax-petdies" sheetId="10" r:id="rId30"/>
    <sheet name="BFPaT-pretax-biogas" sheetId="11" r:id="rId31"/>
    <sheet name="BFPaT-pretax-biodies" sheetId="17" r:id="rId32"/>
    <sheet name="BFPaT-pretax-jetkerosene" sheetId="12" r:id="rId33"/>
    <sheet name="BFPaT-pretax-heat" sheetId="18" r:id="rId34"/>
    <sheet name="BFPaT-pretax-geothermal" sheetId="28" r:id="rId35"/>
    <sheet name="BFPaT-pretax-lignite" sheetId="23" r:id="rId36"/>
    <sheet name="BFPaT-pretax-crude" sheetId="30" r:id="rId37"/>
    <sheet name="BFPaT-pretax-heavyfueloil" sheetId="31" r:id="rId38"/>
    <sheet name="BFPaT-pretax-lpgpropbut" sheetId="32" r:id="rId39"/>
    <sheet name="BFPaT-pretax-msw" sheetId="33" r:id="rId40"/>
    <sheet name="BFPaT-pretax-hydrogen" sheetId="34" r:id="rId41"/>
    <sheet name="Summary_pretax" sheetId="67" r:id="rId42"/>
    <sheet name="Fuel Tax &gt;" sheetId="61" r:id="rId43"/>
    <sheet name="BFPaT-fueltax-electricity" sheetId="39" r:id="rId44"/>
    <sheet name="BFPaT-fueltax-coal" sheetId="40" r:id="rId45"/>
    <sheet name="BFPaT-fueltax-natgas" sheetId="41" r:id="rId46"/>
    <sheet name="BFPaT-fueltax-nuclear" sheetId="42" r:id="rId47"/>
    <sheet name="BFPaT-fueltax-hydro" sheetId="43" r:id="rId48"/>
    <sheet name="BFPaT-fueltax-wind" sheetId="44" r:id="rId49"/>
    <sheet name="BFPaT-fueltax-solar" sheetId="45" r:id="rId50"/>
    <sheet name="BFPaT-fueltax-biomass" sheetId="46" r:id="rId51"/>
    <sheet name="BFPaT-fueltax-petgas" sheetId="47" r:id="rId52"/>
    <sheet name="BFPaT-fueltax-petdies" sheetId="48" r:id="rId53"/>
    <sheet name="BFPaT-fueltax-biogas" sheetId="49" r:id="rId54"/>
    <sheet name="BFPaT-fueltax-biodies" sheetId="50" r:id="rId55"/>
    <sheet name="BFPaT-fueltax-jetkerosene" sheetId="51" r:id="rId56"/>
    <sheet name="BFPaT-fueltax-heat" sheetId="52" r:id="rId57"/>
    <sheet name="BFPaT-fueltax-geothermal" sheetId="53" r:id="rId58"/>
    <sheet name="BFPaT-fueltax-lignite" sheetId="54" r:id="rId59"/>
    <sheet name="BFPaT-fueltax-crude" sheetId="55" r:id="rId60"/>
    <sheet name="BFPaT-fueltax-heavyfueloil" sheetId="56" r:id="rId61"/>
    <sheet name="BFPaT-fueltax-lpgpropbut" sheetId="57" r:id="rId62"/>
    <sheet name="BFPaT-fueltax-msw" sheetId="58" r:id="rId63"/>
    <sheet name="BFPaT-fueltax-hydrogen" sheetId="59" r:id="rId64"/>
    <sheet name="Summary_tax" sheetId="68" r:id="rId65"/>
  </sheets>
  <definedNames>
    <definedName name="dollars_2019_2012">About!#REF!</definedName>
    <definedName name="dollars_2020_2012">About!#REF!</definedName>
    <definedName name="lignite_multiplier">#REF!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E3" i="7"/>
  <c r="F3" i="6"/>
  <c r="F4" i="6"/>
  <c r="F5" i="6"/>
  <c r="E7" i="6"/>
  <c r="F7" i="6"/>
  <c r="E4" i="6"/>
  <c r="E5" i="6"/>
  <c r="E3" i="6"/>
  <c r="F31" i="70"/>
  <c r="G31" i="70"/>
  <c r="F30" i="70"/>
  <c r="G30" i="70" s="1"/>
  <c r="G29" i="70"/>
  <c r="F29" i="70"/>
  <c r="F26" i="70"/>
  <c r="G26" i="70"/>
  <c r="F27" i="70"/>
  <c r="G27" i="70"/>
  <c r="F28" i="70"/>
  <c r="G28" i="70"/>
  <c r="G25" i="70"/>
  <c r="F25" i="70"/>
  <c r="E25" i="70"/>
  <c r="F22" i="70"/>
  <c r="G22" i="70"/>
  <c r="G21" i="70"/>
  <c r="G20" i="70"/>
  <c r="F21" i="70"/>
  <c r="F20" i="70"/>
  <c r="F17" i="70"/>
  <c r="G17" i="70"/>
  <c r="F18" i="70"/>
  <c r="G18" i="70"/>
  <c r="F19" i="70"/>
  <c r="G19" i="70"/>
  <c r="G16" i="70"/>
  <c r="F16" i="70"/>
  <c r="B6" i="57"/>
  <c r="B2" i="57"/>
  <c r="B6" i="56"/>
  <c r="B3" i="54"/>
  <c r="B4" i="51"/>
  <c r="B2" i="48"/>
  <c r="B2" i="47"/>
  <c r="B3" i="41"/>
  <c r="B2" i="31"/>
  <c r="B7" i="18"/>
  <c r="B5" i="18"/>
  <c r="B4" i="18"/>
  <c r="B2" i="12"/>
  <c r="B2" i="17"/>
  <c r="B3" i="16"/>
  <c r="B6" i="30"/>
  <c r="C62" i="4"/>
  <c r="D62" i="4"/>
  <c r="E62" i="4"/>
  <c r="F62" i="4"/>
  <c r="G62" i="4"/>
  <c r="B62" i="4"/>
  <c r="AF2" i="18"/>
  <c r="AG2" i="18" s="1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AF6" i="18"/>
  <c r="AG6" i="18"/>
  <c r="AH6" i="18"/>
  <c r="AI6" i="18"/>
  <c r="AJ6" i="18" s="1"/>
  <c r="AK6" i="18" s="1"/>
  <c r="AL6" i="18" s="1"/>
  <c r="AM6" i="18" s="1"/>
  <c r="AN6" i="18" s="1"/>
  <c r="AO6" i="18" s="1"/>
  <c r="AP6" i="18" s="1"/>
  <c r="AQ6" i="18" s="1"/>
  <c r="AR6" i="18" s="1"/>
  <c r="AS6" i="18" s="1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AF8" i="18"/>
  <c r="AG8" i="18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AF9" i="18"/>
  <c r="AG9" i="18"/>
  <c r="AH9" i="18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AF2" i="15"/>
  <c r="AG2" i="15" s="1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AF4" i="15"/>
  <c r="AG4" i="15" s="1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AF5" i="15"/>
  <c r="AG5" i="15" s="1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AF6" i="15"/>
  <c r="AG6" i="15" s="1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AF7" i="15"/>
  <c r="AG7" i="15"/>
  <c r="AH7" i="15"/>
  <c r="AI7" i="15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AF8" i="15"/>
  <c r="AG8" i="15" s="1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 s="1"/>
  <c r="AG9" i="15" s="1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AF3" i="32"/>
  <c r="AG3" i="32" s="1"/>
  <c r="AH3" i="32" s="1"/>
  <c r="AI3" i="32" s="1"/>
  <c r="AJ3" i="32" s="1"/>
  <c r="AK3" i="32"/>
  <c r="AL3" i="32"/>
  <c r="AM3" i="32"/>
  <c r="AN3" i="32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AF8" i="32"/>
  <c r="AG8" i="32"/>
  <c r="AH8" i="32"/>
  <c r="AI8" i="32"/>
  <c r="AJ8" i="32" s="1"/>
  <c r="AK8" i="32" s="1"/>
  <c r="AL8" i="32" s="1"/>
  <c r="AM8" i="32" s="1"/>
  <c r="AN8" i="32"/>
  <c r="AO8" i="32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AF9" i="32"/>
  <c r="AG9" i="32" s="1"/>
  <c r="AH9" i="32" s="1"/>
  <c r="AI9" i="32" s="1"/>
  <c r="AJ9" i="32" s="1"/>
  <c r="AK9" i="32"/>
  <c r="AL9" i="32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AF7" i="31"/>
  <c r="AG7" i="31"/>
  <c r="AH7" i="31"/>
  <c r="AI7" i="3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AF8" i="31"/>
  <c r="AG8" i="31"/>
  <c r="AH8" i="31"/>
  <c r="AI8" i="31"/>
  <c r="AJ8" i="31" s="1"/>
  <c r="AK8" i="31" s="1"/>
  <c r="AL8" i="31" s="1"/>
  <c r="AM8" i="31" s="1"/>
  <c r="AN8" i="31" s="1"/>
  <c r="AO8" i="31" s="1"/>
  <c r="AP8" i="31" s="1"/>
  <c r="AQ8" i="3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AF9" i="31"/>
  <c r="AG9" i="31" s="1"/>
  <c r="AH9" i="31" s="1"/>
  <c r="AI9" i="31" s="1"/>
  <c r="AJ9" i="31" s="1"/>
  <c r="AK9" i="31"/>
  <c r="AL9" i="31" s="1"/>
  <c r="AM9" i="31"/>
  <c r="AN9" i="31" s="1"/>
  <c r="AO9" i="31" s="1"/>
  <c r="AP9" i="31" s="1"/>
  <c r="AQ9" i="31" s="1"/>
  <c r="AR9" i="31"/>
  <c r="AS9" i="3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AF2" i="23"/>
  <c r="AG2" i="23" s="1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AF4" i="23"/>
  <c r="AG4" i="23" s="1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AF5" i="23"/>
  <c r="AG5" i="23" s="1"/>
  <c r="AH5" i="23" s="1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AF6" i="23"/>
  <c r="AG6" i="23" s="1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AF8" i="23"/>
  <c r="AG8" i="23" s="1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U8" i="23" s="1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AF9" i="23"/>
  <c r="AG9" i="23" s="1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AF3" i="12"/>
  <c r="AG3" i="12"/>
  <c r="AH3" i="12"/>
  <c r="AI3" i="12"/>
  <c r="AJ3" i="12"/>
  <c r="AK3" i="12"/>
  <c r="AL3" i="12"/>
  <c r="AM3" i="12"/>
  <c r="AN3" i="12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BB3" i="12" s="1"/>
  <c r="BC3" i="12"/>
  <c r="BD3" i="12"/>
  <c r="BE3" i="12"/>
  <c r="BF3" i="12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/>
  <c r="BU3" i="12"/>
  <c r="BV3" i="12"/>
  <c r="BW3" i="12"/>
  <c r="BX3" i="12"/>
  <c r="BY3" i="12" s="1"/>
  <c r="BZ3" i="12" s="1"/>
  <c r="CA3" i="12" s="1"/>
  <c r="CB3" i="12" s="1"/>
  <c r="CC3" i="12" s="1"/>
  <c r="AF6" i="12"/>
  <c r="AG6" i="12"/>
  <c r="AH6" i="12"/>
  <c r="AI6" i="12"/>
  <c r="AJ6" i="12"/>
  <c r="AK6" i="12"/>
  <c r="AL6" i="12"/>
  <c r="AM6" i="12"/>
  <c r="AN6" i="12"/>
  <c r="AO6" i="12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BB6" i="12" s="1"/>
  <c r="BC6" i="12" s="1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AF7" i="12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BB7" i="12" s="1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AF8" i="12"/>
  <c r="AG8" i="12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BB8" i="12" s="1"/>
  <c r="BC8" i="12" s="1"/>
  <c r="BD8" i="12" s="1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AF9" i="12"/>
  <c r="AG9" i="12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BB9" i="12" s="1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AF3" i="17"/>
  <c r="AG3" i="17"/>
  <c r="AH3" i="17"/>
  <c r="AI3" i="17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AF4" i="17"/>
  <c r="AG4" i="17"/>
  <c r="AH4" i="17"/>
  <c r="AI4" i="17"/>
  <c r="AJ4" i="17"/>
  <c r="AK4" i="17"/>
  <c r="AL4" i="17"/>
  <c r="AM4" i="17"/>
  <c r="AN4" i="17"/>
  <c r="AO4" i="17"/>
  <c r="AP4" i="17"/>
  <c r="AQ4" i="17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AF5" i="17"/>
  <c r="AG5" i="17"/>
  <c r="AH5" i="17" s="1"/>
  <c r="AI5" i="17" s="1"/>
  <c r="AJ5" i="17" s="1"/>
  <c r="AK5" i="17" s="1"/>
  <c r="AL5" i="17" s="1"/>
  <c r="AM5" i="17" s="1"/>
  <c r="AN5" i="17" s="1"/>
  <c r="AO5" i="17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AF6" i="17"/>
  <c r="AG6" i="17" s="1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AF7" i="17"/>
  <c r="AG7" i="17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AF8" i="17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AF9" i="17"/>
  <c r="AG9" i="17"/>
  <c r="AH9" i="17"/>
  <c r="AI9" i="17"/>
  <c r="AJ9" i="17"/>
  <c r="AK9" i="17" s="1"/>
  <c r="AL9" i="17" s="1"/>
  <c r="AM9" i="17" s="1"/>
  <c r="AN9" i="17" s="1"/>
  <c r="AO9" i="17" s="1"/>
  <c r="AP9" i="17" s="1"/>
  <c r="AQ9" i="17" s="1"/>
  <c r="AR9" i="17" s="1"/>
  <c r="AS9" i="17" s="1"/>
  <c r="AT9" i="17"/>
  <c r="AU9" i="17"/>
  <c r="AV9" i="17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AF8" i="10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AF9" i="10"/>
  <c r="AG9" i="10"/>
  <c r="AH9" i="10"/>
  <c r="AI9" i="10"/>
  <c r="AJ9" i="10" s="1"/>
  <c r="AK9" i="10" s="1"/>
  <c r="AL9" i="10" s="1"/>
  <c r="AM9" i="10" s="1"/>
  <c r="AN9" i="10" s="1"/>
  <c r="AO9" i="10"/>
  <c r="AP9" i="10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AF3" i="9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AF7" i="9"/>
  <c r="AG7" i="9" s="1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AF8" i="9"/>
  <c r="AG8" i="9"/>
  <c r="AH8" i="9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AF9" i="9"/>
  <c r="AG9" i="9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AF8" i="7"/>
  <c r="AG8" i="7" s="1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 s="1"/>
  <c r="AW8" i="7" s="1"/>
  <c r="AX8" i="7" s="1"/>
  <c r="AY8" i="7" s="1"/>
  <c r="AZ8" i="7" s="1"/>
  <c r="BA8" i="7" s="1"/>
  <c r="BB8" i="7" s="1"/>
  <c r="BC8" i="7" s="1"/>
  <c r="BD8" i="7" s="1"/>
  <c r="BE8" i="7" s="1"/>
  <c r="BF8" i="7" s="1"/>
  <c r="BG8" i="7" s="1"/>
  <c r="BH8" i="7" s="1"/>
  <c r="BI8" i="7" s="1"/>
  <c r="BJ8" i="7" s="1"/>
  <c r="BK8" i="7" s="1"/>
  <c r="BL8" i="7" s="1"/>
  <c r="BM8" i="7" s="1"/>
  <c r="BN8" i="7" s="1"/>
  <c r="BO8" i="7" s="1"/>
  <c r="BP8" i="7" s="1"/>
  <c r="BQ8" i="7" s="1"/>
  <c r="BR8" i="7" s="1"/>
  <c r="BS8" i="7" s="1"/>
  <c r="BT8" i="7" s="1"/>
  <c r="BU8" i="7" s="1"/>
  <c r="BV8" i="7" s="1"/>
  <c r="BW8" i="7" s="1"/>
  <c r="BX8" i="7" s="1"/>
  <c r="BY8" i="7" s="1"/>
  <c r="BZ8" i="7" s="1"/>
  <c r="CA8" i="7" s="1"/>
  <c r="CB8" i="7" s="1"/>
  <c r="CC8" i="7" s="1"/>
  <c r="AF9" i="7"/>
  <c r="AG9" i="7" s="1"/>
  <c r="AH9" i="7" s="1"/>
  <c r="AI9" i="7" s="1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BA9" i="7" s="1"/>
  <c r="BB9" i="7" s="1"/>
  <c r="BC9" i="7" s="1"/>
  <c r="BD9" i="7" s="1"/>
  <c r="BE9" i="7" s="1"/>
  <c r="BF9" i="7" s="1"/>
  <c r="BG9" i="7" s="1"/>
  <c r="BH9" i="7" s="1"/>
  <c r="BI9" i="7" s="1"/>
  <c r="BJ9" i="7" s="1"/>
  <c r="BK9" i="7" s="1"/>
  <c r="BL9" i="7" s="1"/>
  <c r="BM9" i="7" s="1"/>
  <c r="BN9" i="7" s="1"/>
  <c r="BO9" i="7" s="1"/>
  <c r="BP9" i="7" s="1"/>
  <c r="BQ9" i="7" s="1"/>
  <c r="BR9" i="7" s="1"/>
  <c r="BS9" i="7" s="1"/>
  <c r="BT9" i="7" s="1"/>
  <c r="BU9" i="7" s="1"/>
  <c r="BV9" i="7" s="1"/>
  <c r="BW9" i="7" s="1"/>
  <c r="BX9" i="7" s="1"/>
  <c r="BY9" i="7" s="1"/>
  <c r="BZ9" i="7" s="1"/>
  <c r="CA9" i="7" s="1"/>
  <c r="CB9" i="7" s="1"/>
  <c r="CC9" i="7" s="1"/>
  <c r="C56" i="4"/>
  <c r="C57" i="4" s="1"/>
  <c r="B5" i="5" s="1"/>
  <c r="D56" i="4"/>
  <c r="D57" i="4" s="1"/>
  <c r="C2" i="5" s="1"/>
  <c r="E56" i="4"/>
  <c r="E57" i="4" s="1"/>
  <c r="D3" i="15" s="1"/>
  <c r="E3" i="15" s="1"/>
  <c r="F3" i="15" s="1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F56" i="4"/>
  <c r="F57" i="4" s="1"/>
  <c r="E3" i="18" s="1"/>
  <c r="G56" i="4"/>
  <c r="G57" i="4" s="1"/>
  <c r="B56" i="4"/>
  <c r="B57" i="4" s="1"/>
  <c r="C2" i="12" l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B6" i="5"/>
  <c r="C5" i="5"/>
  <c r="D4" i="5"/>
  <c r="D5" i="5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Q3" i="18"/>
  <c r="R3" i="18"/>
  <c r="AJ3" i="18"/>
  <c r="BB3" i="18"/>
  <c r="BT3" i="18"/>
  <c r="S3" i="18"/>
  <c r="AK3" i="18"/>
  <c r="BC3" i="18"/>
  <c r="BU3" i="18"/>
  <c r="U3" i="18"/>
  <c r="AM3" i="18"/>
  <c r="BE3" i="18"/>
  <c r="BW3" i="18"/>
  <c r="V3" i="18"/>
  <c r="AN3" i="18"/>
  <c r="BF3" i="18"/>
  <c r="BX3" i="18"/>
  <c r="W3" i="18"/>
  <c r="AO3" i="18"/>
  <c r="BG3" i="18"/>
  <c r="BY3" i="18"/>
  <c r="F3" i="18"/>
  <c r="X3" i="18"/>
  <c r="AP3" i="18"/>
  <c r="BH3" i="18"/>
  <c r="BZ3" i="18"/>
  <c r="G3" i="18"/>
  <c r="Y3" i="18"/>
  <c r="AQ3" i="18"/>
  <c r="BI3" i="18"/>
  <c r="CA3" i="18"/>
  <c r="AF3" i="18"/>
  <c r="BL3" i="18"/>
  <c r="M3" i="18"/>
  <c r="AU3" i="18"/>
  <c r="AX3" i="18"/>
  <c r="AY3" i="18"/>
  <c r="AZ3" i="18"/>
  <c r="BD3" i="18"/>
  <c r="AG3" i="18"/>
  <c r="BM3" i="18"/>
  <c r="BQ3" i="18"/>
  <c r="BR3" i="18"/>
  <c r="BV3" i="18"/>
  <c r="CC3" i="18"/>
  <c r="T3" i="18"/>
  <c r="BA3" i="18"/>
  <c r="H3" i="18"/>
  <c r="AH3" i="18"/>
  <c r="BN3" i="18"/>
  <c r="K3" i="18"/>
  <c r="L3" i="18"/>
  <c r="BS3" i="18"/>
  <c r="AA3" i="18"/>
  <c r="I3" i="18"/>
  <c r="AI3" i="18"/>
  <c r="BO3" i="18"/>
  <c r="J3" i="18"/>
  <c r="AL3" i="18"/>
  <c r="BP3" i="18"/>
  <c r="AR3" i="18"/>
  <c r="AS3" i="18"/>
  <c r="AT3" i="18"/>
  <c r="N3" i="18"/>
  <c r="Z3" i="18"/>
  <c r="AB3" i="18"/>
  <c r="O3" i="18"/>
  <c r="AV3" i="18"/>
  <c r="CB3" i="18"/>
  <c r="AW3" i="18"/>
  <c r="AC3" i="18"/>
  <c r="P3" i="18"/>
  <c r="AD3" i="18"/>
  <c r="BJ3" i="18"/>
  <c r="AE3" i="18"/>
  <c r="BK3" i="18"/>
  <c r="B2" i="9"/>
  <c r="B3" i="18"/>
  <c r="B4" i="12"/>
  <c r="B3" i="6"/>
  <c r="B7" i="6" s="1"/>
  <c r="B3" i="15"/>
  <c r="B3" i="23"/>
  <c r="C3" i="6"/>
  <c r="C7" i="6" s="1"/>
  <c r="B2" i="5"/>
  <c r="B2" i="10"/>
  <c r="C4" i="6"/>
  <c r="C3" i="18"/>
  <c r="C8" i="5"/>
  <c r="C6" i="5"/>
  <c r="C3" i="15"/>
  <c r="B4" i="5"/>
  <c r="B7" i="32"/>
  <c r="D3" i="18"/>
  <c r="D8" i="5"/>
  <c r="D6" i="5"/>
  <c r="B8" i="5"/>
  <c r="B2" i="32"/>
  <c r="B4" i="6"/>
  <c r="B5" i="6" s="1"/>
  <c r="C4" i="5"/>
  <c r="C26" i="85"/>
  <c r="C23" i="85"/>
  <c r="AX9" i="71"/>
  <c r="AW9" i="71"/>
  <c r="C16" i="85"/>
  <c r="C13" i="85"/>
  <c r="C4" i="12" l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B5" i="12"/>
  <c r="C5" i="12" s="1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2" i="9"/>
  <c r="B6" i="9"/>
  <c r="B4" i="9"/>
  <c r="B5" i="9"/>
  <c r="B4" i="32"/>
  <c r="C4" i="32" s="1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7" i="32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2" i="10"/>
  <c r="B3" i="10"/>
  <c r="B5" i="10"/>
  <c r="B6" i="10"/>
  <c r="B4" i="10"/>
  <c r="B7" i="10"/>
  <c r="B7" i="23"/>
  <c r="C3" i="23"/>
  <c r="C2" i="32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B6" i="32"/>
  <c r="C6" i="32" s="1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B5" i="32"/>
  <c r="C5" i="32" s="1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31" i="70"/>
  <c r="D31" i="70"/>
  <c r="E31" i="70"/>
  <c r="C22" i="70"/>
  <c r="D22" i="70"/>
  <c r="E22" i="70"/>
  <c r="B22" i="70"/>
  <c r="C12" i="83"/>
  <c r="D25" i="70"/>
  <c r="C25" i="70"/>
  <c r="E16" i="70"/>
  <c r="D16" i="70"/>
  <c r="C16" i="70"/>
  <c r="D2" i="10" l="1"/>
  <c r="C3" i="10"/>
  <c r="C4" i="10"/>
  <c r="C6" i="10"/>
  <c r="C7" i="10"/>
  <c r="C5" i="10"/>
  <c r="C2" i="31"/>
  <c r="B4" i="31"/>
  <c r="B5" i="31"/>
  <c r="B3" i="31"/>
  <c r="B6" i="31" s="1"/>
  <c r="C6" i="31" s="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6" i="9"/>
  <c r="D2" i="9"/>
  <c r="C4" i="9"/>
  <c r="C5" i="9"/>
  <c r="C7" i="23"/>
  <c r="D3" i="23"/>
  <c r="D7" i="10" l="1"/>
  <c r="D3" i="10"/>
  <c r="D4" i="10"/>
  <c r="D6" i="10"/>
  <c r="E2" i="10"/>
  <c r="D5" i="10"/>
  <c r="E3" i="23"/>
  <c r="D7" i="23"/>
  <c r="D6" i="9"/>
  <c r="D5" i="9"/>
  <c r="E2" i="9"/>
  <c r="D4" i="9"/>
  <c r="C3" i="31"/>
  <c r="C4" i="31"/>
  <c r="D2" i="31"/>
  <c r="C5" i="31"/>
  <c r="M107" i="69"/>
  <c r="H35" i="69" s="1"/>
  <c r="M96" i="69"/>
  <c r="G35" i="69" s="1"/>
  <c r="M83" i="69"/>
  <c r="M70" i="69"/>
  <c r="M45" i="69"/>
  <c r="D4" i="31" l="1"/>
  <c r="E2" i="31"/>
  <c r="D3" i="31"/>
  <c r="D5" i="31"/>
  <c r="E5" i="9"/>
  <c r="F2" i="9"/>
  <c r="E6" i="9"/>
  <c r="E4" i="9"/>
  <c r="F3" i="23"/>
  <c r="E7" i="23"/>
  <c r="E4" i="10"/>
  <c r="F2" i="10"/>
  <c r="E6" i="10"/>
  <c r="E3" i="10"/>
  <c r="E7" i="10"/>
  <c r="E5" i="10"/>
  <c r="B3" i="34"/>
  <c r="B4" i="34" s="1"/>
  <c r="B5" i="34" s="1"/>
  <c r="B6" i="34" s="1"/>
  <c r="B7" i="34" s="1"/>
  <c r="B8" i="34" s="1"/>
  <c r="B9" i="34" s="1"/>
  <c r="C3" i="34"/>
  <c r="C4" i="34" s="1"/>
  <c r="C5" i="34" s="1"/>
  <c r="C6" i="34" s="1"/>
  <c r="C7" i="34" s="1"/>
  <c r="C8" i="34" s="1"/>
  <c r="C9" i="34" s="1"/>
  <c r="F4" i="10" l="1"/>
  <c r="G2" i="10"/>
  <c r="F6" i="10"/>
  <c r="F5" i="10"/>
  <c r="F3" i="10"/>
  <c r="F7" i="10"/>
  <c r="G3" i="23"/>
  <c r="F7" i="23"/>
  <c r="E4" i="31"/>
  <c r="F2" i="31"/>
  <c r="E5" i="31"/>
  <c r="E3" i="31"/>
  <c r="F5" i="9"/>
  <c r="F6" i="9"/>
  <c r="G2" i="9"/>
  <c r="F4" i="9"/>
  <c r="D3" i="34"/>
  <c r="D4" i="34" s="1"/>
  <c r="D5" i="34" s="1"/>
  <c r="D6" i="34" s="1"/>
  <c r="D7" i="34" s="1"/>
  <c r="D8" i="34" s="1"/>
  <c r="D9" i="34" s="1"/>
  <c r="AF9" i="59"/>
  <c r="AG9" i="59" s="1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BZ9" i="59" s="1"/>
  <c r="CA9" i="59" s="1"/>
  <c r="CB9" i="59" s="1"/>
  <c r="CC9" i="59" s="1"/>
  <c r="AF8" i="59"/>
  <c r="AG8" i="59" s="1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BZ8" i="59" s="1"/>
  <c r="CA8" i="59" s="1"/>
  <c r="CB8" i="59" s="1"/>
  <c r="CC8" i="59" s="1"/>
  <c r="AF7" i="59"/>
  <c r="AG7" i="59" s="1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BZ7" i="59" s="1"/>
  <c r="CA7" i="59" s="1"/>
  <c r="CB7" i="59" s="1"/>
  <c r="CC7" i="59" s="1"/>
  <c r="AF6" i="59"/>
  <c r="AG6" i="59" s="1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BZ6" i="59" s="1"/>
  <c r="CA6" i="59" s="1"/>
  <c r="CB6" i="59" s="1"/>
  <c r="CC6" i="59" s="1"/>
  <c r="AF5" i="59"/>
  <c r="AG5" i="59" s="1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BZ5" i="59" s="1"/>
  <c r="CA5" i="59" s="1"/>
  <c r="CB5" i="59" s="1"/>
  <c r="CC5" i="59" s="1"/>
  <c r="AF4" i="59"/>
  <c r="AG4" i="59" s="1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BZ4" i="59" s="1"/>
  <c r="CA4" i="59" s="1"/>
  <c r="CB4" i="59" s="1"/>
  <c r="CC4" i="59" s="1"/>
  <c r="AF3" i="59"/>
  <c r="AG3" i="59" s="1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BZ3" i="59" s="1"/>
  <c r="CA3" i="59" s="1"/>
  <c r="CB3" i="59" s="1"/>
  <c r="CC3" i="59" s="1"/>
  <c r="AF2" i="59"/>
  <c r="AG2" i="59" s="1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BZ2" i="59" s="1"/>
  <c r="CA2" i="59" s="1"/>
  <c r="CB2" i="59" s="1"/>
  <c r="CC2" i="59" s="1"/>
  <c r="AF9" i="58"/>
  <c r="AG9" i="58" s="1"/>
  <c r="AH9" i="58" s="1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BZ9" i="58" s="1"/>
  <c r="CA9" i="58" s="1"/>
  <c r="CB9" i="58" s="1"/>
  <c r="CC9" i="58" s="1"/>
  <c r="AG8" i="58"/>
  <c r="AH8" i="58" s="1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BZ8" i="58" s="1"/>
  <c r="CA8" i="58" s="1"/>
  <c r="CB8" i="58" s="1"/>
  <c r="CC8" i="58" s="1"/>
  <c r="AF8" i="58"/>
  <c r="AF7" i="58"/>
  <c r="AG7" i="58" s="1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BZ7" i="58" s="1"/>
  <c r="CA7" i="58" s="1"/>
  <c r="CB7" i="58" s="1"/>
  <c r="CC7" i="58" s="1"/>
  <c r="AF6" i="58"/>
  <c r="AG6" i="58" s="1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BZ6" i="58" s="1"/>
  <c r="CA6" i="58" s="1"/>
  <c r="CB6" i="58" s="1"/>
  <c r="CC6" i="58" s="1"/>
  <c r="AF5" i="58"/>
  <c r="AG5" i="58" s="1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BZ5" i="58" s="1"/>
  <c r="CA5" i="58" s="1"/>
  <c r="CB5" i="58" s="1"/>
  <c r="CC5" i="58" s="1"/>
  <c r="AF4" i="58"/>
  <c r="AG4" i="58" s="1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BZ4" i="58" s="1"/>
  <c r="CA4" i="58" s="1"/>
  <c r="CB4" i="58" s="1"/>
  <c r="CC4" i="58" s="1"/>
  <c r="AF3" i="58"/>
  <c r="AG3" i="58" s="1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BZ3" i="58" s="1"/>
  <c r="CA3" i="58" s="1"/>
  <c r="CB3" i="58" s="1"/>
  <c r="CC3" i="58" s="1"/>
  <c r="AF2" i="58"/>
  <c r="AG2" i="58" s="1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BZ2" i="58" s="1"/>
  <c r="CA2" i="58" s="1"/>
  <c r="CB2" i="58" s="1"/>
  <c r="CC2" i="58" s="1"/>
  <c r="AF9" i="57"/>
  <c r="AG9" i="57" s="1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BZ9" i="57" s="1"/>
  <c r="CA9" i="57" s="1"/>
  <c r="CB9" i="57" s="1"/>
  <c r="CC9" i="57" s="1"/>
  <c r="AF8" i="57"/>
  <c r="AG8" i="57" s="1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BZ8" i="57" s="1"/>
  <c r="CA8" i="57" s="1"/>
  <c r="CB8" i="57" s="1"/>
  <c r="CC8" i="57" s="1"/>
  <c r="AF5" i="57"/>
  <c r="AG5" i="57" s="1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BZ5" i="57" s="1"/>
  <c r="CA5" i="57" s="1"/>
  <c r="CB5" i="57" s="1"/>
  <c r="CC5" i="57" s="1"/>
  <c r="AF4" i="57"/>
  <c r="AG4" i="57" s="1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Z4" i="57" s="1"/>
  <c r="CA4" i="57" s="1"/>
  <c r="CB4" i="57" s="1"/>
  <c r="CC4" i="57" s="1"/>
  <c r="AF3" i="57"/>
  <c r="AG3" i="57" s="1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BZ3" i="57" s="1"/>
  <c r="CA3" i="57" s="1"/>
  <c r="CB3" i="57" s="1"/>
  <c r="CC3" i="57" s="1"/>
  <c r="AF9" i="56"/>
  <c r="AG9" i="56" s="1"/>
  <c r="AH9" i="56" s="1"/>
  <c r="AI9" i="56" s="1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BZ9" i="56" s="1"/>
  <c r="CA9" i="56" s="1"/>
  <c r="CB9" i="56" s="1"/>
  <c r="CC9" i="56" s="1"/>
  <c r="AF8" i="56"/>
  <c r="AG8" i="56" s="1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BZ8" i="56" s="1"/>
  <c r="CA8" i="56" s="1"/>
  <c r="CB8" i="56" s="1"/>
  <c r="CC8" i="56" s="1"/>
  <c r="AF7" i="56"/>
  <c r="AG7" i="56" s="1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BZ7" i="56" s="1"/>
  <c r="CA7" i="56" s="1"/>
  <c r="CB7" i="56" s="1"/>
  <c r="CC7" i="56" s="1"/>
  <c r="AF5" i="56"/>
  <c r="AG5" i="56" s="1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BZ5" i="56" s="1"/>
  <c r="CA5" i="56" s="1"/>
  <c r="CB5" i="56" s="1"/>
  <c r="CC5" i="56" s="1"/>
  <c r="AF4" i="56"/>
  <c r="AG4" i="56" s="1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BZ4" i="56" s="1"/>
  <c r="CA4" i="56" s="1"/>
  <c r="CB4" i="56" s="1"/>
  <c r="CC4" i="56" s="1"/>
  <c r="AF3" i="56"/>
  <c r="AG3" i="56" s="1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BZ3" i="56" s="1"/>
  <c r="CA3" i="56" s="1"/>
  <c r="CB3" i="56" s="1"/>
  <c r="CC3" i="56" s="1"/>
  <c r="AF2" i="56"/>
  <c r="AG2" i="56" s="1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BZ2" i="56" s="1"/>
  <c r="CA2" i="56" s="1"/>
  <c r="CB2" i="56" s="1"/>
  <c r="CC2" i="56" s="1"/>
  <c r="AF9" i="55"/>
  <c r="AG9" i="55" s="1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BZ9" i="55" s="1"/>
  <c r="CA9" i="55" s="1"/>
  <c r="CB9" i="55" s="1"/>
  <c r="CC9" i="55" s="1"/>
  <c r="AF8" i="55"/>
  <c r="AG8" i="55" s="1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BZ8" i="55" s="1"/>
  <c r="CA8" i="55" s="1"/>
  <c r="CB8" i="55" s="1"/>
  <c r="CC8" i="55" s="1"/>
  <c r="AF7" i="55"/>
  <c r="AG7" i="55" s="1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BZ7" i="55" s="1"/>
  <c r="CA7" i="55" s="1"/>
  <c r="CB7" i="55" s="1"/>
  <c r="CC7" i="55" s="1"/>
  <c r="AF6" i="55"/>
  <c r="AG6" i="55" s="1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BZ6" i="55" s="1"/>
  <c r="CA6" i="55" s="1"/>
  <c r="CB6" i="55" s="1"/>
  <c r="CC6" i="55" s="1"/>
  <c r="AF5" i="55"/>
  <c r="AG5" i="55" s="1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BZ5" i="55" s="1"/>
  <c r="CA5" i="55" s="1"/>
  <c r="CB5" i="55" s="1"/>
  <c r="CC5" i="55" s="1"/>
  <c r="AF4" i="55"/>
  <c r="AG4" i="55" s="1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BZ4" i="55" s="1"/>
  <c r="CA4" i="55" s="1"/>
  <c r="CB4" i="55" s="1"/>
  <c r="CC4" i="55" s="1"/>
  <c r="AF3" i="55"/>
  <c r="AG3" i="55" s="1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BZ3" i="55" s="1"/>
  <c r="CA3" i="55" s="1"/>
  <c r="CB3" i="55" s="1"/>
  <c r="CC3" i="55" s="1"/>
  <c r="AF2" i="55"/>
  <c r="AG2" i="55" s="1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BZ2" i="55" s="1"/>
  <c r="CA2" i="55" s="1"/>
  <c r="CB2" i="55" s="1"/>
  <c r="CC2" i="55" s="1"/>
  <c r="AF9" i="54"/>
  <c r="AG9" i="54" s="1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BZ9" i="54" s="1"/>
  <c r="CA9" i="54" s="1"/>
  <c r="CB9" i="54" s="1"/>
  <c r="CC9" i="54" s="1"/>
  <c r="AF8" i="54"/>
  <c r="AG8" i="54" s="1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BZ8" i="54" s="1"/>
  <c r="CA8" i="54" s="1"/>
  <c r="CB8" i="54" s="1"/>
  <c r="CC8" i="54" s="1"/>
  <c r="AF7" i="54"/>
  <c r="AG7" i="54" s="1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BZ7" i="54" s="1"/>
  <c r="CA7" i="54" s="1"/>
  <c r="CB7" i="54" s="1"/>
  <c r="CC7" i="54" s="1"/>
  <c r="AF6" i="54"/>
  <c r="AG6" i="54" s="1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BZ6" i="54" s="1"/>
  <c r="CA6" i="54" s="1"/>
  <c r="CB6" i="54" s="1"/>
  <c r="CC6" i="54" s="1"/>
  <c r="AF5" i="54"/>
  <c r="AG5" i="54" s="1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BZ5" i="54" s="1"/>
  <c r="CA5" i="54" s="1"/>
  <c r="CB5" i="54" s="1"/>
  <c r="CC5" i="54" s="1"/>
  <c r="AF4" i="54"/>
  <c r="AG4" i="54" s="1"/>
  <c r="AH4" i="54" s="1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BZ4" i="54" s="1"/>
  <c r="CA4" i="54" s="1"/>
  <c r="CB4" i="54" s="1"/>
  <c r="CC4" i="54" s="1"/>
  <c r="AF2" i="54"/>
  <c r="AG2" i="54" s="1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BZ2" i="54" s="1"/>
  <c r="CA2" i="54" s="1"/>
  <c r="CB2" i="54" s="1"/>
  <c r="CC2" i="54" s="1"/>
  <c r="AF9" i="53"/>
  <c r="AG9" i="53" s="1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BZ9" i="53" s="1"/>
  <c r="CA9" i="53" s="1"/>
  <c r="CB9" i="53" s="1"/>
  <c r="CC9" i="53" s="1"/>
  <c r="AF8" i="53"/>
  <c r="AG8" i="53" s="1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BZ8" i="53" s="1"/>
  <c r="CA8" i="53" s="1"/>
  <c r="CB8" i="53" s="1"/>
  <c r="CC8" i="53" s="1"/>
  <c r="AF7" i="53"/>
  <c r="AG7" i="53" s="1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BZ7" i="53" s="1"/>
  <c r="CA7" i="53" s="1"/>
  <c r="CB7" i="53" s="1"/>
  <c r="CC7" i="53" s="1"/>
  <c r="AF6" i="53"/>
  <c r="AG6" i="53" s="1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BZ6" i="53" s="1"/>
  <c r="CA6" i="53" s="1"/>
  <c r="CB6" i="53" s="1"/>
  <c r="CC6" i="53" s="1"/>
  <c r="AF5" i="53"/>
  <c r="AG5" i="53" s="1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BZ5" i="53" s="1"/>
  <c r="CA5" i="53" s="1"/>
  <c r="CB5" i="53" s="1"/>
  <c r="CC5" i="53" s="1"/>
  <c r="AF4" i="53"/>
  <c r="AG4" i="53" s="1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BZ4" i="53" s="1"/>
  <c r="CA4" i="53" s="1"/>
  <c r="CB4" i="53" s="1"/>
  <c r="CC4" i="53" s="1"/>
  <c r="AF3" i="53"/>
  <c r="AG3" i="53" s="1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BZ3" i="53" s="1"/>
  <c r="CA3" i="53" s="1"/>
  <c r="CB3" i="53" s="1"/>
  <c r="CC3" i="53" s="1"/>
  <c r="AF2" i="53"/>
  <c r="AG2" i="53" s="1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AF9" i="52"/>
  <c r="AG9" i="52" s="1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BZ9" i="52" s="1"/>
  <c r="CA9" i="52" s="1"/>
  <c r="CB9" i="52" s="1"/>
  <c r="CC9" i="52" s="1"/>
  <c r="AF8" i="52"/>
  <c r="AG8" i="52" s="1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BZ8" i="52" s="1"/>
  <c r="CA8" i="52" s="1"/>
  <c r="CB8" i="52" s="1"/>
  <c r="CC8" i="52" s="1"/>
  <c r="AF7" i="52"/>
  <c r="AG7" i="52" s="1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BZ7" i="52" s="1"/>
  <c r="CA7" i="52" s="1"/>
  <c r="CB7" i="52" s="1"/>
  <c r="CC7" i="52" s="1"/>
  <c r="AF6" i="52"/>
  <c r="AG6" i="52" s="1"/>
  <c r="AH6" i="52" s="1"/>
  <c r="AI6" i="52" s="1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BZ6" i="52" s="1"/>
  <c r="CA6" i="52" s="1"/>
  <c r="CB6" i="52" s="1"/>
  <c r="CC6" i="52" s="1"/>
  <c r="AF5" i="52"/>
  <c r="AG5" i="52" s="1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BZ5" i="52" s="1"/>
  <c r="CA5" i="52" s="1"/>
  <c r="CB5" i="52" s="1"/>
  <c r="CC5" i="52" s="1"/>
  <c r="AF4" i="52"/>
  <c r="AG4" i="52" s="1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BZ4" i="52" s="1"/>
  <c r="CA4" i="52" s="1"/>
  <c r="CB4" i="52" s="1"/>
  <c r="CC4" i="52" s="1"/>
  <c r="AF3" i="52"/>
  <c r="AG3" i="52" s="1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BZ3" i="52" s="1"/>
  <c r="CA3" i="52" s="1"/>
  <c r="CB3" i="52" s="1"/>
  <c r="CC3" i="52" s="1"/>
  <c r="AF2" i="52"/>
  <c r="AG2" i="52" s="1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BZ2" i="52" s="1"/>
  <c r="CA2" i="52" s="1"/>
  <c r="CB2" i="52" s="1"/>
  <c r="CC2" i="52" s="1"/>
  <c r="AF8" i="51"/>
  <c r="AG8" i="51" s="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AF6" i="51"/>
  <c r="AG6" i="51" s="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AF3" i="51"/>
  <c r="AG3" i="51" s="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AF2" i="51"/>
  <c r="AG2" i="51" s="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AF9" i="50"/>
  <c r="AG9" i="50" s="1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AF8" i="50"/>
  <c r="AG8" i="50" s="1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AF7" i="50"/>
  <c r="AG7" i="50" s="1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AF6" i="50"/>
  <c r="AG6" i="50" s="1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AF5" i="50"/>
  <c r="AG5" i="50" s="1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AF4" i="50"/>
  <c r="AG4" i="50" s="1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AF3" i="50"/>
  <c r="AG3" i="50" s="1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AF2" i="50"/>
  <c r="AG2" i="50" s="1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AF9" i="49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AF8" i="49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AF7" i="49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AF6" i="49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AF5" i="49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AF4" i="49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AF3" i="49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AF2" i="49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AF8" i="48"/>
  <c r="AG8" i="48" s="1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AF7" i="48"/>
  <c r="AG7" i="48" s="1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AF6" i="48"/>
  <c r="AG6" i="48" s="1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AF5" i="48"/>
  <c r="AG5" i="48" s="1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AF4" i="48"/>
  <c r="AG4" i="48" s="1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AF3" i="48"/>
  <c r="AG3" i="48" s="1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AF9" i="47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AF8" i="47"/>
  <c r="AG8" i="47" s="1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AF7" i="47"/>
  <c r="AG7" i="47" s="1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AF6" i="47"/>
  <c r="AG6" i="47" s="1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AF5" i="47"/>
  <c r="AG5" i="47" s="1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AF4" i="47"/>
  <c r="AG4" i="47" s="1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AF3" i="47"/>
  <c r="AG3" i="47" s="1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AF9" i="46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AF8" i="46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BB8" i="46" s="1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AF7" i="46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AF6" i="46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AF5" i="46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AF4" i="46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AF3" i="46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AF2" i="46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BB2" i="46" s="1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AF9" i="45"/>
  <c r="AG9" i="45" s="1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AF8" i="45"/>
  <c r="AG8" i="45" s="1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AF7" i="45"/>
  <c r="AG7" i="45" s="1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AF6" i="45"/>
  <c r="AG6" i="45" s="1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AF5" i="45"/>
  <c r="AG5" i="45" s="1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AF4" i="45"/>
  <c r="AG4" i="45" s="1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AF3" i="45"/>
  <c r="AG3" i="45" s="1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AF2" i="45"/>
  <c r="AG2" i="45" s="1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AF9" i="44"/>
  <c r="AG9" i="44" s="1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AF8" i="44"/>
  <c r="AG8" i="44" s="1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AF7" i="44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AF6" i="44"/>
  <c r="AG6" i="44" s="1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AF5" i="44"/>
  <c r="AG5" i="44" s="1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AF4" i="44"/>
  <c r="AG4" i="44" s="1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AF3" i="44"/>
  <c r="AG3" i="44" s="1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AF2" i="44"/>
  <c r="AG2" i="44" s="1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AF9" i="43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AF8" i="43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AF7" i="43"/>
  <c r="AG7" i="43" s="1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AG6" i="43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AF6" i="43"/>
  <c r="AF5" i="43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AF4" i="43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AF3" i="43"/>
  <c r="AG3" i="43" s="1"/>
  <c r="AH3" i="43" s="1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AF2" i="43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AF8" i="42"/>
  <c r="AG8" i="42" s="1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AF7" i="42"/>
  <c r="AG7" i="42" s="1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AF6" i="42"/>
  <c r="AG6" i="42" s="1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AF5" i="42"/>
  <c r="AG5" i="42" s="1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AF4" i="42"/>
  <c r="AG4" i="42" s="1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AF3" i="42"/>
  <c r="AG3" i="42" s="1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AF2" i="42"/>
  <c r="AG2" i="42" s="1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AF9" i="41"/>
  <c r="AG9" i="41" s="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BB9" i="41" s="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AG8" i="41"/>
  <c r="AH8" i="41" s="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BB8" i="41" s="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AF8" i="41"/>
  <c r="AF7" i="4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AF6" i="41"/>
  <c r="AG6" i="41" s="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BB6" i="41" s="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AF5" i="41"/>
  <c r="AG5" i="41" s="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BB5" i="41" s="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AF4" i="41"/>
  <c r="AG4" i="41" s="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B4" i="41" s="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AF2" i="41"/>
  <c r="AG2" i="41" s="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B2" i="41" s="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AF9" i="40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AF8" i="40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AF7" i="40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AF6" i="40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AF5" i="40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AF4" i="40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AF3" i="40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AF2" i="40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AF9" i="39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AF8" i="39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AF7" i="39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AF6" i="39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AF5" i="39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AF4" i="39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AF3" i="39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AF2" i="39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AF9" i="33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AF8" i="33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AF7" i="33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AF6" i="33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AF5" i="33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AF4" i="33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AF3" i="33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AF2" i="33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AF9" i="30"/>
  <c r="AG9" i="30" s="1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BZ9" i="30" s="1"/>
  <c r="CA9" i="30" s="1"/>
  <c r="CB9" i="30" s="1"/>
  <c r="CC9" i="30" s="1"/>
  <c r="AF8" i="30"/>
  <c r="AG8" i="30" s="1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BZ8" i="30" s="1"/>
  <c r="CA8" i="30" s="1"/>
  <c r="CB8" i="30" s="1"/>
  <c r="CC8" i="30" s="1"/>
  <c r="AF7" i="30"/>
  <c r="AG7" i="30" s="1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BZ7" i="30" s="1"/>
  <c r="CA7" i="30" s="1"/>
  <c r="CB7" i="30" s="1"/>
  <c r="CC7" i="30" s="1"/>
  <c r="AF5" i="30"/>
  <c r="AG5" i="30" s="1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BZ5" i="30" s="1"/>
  <c r="CA5" i="30" s="1"/>
  <c r="CB5" i="30" s="1"/>
  <c r="CC5" i="30" s="1"/>
  <c r="AF4" i="30"/>
  <c r="AG4" i="30" s="1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BZ4" i="30" s="1"/>
  <c r="CA4" i="30" s="1"/>
  <c r="CB4" i="30" s="1"/>
  <c r="CC4" i="30" s="1"/>
  <c r="AF3" i="30"/>
  <c r="AG3" i="30" s="1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BZ3" i="30" s="1"/>
  <c r="CA3" i="30" s="1"/>
  <c r="CB3" i="30" s="1"/>
  <c r="CC3" i="30" s="1"/>
  <c r="AF2" i="30"/>
  <c r="AG2" i="30" s="1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BZ2" i="30" s="1"/>
  <c r="CA2" i="30" s="1"/>
  <c r="CB2" i="30" s="1"/>
  <c r="CC2" i="30" s="1"/>
  <c r="AF9" i="28"/>
  <c r="AG9" i="28" s="1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AF8" i="28"/>
  <c r="AG8" i="28" s="1"/>
  <c r="AH8" i="28" s="1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AF7" i="28"/>
  <c r="AG7" i="28" s="1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AF6" i="28"/>
  <c r="AG6" i="28" s="1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AF5" i="28"/>
  <c r="AG5" i="28" s="1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AF4" i="28"/>
  <c r="AG4" i="28" s="1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AF3" i="28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AF2" i="28"/>
  <c r="AG2" i="28" s="1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AF9" i="1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AF8" i="1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AF7" i="1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AF6" i="1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AF5" i="1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AF4" i="1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AF3" i="1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AF2" i="1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AF9" i="16"/>
  <c r="AG9" i="16" s="1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AF8" i="16"/>
  <c r="AG8" i="16" s="1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BB8" i="16" s="1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AF7" i="16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AF6" i="16"/>
  <c r="AG6" i="16" s="1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AF2" i="16"/>
  <c r="AG2" i="16" s="1"/>
  <c r="AH2" i="16" s="1"/>
  <c r="AI2" i="16" s="1"/>
  <c r="AJ2" i="16" s="1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AF9" i="27"/>
  <c r="AG9" i="27" s="1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AF8" i="27"/>
  <c r="AG8" i="27" s="1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AF7" i="27"/>
  <c r="AG7" i="27" s="1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AF6" i="27"/>
  <c r="AG6" i="27" s="1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AF5" i="27"/>
  <c r="AG5" i="27" s="1"/>
  <c r="AH5" i="27" s="1"/>
  <c r="AI5" i="27" s="1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AF4" i="27"/>
  <c r="AG4" i="27" s="1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AF3" i="27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AF2" i="27"/>
  <c r="AG2" i="27" s="1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AF9" i="26"/>
  <c r="AG9" i="26" s="1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AF8" i="26"/>
  <c r="AG8" i="26" s="1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AF7" i="26"/>
  <c r="AG7" i="26" s="1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AF6" i="26"/>
  <c r="AG6" i="26" s="1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AF5" i="26"/>
  <c r="AG5" i="26" s="1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AF4" i="26"/>
  <c r="AG4" i="26" s="1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AF3" i="26"/>
  <c r="AG3" i="26" s="1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AF2" i="26"/>
  <c r="AG2" i="26" s="1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AF9" i="25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AF8" i="25"/>
  <c r="AG8" i="25" s="1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AF7" i="25"/>
  <c r="AG7" i="25" s="1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AF6" i="25"/>
  <c r="AG6" i="25" s="1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AF5" i="25"/>
  <c r="AG5" i="25" s="1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AF4" i="25"/>
  <c r="AG4" i="25" s="1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AF3" i="25"/>
  <c r="AG3" i="25" s="1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AF2" i="25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AF2" i="6"/>
  <c r="AG2" i="6" s="1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BZ2" i="6" s="1"/>
  <c r="CA2" i="6" s="1"/>
  <c r="CB2" i="6" s="1"/>
  <c r="CC2" i="6" s="1"/>
  <c r="AF9" i="6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BZ9" i="6" s="1"/>
  <c r="CA9" i="6" s="1"/>
  <c r="CB9" i="6" s="1"/>
  <c r="CC9" i="6" s="1"/>
  <c r="AF8" i="6"/>
  <c r="AG8" i="6" s="1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BZ8" i="6" s="1"/>
  <c r="CA8" i="6" s="1"/>
  <c r="CB8" i="6" s="1"/>
  <c r="CC8" i="6" s="1"/>
  <c r="AF6" i="6"/>
  <c r="AG6" i="6" s="1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BZ6" i="6" s="1"/>
  <c r="CA6" i="6" s="1"/>
  <c r="CB6" i="6" s="1"/>
  <c r="CC6" i="6" s="1"/>
  <c r="AF3" i="5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BZ3" i="5" s="1"/>
  <c r="CA3" i="5" s="1"/>
  <c r="CB3" i="5" s="1"/>
  <c r="CC3" i="5" s="1"/>
  <c r="AF7" i="5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AF9" i="5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BZ9" i="5" s="1"/>
  <c r="CA9" i="5" s="1"/>
  <c r="CB9" i="5" s="1"/>
  <c r="CC9" i="5" s="1"/>
  <c r="B31" i="70"/>
  <c r="G5" i="9" l="1"/>
  <c r="G6" i="9"/>
  <c r="G4" i="9"/>
  <c r="H2" i="9"/>
  <c r="F5" i="31"/>
  <c r="F3" i="31"/>
  <c r="G2" i="31"/>
  <c r="F4" i="31"/>
  <c r="H3" i="23"/>
  <c r="G7" i="23"/>
  <c r="G3" i="10"/>
  <c r="G6" i="10"/>
  <c r="H2" i="10"/>
  <c r="G5" i="10"/>
  <c r="G4" i="10"/>
  <c r="G7" i="10"/>
  <c r="E3" i="34"/>
  <c r="E4" i="34" s="1"/>
  <c r="E5" i="34" s="1"/>
  <c r="E6" i="34" s="1"/>
  <c r="E7" i="34" s="1"/>
  <c r="E8" i="34" s="1"/>
  <c r="E9" i="34" s="1"/>
  <c r="B16" i="70"/>
  <c r="D35" i="69"/>
  <c r="F35" i="69"/>
  <c r="E35" i="69"/>
  <c r="A12" i="83"/>
  <c r="C13" i="83"/>
  <c r="C11" i="83"/>
  <c r="H7" i="23" l="1"/>
  <c r="I3" i="23"/>
  <c r="G3" i="31"/>
  <c r="G4" i="31"/>
  <c r="G5" i="31"/>
  <c r="H2" i="31"/>
  <c r="I2" i="9"/>
  <c r="H4" i="9"/>
  <c r="H5" i="9"/>
  <c r="H6" i="9"/>
  <c r="H5" i="10"/>
  <c r="I2" i="10"/>
  <c r="H6" i="10"/>
  <c r="H4" i="10"/>
  <c r="H3" i="10"/>
  <c r="H7" i="10"/>
  <c r="F3" i="34"/>
  <c r="F4" i="34" s="1"/>
  <c r="F5" i="34" s="1"/>
  <c r="F6" i="34" s="1"/>
  <c r="F7" i="34" s="1"/>
  <c r="F8" i="34" s="1"/>
  <c r="F9" i="34" s="1"/>
  <c r="D105" i="87"/>
  <c r="D106" i="87" s="1"/>
  <c r="E103" i="87"/>
  <c r="D103" i="87"/>
  <c r="C103" i="87"/>
  <c r="B103" i="87"/>
  <c r="E102" i="87"/>
  <c r="D102" i="87"/>
  <c r="C102" i="87"/>
  <c r="C104" i="87" s="1"/>
  <c r="B102" i="87"/>
  <c r="K11" i="86"/>
  <c r="K7" i="86"/>
  <c r="I4" i="10" l="1"/>
  <c r="I3" i="10"/>
  <c r="J2" i="10"/>
  <c r="I6" i="10"/>
  <c r="I5" i="10"/>
  <c r="I7" i="10"/>
  <c r="I6" i="9"/>
  <c r="J2" i="9"/>
  <c r="I4" i="9"/>
  <c r="I5" i="9"/>
  <c r="H4" i="31"/>
  <c r="H5" i="31"/>
  <c r="H3" i="31"/>
  <c r="I2" i="31"/>
  <c r="I7" i="23"/>
  <c r="J3" i="23"/>
  <c r="G3" i="34"/>
  <c r="G4" i="34" s="1"/>
  <c r="G5" i="34" s="1"/>
  <c r="G6" i="34" s="1"/>
  <c r="G7" i="34" s="1"/>
  <c r="G8" i="34" s="1"/>
  <c r="G9" i="34" s="1"/>
  <c r="B104" i="87"/>
  <c r="D104" i="87"/>
  <c r="E104" i="87"/>
  <c r="E107" i="87"/>
  <c r="D107" i="87"/>
  <c r="H16" i="77"/>
  <c r="Q6" i="77" s="1"/>
  <c r="K3" i="23" l="1"/>
  <c r="J7" i="23"/>
  <c r="I4" i="31"/>
  <c r="I3" i="31"/>
  <c r="I5" i="31"/>
  <c r="J2" i="31"/>
  <c r="J4" i="9"/>
  <c r="J6" i="9"/>
  <c r="J5" i="9"/>
  <c r="K2" i="9"/>
  <c r="J3" i="10"/>
  <c r="J5" i="10"/>
  <c r="J7" i="10"/>
  <c r="J4" i="10"/>
  <c r="J6" i="10"/>
  <c r="K2" i="10"/>
  <c r="H3" i="34"/>
  <c r="H4" i="34" s="1"/>
  <c r="H5" i="34" s="1"/>
  <c r="H6" i="34" s="1"/>
  <c r="H7" i="34" s="1"/>
  <c r="H8" i="34" s="1"/>
  <c r="H9" i="34" s="1"/>
  <c r="C3" i="16"/>
  <c r="B5" i="16"/>
  <c r="B4" i="16"/>
  <c r="N6" i="77"/>
  <c r="P6" i="77"/>
  <c r="O6" i="77"/>
  <c r="K5" i="9" l="1"/>
  <c r="K6" i="9"/>
  <c r="L2" i="9"/>
  <c r="K4" i="9"/>
  <c r="J4" i="31"/>
  <c r="K2" i="31"/>
  <c r="J3" i="31"/>
  <c r="J5" i="31"/>
  <c r="K3" i="10"/>
  <c r="K5" i="10"/>
  <c r="K7" i="10"/>
  <c r="K6" i="10"/>
  <c r="L2" i="10"/>
  <c r="K4" i="10"/>
  <c r="K7" i="23"/>
  <c r="L3" i="23"/>
  <c r="I3" i="34"/>
  <c r="I4" i="34" s="1"/>
  <c r="I5" i="34" s="1"/>
  <c r="I6" i="34" s="1"/>
  <c r="I7" i="34" s="1"/>
  <c r="I8" i="34" s="1"/>
  <c r="I9" i="34" s="1"/>
  <c r="D3" i="16"/>
  <c r="C5" i="16"/>
  <c r="C4" i="16"/>
  <c r="N9" i="77"/>
  <c r="O9" i="77"/>
  <c r="L3" i="10" l="1"/>
  <c r="L5" i="10"/>
  <c r="L7" i="10"/>
  <c r="L6" i="10"/>
  <c r="L4" i="10"/>
  <c r="M2" i="10"/>
  <c r="K4" i="31"/>
  <c r="L2" i="31"/>
  <c r="K5" i="31"/>
  <c r="K3" i="31"/>
  <c r="L7" i="23"/>
  <c r="M3" i="23"/>
  <c r="L6" i="9"/>
  <c r="M2" i="9"/>
  <c r="L4" i="9"/>
  <c r="L5" i="9"/>
  <c r="J3" i="34"/>
  <c r="J4" i="34" s="1"/>
  <c r="J5" i="34" s="1"/>
  <c r="J6" i="34" s="1"/>
  <c r="J7" i="34" s="1"/>
  <c r="J8" i="34" s="1"/>
  <c r="J9" i="34" s="1"/>
  <c r="E3" i="16"/>
  <c r="D4" i="16"/>
  <c r="D5" i="16"/>
  <c r="M5" i="9" l="1"/>
  <c r="M6" i="9"/>
  <c r="N2" i="9"/>
  <c r="M4" i="9"/>
  <c r="M7" i="23"/>
  <c r="N3" i="23"/>
  <c r="M2" i="31"/>
  <c r="L4" i="31"/>
  <c r="L3" i="31"/>
  <c r="L5" i="31"/>
  <c r="M3" i="10"/>
  <c r="M5" i="10"/>
  <c r="M7" i="10"/>
  <c r="M4" i="10"/>
  <c r="M6" i="10"/>
  <c r="N2" i="10"/>
  <c r="K3" i="34"/>
  <c r="K4" i="34" s="1"/>
  <c r="K5" i="34" s="1"/>
  <c r="K6" i="34" s="1"/>
  <c r="K7" i="34" s="1"/>
  <c r="K8" i="34" s="1"/>
  <c r="K9" i="34" s="1"/>
  <c r="F3" i="16"/>
  <c r="E4" i="16"/>
  <c r="E5" i="16"/>
  <c r="D2" i="5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H2" i="5" s="1"/>
  <c r="BI2" i="5" s="1"/>
  <c r="BJ2" i="5" s="1"/>
  <c r="BK2" i="5" s="1"/>
  <c r="BL2" i="5" s="1"/>
  <c r="BM2" i="5" s="1"/>
  <c r="BN2" i="5" s="1"/>
  <c r="BO2" i="5" s="1"/>
  <c r="BP2" i="5" s="1"/>
  <c r="BQ2" i="5" s="1"/>
  <c r="BR2" i="5" s="1"/>
  <c r="BS2" i="5" s="1"/>
  <c r="BT2" i="5" s="1"/>
  <c r="BU2" i="5" s="1"/>
  <c r="BV2" i="5" s="1"/>
  <c r="BW2" i="5" s="1"/>
  <c r="BX2" i="5" s="1"/>
  <c r="BY2" i="5" s="1"/>
  <c r="BZ2" i="5" s="1"/>
  <c r="CA2" i="5" s="1"/>
  <c r="CB2" i="5" s="1"/>
  <c r="CC2" i="5" s="1"/>
  <c r="N2" i="31" l="1"/>
  <c r="M4" i="31"/>
  <c r="M3" i="31"/>
  <c r="M5" i="31"/>
  <c r="O3" i="23"/>
  <c r="N7" i="23"/>
  <c r="N7" i="10"/>
  <c r="N5" i="10"/>
  <c r="N6" i="10"/>
  <c r="N3" i="10"/>
  <c r="N4" i="10"/>
  <c r="O2" i="10"/>
  <c r="N6" i="9"/>
  <c r="O2" i="9"/>
  <c r="N4" i="9"/>
  <c r="N5" i="9"/>
  <c r="L3" i="34"/>
  <c r="L4" i="34" s="1"/>
  <c r="L5" i="34" s="1"/>
  <c r="L6" i="34" s="1"/>
  <c r="L7" i="34" s="1"/>
  <c r="L8" i="34" s="1"/>
  <c r="L9" i="34" s="1"/>
  <c r="G3" i="16"/>
  <c r="F4" i="16"/>
  <c r="F5" i="16"/>
  <c r="B47" i="4"/>
  <c r="O5" i="10" l="1"/>
  <c r="O3" i="10"/>
  <c r="O4" i="10"/>
  <c r="O6" i="10"/>
  <c r="P2" i="10"/>
  <c r="O7" i="10"/>
  <c r="P2" i="9"/>
  <c r="O5" i="9"/>
  <c r="O4" i="9"/>
  <c r="O6" i="9"/>
  <c r="P3" i="23"/>
  <c r="O7" i="23"/>
  <c r="B3" i="7"/>
  <c r="C3" i="7"/>
  <c r="C5" i="18"/>
  <c r="D5" i="18" s="1"/>
  <c r="E5" i="18" s="1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Q5" i="18" s="1"/>
  <c r="R5" i="18" s="1"/>
  <c r="S5" i="18" s="1"/>
  <c r="T5" i="18" s="1"/>
  <c r="U5" i="18" s="1"/>
  <c r="V5" i="18" s="1"/>
  <c r="W5" i="18" s="1"/>
  <c r="X5" i="18" s="1"/>
  <c r="Y5" i="18" s="1"/>
  <c r="Z5" i="18" s="1"/>
  <c r="AA5" i="18" s="1"/>
  <c r="AB5" i="18" s="1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7" i="18"/>
  <c r="D7" i="18" s="1"/>
  <c r="E7" i="18" s="1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Q7" i="18" s="1"/>
  <c r="R7" i="18" s="1"/>
  <c r="S7" i="18" s="1"/>
  <c r="T7" i="18" s="1"/>
  <c r="U7" i="18" s="1"/>
  <c r="V7" i="18" s="1"/>
  <c r="W7" i="18" s="1"/>
  <c r="X7" i="18" s="1"/>
  <c r="Y7" i="18" s="1"/>
  <c r="Z7" i="18" s="1"/>
  <c r="AA7" i="18" s="1"/>
  <c r="AB7" i="18" s="1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D3" i="7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BB3" i="7" s="1"/>
  <c r="BC3" i="7" s="1"/>
  <c r="BD3" i="7" s="1"/>
  <c r="BE3" i="7" s="1"/>
  <c r="BF3" i="7" s="1"/>
  <c r="BG3" i="7" s="1"/>
  <c r="BH3" i="7" s="1"/>
  <c r="BI3" i="7" s="1"/>
  <c r="BJ3" i="7" s="1"/>
  <c r="BK3" i="7" s="1"/>
  <c r="BL3" i="7" s="1"/>
  <c r="BM3" i="7" s="1"/>
  <c r="BN3" i="7" s="1"/>
  <c r="BO3" i="7" s="1"/>
  <c r="BP3" i="7" s="1"/>
  <c r="BQ3" i="7" s="1"/>
  <c r="BR3" i="7" s="1"/>
  <c r="BS3" i="7" s="1"/>
  <c r="BT3" i="7" s="1"/>
  <c r="BU3" i="7" s="1"/>
  <c r="BV3" i="7" s="1"/>
  <c r="BW3" i="7" s="1"/>
  <c r="BX3" i="7" s="1"/>
  <c r="BY3" i="7" s="1"/>
  <c r="BZ3" i="7" s="1"/>
  <c r="CA3" i="7" s="1"/>
  <c r="CB3" i="7" s="1"/>
  <c r="CC3" i="7" s="1"/>
  <c r="C4" i="18"/>
  <c r="D4" i="18" s="1"/>
  <c r="E4" i="18" s="1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Q4" i="18" s="1"/>
  <c r="R4" i="18" s="1"/>
  <c r="S4" i="18" s="1"/>
  <c r="T4" i="18" s="1"/>
  <c r="U4" i="18" s="1"/>
  <c r="V4" i="18" s="1"/>
  <c r="W4" i="18" s="1"/>
  <c r="X4" i="18" s="1"/>
  <c r="Y4" i="18" s="1"/>
  <c r="Z4" i="18" s="1"/>
  <c r="AA4" i="18" s="1"/>
  <c r="AB4" i="18" s="1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N4" i="31"/>
  <c r="O2" i="31"/>
  <c r="N5" i="31"/>
  <c r="N3" i="31"/>
  <c r="M3" i="34"/>
  <c r="M4" i="34" s="1"/>
  <c r="M5" i="34" s="1"/>
  <c r="M6" i="34" s="1"/>
  <c r="M7" i="34" s="1"/>
  <c r="M8" i="34" s="1"/>
  <c r="M9" i="34" s="1"/>
  <c r="H3" i="16"/>
  <c r="G5" i="16"/>
  <c r="G4" i="16"/>
  <c r="B84" i="67"/>
  <c r="E6" i="5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BZ6" i="5" s="1"/>
  <c r="CA6" i="5" s="1"/>
  <c r="CB6" i="5" s="1"/>
  <c r="CC6" i="5" s="1"/>
  <c r="D13" i="78"/>
  <c r="C13" i="78"/>
  <c r="A13" i="78"/>
  <c r="C2" i="57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BZ2" i="57" s="1"/>
  <c r="CA2" i="57" s="1"/>
  <c r="CB2" i="57" s="1"/>
  <c r="CC2" i="57" s="1"/>
  <c r="C6" i="56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BZ6" i="56" s="1"/>
  <c r="CA6" i="56" s="1"/>
  <c r="CB6" i="56" s="1"/>
  <c r="CC6" i="56" s="1"/>
  <c r="C3" i="54"/>
  <c r="D3" i="54" s="1"/>
  <c r="E3" i="54" s="1"/>
  <c r="F3" i="54" s="1"/>
  <c r="G3" i="54" s="1"/>
  <c r="H3" i="54" s="1"/>
  <c r="I3" i="54" s="1"/>
  <c r="J3" i="54" s="1"/>
  <c r="K3" i="54" s="1"/>
  <c r="L3" i="54" s="1"/>
  <c r="M3" i="54" s="1"/>
  <c r="N3" i="54" s="1"/>
  <c r="O3" i="54" s="1"/>
  <c r="P3" i="54" s="1"/>
  <c r="Q3" i="54" s="1"/>
  <c r="R3" i="54" s="1"/>
  <c r="S3" i="54" s="1"/>
  <c r="T3" i="54" s="1"/>
  <c r="U3" i="54" s="1"/>
  <c r="V3" i="54" s="1"/>
  <c r="W3" i="54" s="1"/>
  <c r="X3" i="54" s="1"/>
  <c r="Y3" i="54" s="1"/>
  <c r="Z3" i="54" s="1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BZ3" i="54" s="1"/>
  <c r="CA3" i="54" s="1"/>
  <c r="CB3" i="54" s="1"/>
  <c r="CC3" i="54" s="1"/>
  <c r="B7" i="51"/>
  <c r="C7" i="51"/>
  <c r="D7" i="51"/>
  <c r="E7" i="51"/>
  <c r="F7" i="51"/>
  <c r="G7" i="51"/>
  <c r="H7" i="51"/>
  <c r="I7" i="51"/>
  <c r="J7" i="51"/>
  <c r="K7" i="51"/>
  <c r="L7" i="51"/>
  <c r="M7" i="51"/>
  <c r="N7" i="51"/>
  <c r="O7" i="51"/>
  <c r="P7" i="51"/>
  <c r="Q7" i="51"/>
  <c r="R7" i="51"/>
  <c r="S7" i="51"/>
  <c r="T7" i="51"/>
  <c r="U7" i="51"/>
  <c r="V7" i="51"/>
  <c r="W7" i="51"/>
  <c r="X7" i="51"/>
  <c r="Y7" i="51"/>
  <c r="Z7" i="51"/>
  <c r="AA7" i="51"/>
  <c r="AB7" i="51"/>
  <c r="AC7" i="51"/>
  <c r="AD7" i="51"/>
  <c r="AE7" i="51"/>
  <c r="AF7" i="51" s="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B9" i="5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 s="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2" i="47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D12" i="83"/>
  <c r="C14" i="83"/>
  <c r="A11" i="83"/>
  <c r="C2" i="48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B9" i="48"/>
  <c r="C9" i="48"/>
  <c r="D9" i="48"/>
  <c r="E9" i="48"/>
  <c r="F9" i="48"/>
  <c r="G9" i="48"/>
  <c r="H9" i="48"/>
  <c r="I9" i="48"/>
  <c r="J9" i="48"/>
  <c r="K9" i="48"/>
  <c r="L9" i="48"/>
  <c r="M9" i="48"/>
  <c r="N9" i="48"/>
  <c r="O9" i="48"/>
  <c r="P9" i="48"/>
  <c r="Q9" i="48"/>
  <c r="R9" i="48"/>
  <c r="S9" i="48"/>
  <c r="T9" i="48"/>
  <c r="U9" i="48"/>
  <c r="V9" i="48"/>
  <c r="W9" i="48"/>
  <c r="X9" i="48"/>
  <c r="Y9" i="48"/>
  <c r="Z9" i="48"/>
  <c r="AA9" i="48"/>
  <c r="AB9" i="48"/>
  <c r="AC9" i="48"/>
  <c r="AD9" i="48"/>
  <c r="AE9" i="48"/>
  <c r="AF9" i="48" s="1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3" i="4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BB3" i="41" s="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Q3" i="23" l="1"/>
  <c r="P7" i="23"/>
  <c r="P6" i="9"/>
  <c r="P5" i="9"/>
  <c r="Q2" i="9"/>
  <c r="P4" i="9"/>
  <c r="P7" i="10"/>
  <c r="Q2" i="10"/>
  <c r="P4" i="10"/>
  <c r="P5" i="10"/>
  <c r="P3" i="10"/>
  <c r="P6" i="10"/>
  <c r="P2" i="31"/>
  <c r="O4" i="31"/>
  <c r="O5" i="31"/>
  <c r="O3" i="31"/>
  <c r="N3" i="34"/>
  <c r="N4" i="34" s="1"/>
  <c r="N5" i="34" s="1"/>
  <c r="N6" i="34" s="1"/>
  <c r="N7" i="34" s="1"/>
  <c r="N8" i="34" s="1"/>
  <c r="N9" i="34" s="1"/>
  <c r="I3" i="16"/>
  <c r="H5" i="16"/>
  <c r="H4" i="16"/>
  <c r="D14" i="83"/>
  <c r="P4" i="31" l="1"/>
  <c r="Q2" i="31"/>
  <c r="P3" i="31"/>
  <c r="P5" i="31"/>
  <c r="Q4" i="10"/>
  <c r="R2" i="10"/>
  <c r="Q5" i="10"/>
  <c r="Q3" i="10"/>
  <c r="Q7" i="10"/>
  <c r="Q6" i="10"/>
  <c r="Q6" i="9"/>
  <c r="R2" i="9"/>
  <c r="Q4" i="9"/>
  <c r="Q5" i="9"/>
  <c r="Q7" i="23"/>
  <c r="R3" i="23"/>
  <c r="O3" i="34"/>
  <c r="O4" i="34" s="1"/>
  <c r="O5" i="34" s="1"/>
  <c r="O6" i="34" s="1"/>
  <c r="O7" i="34" s="1"/>
  <c r="O8" i="34" s="1"/>
  <c r="O9" i="34" s="1"/>
  <c r="J3" i="16"/>
  <c r="I5" i="16"/>
  <c r="I4" i="16"/>
  <c r="B5" i="51"/>
  <c r="C4" i="51"/>
  <c r="C6" i="57"/>
  <c r="B7" i="57"/>
  <c r="S3" i="23" l="1"/>
  <c r="R7" i="23"/>
  <c r="R5" i="9"/>
  <c r="S2" i="9"/>
  <c r="R6" i="9"/>
  <c r="R4" i="9"/>
  <c r="S2" i="10"/>
  <c r="R6" i="10"/>
  <c r="R3" i="10"/>
  <c r="R4" i="10"/>
  <c r="R7" i="10"/>
  <c r="R5" i="10"/>
  <c r="Q3" i="31"/>
  <c r="Q4" i="31"/>
  <c r="R2" i="31"/>
  <c r="Q5" i="31"/>
  <c r="P3" i="34"/>
  <c r="P4" i="34" s="1"/>
  <c r="P5" i="34" s="1"/>
  <c r="P6" i="34" s="1"/>
  <c r="P7" i="34" s="1"/>
  <c r="P8" i="34" s="1"/>
  <c r="P9" i="34" s="1"/>
  <c r="K3" i="16"/>
  <c r="J5" i="16"/>
  <c r="J4" i="16"/>
  <c r="D4" i="51"/>
  <c r="C5" i="51"/>
  <c r="D6" i="57"/>
  <c r="C7" i="57"/>
  <c r="R3" i="31" l="1"/>
  <c r="R4" i="31"/>
  <c r="R5" i="31"/>
  <c r="S2" i="31"/>
  <c r="S4" i="10"/>
  <c r="S5" i="10"/>
  <c r="S7" i="10"/>
  <c r="S6" i="10"/>
  <c r="T2" i="10"/>
  <c r="S3" i="10"/>
  <c r="S4" i="9"/>
  <c r="S6" i="9"/>
  <c r="S5" i="9"/>
  <c r="T2" i="9"/>
  <c r="S7" i="23"/>
  <c r="T3" i="23"/>
  <c r="Q3" i="34"/>
  <c r="Q4" i="34" s="1"/>
  <c r="Q5" i="34" s="1"/>
  <c r="Q6" i="34" s="1"/>
  <c r="Q7" i="34" s="1"/>
  <c r="Q8" i="34" s="1"/>
  <c r="Q9" i="34" s="1"/>
  <c r="L3" i="16"/>
  <c r="K5" i="16"/>
  <c r="K4" i="16"/>
  <c r="E6" i="57"/>
  <c r="D7" i="57"/>
  <c r="E4" i="51"/>
  <c r="D5" i="51"/>
  <c r="U3" i="23" l="1"/>
  <c r="T7" i="23"/>
  <c r="T4" i="9"/>
  <c r="T6" i="9"/>
  <c r="T5" i="9"/>
  <c r="U2" i="9"/>
  <c r="T4" i="10"/>
  <c r="U2" i="10"/>
  <c r="T3" i="10"/>
  <c r="T5" i="10"/>
  <c r="T6" i="10"/>
  <c r="T7" i="10"/>
  <c r="S3" i="31"/>
  <c r="S5" i="31"/>
  <c r="T2" i="31"/>
  <c r="S4" i="31"/>
  <c r="R3" i="34"/>
  <c r="R4" i="34" s="1"/>
  <c r="R5" i="34" s="1"/>
  <c r="R6" i="34" s="1"/>
  <c r="R7" i="34" s="1"/>
  <c r="R8" i="34" s="1"/>
  <c r="R9" i="34" s="1"/>
  <c r="M3" i="16"/>
  <c r="L5" i="16"/>
  <c r="L4" i="16"/>
  <c r="F4" i="51"/>
  <c r="E5" i="51"/>
  <c r="F6" i="57"/>
  <c r="E7" i="57"/>
  <c r="T3" i="31" l="1"/>
  <c r="T5" i="31"/>
  <c r="T4" i="31"/>
  <c r="U2" i="31"/>
  <c r="U6" i="9"/>
  <c r="U5" i="9"/>
  <c r="V2" i="9"/>
  <c r="U4" i="9"/>
  <c r="V2" i="10"/>
  <c r="U4" i="10"/>
  <c r="U6" i="10"/>
  <c r="U3" i="10"/>
  <c r="U5" i="10"/>
  <c r="U7" i="10"/>
  <c r="V3" i="23"/>
  <c r="U7" i="23"/>
  <c r="S3" i="34"/>
  <c r="S4" i="34" s="1"/>
  <c r="S5" i="34" s="1"/>
  <c r="S6" i="34" s="1"/>
  <c r="S7" i="34" s="1"/>
  <c r="S8" i="34" s="1"/>
  <c r="S9" i="34" s="1"/>
  <c r="N3" i="16"/>
  <c r="M4" i="16"/>
  <c r="M5" i="16"/>
  <c r="G6" i="57"/>
  <c r="F7" i="57"/>
  <c r="G4" i="51"/>
  <c r="F5" i="51"/>
  <c r="W3" i="23" l="1"/>
  <c r="V7" i="23"/>
  <c r="W2" i="10"/>
  <c r="V3" i="10"/>
  <c r="V7" i="10"/>
  <c r="V4" i="10"/>
  <c r="V6" i="10"/>
  <c r="V5" i="10"/>
  <c r="V6" i="9"/>
  <c r="V4" i="9"/>
  <c r="V5" i="9"/>
  <c r="W2" i="9"/>
  <c r="U5" i="31"/>
  <c r="U3" i="31"/>
  <c r="U4" i="31"/>
  <c r="V2" i="31"/>
  <c r="T3" i="34"/>
  <c r="T4" i="34" s="1"/>
  <c r="T5" i="34" s="1"/>
  <c r="T6" i="34" s="1"/>
  <c r="T7" i="34" s="1"/>
  <c r="T8" i="34" s="1"/>
  <c r="T9" i="34" s="1"/>
  <c r="O3" i="16"/>
  <c r="N4" i="16"/>
  <c r="N5" i="16"/>
  <c r="H4" i="51"/>
  <c r="G5" i="51"/>
  <c r="H6" i="57"/>
  <c r="G7" i="57"/>
  <c r="X2" i="9" l="1"/>
  <c r="W6" i="9"/>
  <c r="W4" i="9"/>
  <c r="W5" i="9"/>
  <c r="V5" i="31"/>
  <c r="V3" i="31"/>
  <c r="W2" i="31"/>
  <c r="V4" i="31"/>
  <c r="W6" i="10"/>
  <c r="W4" i="10"/>
  <c r="W7" i="10"/>
  <c r="W3" i="10"/>
  <c r="W5" i="10"/>
  <c r="X2" i="10"/>
  <c r="X3" i="23"/>
  <c r="W7" i="23"/>
  <c r="AA3" i="34"/>
  <c r="AA4" i="34" s="1"/>
  <c r="AA5" i="34" s="1"/>
  <c r="AA6" i="34" s="1"/>
  <c r="AA7" i="34" s="1"/>
  <c r="AA8" i="34" s="1"/>
  <c r="AA9" i="34" s="1"/>
  <c r="AE3" i="34"/>
  <c r="AE4" i="34" s="1"/>
  <c r="AE5" i="34" s="1"/>
  <c r="AE6" i="34" s="1"/>
  <c r="AE7" i="34" s="1"/>
  <c r="AE8" i="34" s="1"/>
  <c r="AE9" i="34" s="1"/>
  <c r="U3" i="34"/>
  <c r="U4" i="34" s="1"/>
  <c r="U5" i="34" s="1"/>
  <c r="U6" i="34" s="1"/>
  <c r="U7" i="34" s="1"/>
  <c r="U8" i="34" s="1"/>
  <c r="U9" i="34" s="1"/>
  <c r="V3" i="34"/>
  <c r="V4" i="34" s="1"/>
  <c r="V5" i="34" s="1"/>
  <c r="V6" i="34" s="1"/>
  <c r="V7" i="34" s="1"/>
  <c r="V8" i="34" s="1"/>
  <c r="V9" i="34" s="1"/>
  <c r="W3" i="34"/>
  <c r="W4" i="34" s="1"/>
  <c r="W5" i="34" s="1"/>
  <c r="W6" i="34" s="1"/>
  <c r="W7" i="34" s="1"/>
  <c r="W8" i="34" s="1"/>
  <c r="W9" i="34" s="1"/>
  <c r="X3" i="34"/>
  <c r="X4" i="34" s="1"/>
  <c r="X5" i="34" s="1"/>
  <c r="X6" i="34" s="1"/>
  <c r="X7" i="34" s="1"/>
  <c r="X8" i="34" s="1"/>
  <c r="X9" i="34" s="1"/>
  <c r="Y3" i="34"/>
  <c r="Y4" i="34" s="1"/>
  <c r="Y5" i="34" s="1"/>
  <c r="Y6" i="34" s="1"/>
  <c r="Y7" i="34" s="1"/>
  <c r="Y8" i="34" s="1"/>
  <c r="Y9" i="34" s="1"/>
  <c r="Z3" i="34"/>
  <c r="Z4" i="34" s="1"/>
  <c r="Z5" i="34" s="1"/>
  <c r="Z6" i="34" s="1"/>
  <c r="Z7" i="34" s="1"/>
  <c r="Z8" i="34" s="1"/>
  <c r="Z9" i="34" s="1"/>
  <c r="AC3" i="34"/>
  <c r="AC4" i="34" s="1"/>
  <c r="AC5" i="34" s="1"/>
  <c r="AC6" i="34" s="1"/>
  <c r="AC7" i="34" s="1"/>
  <c r="AC8" i="34" s="1"/>
  <c r="AC9" i="34" s="1"/>
  <c r="AB3" i="34"/>
  <c r="AB4" i="34" s="1"/>
  <c r="AB5" i="34" s="1"/>
  <c r="AB6" i="34" s="1"/>
  <c r="AB7" i="34" s="1"/>
  <c r="AB8" i="34" s="1"/>
  <c r="AB9" i="34" s="1"/>
  <c r="AD3" i="34"/>
  <c r="AD4" i="34" s="1"/>
  <c r="AD5" i="34" s="1"/>
  <c r="AD6" i="34" s="1"/>
  <c r="AD7" i="34" s="1"/>
  <c r="AD8" i="34" s="1"/>
  <c r="AD9" i="34" s="1"/>
  <c r="AF2" i="34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P3" i="16"/>
  <c r="O5" i="16"/>
  <c r="O4" i="16"/>
  <c r="H7" i="57"/>
  <c r="I6" i="57"/>
  <c r="I4" i="51"/>
  <c r="H5" i="51"/>
  <c r="Y3" i="23" l="1"/>
  <c r="X7" i="23"/>
  <c r="X4" i="10"/>
  <c r="X3" i="10"/>
  <c r="X7" i="10"/>
  <c r="X6" i="10"/>
  <c r="Y2" i="10"/>
  <c r="X5" i="10"/>
  <c r="W5" i="31"/>
  <c r="W3" i="31"/>
  <c r="W4" i="31"/>
  <c r="X2" i="31"/>
  <c r="X5" i="9"/>
  <c r="Y2" i="9"/>
  <c r="X4" i="9"/>
  <c r="X6" i="9"/>
  <c r="AF3" i="34"/>
  <c r="AG3" i="34" s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Q3" i="16"/>
  <c r="P5" i="16"/>
  <c r="P4" i="16"/>
  <c r="J4" i="51"/>
  <c r="I5" i="51"/>
  <c r="I7" i="57"/>
  <c r="J6" i="57"/>
  <c r="Z2" i="9" l="1"/>
  <c r="Y4" i="9"/>
  <c r="Y6" i="9"/>
  <c r="Y5" i="9"/>
  <c r="Y6" i="10"/>
  <c r="Y5" i="10"/>
  <c r="Z2" i="10"/>
  <c r="Y7" i="10"/>
  <c r="Y3" i="10"/>
  <c r="Y4" i="10"/>
  <c r="X5" i="31"/>
  <c r="X3" i="31"/>
  <c r="Y2" i="31"/>
  <c r="X4" i="31"/>
  <c r="Z3" i="23"/>
  <c r="Y7" i="23"/>
  <c r="AF4" i="34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R3" i="16"/>
  <c r="Q5" i="16"/>
  <c r="Q4" i="16"/>
  <c r="J7" i="57"/>
  <c r="K6" i="57"/>
  <c r="K4" i="51"/>
  <c r="J5" i="51"/>
  <c r="Z7" i="23" l="1"/>
  <c r="AA3" i="23"/>
  <c r="Z6" i="10"/>
  <c r="Z3" i="10"/>
  <c r="Z7" i="10"/>
  <c r="Z4" i="10"/>
  <c r="Z5" i="10"/>
  <c r="AA2" i="10"/>
  <c r="Z2" i="31"/>
  <c r="Y5" i="31"/>
  <c r="Y3" i="31"/>
  <c r="Y4" i="31"/>
  <c r="Z5" i="9"/>
  <c r="Z6" i="9"/>
  <c r="AA2" i="9"/>
  <c r="Z4" i="9"/>
  <c r="AF5" i="34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S3" i="16"/>
  <c r="R5" i="16"/>
  <c r="R4" i="16"/>
  <c r="L4" i="51"/>
  <c r="K5" i="51"/>
  <c r="L6" i="57"/>
  <c r="K7" i="57"/>
  <c r="AA6" i="9" l="1"/>
  <c r="AA4" i="9"/>
  <c r="AB2" i="9"/>
  <c r="AA5" i="9"/>
  <c r="Z3" i="31"/>
  <c r="Z4" i="31"/>
  <c r="AA2" i="31"/>
  <c r="Z5" i="31"/>
  <c r="AB2" i="10"/>
  <c r="AA5" i="10"/>
  <c r="AA7" i="10"/>
  <c r="AA3" i="10"/>
  <c r="AA4" i="10"/>
  <c r="AA6" i="10"/>
  <c r="AA7" i="23"/>
  <c r="AB3" i="23"/>
  <c r="AF6" i="34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T3" i="16"/>
  <c r="S5" i="16"/>
  <c r="S4" i="16"/>
  <c r="M6" i="57"/>
  <c r="L7" i="57"/>
  <c r="M4" i="51"/>
  <c r="L5" i="51"/>
  <c r="AB7" i="23" l="1"/>
  <c r="AC3" i="23"/>
  <c r="AB3" i="10"/>
  <c r="AB5" i="10"/>
  <c r="AB7" i="10"/>
  <c r="AB4" i="10"/>
  <c r="AB6" i="10"/>
  <c r="AC2" i="10"/>
  <c r="AA5" i="31"/>
  <c r="AA4" i="31"/>
  <c r="AA3" i="31"/>
  <c r="AB2" i="31"/>
  <c r="AC2" i="9"/>
  <c r="AB6" i="9"/>
  <c r="AB5" i="9"/>
  <c r="AB4" i="9"/>
  <c r="AF7" i="34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U3" i="16"/>
  <c r="T5" i="16"/>
  <c r="T4" i="16"/>
  <c r="N4" i="51"/>
  <c r="M5" i="51"/>
  <c r="M7" i="57"/>
  <c r="N6" i="57"/>
  <c r="AB4" i="31" l="1"/>
  <c r="AC2" i="31"/>
  <c r="AB3" i="31"/>
  <c r="AB5" i="31"/>
  <c r="AC6" i="9"/>
  <c r="AC4" i="9"/>
  <c r="AC5" i="9"/>
  <c r="AD2" i="9"/>
  <c r="AC3" i="10"/>
  <c r="AC5" i="10"/>
  <c r="AC4" i="10"/>
  <c r="AC7" i="10"/>
  <c r="AC6" i="10"/>
  <c r="AD2" i="10"/>
  <c r="AD3" i="23"/>
  <c r="AC7" i="23"/>
  <c r="AF9" i="34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AF8" i="34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V3" i="16"/>
  <c r="U4" i="16"/>
  <c r="U5" i="16"/>
  <c r="O6" i="57"/>
  <c r="N7" i="57"/>
  <c r="O4" i="51"/>
  <c r="N5" i="51"/>
  <c r="AD3" i="10" l="1"/>
  <c r="AD5" i="10"/>
  <c r="AD7" i="10"/>
  <c r="AD4" i="10"/>
  <c r="AE2" i="10"/>
  <c r="AD6" i="10"/>
  <c r="AD5" i="9"/>
  <c r="AD4" i="9"/>
  <c r="AD6" i="9"/>
  <c r="AE2" i="9"/>
  <c r="AD7" i="23"/>
  <c r="AE3" i="23"/>
  <c r="AC4" i="31"/>
  <c r="AD2" i="31"/>
  <c r="AC3" i="31"/>
  <c r="AC5" i="31"/>
  <c r="W3" i="16"/>
  <c r="V4" i="16"/>
  <c r="V5" i="16"/>
  <c r="P4" i="51"/>
  <c r="O5" i="51"/>
  <c r="P6" i="57"/>
  <c r="O7" i="57"/>
  <c r="AF2" i="9" l="1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AE6" i="9"/>
  <c r="AF6" i="9" s="1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AE4" i="9"/>
  <c r="AF4" i="9" s="1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AE5" i="9"/>
  <c r="AF5" i="9" s="1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AE7" i="23"/>
  <c r="AF7" i="23" s="1"/>
  <c r="AG7" i="23" s="1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AF3" i="23"/>
  <c r="AG3" i="23" s="1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AD4" i="31"/>
  <c r="AE2" i="31"/>
  <c r="AD3" i="31"/>
  <c r="AD5" i="31"/>
  <c r="AE7" i="10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AE5" i="10"/>
  <c r="AF5" i="10" s="1"/>
  <c r="AG5" i="10" s="1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AF2" i="10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AE3" i="10"/>
  <c r="AF3" i="10" s="1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AE4" i="10"/>
  <c r="AF4" i="10" s="1"/>
  <c r="AG4" i="10" s="1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AE6" i="10"/>
  <c r="AF6" i="10" s="1"/>
  <c r="AG6" i="10" s="1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X3" i="16"/>
  <c r="W5" i="16"/>
  <c r="W4" i="16"/>
  <c r="Q6" i="57"/>
  <c r="P7" i="57"/>
  <c r="Q4" i="51"/>
  <c r="P5" i="51"/>
  <c r="AE4" i="31" l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AF2" i="3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AE5" i="3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AE3" i="3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Y3" i="16"/>
  <c r="X5" i="16"/>
  <c r="X4" i="16"/>
  <c r="R4" i="51"/>
  <c r="Q5" i="51"/>
  <c r="R6" i="57"/>
  <c r="Q7" i="57"/>
  <c r="Z3" i="16" l="1"/>
  <c r="Y5" i="16"/>
  <c r="Y4" i="16"/>
  <c r="R7" i="57"/>
  <c r="S6" i="57"/>
  <c r="S4" i="51"/>
  <c r="R5" i="51"/>
  <c r="AA3" i="16" l="1"/>
  <c r="Z5" i="16"/>
  <c r="Z4" i="16"/>
  <c r="T4" i="51"/>
  <c r="S5" i="51"/>
  <c r="S7" i="57"/>
  <c r="T6" i="57"/>
  <c r="AB3" i="16" l="1"/>
  <c r="AA5" i="16"/>
  <c r="AA4" i="16"/>
  <c r="U6" i="57"/>
  <c r="T7" i="57"/>
  <c r="U4" i="51"/>
  <c r="T5" i="51"/>
  <c r="AC3" i="16" l="1"/>
  <c r="AB5" i="16"/>
  <c r="AB4" i="16"/>
  <c r="V4" i="51"/>
  <c r="U5" i="51"/>
  <c r="V6" i="57"/>
  <c r="U7" i="57"/>
  <c r="AD3" i="16" l="1"/>
  <c r="AC4" i="16"/>
  <c r="AC5" i="16"/>
  <c r="V7" i="57"/>
  <c r="W6" i="57"/>
  <c r="W4" i="51"/>
  <c r="V5" i="51"/>
  <c r="AE3" i="16" l="1"/>
  <c r="AF3" i="16" s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AD4" i="16"/>
  <c r="AD5" i="16"/>
  <c r="X4" i="51"/>
  <c r="W5" i="51"/>
  <c r="X6" i="57"/>
  <c r="W7" i="57"/>
  <c r="AE5" i="16" l="1"/>
  <c r="AF5" i="16" s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AE4" i="16"/>
  <c r="AF4" i="16" s="1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X7" i="57"/>
  <c r="Y6" i="57"/>
  <c r="Y4" i="51"/>
  <c r="X5" i="51"/>
  <c r="Z4" i="51" l="1"/>
  <c r="Y5" i="51"/>
  <c r="Y7" i="57"/>
  <c r="Z6" i="57"/>
  <c r="AA6" i="57" l="1"/>
  <c r="Z7" i="57"/>
  <c r="AA4" i="51"/>
  <c r="Z5" i="51"/>
  <c r="AB4" i="51" l="1"/>
  <c r="AA5" i="51"/>
  <c r="AB6" i="57"/>
  <c r="AA7" i="57"/>
  <c r="AC6" i="57" l="1"/>
  <c r="AB7" i="57"/>
  <c r="AC4" i="51"/>
  <c r="AB5" i="51"/>
  <c r="AD4" i="51" l="1"/>
  <c r="AC5" i="51"/>
  <c r="AD6" i="57"/>
  <c r="AC7" i="57"/>
  <c r="AD7" i="57" l="1"/>
  <c r="AE6" i="57"/>
  <c r="AE4" i="51"/>
  <c r="AD5" i="51"/>
  <c r="AE7" i="57" l="1"/>
  <c r="AF7" i="57" s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BZ7" i="57" s="1"/>
  <c r="CA7" i="57" s="1"/>
  <c r="CB7" i="57" s="1"/>
  <c r="CC7" i="57" s="1"/>
  <c r="AF6" i="57"/>
  <c r="AG6" i="57" s="1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BZ6" i="57" s="1"/>
  <c r="CA6" i="57" s="1"/>
  <c r="CB6" i="57" s="1"/>
  <c r="CC6" i="57" s="1"/>
  <c r="AE5" i="51"/>
  <c r="AF5" i="51" s="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AF4" i="51"/>
  <c r="AG4" i="51" s="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A10" i="76"/>
  <c r="D11" i="79"/>
  <c r="C11" i="79"/>
  <c r="A10" i="79" l="1"/>
  <c r="A10" i="81"/>
  <c r="A10" i="74"/>
  <c r="A22" i="74"/>
  <c r="A16" i="74"/>
  <c r="D11" i="76"/>
  <c r="C11" i="76"/>
  <c r="D11" i="81"/>
  <c r="C11" i="81"/>
  <c r="D17" i="74"/>
  <c r="D23" i="74"/>
  <c r="D11" i="74"/>
  <c r="C12" i="81"/>
  <c r="C12" i="79"/>
  <c r="D13" i="79" s="1"/>
  <c r="C15" i="78"/>
  <c r="C12" i="76"/>
  <c r="D13" i="81" l="1"/>
  <c r="C13" i="81"/>
  <c r="D13" i="76"/>
  <c r="D16" i="78"/>
  <c r="C16" i="78"/>
  <c r="B108" i="67"/>
  <c r="C13" i="79"/>
  <c r="C13" i="76"/>
  <c r="C23" i="74"/>
  <c r="C17" i="74"/>
  <c r="C24" i="74"/>
  <c r="C25" i="74" s="1"/>
  <c r="C18" i="74"/>
  <c r="C19" i="74" s="1"/>
  <c r="C12" i="74"/>
  <c r="C13" i="74" s="1"/>
  <c r="C11" i="74"/>
  <c r="B26" i="70"/>
  <c r="B17" i="70"/>
  <c r="C17" i="70" s="1"/>
  <c r="D17" i="70" s="1"/>
  <c r="E17" i="70" s="1"/>
  <c r="B25" i="70"/>
  <c r="H5" i="71"/>
  <c r="G5" i="71"/>
  <c r="H4" i="71"/>
  <c r="G4" i="71"/>
  <c r="H13" i="71"/>
  <c r="G13" i="71"/>
  <c r="H14" i="71"/>
  <c r="H15" i="71"/>
  <c r="H11" i="71"/>
  <c r="G14" i="71"/>
  <c r="G11" i="71"/>
  <c r="G15" i="71"/>
  <c r="B49" i="4"/>
  <c r="C4" i="7" l="1"/>
  <c r="C6" i="7"/>
  <c r="D4" i="7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BZ4" i="7" s="1"/>
  <c r="CA4" i="7" s="1"/>
  <c r="CB4" i="7" s="1"/>
  <c r="CC4" i="7" s="1"/>
  <c r="D6" i="7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A6" i="7" s="1"/>
  <c r="BB6" i="7" s="1"/>
  <c r="BC6" i="7" s="1"/>
  <c r="BD6" i="7" s="1"/>
  <c r="BE6" i="7" s="1"/>
  <c r="BF6" i="7" s="1"/>
  <c r="BG6" i="7" s="1"/>
  <c r="BH6" i="7" s="1"/>
  <c r="BI6" i="7" s="1"/>
  <c r="BJ6" i="7" s="1"/>
  <c r="BK6" i="7" s="1"/>
  <c r="BL6" i="7" s="1"/>
  <c r="BM6" i="7" s="1"/>
  <c r="BN6" i="7" s="1"/>
  <c r="BO6" i="7" s="1"/>
  <c r="BP6" i="7" s="1"/>
  <c r="BQ6" i="7" s="1"/>
  <c r="BR6" i="7" s="1"/>
  <c r="BS6" i="7" s="1"/>
  <c r="BT6" i="7" s="1"/>
  <c r="BU6" i="7" s="1"/>
  <c r="BV6" i="7" s="1"/>
  <c r="BW6" i="7" s="1"/>
  <c r="BX6" i="7" s="1"/>
  <c r="BY6" i="7" s="1"/>
  <c r="BZ6" i="7" s="1"/>
  <c r="CA6" i="7" s="1"/>
  <c r="CB6" i="7" s="1"/>
  <c r="CC6" i="7" s="1"/>
  <c r="B2" i="7"/>
  <c r="C2" i="7"/>
  <c r="B7" i="7"/>
  <c r="D2" i="7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BZ2" i="7" s="1"/>
  <c r="CA2" i="7" s="1"/>
  <c r="CB2" i="7" s="1"/>
  <c r="CC2" i="7" s="1"/>
  <c r="C7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B4" i="7"/>
  <c r="B5" i="7"/>
  <c r="D5" i="7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BZ5" i="7" s="1"/>
  <c r="CA5" i="7" s="1"/>
  <c r="CB5" i="7" s="1"/>
  <c r="CC5" i="7" s="1"/>
  <c r="C5" i="7"/>
  <c r="B6" i="7"/>
  <c r="B54" i="67"/>
  <c r="C54" i="67"/>
  <c r="C108" i="67"/>
  <c r="C6" i="30"/>
  <c r="D6" i="30" s="1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BZ6" i="30" s="1"/>
  <c r="CA6" i="30" s="1"/>
  <c r="CB6" i="30" s="1"/>
  <c r="CC6" i="30" s="1"/>
  <c r="C14" i="74"/>
  <c r="C20" i="74"/>
  <c r="D26" i="74"/>
  <c r="C26" i="74"/>
  <c r="D20" i="74"/>
  <c r="D14" i="74"/>
  <c r="B18" i="70"/>
  <c r="C18" i="70" s="1"/>
  <c r="B27" i="70"/>
  <c r="B28" i="70" s="1"/>
  <c r="C26" i="70"/>
  <c r="E8" i="5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BZ8" i="5" s="1"/>
  <c r="CA8" i="5" s="1"/>
  <c r="CB8" i="5" s="1"/>
  <c r="CC8" i="5" s="1"/>
  <c r="E5" i="5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BZ5" i="5" s="1"/>
  <c r="CA5" i="5" s="1"/>
  <c r="CB5" i="5" s="1"/>
  <c r="CC5" i="5" s="1"/>
  <c r="E4" i="5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BZ4" i="5" s="1"/>
  <c r="CA4" i="5" s="1"/>
  <c r="CB4" i="5" s="1"/>
  <c r="CC4" i="5" s="1"/>
  <c r="C19" i="70" l="1"/>
  <c r="D18" i="70"/>
  <c r="C27" i="70"/>
  <c r="C28" i="70" s="1"/>
  <c r="D26" i="70"/>
  <c r="B99" i="67"/>
  <c r="C115" i="67"/>
  <c r="C117" i="67"/>
  <c r="B19" i="70"/>
  <c r="C145" i="68"/>
  <c r="D145" i="68"/>
  <c r="E145" i="68"/>
  <c r="F145" i="68"/>
  <c r="G145" i="68"/>
  <c r="H145" i="68"/>
  <c r="I145" i="68"/>
  <c r="J145" i="68"/>
  <c r="K145" i="68"/>
  <c r="L145" i="68"/>
  <c r="M145" i="68"/>
  <c r="N145" i="68"/>
  <c r="O145" i="68"/>
  <c r="P145" i="68"/>
  <c r="Q145" i="68"/>
  <c r="R145" i="68"/>
  <c r="S145" i="68"/>
  <c r="T145" i="68"/>
  <c r="U145" i="68"/>
  <c r="V145" i="68"/>
  <c r="W145" i="68"/>
  <c r="X145" i="68"/>
  <c r="Y145" i="68"/>
  <c r="Z145" i="68"/>
  <c r="AA145" i="68"/>
  <c r="AB145" i="68"/>
  <c r="AC145" i="68"/>
  <c r="AD145" i="68"/>
  <c r="AE145" i="68"/>
  <c r="AF145" i="68"/>
  <c r="C150" i="68"/>
  <c r="D150" i="68"/>
  <c r="E150" i="68"/>
  <c r="F150" i="68"/>
  <c r="G150" i="68"/>
  <c r="H150" i="68"/>
  <c r="I150" i="68"/>
  <c r="J150" i="68"/>
  <c r="K150" i="68"/>
  <c r="L150" i="68"/>
  <c r="M150" i="68"/>
  <c r="N150" i="68"/>
  <c r="O150" i="68"/>
  <c r="P150" i="68"/>
  <c r="Q150" i="68"/>
  <c r="R150" i="68"/>
  <c r="S150" i="68"/>
  <c r="T150" i="68"/>
  <c r="U150" i="68"/>
  <c r="V150" i="68"/>
  <c r="W150" i="68"/>
  <c r="X150" i="68"/>
  <c r="Y150" i="68"/>
  <c r="Z150" i="68"/>
  <c r="AA150" i="68"/>
  <c r="AB150" i="68"/>
  <c r="AC150" i="68"/>
  <c r="AD150" i="68"/>
  <c r="AE150" i="68"/>
  <c r="AF150" i="68"/>
  <c r="B145" i="68"/>
  <c r="B150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AB134" i="68"/>
  <c r="AC134" i="68"/>
  <c r="AD134" i="68"/>
  <c r="AE134" i="68"/>
  <c r="AF134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AB135" i="68"/>
  <c r="AC135" i="68"/>
  <c r="AD135" i="68"/>
  <c r="AE135" i="68"/>
  <c r="AF135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AB136" i="68"/>
  <c r="AC136" i="68"/>
  <c r="AD136" i="68"/>
  <c r="AE136" i="68"/>
  <c r="AF136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AB137" i="68"/>
  <c r="AC137" i="68"/>
  <c r="AD137" i="68"/>
  <c r="AE137" i="68"/>
  <c r="AF137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AB138" i="68"/>
  <c r="AC138" i="68"/>
  <c r="AD138" i="68"/>
  <c r="AE138" i="68"/>
  <c r="AF138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AB139" i="68"/>
  <c r="AC139" i="68"/>
  <c r="AD139" i="68"/>
  <c r="AE139" i="68"/>
  <c r="AF139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AB140" i="68"/>
  <c r="AC140" i="68"/>
  <c r="AD140" i="68"/>
  <c r="AE140" i="68"/>
  <c r="AF140" i="68"/>
  <c r="W141" i="68"/>
  <c r="X141" i="68"/>
  <c r="Y141" i="68"/>
  <c r="Z141" i="68"/>
  <c r="AA141" i="68"/>
  <c r="AB141" i="68"/>
  <c r="AC141" i="68"/>
  <c r="AD141" i="68"/>
  <c r="AE141" i="68"/>
  <c r="AF141" i="68"/>
  <c r="B135" i="68"/>
  <c r="B136" i="68"/>
  <c r="B137" i="68"/>
  <c r="B138" i="68"/>
  <c r="B139" i="68"/>
  <c r="B140" i="68"/>
  <c r="B134" i="68"/>
  <c r="C125" i="68"/>
  <c r="D125" i="68"/>
  <c r="E125" i="68"/>
  <c r="F125" i="68"/>
  <c r="G125" i="68"/>
  <c r="H125" i="68"/>
  <c r="I125" i="68"/>
  <c r="J125" i="68"/>
  <c r="K125" i="68"/>
  <c r="L125" i="68"/>
  <c r="M125" i="68"/>
  <c r="N125" i="68"/>
  <c r="O125" i="68"/>
  <c r="P125" i="68"/>
  <c r="Q125" i="68"/>
  <c r="R125" i="68"/>
  <c r="S125" i="68"/>
  <c r="T125" i="68"/>
  <c r="U125" i="68"/>
  <c r="V125" i="68"/>
  <c r="W125" i="68"/>
  <c r="X125" i="68"/>
  <c r="Y125" i="68"/>
  <c r="Z125" i="68"/>
  <c r="AA125" i="68"/>
  <c r="AB125" i="68"/>
  <c r="AC125" i="68"/>
  <c r="AD125" i="68"/>
  <c r="AE125" i="68"/>
  <c r="AF125" i="68"/>
  <c r="C129" i="68"/>
  <c r="D129" i="68"/>
  <c r="E129" i="68"/>
  <c r="F129" i="68"/>
  <c r="G129" i="68"/>
  <c r="H129" i="68"/>
  <c r="I129" i="68"/>
  <c r="J129" i="68"/>
  <c r="K129" i="68"/>
  <c r="L129" i="68"/>
  <c r="M129" i="68"/>
  <c r="N129" i="68"/>
  <c r="O129" i="68"/>
  <c r="P129" i="68"/>
  <c r="Q129" i="68"/>
  <c r="R129" i="68"/>
  <c r="S129" i="68"/>
  <c r="T129" i="68"/>
  <c r="U129" i="68"/>
  <c r="V129" i="68"/>
  <c r="W129" i="68"/>
  <c r="X129" i="68"/>
  <c r="Y129" i="68"/>
  <c r="Z129" i="68"/>
  <c r="AA129" i="68"/>
  <c r="AB129" i="68"/>
  <c r="AC129" i="68"/>
  <c r="AD129" i="68"/>
  <c r="AE129" i="68"/>
  <c r="AF129" i="68"/>
  <c r="C130" i="68"/>
  <c r="D130" i="68"/>
  <c r="E130" i="68"/>
  <c r="F130" i="68"/>
  <c r="G130" i="68"/>
  <c r="H130" i="68"/>
  <c r="I130" i="68"/>
  <c r="J130" i="68"/>
  <c r="K130" i="68"/>
  <c r="L130" i="68"/>
  <c r="M130" i="68"/>
  <c r="N130" i="68"/>
  <c r="O130" i="68"/>
  <c r="P130" i="68"/>
  <c r="Q130" i="68"/>
  <c r="R130" i="68"/>
  <c r="S130" i="68"/>
  <c r="T130" i="68"/>
  <c r="U130" i="68"/>
  <c r="V130" i="68"/>
  <c r="W130" i="68"/>
  <c r="X130" i="68"/>
  <c r="Y130" i="68"/>
  <c r="Z130" i="68"/>
  <c r="AA130" i="68"/>
  <c r="AB130" i="68"/>
  <c r="AC130" i="68"/>
  <c r="AD130" i="68"/>
  <c r="AE130" i="68"/>
  <c r="AF130" i="68"/>
  <c r="B125" i="68"/>
  <c r="B129" i="68"/>
  <c r="B13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AB120" i="68"/>
  <c r="AC120" i="68"/>
  <c r="AD120" i="68"/>
  <c r="AE120" i="68"/>
  <c r="AF120" i="68"/>
  <c r="B120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AB104" i="68"/>
  <c r="AC104" i="68"/>
  <c r="AD104" i="68"/>
  <c r="AE104" i="68"/>
  <c r="AF104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AB106" i="68"/>
  <c r="AC106" i="68"/>
  <c r="AD106" i="68"/>
  <c r="AE106" i="68"/>
  <c r="AF106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AB107" i="68"/>
  <c r="AC107" i="68"/>
  <c r="AD107" i="68"/>
  <c r="AE107" i="68"/>
  <c r="AF107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AB109" i="68"/>
  <c r="AC109" i="68"/>
  <c r="AD109" i="68"/>
  <c r="AE109" i="68"/>
  <c r="AF109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AB110" i="68"/>
  <c r="AC110" i="68"/>
  <c r="AD110" i="68"/>
  <c r="AE110" i="68"/>
  <c r="AF110" i="68"/>
  <c r="B106" i="68"/>
  <c r="B107" i="68"/>
  <c r="B109" i="68"/>
  <c r="B110" i="68"/>
  <c r="B10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AB94" i="68"/>
  <c r="AC94" i="68"/>
  <c r="AD94" i="68"/>
  <c r="AE94" i="68"/>
  <c r="AF94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AB96" i="68"/>
  <c r="AC96" i="68"/>
  <c r="AD96" i="68"/>
  <c r="AE96" i="68"/>
  <c r="AF96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AB97" i="68"/>
  <c r="AC97" i="68"/>
  <c r="AD97" i="68"/>
  <c r="AE97" i="68"/>
  <c r="AF97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AB98" i="68"/>
  <c r="AC98" i="68"/>
  <c r="AD98" i="68"/>
  <c r="AE98" i="68"/>
  <c r="AF98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AB99" i="68"/>
  <c r="AC99" i="68"/>
  <c r="AD99" i="68"/>
  <c r="AE99" i="68"/>
  <c r="AF99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AB100" i="68"/>
  <c r="AC100" i="68"/>
  <c r="AD100" i="68"/>
  <c r="AE100" i="68"/>
  <c r="AF100" i="68"/>
  <c r="AA101" i="68"/>
  <c r="AB101" i="68"/>
  <c r="AC101" i="68"/>
  <c r="AD101" i="68"/>
  <c r="AE101" i="68"/>
  <c r="AF101" i="68"/>
  <c r="B96" i="68"/>
  <c r="B97" i="68"/>
  <c r="B98" i="68"/>
  <c r="B99" i="68"/>
  <c r="B100" i="68"/>
  <c r="B94" i="68"/>
  <c r="C85" i="68"/>
  <c r="D85" i="68"/>
  <c r="E85" i="68"/>
  <c r="F85" i="68"/>
  <c r="G85" i="68"/>
  <c r="H85" i="68"/>
  <c r="I85" i="68"/>
  <c r="J85" i="68"/>
  <c r="K85" i="68"/>
  <c r="L85" i="68"/>
  <c r="M85" i="68"/>
  <c r="N85" i="68"/>
  <c r="O85" i="68"/>
  <c r="P85" i="68"/>
  <c r="Q85" i="68"/>
  <c r="R85" i="68"/>
  <c r="S85" i="68"/>
  <c r="T85" i="68"/>
  <c r="U85" i="68"/>
  <c r="V85" i="68"/>
  <c r="W85" i="68"/>
  <c r="X85" i="68"/>
  <c r="Y85" i="68"/>
  <c r="Z85" i="68"/>
  <c r="AA85" i="68"/>
  <c r="AB85" i="68"/>
  <c r="AC85" i="68"/>
  <c r="AD85" i="68"/>
  <c r="AE85" i="68"/>
  <c r="AF85" i="68"/>
  <c r="C88" i="68"/>
  <c r="D88" i="68"/>
  <c r="E88" i="68"/>
  <c r="F88" i="68"/>
  <c r="G88" i="68"/>
  <c r="H88" i="68"/>
  <c r="I88" i="68"/>
  <c r="J88" i="68"/>
  <c r="K88" i="68"/>
  <c r="L88" i="68"/>
  <c r="M88" i="68"/>
  <c r="N88" i="68"/>
  <c r="O88" i="68"/>
  <c r="P88" i="68"/>
  <c r="Q88" i="68"/>
  <c r="R88" i="68"/>
  <c r="S88" i="68"/>
  <c r="T88" i="68"/>
  <c r="U88" i="68"/>
  <c r="V88" i="68"/>
  <c r="W88" i="68"/>
  <c r="X88" i="68"/>
  <c r="Y88" i="68"/>
  <c r="Z88" i="68"/>
  <c r="AA88" i="68"/>
  <c r="AB88" i="68"/>
  <c r="AC88" i="68"/>
  <c r="AD88" i="68"/>
  <c r="AE88" i="68"/>
  <c r="AF88" i="68"/>
  <c r="Y89" i="68"/>
  <c r="Z89" i="68"/>
  <c r="AA89" i="68"/>
  <c r="AB89" i="68"/>
  <c r="AC89" i="68"/>
  <c r="AD89" i="68"/>
  <c r="AE89" i="68"/>
  <c r="AF89" i="68"/>
  <c r="C90" i="68"/>
  <c r="D90" i="68"/>
  <c r="E90" i="68"/>
  <c r="F90" i="68"/>
  <c r="G90" i="68"/>
  <c r="H90" i="68"/>
  <c r="I90" i="68"/>
  <c r="J90" i="68"/>
  <c r="K90" i="68"/>
  <c r="L90" i="68"/>
  <c r="M90" i="68"/>
  <c r="N90" i="68"/>
  <c r="O90" i="68"/>
  <c r="P90" i="68"/>
  <c r="Q90" i="68"/>
  <c r="R90" i="68"/>
  <c r="S90" i="68"/>
  <c r="T90" i="68"/>
  <c r="U90" i="68"/>
  <c r="V90" i="68"/>
  <c r="W90" i="68"/>
  <c r="X90" i="68"/>
  <c r="Y90" i="68"/>
  <c r="Z90" i="68"/>
  <c r="AA90" i="68"/>
  <c r="AB90" i="68"/>
  <c r="AC90" i="68"/>
  <c r="AD90" i="68"/>
  <c r="AE90" i="68"/>
  <c r="AF90" i="68"/>
  <c r="Y91" i="68"/>
  <c r="Z91" i="68"/>
  <c r="AA91" i="68"/>
  <c r="AB91" i="68"/>
  <c r="AC91" i="68"/>
  <c r="AD91" i="68"/>
  <c r="AE91" i="68"/>
  <c r="AF91" i="68"/>
  <c r="B85" i="68"/>
  <c r="B88" i="68"/>
  <c r="B90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AB75" i="68"/>
  <c r="AC75" i="68"/>
  <c r="AD75" i="68"/>
  <c r="AE75" i="68"/>
  <c r="AF75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AB76" i="68"/>
  <c r="AC76" i="68"/>
  <c r="AD76" i="68"/>
  <c r="AE76" i="68"/>
  <c r="AF76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AB77" i="68"/>
  <c r="AC77" i="68"/>
  <c r="AD77" i="68"/>
  <c r="AE77" i="68"/>
  <c r="AF77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AB78" i="68"/>
  <c r="AC78" i="68"/>
  <c r="AD78" i="68"/>
  <c r="AE78" i="68"/>
  <c r="AF78" i="68"/>
  <c r="Y79" i="68"/>
  <c r="Z79" i="68"/>
  <c r="AA79" i="68"/>
  <c r="AB79" i="68"/>
  <c r="AC79" i="68"/>
  <c r="AD79" i="68"/>
  <c r="AE79" i="68"/>
  <c r="AF79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AB80" i="68"/>
  <c r="AC80" i="68"/>
  <c r="AD80" i="68"/>
  <c r="AE80" i="68"/>
  <c r="AF80" i="68"/>
  <c r="Y81" i="68"/>
  <c r="Z81" i="68"/>
  <c r="AA81" i="68"/>
  <c r="AB81" i="68"/>
  <c r="AC81" i="68"/>
  <c r="AD81" i="68"/>
  <c r="AE81" i="68"/>
  <c r="AF81" i="68"/>
  <c r="B75" i="68"/>
  <c r="B76" i="68"/>
  <c r="B77" i="68"/>
  <c r="B78" i="68"/>
  <c r="B80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Y69" i="68"/>
  <c r="Z69" i="68"/>
  <c r="AA69" i="68"/>
  <c r="AB69" i="68"/>
  <c r="AC69" i="68"/>
  <c r="AD69" i="68"/>
  <c r="AE69" i="68"/>
  <c r="AF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Y71" i="68"/>
  <c r="Z71" i="68"/>
  <c r="AA71" i="68"/>
  <c r="AB71" i="68"/>
  <c r="AC71" i="68"/>
  <c r="AD71" i="68"/>
  <c r="AE71" i="68"/>
  <c r="AF71" i="68"/>
  <c r="B65" i="68"/>
  <c r="B66" i="68"/>
  <c r="B67" i="68"/>
  <c r="B68" i="68"/>
  <c r="B70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B60" i="68"/>
  <c r="C45" i="68"/>
  <c r="D45" i="68"/>
  <c r="E45" i="68"/>
  <c r="F45" i="68"/>
  <c r="G45" i="68"/>
  <c r="H45" i="68"/>
  <c r="I45" i="68"/>
  <c r="J45" i="68"/>
  <c r="K45" i="68"/>
  <c r="L45" i="68"/>
  <c r="M45" i="68"/>
  <c r="N45" i="68"/>
  <c r="O45" i="68"/>
  <c r="P45" i="68"/>
  <c r="Q45" i="68"/>
  <c r="R45" i="68"/>
  <c r="S45" i="68"/>
  <c r="T45" i="68"/>
  <c r="U45" i="68"/>
  <c r="V45" i="68"/>
  <c r="W45" i="68"/>
  <c r="X45" i="68"/>
  <c r="Y45" i="68"/>
  <c r="Z45" i="68"/>
  <c r="AA45" i="68"/>
  <c r="AB45" i="68"/>
  <c r="AC45" i="68"/>
  <c r="AD45" i="68"/>
  <c r="AE45" i="68"/>
  <c r="AF45" i="68"/>
  <c r="C46" i="68"/>
  <c r="D46" i="68"/>
  <c r="E46" i="68"/>
  <c r="F46" i="68"/>
  <c r="G46" i="68"/>
  <c r="H46" i="68"/>
  <c r="I46" i="68"/>
  <c r="J46" i="68"/>
  <c r="K46" i="68"/>
  <c r="L46" i="68"/>
  <c r="M46" i="68"/>
  <c r="N46" i="68"/>
  <c r="O46" i="68"/>
  <c r="P46" i="68"/>
  <c r="Q46" i="68"/>
  <c r="R46" i="68"/>
  <c r="S46" i="68"/>
  <c r="T46" i="68"/>
  <c r="U46" i="68"/>
  <c r="V46" i="68"/>
  <c r="W46" i="68"/>
  <c r="X46" i="68"/>
  <c r="Y46" i="68"/>
  <c r="Z46" i="68"/>
  <c r="AA46" i="68"/>
  <c r="AB46" i="68"/>
  <c r="AC46" i="68"/>
  <c r="AD46" i="68"/>
  <c r="AE46" i="68"/>
  <c r="AF46" i="68"/>
  <c r="C47" i="68"/>
  <c r="D47" i="68"/>
  <c r="E47" i="68"/>
  <c r="F47" i="68"/>
  <c r="G47" i="68"/>
  <c r="H47" i="68"/>
  <c r="I47" i="68"/>
  <c r="J47" i="68"/>
  <c r="K47" i="68"/>
  <c r="L47" i="68"/>
  <c r="M47" i="68"/>
  <c r="N47" i="68"/>
  <c r="O47" i="68"/>
  <c r="P47" i="68"/>
  <c r="Q47" i="68"/>
  <c r="R47" i="68"/>
  <c r="S47" i="68"/>
  <c r="T47" i="68"/>
  <c r="U47" i="68"/>
  <c r="V47" i="68"/>
  <c r="W47" i="68"/>
  <c r="X47" i="68"/>
  <c r="Y47" i="68"/>
  <c r="Z47" i="68"/>
  <c r="AA47" i="68"/>
  <c r="AB47" i="68"/>
  <c r="AC47" i="68"/>
  <c r="AD47" i="68"/>
  <c r="AE47" i="68"/>
  <c r="AF47" i="68"/>
  <c r="C48" i="68"/>
  <c r="D48" i="68"/>
  <c r="E48" i="68"/>
  <c r="F48" i="68"/>
  <c r="G48" i="68"/>
  <c r="H48" i="68"/>
  <c r="I48" i="68"/>
  <c r="J48" i="68"/>
  <c r="K48" i="68"/>
  <c r="L48" i="68"/>
  <c r="M48" i="68"/>
  <c r="N48" i="68"/>
  <c r="O48" i="68"/>
  <c r="P48" i="68"/>
  <c r="Q48" i="68"/>
  <c r="R48" i="68"/>
  <c r="S48" i="68"/>
  <c r="T48" i="68"/>
  <c r="U48" i="68"/>
  <c r="V48" i="68"/>
  <c r="W48" i="68"/>
  <c r="X48" i="68"/>
  <c r="Y48" i="68"/>
  <c r="Z48" i="68"/>
  <c r="AA48" i="68"/>
  <c r="AB48" i="68"/>
  <c r="AC48" i="68"/>
  <c r="AD48" i="68"/>
  <c r="AE48" i="68"/>
  <c r="AF48" i="68"/>
  <c r="Y49" i="68"/>
  <c r="Z49" i="68"/>
  <c r="AA49" i="68"/>
  <c r="AB49" i="68"/>
  <c r="AC49" i="68"/>
  <c r="AD49" i="68"/>
  <c r="AE49" i="68"/>
  <c r="AF49" i="68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Y51" i="68"/>
  <c r="Z51" i="68"/>
  <c r="AA51" i="68"/>
  <c r="AB51" i="68"/>
  <c r="AC51" i="68"/>
  <c r="AD51" i="68"/>
  <c r="AE51" i="68"/>
  <c r="AF51" i="68"/>
  <c r="B45" i="68"/>
  <c r="B46" i="68"/>
  <c r="B47" i="68"/>
  <c r="B48" i="68"/>
  <c r="B50" i="68"/>
  <c r="C34" i="68"/>
  <c r="D34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C40" i="68"/>
  <c r="D40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B40" i="68"/>
  <c r="B3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B26" i="68"/>
  <c r="B27" i="68"/>
  <c r="B28" i="68"/>
  <c r="B29" i="68"/>
  <c r="B30" i="68"/>
  <c r="B24" i="68"/>
  <c r="C20" i="68"/>
  <c r="D20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B20" i="68"/>
  <c r="C4" i="68"/>
  <c r="D4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C6" i="68"/>
  <c r="D6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C10" i="68"/>
  <c r="D10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B6" i="68"/>
  <c r="B7" i="68"/>
  <c r="B10" i="68"/>
  <c r="B4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B3" i="68"/>
  <c r="C145" i="67"/>
  <c r="D145" i="67"/>
  <c r="E145" i="67"/>
  <c r="F145" i="67"/>
  <c r="G145" i="67"/>
  <c r="H145" i="67"/>
  <c r="I145" i="67"/>
  <c r="J145" i="67"/>
  <c r="K145" i="67"/>
  <c r="L145" i="67"/>
  <c r="M145" i="67"/>
  <c r="N145" i="67"/>
  <c r="O145" i="67"/>
  <c r="P145" i="67"/>
  <c r="Q145" i="67"/>
  <c r="R145" i="67"/>
  <c r="S145" i="67"/>
  <c r="T145" i="67"/>
  <c r="U145" i="67"/>
  <c r="V145" i="67"/>
  <c r="W145" i="67"/>
  <c r="X145" i="67"/>
  <c r="Y145" i="67"/>
  <c r="Z145" i="67"/>
  <c r="AA145" i="67"/>
  <c r="AB145" i="67"/>
  <c r="AC145" i="67"/>
  <c r="AD145" i="67"/>
  <c r="AE145" i="67"/>
  <c r="AF145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AB150" i="67"/>
  <c r="AC150" i="67"/>
  <c r="AD150" i="67"/>
  <c r="AE150" i="67"/>
  <c r="AF150" i="67"/>
  <c r="B145" i="67"/>
  <c r="B150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AB134" i="67"/>
  <c r="AC134" i="67"/>
  <c r="AD134" i="67"/>
  <c r="AE134" i="67"/>
  <c r="AF134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AB135" i="67"/>
  <c r="AC135" i="67"/>
  <c r="AD135" i="67"/>
  <c r="AE135" i="67"/>
  <c r="AF135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AB136" i="67"/>
  <c r="AC136" i="67"/>
  <c r="AD136" i="67"/>
  <c r="AE136" i="67"/>
  <c r="AF136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AB137" i="67"/>
  <c r="AC137" i="67"/>
  <c r="AD137" i="67"/>
  <c r="AE137" i="67"/>
  <c r="AF137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AB138" i="67"/>
  <c r="AC138" i="67"/>
  <c r="AD138" i="67"/>
  <c r="AE138" i="67"/>
  <c r="AF138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AB139" i="67"/>
  <c r="AC139" i="67"/>
  <c r="AD139" i="67"/>
  <c r="AE139" i="67"/>
  <c r="AF139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AB140" i="67"/>
  <c r="AC140" i="67"/>
  <c r="AD140" i="67"/>
  <c r="AE140" i="67"/>
  <c r="AF140" i="67"/>
  <c r="W141" i="67"/>
  <c r="X141" i="67"/>
  <c r="Y141" i="67"/>
  <c r="Z141" i="67"/>
  <c r="AA141" i="67"/>
  <c r="AB141" i="67"/>
  <c r="AC141" i="67"/>
  <c r="AD141" i="67"/>
  <c r="AE141" i="67"/>
  <c r="AF141" i="67"/>
  <c r="B135" i="67"/>
  <c r="B136" i="67"/>
  <c r="B137" i="67"/>
  <c r="B138" i="67"/>
  <c r="B139" i="67"/>
  <c r="B140" i="67"/>
  <c r="B134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AB125" i="67"/>
  <c r="AC125" i="67"/>
  <c r="AD125" i="67"/>
  <c r="AE125" i="67"/>
  <c r="AF125" i="67"/>
  <c r="C129" i="67"/>
  <c r="D129" i="67"/>
  <c r="E129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AB130" i="67"/>
  <c r="AC130" i="67"/>
  <c r="AD130" i="67"/>
  <c r="AE130" i="67"/>
  <c r="AF130" i="67"/>
  <c r="B125" i="67"/>
  <c r="B129" i="67"/>
  <c r="B13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AB120" i="67"/>
  <c r="AC120" i="67"/>
  <c r="AD120" i="67"/>
  <c r="AE120" i="67"/>
  <c r="AF120" i="67"/>
  <c r="B120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AB104" i="67"/>
  <c r="AC104" i="67"/>
  <c r="AD104" i="67"/>
  <c r="AE104" i="67"/>
  <c r="AF104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AB106" i="67"/>
  <c r="AC106" i="67"/>
  <c r="AD106" i="67"/>
  <c r="AE106" i="67"/>
  <c r="AF106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AB107" i="67"/>
  <c r="AC107" i="67"/>
  <c r="AD107" i="67"/>
  <c r="AE107" i="67"/>
  <c r="AF107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AB109" i="67"/>
  <c r="AC109" i="67"/>
  <c r="AD109" i="67"/>
  <c r="AE109" i="67"/>
  <c r="AF109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AB110" i="67"/>
  <c r="AC110" i="67"/>
  <c r="AD110" i="67"/>
  <c r="AE110" i="67"/>
  <c r="AF110" i="67"/>
  <c r="B106" i="67"/>
  <c r="B107" i="67"/>
  <c r="B109" i="67"/>
  <c r="B110" i="67"/>
  <c r="B10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AB94" i="67"/>
  <c r="AC94" i="67"/>
  <c r="AD94" i="67"/>
  <c r="AE94" i="67"/>
  <c r="AF94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AB96" i="67"/>
  <c r="AC96" i="67"/>
  <c r="AD96" i="67"/>
  <c r="AE96" i="67"/>
  <c r="AF96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AB97" i="67"/>
  <c r="AC97" i="67"/>
  <c r="AD97" i="67"/>
  <c r="AE97" i="67"/>
  <c r="AF97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AB98" i="67"/>
  <c r="AC98" i="67"/>
  <c r="AD98" i="67"/>
  <c r="AE98" i="67"/>
  <c r="AF98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AB100" i="67"/>
  <c r="AC100" i="67"/>
  <c r="AD100" i="67"/>
  <c r="AE100" i="67"/>
  <c r="AF100" i="67"/>
  <c r="AA101" i="67"/>
  <c r="AB101" i="67"/>
  <c r="AC101" i="67"/>
  <c r="AD101" i="67"/>
  <c r="AE101" i="67"/>
  <c r="AF101" i="67"/>
  <c r="B96" i="67"/>
  <c r="B97" i="67"/>
  <c r="B98" i="67"/>
  <c r="B100" i="67"/>
  <c r="B94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AB85" i="67"/>
  <c r="AC85" i="67"/>
  <c r="AD85" i="67"/>
  <c r="AE85" i="67"/>
  <c r="AF85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AB88" i="67"/>
  <c r="AC88" i="67"/>
  <c r="AD88" i="67"/>
  <c r="AE88" i="67"/>
  <c r="AF88" i="67"/>
  <c r="Y89" i="67"/>
  <c r="Z89" i="67"/>
  <c r="AA89" i="67"/>
  <c r="AB89" i="67"/>
  <c r="AC89" i="67"/>
  <c r="AD89" i="67"/>
  <c r="AE89" i="67"/>
  <c r="AF89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AB90" i="67"/>
  <c r="AC90" i="67"/>
  <c r="AD90" i="67"/>
  <c r="AE90" i="67"/>
  <c r="AF90" i="67"/>
  <c r="Y91" i="67"/>
  <c r="Z91" i="67"/>
  <c r="AA91" i="67"/>
  <c r="AB91" i="67"/>
  <c r="AC91" i="67"/>
  <c r="AD91" i="67"/>
  <c r="AE91" i="67"/>
  <c r="AF91" i="67"/>
  <c r="B85" i="67"/>
  <c r="B88" i="67"/>
  <c r="B90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AB75" i="67"/>
  <c r="AC75" i="67"/>
  <c r="AD75" i="67"/>
  <c r="AE75" i="67"/>
  <c r="AF75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AB76" i="67"/>
  <c r="AC76" i="67"/>
  <c r="AD76" i="67"/>
  <c r="AE76" i="67"/>
  <c r="AF76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AB77" i="67"/>
  <c r="AC77" i="67"/>
  <c r="AD77" i="67"/>
  <c r="AE77" i="67"/>
  <c r="AF77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AB78" i="67"/>
  <c r="AC78" i="67"/>
  <c r="AD78" i="67"/>
  <c r="AE78" i="67"/>
  <c r="AF78" i="67"/>
  <c r="Y79" i="67"/>
  <c r="Z79" i="67"/>
  <c r="AA79" i="67"/>
  <c r="AB79" i="67"/>
  <c r="AC79" i="67"/>
  <c r="AD79" i="67"/>
  <c r="AE79" i="67"/>
  <c r="AF79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AB80" i="67"/>
  <c r="AC80" i="67"/>
  <c r="AD80" i="67"/>
  <c r="AE80" i="67"/>
  <c r="AF80" i="67"/>
  <c r="Y81" i="67"/>
  <c r="Z81" i="67"/>
  <c r="AA81" i="67"/>
  <c r="AB81" i="67"/>
  <c r="AC81" i="67"/>
  <c r="AD81" i="67"/>
  <c r="AE81" i="67"/>
  <c r="AF81" i="67"/>
  <c r="B75" i="67"/>
  <c r="B76" i="67"/>
  <c r="B77" i="67"/>
  <c r="B78" i="67"/>
  <c r="B80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Y69" i="67"/>
  <c r="Z69" i="67"/>
  <c r="AA69" i="67"/>
  <c r="AB69" i="67"/>
  <c r="AC69" i="67"/>
  <c r="AD69" i="67"/>
  <c r="AE69" i="67"/>
  <c r="AF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Y71" i="67"/>
  <c r="Z71" i="67"/>
  <c r="AA71" i="67"/>
  <c r="AB71" i="67"/>
  <c r="AC71" i="67"/>
  <c r="AD71" i="67"/>
  <c r="AE71" i="67"/>
  <c r="AF71" i="67"/>
  <c r="B65" i="67"/>
  <c r="B66" i="67"/>
  <c r="B67" i="67"/>
  <c r="B68" i="67"/>
  <c r="B7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B60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AB45" i="67"/>
  <c r="AC45" i="67"/>
  <c r="AD45" i="67"/>
  <c r="AE45" i="67"/>
  <c r="AF45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AB46" i="67"/>
  <c r="AC46" i="67"/>
  <c r="AD46" i="67"/>
  <c r="AE46" i="67"/>
  <c r="AF46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AB47" i="67"/>
  <c r="AC47" i="67"/>
  <c r="AD47" i="67"/>
  <c r="AE47" i="67"/>
  <c r="AF47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AB48" i="67"/>
  <c r="AC48" i="67"/>
  <c r="AD48" i="67"/>
  <c r="AE48" i="67"/>
  <c r="AF48" i="67"/>
  <c r="Y49" i="67"/>
  <c r="Z49" i="67"/>
  <c r="AA49" i="67"/>
  <c r="AB49" i="67"/>
  <c r="AC49" i="67"/>
  <c r="AD49" i="67"/>
  <c r="AE49" i="67"/>
  <c r="AF49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Y51" i="67"/>
  <c r="Z51" i="67"/>
  <c r="AA51" i="67"/>
  <c r="AB51" i="67"/>
  <c r="AC51" i="67"/>
  <c r="AD51" i="67"/>
  <c r="AE51" i="67"/>
  <c r="AF51" i="67"/>
  <c r="B45" i="67"/>
  <c r="B46" i="67"/>
  <c r="B47" i="67"/>
  <c r="B48" i="67"/>
  <c r="B50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B40" i="67"/>
  <c r="B3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C25" i="67"/>
  <c r="D25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B25" i="67"/>
  <c r="B26" i="67"/>
  <c r="B27" i="67"/>
  <c r="B28" i="67"/>
  <c r="B29" i="67"/>
  <c r="B30" i="67"/>
  <c r="B2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C21" i="67"/>
  <c r="D21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B15" i="67"/>
  <c r="B16" i="67"/>
  <c r="B17" i="67"/>
  <c r="B18" i="67"/>
  <c r="B19" i="67"/>
  <c r="B20" i="67"/>
  <c r="B21" i="67"/>
  <c r="B1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C8" i="67"/>
  <c r="D8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C11" i="67"/>
  <c r="D11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B8" i="67"/>
  <c r="B10" i="67"/>
  <c r="B4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B3" i="67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F118" i="68"/>
  <c r="AE118" i="68"/>
  <c r="AD118" i="68"/>
  <c r="AC118" i="68"/>
  <c r="AB118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F117" i="68"/>
  <c r="AE117" i="68"/>
  <c r="AD117" i="68"/>
  <c r="AC117" i="68"/>
  <c r="AB117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F108" i="68"/>
  <c r="AE108" i="68"/>
  <c r="AD108" i="68"/>
  <c r="AC108" i="68"/>
  <c r="AB108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D108" i="68"/>
  <c r="C108" i="68"/>
  <c r="B108" i="68"/>
  <c r="AF105" i="68"/>
  <c r="AE105" i="68"/>
  <c r="AD105" i="68"/>
  <c r="AC105" i="68"/>
  <c r="AB105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D105" i="68"/>
  <c r="C105" i="68"/>
  <c r="B105" i="68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F118" i="67"/>
  <c r="AE118" i="67"/>
  <c r="AD118" i="67"/>
  <c r="AC118" i="67"/>
  <c r="AB118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B117" i="67"/>
  <c r="B115" i="67"/>
  <c r="D114" i="67"/>
  <c r="C114" i="67"/>
  <c r="B114" i="67"/>
  <c r="AF108" i="67"/>
  <c r="AE108" i="67"/>
  <c r="AD108" i="67"/>
  <c r="AC108" i="67"/>
  <c r="AB108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AF105" i="67"/>
  <c r="AE105" i="67"/>
  <c r="AD105" i="67"/>
  <c r="AC105" i="67"/>
  <c r="AB105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AF74" i="67"/>
  <c r="AE74" i="67"/>
  <c r="AD74" i="67"/>
  <c r="AC74" i="67"/>
  <c r="AB74" i="67"/>
  <c r="AA74" i="67"/>
  <c r="Z74" i="67"/>
  <c r="Y74" i="67"/>
  <c r="X74" i="67"/>
  <c r="W74" i="67"/>
  <c r="V74" i="67"/>
  <c r="U74" i="67"/>
  <c r="T74" i="67"/>
  <c r="S74" i="67"/>
  <c r="R74" i="6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D95" i="67" l="1"/>
  <c r="C95" i="67"/>
  <c r="C5" i="67"/>
  <c r="B95" i="67"/>
  <c r="B5" i="67"/>
  <c r="E26" i="70"/>
  <c r="E27" i="70" s="1"/>
  <c r="E28" i="70" s="1"/>
  <c r="D27" i="70"/>
  <c r="D28" i="70" s="1"/>
  <c r="C99" i="67"/>
  <c r="E18" i="70"/>
  <c r="E19" i="70" s="1"/>
  <c r="D19" i="70"/>
  <c r="C9" i="67"/>
  <c r="D115" i="67"/>
  <c r="D117" i="67"/>
  <c r="D4" i="6" l="1"/>
  <c r="D3" i="6"/>
  <c r="D7" i="6" s="1"/>
  <c r="D99" i="67"/>
  <c r="G3" i="6"/>
  <c r="H3" i="6" s="1"/>
  <c r="I3" i="6" s="1"/>
  <c r="J3" i="6" s="1"/>
  <c r="K3" i="6" s="1"/>
  <c r="G4" i="6"/>
  <c r="H4" i="6" s="1"/>
  <c r="I4" i="6" s="1"/>
  <c r="J4" i="6" s="1"/>
  <c r="K4" i="6" s="1"/>
  <c r="D5" i="67"/>
  <c r="B6" i="67"/>
  <c r="E116" i="67"/>
  <c r="E115" i="67"/>
  <c r="E117" i="67"/>
  <c r="E114" i="67"/>
  <c r="C6" i="67"/>
  <c r="F129" i="67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AB116" i="68"/>
  <c r="AC116" i="68"/>
  <c r="AD116" i="68"/>
  <c r="AE116" i="68"/>
  <c r="AF116" i="68"/>
  <c r="C121" i="68"/>
  <c r="F121" i="68"/>
  <c r="H121" i="68"/>
  <c r="I121" i="68"/>
  <c r="J121" i="68"/>
  <c r="K121" i="68"/>
  <c r="N121" i="68"/>
  <c r="P121" i="68"/>
  <c r="Q121" i="68"/>
  <c r="R121" i="68"/>
  <c r="S121" i="68"/>
  <c r="U121" i="68"/>
  <c r="V121" i="68"/>
  <c r="X121" i="68"/>
  <c r="Y121" i="68"/>
  <c r="Z121" i="68"/>
  <c r="AD121" i="68"/>
  <c r="AF121" i="68"/>
  <c r="D121" i="68"/>
  <c r="E121" i="68"/>
  <c r="G121" i="68"/>
  <c r="L121" i="68"/>
  <c r="M121" i="68"/>
  <c r="O121" i="68"/>
  <c r="T121" i="68"/>
  <c r="W121" i="68"/>
  <c r="AA121" i="68"/>
  <c r="AB121" i="68"/>
  <c r="AC121" i="68"/>
  <c r="AE121" i="68"/>
  <c r="B116" i="68"/>
  <c r="B121" i="68"/>
  <c r="C111" i="68"/>
  <c r="D111" i="68"/>
  <c r="E111" i="68"/>
  <c r="F111" i="68"/>
  <c r="G111" i="68"/>
  <c r="H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AB111" i="68"/>
  <c r="AC111" i="68"/>
  <c r="AD111" i="68"/>
  <c r="AE111" i="68"/>
  <c r="AF111" i="68"/>
  <c r="I111" i="68"/>
  <c r="B111" i="68"/>
  <c r="U9" i="58"/>
  <c r="V141" i="68" s="1"/>
  <c r="T9" i="58"/>
  <c r="U141" i="68" s="1"/>
  <c r="S9" i="58"/>
  <c r="T141" i="68" s="1"/>
  <c r="R9" i="58"/>
  <c r="S141" i="68" s="1"/>
  <c r="Q9" i="58"/>
  <c r="R141" i="68" s="1"/>
  <c r="P9" i="58"/>
  <c r="Q141" i="68" s="1"/>
  <c r="O9" i="58"/>
  <c r="P141" i="68" s="1"/>
  <c r="N9" i="58"/>
  <c r="O141" i="68" s="1"/>
  <c r="M9" i="58"/>
  <c r="N141" i="68" s="1"/>
  <c r="L9" i="58"/>
  <c r="M141" i="68" s="1"/>
  <c r="K9" i="58"/>
  <c r="L141" i="68" s="1"/>
  <c r="J9" i="58"/>
  <c r="K141" i="68" s="1"/>
  <c r="I9" i="58"/>
  <c r="J141" i="68" s="1"/>
  <c r="H9" i="58"/>
  <c r="I141" i="68" s="1"/>
  <c r="G9" i="58"/>
  <c r="H141" i="68" s="1"/>
  <c r="F9" i="58"/>
  <c r="G141" i="68" s="1"/>
  <c r="E9" i="58"/>
  <c r="F141" i="68" s="1"/>
  <c r="D9" i="58"/>
  <c r="E141" i="68" s="1"/>
  <c r="C9" i="58"/>
  <c r="D141" i="68" s="1"/>
  <c r="B9" i="58"/>
  <c r="C141" i="68" s="1"/>
  <c r="B141" i="68"/>
  <c r="Y9" i="54"/>
  <c r="Z101" i="68" s="1"/>
  <c r="X9" i="54"/>
  <c r="Y101" i="68" s="1"/>
  <c r="W9" i="54"/>
  <c r="X101" i="68" s="1"/>
  <c r="V9" i="54"/>
  <c r="W101" i="68" s="1"/>
  <c r="U9" i="54"/>
  <c r="V101" i="68" s="1"/>
  <c r="T9" i="54"/>
  <c r="U101" i="68" s="1"/>
  <c r="S9" i="54"/>
  <c r="T101" i="68" s="1"/>
  <c r="R9" i="54"/>
  <c r="S101" i="68" s="1"/>
  <c r="Q9" i="54"/>
  <c r="R101" i="68" s="1"/>
  <c r="P9" i="54"/>
  <c r="Q101" i="68" s="1"/>
  <c r="O9" i="54"/>
  <c r="P101" i="68" s="1"/>
  <c r="N9" i="54"/>
  <c r="O101" i="68" s="1"/>
  <c r="M9" i="54"/>
  <c r="N101" i="68" s="1"/>
  <c r="L9" i="54"/>
  <c r="M101" i="68" s="1"/>
  <c r="K9" i="54"/>
  <c r="L101" i="68" s="1"/>
  <c r="J9" i="54"/>
  <c r="K101" i="68" s="1"/>
  <c r="I9" i="54"/>
  <c r="J101" i="68" s="1"/>
  <c r="H9" i="54"/>
  <c r="I101" i="68" s="1"/>
  <c r="G9" i="54"/>
  <c r="H101" i="68" s="1"/>
  <c r="F9" i="54"/>
  <c r="G101" i="68" s="1"/>
  <c r="E9" i="54"/>
  <c r="F101" i="68" s="1"/>
  <c r="D9" i="54"/>
  <c r="E101" i="68" s="1"/>
  <c r="C9" i="54"/>
  <c r="D101" i="68" s="1"/>
  <c r="B9" i="54"/>
  <c r="C101" i="68" s="1"/>
  <c r="B101" i="68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1" i="68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89" i="68"/>
  <c r="W9" i="50"/>
  <c r="X81" i="68" s="1"/>
  <c r="V9" i="50"/>
  <c r="W81" i="68" s="1"/>
  <c r="U9" i="50"/>
  <c r="V81" i="68" s="1"/>
  <c r="T9" i="50"/>
  <c r="U81" i="68" s="1"/>
  <c r="S9" i="50"/>
  <c r="T81" i="68" s="1"/>
  <c r="R9" i="50"/>
  <c r="S81" i="68" s="1"/>
  <c r="Q9" i="50"/>
  <c r="R81" i="68" s="1"/>
  <c r="P9" i="50"/>
  <c r="Q81" i="68" s="1"/>
  <c r="O9" i="50"/>
  <c r="P81" i="68" s="1"/>
  <c r="N9" i="50"/>
  <c r="O81" i="68" s="1"/>
  <c r="M9" i="50"/>
  <c r="N81" i="68" s="1"/>
  <c r="L9" i="50"/>
  <c r="M81" i="68" s="1"/>
  <c r="K9" i="50"/>
  <c r="L81" i="68" s="1"/>
  <c r="J9" i="50"/>
  <c r="K81" i="68" s="1"/>
  <c r="I9" i="50"/>
  <c r="J81" i="68" s="1"/>
  <c r="H9" i="50"/>
  <c r="I81" i="68" s="1"/>
  <c r="G9" i="50"/>
  <c r="H81" i="68" s="1"/>
  <c r="F9" i="50"/>
  <c r="G81" i="68" s="1"/>
  <c r="E9" i="50"/>
  <c r="F81" i="68" s="1"/>
  <c r="D9" i="50"/>
  <c r="E81" i="68" s="1"/>
  <c r="C9" i="50"/>
  <c r="D81" i="68" s="1"/>
  <c r="B9" i="50"/>
  <c r="C81" i="68" s="1"/>
  <c r="B81" i="68"/>
  <c r="W7" i="50"/>
  <c r="X79" i="68" s="1"/>
  <c r="V7" i="50"/>
  <c r="W79" i="68" s="1"/>
  <c r="U7" i="50"/>
  <c r="V79" i="68" s="1"/>
  <c r="T7" i="50"/>
  <c r="U79" i="68" s="1"/>
  <c r="S7" i="50"/>
  <c r="T79" i="68" s="1"/>
  <c r="R7" i="50"/>
  <c r="S79" i="68" s="1"/>
  <c r="Q7" i="50"/>
  <c r="R79" i="68" s="1"/>
  <c r="P7" i="50"/>
  <c r="Q79" i="68" s="1"/>
  <c r="O7" i="50"/>
  <c r="P79" i="68" s="1"/>
  <c r="N7" i="50"/>
  <c r="O79" i="68" s="1"/>
  <c r="M7" i="50"/>
  <c r="N79" i="68" s="1"/>
  <c r="L7" i="50"/>
  <c r="M79" i="68" s="1"/>
  <c r="K7" i="50"/>
  <c r="L79" i="68" s="1"/>
  <c r="J7" i="50"/>
  <c r="K79" i="68" s="1"/>
  <c r="I7" i="50"/>
  <c r="J79" i="68" s="1"/>
  <c r="H7" i="50"/>
  <c r="I79" i="68" s="1"/>
  <c r="G7" i="50"/>
  <c r="H79" i="68" s="1"/>
  <c r="F7" i="50"/>
  <c r="G79" i="68" s="1"/>
  <c r="E7" i="50"/>
  <c r="F79" i="68" s="1"/>
  <c r="D7" i="50"/>
  <c r="E79" i="68" s="1"/>
  <c r="C7" i="50"/>
  <c r="D79" i="68" s="1"/>
  <c r="B7" i="50"/>
  <c r="C79" i="68" s="1"/>
  <c r="B79" i="68"/>
  <c r="W9" i="49"/>
  <c r="X71" i="68" s="1"/>
  <c r="V9" i="49"/>
  <c r="W71" i="68" s="1"/>
  <c r="U9" i="49"/>
  <c r="V71" i="68" s="1"/>
  <c r="T9" i="49"/>
  <c r="U71" i="68" s="1"/>
  <c r="S9" i="49"/>
  <c r="T71" i="68" s="1"/>
  <c r="R9" i="49"/>
  <c r="S71" i="68" s="1"/>
  <c r="Q9" i="49"/>
  <c r="R71" i="68" s="1"/>
  <c r="P9" i="49"/>
  <c r="Q71" i="68" s="1"/>
  <c r="O9" i="49"/>
  <c r="P71" i="68" s="1"/>
  <c r="N9" i="49"/>
  <c r="O71" i="68" s="1"/>
  <c r="M9" i="49"/>
  <c r="N71" i="68" s="1"/>
  <c r="L9" i="49"/>
  <c r="M71" i="68" s="1"/>
  <c r="K9" i="49"/>
  <c r="L71" i="68" s="1"/>
  <c r="J9" i="49"/>
  <c r="K71" i="68" s="1"/>
  <c r="I9" i="49"/>
  <c r="J71" i="68" s="1"/>
  <c r="H9" i="49"/>
  <c r="I71" i="68" s="1"/>
  <c r="G9" i="49"/>
  <c r="H71" i="68" s="1"/>
  <c r="F9" i="49"/>
  <c r="G71" i="68" s="1"/>
  <c r="E9" i="49"/>
  <c r="F71" i="68" s="1"/>
  <c r="D9" i="49"/>
  <c r="E71" i="68" s="1"/>
  <c r="C9" i="49"/>
  <c r="D71" i="68" s="1"/>
  <c r="B9" i="49"/>
  <c r="C71" i="68" s="1"/>
  <c r="B71" i="68"/>
  <c r="W7" i="49"/>
  <c r="X69" i="68" s="1"/>
  <c r="V7" i="49"/>
  <c r="W69" i="68" s="1"/>
  <c r="U7" i="49"/>
  <c r="V69" i="68" s="1"/>
  <c r="T7" i="49"/>
  <c r="U69" i="68" s="1"/>
  <c r="S7" i="49"/>
  <c r="T69" i="68" s="1"/>
  <c r="R7" i="49"/>
  <c r="S69" i="68" s="1"/>
  <c r="Q7" i="49"/>
  <c r="R69" i="68" s="1"/>
  <c r="P7" i="49"/>
  <c r="Q69" i="68" s="1"/>
  <c r="O7" i="49"/>
  <c r="P69" i="68" s="1"/>
  <c r="N7" i="49"/>
  <c r="O69" i="68" s="1"/>
  <c r="M7" i="49"/>
  <c r="N69" i="68" s="1"/>
  <c r="L7" i="49"/>
  <c r="M69" i="68" s="1"/>
  <c r="K7" i="49"/>
  <c r="L69" i="68" s="1"/>
  <c r="J7" i="49"/>
  <c r="K69" i="68" s="1"/>
  <c r="I7" i="49"/>
  <c r="J69" i="68" s="1"/>
  <c r="H7" i="49"/>
  <c r="I69" i="68" s="1"/>
  <c r="G7" i="49"/>
  <c r="H69" i="68" s="1"/>
  <c r="F7" i="49"/>
  <c r="G69" i="68" s="1"/>
  <c r="E7" i="49"/>
  <c r="F69" i="68" s="1"/>
  <c r="D7" i="49"/>
  <c r="E69" i="68" s="1"/>
  <c r="C7" i="49"/>
  <c r="D69" i="68" s="1"/>
  <c r="B7" i="49"/>
  <c r="C69" i="68" s="1"/>
  <c r="B69" i="68"/>
  <c r="W9" i="47"/>
  <c r="X51" i="68" s="1"/>
  <c r="V9" i="47"/>
  <c r="W51" i="68" s="1"/>
  <c r="U9" i="47"/>
  <c r="V51" i="68" s="1"/>
  <c r="T9" i="47"/>
  <c r="U51" i="68" s="1"/>
  <c r="S9" i="47"/>
  <c r="T51" i="68" s="1"/>
  <c r="R9" i="47"/>
  <c r="S51" i="68" s="1"/>
  <c r="Q9" i="47"/>
  <c r="R51" i="68" s="1"/>
  <c r="P9" i="47"/>
  <c r="Q51" i="68" s="1"/>
  <c r="O9" i="47"/>
  <c r="P51" i="68" s="1"/>
  <c r="N9" i="47"/>
  <c r="O51" i="68" s="1"/>
  <c r="M9" i="47"/>
  <c r="N51" i="68" s="1"/>
  <c r="L9" i="47"/>
  <c r="M51" i="68" s="1"/>
  <c r="K9" i="47"/>
  <c r="L51" i="68" s="1"/>
  <c r="J9" i="47"/>
  <c r="K51" i="68" s="1"/>
  <c r="I9" i="47"/>
  <c r="J51" i="68" s="1"/>
  <c r="H9" i="47"/>
  <c r="I51" i="68" s="1"/>
  <c r="G9" i="47"/>
  <c r="H51" i="68" s="1"/>
  <c r="F9" i="47"/>
  <c r="G51" i="68" s="1"/>
  <c r="E9" i="47"/>
  <c r="F51" i="68" s="1"/>
  <c r="D9" i="47"/>
  <c r="E51" i="68" s="1"/>
  <c r="C9" i="47"/>
  <c r="D51" i="68" s="1"/>
  <c r="B9" i="47"/>
  <c r="C51" i="68" s="1"/>
  <c r="B51" i="68"/>
  <c r="W7" i="47"/>
  <c r="X49" i="68" s="1"/>
  <c r="V7" i="47"/>
  <c r="W49" i="68" s="1"/>
  <c r="U7" i="47"/>
  <c r="V49" i="68" s="1"/>
  <c r="T7" i="47"/>
  <c r="U49" i="68" s="1"/>
  <c r="S7" i="47"/>
  <c r="T49" i="68" s="1"/>
  <c r="R7" i="47"/>
  <c r="S49" i="68" s="1"/>
  <c r="Q7" i="47"/>
  <c r="R49" i="68" s="1"/>
  <c r="P7" i="47"/>
  <c r="Q49" i="68" s="1"/>
  <c r="O7" i="47"/>
  <c r="P49" i="68" s="1"/>
  <c r="N7" i="47"/>
  <c r="O49" i="68" s="1"/>
  <c r="M7" i="47"/>
  <c r="N49" i="68" s="1"/>
  <c r="L7" i="47"/>
  <c r="M49" i="68" s="1"/>
  <c r="K7" i="47"/>
  <c r="L49" i="68" s="1"/>
  <c r="J7" i="47"/>
  <c r="K49" i="68" s="1"/>
  <c r="I7" i="47"/>
  <c r="J49" i="68" s="1"/>
  <c r="H7" i="47"/>
  <c r="I49" i="68" s="1"/>
  <c r="G7" i="47"/>
  <c r="H49" i="68" s="1"/>
  <c r="F7" i="47"/>
  <c r="G49" i="68" s="1"/>
  <c r="E7" i="47"/>
  <c r="F49" i="68" s="1"/>
  <c r="D7" i="47"/>
  <c r="E49" i="68" s="1"/>
  <c r="C7" i="47"/>
  <c r="D49" i="68" s="1"/>
  <c r="B7" i="47"/>
  <c r="C49" i="68" s="1"/>
  <c r="B49" i="68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E9" i="42"/>
  <c r="AD9" i="42"/>
  <c r="AE31" i="68" s="1"/>
  <c r="AC9" i="42"/>
  <c r="AD31" i="68" s="1"/>
  <c r="AB9" i="42"/>
  <c r="AC31" i="68" s="1"/>
  <c r="AA9" i="42"/>
  <c r="AB31" i="68" s="1"/>
  <c r="Z9" i="42"/>
  <c r="AA31" i="68" s="1"/>
  <c r="Y9" i="42"/>
  <c r="Z31" i="68" s="1"/>
  <c r="X9" i="42"/>
  <c r="Y31" i="68" s="1"/>
  <c r="W9" i="42"/>
  <c r="X31" i="68" s="1"/>
  <c r="V9" i="42"/>
  <c r="W31" i="68" s="1"/>
  <c r="U9" i="42"/>
  <c r="V31" i="68" s="1"/>
  <c r="T9" i="42"/>
  <c r="U31" i="68" s="1"/>
  <c r="S9" i="42"/>
  <c r="T31" i="68" s="1"/>
  <c r="R9" i="42"/>
  <c r="S31" i="68" s="1"/>
  <c r="Q9" i="42"/>
  <c r="R31" i="68" s="1"/>
  <c r="P9" i="42"/>
  <c r="Q31" i="68" s="1"/>
  <c r="O9" i="42"/>
  <c r="P31" i="68" s="1"/>
  <c r="N9" i="42"/>
  <c r="O31" i="68" s="1"/>
  <c r="M9" i="42"/>
  <c r="N31" i="68" s="1"/>
  <c r="L9" i="42"/>
  <c r="M31" i="68" s="1"/>
  <c r="K9" i="42"/>
  <c r="L31" i="68" s="1"/>
  <c r="J9" i="42"/>
  <c r="K31" i="68" s="1"/>
  <c r="I9" i="42"/>
  <c r="J31" i="68" s="1"/>
  <c r="H9" i="42"/>
  <c r="I31" i="68" s="1"/>
  <c r="G9" i="42"/>
  <c r="H31" i="68" s="1"/>
  <c r="F9" i="42"/>
  <c r="G31" i="68" s="1"/>
  <c r="E9" i="42"/>
  <c r="F31" i="68" s="1"/>
  <c r="D9" i="42"/>
  <c r="E31" i="68" s="1"/>
  <c r="C9" i="42"/>
  <c r="D31" i="68" s="1"/>
  <c r="B9" i="42"/>
  <c r="C31" i="68" s="1"/>
  <c r="B31" i="68"/>
  <c r="B116" i="67"/>
  <c r="C116" i="67"/>
  <c r="D116" i="67"/>
  <c r="D25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B25" i="68"/>
  <c r="C25" i="68"/>
  <c r="E9" i="67" l="1"/>
  <c r="E95" i="67"/>
  <c r="E99" i="67"/>
  <c r="E5" i="67"/>
  <c r="AF31" i="68"/>
  <c r="AF9" i="42"/>
  <c r="AG9" i="42" s="1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B7" i="67"/>
  <c r="C7" i="67"/>
  <c r="C5" i="6"/>
  <c r="D7" i="67" s="1"/>
  <c r="D9" i="67"/>
  <c r="F9" i="67"/>
  <c r="F5" i="67"/>
  <c r="H54" i="67"/>
  <c r="G56" i="67"/>
  <c r="G58" i="67"/>
  <c r="G55" i="67"/>
  <c r="G57" i="67"/>
  <c r="F116" i="67"/>
  <c r="F115" i="67"/>
  <c r="F117" i="67"/>
  <c r="F114" i="67"/>
  <c r="F99" i="67"/>
  <c r="F95" i="67"/>
  <c r="D5" i="6"/>
  <c r="E7" i="67" s="1"/>
  <c r="D6" i="67"/>
  <c r="G127" i="67"/>
  <c r="G126" i="67"/>
  <c r="G129" i="67"/>
  <c r="E128" i="68"/>
  <c r="E124" i="67"/>
  <c r="E126" i="68"/>
  <c r="E127" i="68"/>
  <c r="E127" i="67"/>
  <c r="E128" i="67"/>
  <c r="E126" i="67"/>
  <c r="E124" i="68"/>
  <c r="AB58" i="68"/>
  <c r="AB56" i="68"/>
  <c r="AB54" i="68"/>
  <c r="AB55" i="68"/>
  <c r="AB57" i="68"/>
  <c r="X18" i="68"/>
  <c r="X14" i="68"/>
  <c r="X15" i="68"/>
  <c r="X16" i="68"/>
  <c r="X17" i="68"/>
  <c r="AE87" i="68"/>
  <c r="AE84" i="68"/>
  <c r="AE86" i="68"/>
  <c r="AE84" i="67"/>
  <c r="R86" i="68"/>
  <c r="R87" i="68"/>
  <c r="R84" i="68"/>
  <c r="R84" i="67"/>
  <c r="G44" i="68"/>
  <c r="G44" i="67"/>
  <c r="V15" i="68"/>
  <c r="V14" i="68"/>
  <c r="V16" i="68"/>
  <c r="V17" i="68"/>
  <c r="V18" i="68"/>
  <c r="E87" i="68"/>
  <c r="E86" i="68"/>
  <c r="E84" i="68"/>
  <c r="E84" i="67"/>
  <c r="E87" i="67"/>
  <c r="E86" i="67"/>
  <c r="F44" i="67"/>
  <c r="F44" i="68"/>
  <c r="T127" i="68"/>
  <c r="T124" i="68"/>
  <c r="T128" i="68"/>
  <c r="T128" i="67"/>
  <c r="T124" i="67"/>
  <c r="T126" i="68"/>
  <c r="H127" i="68"/>
  <c r="H124" i="68"/>
  <c r="H128" i="67"/>
  <c r="H126" i="68"/>
  <c r="H124" i="67"/>
  <c r="H128" i="68"/>
  <c r="W86" i="68"/>
  <c r="W87" i="68"/>
  <c r="W84" i="68"/>
  <c r="W84" i="67"/>
  <c r="K86" i="68"/>
  <c r="K84" i="68"/>
  <c r="K84" i="67"/>
  <c r="K87" i="68"/>
  <c r="AE128" i="68"/>
  <c r="AE126" i="68"/>
  <c r="AE128" i="67"/>
  <c r="AE124" i="68"/>
  <c r="AE127" i="68"/>
  <c r="AE124" i="67"/>
  <c r="S128" i="68"/>
  <c r="S126" i="68"/>
  <c r="S128" i="67"/>
  <c r="S127" i="68"/>
  <c r="S124" i="68"/>
  <c r="S124" i="67"/>
  <c r="G128" i="68"/>
  <c r="G126" i="68"/>
  <c r="G128" i="67"/>
  <c r="G124" i="68"/>
  <c r="G127" i="68"/>
  <c r="G124" i="67"/>
  <c r="V87" i="68"/>
  <c r="V86" i="68"/>
  <c r="V84" i="67"/>
  <c r="V84" i="68"/>
  <c r="J87" i="68"/>
  <c r="J84" i="67"/>
  <c r="J84" i="68"/>
  <c r="J86" i="68"/>
  <c r="AD56" i="68"/>
  <c r="AD54" i="68"/>
  <c r="AD57" i="68"/>
  <c r="AD58" i="68"/>
  <c r="AD55" i="68"/>
  <c r="R56" i="68"/>
  <c r="R54" i="68"/>
  <c r="R57" i="68"/>
  <c r="R58" i="68"/>
  <c r="R55" i="68"/>
  <c r="F56" i="68"/>
  <c r="F54" i="68"/>
  <c r="F57" i="68"/>
  <c r="F58" i="68"/>
  <c r="F54" i="67"/>
  <c r="F57" i="67"/>
  <c r="F55" i="68"/>
  <c r="F55" i="67"/>
  <c r="F56" i="67"/>
  <c r="F58" i="67"/>
  <c r="W44" i="68"/>
  <c r="W44" i="67"/>
  <c r="K44" i="68"/>
  <c r="K44" i="67"/>
  <c r="Z18" i="68"/>
  <c r="Z16" i="68"/>
  <c r="Z14" i="68"/>
  <c r="Z15" i="68"/>
  <c r="Z17" i="68"/>
  <c r="N18" i="68"/>
  <c r="N16" i="68"/>
  <c r="N15" i="68"/>
  <c r="N14" i="68"/>
  <c r="N17" i="68"/>
  <c r="AC128" i="68"/>
  <c r="AC124" i="67"/>
  <c r="AC126" i="68"/>
  <c r="AC127" i="68"/>
  <c r="AC128" i="67"/>
  <c r="AC124" i="68"/>
  <c r="P58" i="68"/>
  <c r="P56" i="68"/>
  <c r="P54" i="68"/>
  <c r="P57" i="68"/>
  <c r="P55" i="68"/>
  <c r="L18" i="68"/>
  <c r="L14" i="68"/>
  <c r="L15" i="68"/>
  <c r="L16" i="68"/>
  <c r="L17" i="68"/>
  <c r="AA58" i="68"/>
  <c r="AA56" i="68"/>
  <c r="AA54" i="68"/>
  <c r="AA55" i="68"/>
  <c r="AA57" i="68"/>
  <c r="Z58" i="68"/>
  <c r="Z56" i="68"/>
  <c r="Z55" i="68"/>
  <c r="Z57" i="68"/>
  <c r="Z54" i="68"/>
  <c r="AF127" i="68"/>
  <c r="AF124" i="68"/>
  <c r="AF128" i="68"/>
  <c r="AF128" i="67"/>
  <c r="AF126" i="68"/>
  <c r="AF124" i="67"/>
  <c r="B15" i="68"/>
  <c r="B14" i="68"/>
  <c r="B17" i="68"/>
  <c r="B16" i="68"/>
  <c r="B18" i="68"/>
  <c r="AD127" i="68"/>
  <c r="AD126" i="68"/>
  <c r="AD124" i="67"/>
  <c r="AD128" i="67"/>
  <c r="AD128" i="68"/>
  <c r="AD124" i="68"/>
  <c r="R127" i="68"/>
  <c r="R126" i="68"/>
  <c r="R124" i="68"/>
  <c r="R124" i="67"/>
  <c r="R128" i="68"/>
  <c r="R128" i="67"/>
  <c r="F127" i="68"/>
  <c r="F126" i="68"/>
  <c r="F124" i="67"/>
  <c r="F128" i="67"/>
  <c r="F126" i="67"/>
  <c r="F127" i="67"/>
  <c r="F128" i="68"/>
  <c r="F124" i="68"/>
  <c r="U86" i="68"/>
  <c r="U87" i="68"/>
  <c r="U84" i="67"/>
  <c r="U84" i="68"/>
  <c r="I86" i="68"/>
  <c r="I87" i="68"/>
  <c r="I84" i="68"/>
  <c r="I86" i="67"/>
  <c r="I84" i="67"/>
  <c r="AC58" i="68"/>
  <c r="AC56" i="68"/>
  <c r="AC54" i="68"/>
  <c r="AC55" i="68"/>
  <c r="AC57" i="68"/>
  <c r="Q56" i="68"/>
  <c r="Q54" i="68"/>
  <c r="Q58" i="68"/>
  <c r="Q55" i="68"/>
  <c r="Q57" i="68"/>
  <c r="E56" i="68"/>
  <c r="E54" i="68"/>
  <c r="E58" i="68"/>
  <c r="E58" i="67"/>
  <c r="E54" i="67"/>
  <c r="E55" i="67"/>
  <c r="E57" i="67"/>
  <c r="E55" i="68"/>
  <c r="E57" i="68"/>
  <c r="E56" i="67"/>
  <c r="V44" i="68"/>
  <c r="V44" i="67"/>
  <c r="J44" i="68"/>
  <c r="J44" i="67"/>
  <c r="Y17" i="68"/>
  <c r="Y18" i="68"/>
  <c r="Y14" i="68"/>
  <c r="Y15" i="68"/>
  <c r="Y16" i="68"/>
  <c r="M17" i="68"/>
  <c r="M18" i="68"/>
  <c r="M14" i="68"/>
  <c r="M15" i="68"/>
  <c r="M16" i="68"/>
  <c r="T87" i="68"/>
  <c r="T84" i="68"/>
  <c r="T86" i="68"/>
  <c r="T84" i="67"/>
  <c r="D58" i="68"/>
  <c r="D56" i="68"/>
  <c r="D54" i="68"/>
  <c r="D56" i="67"/>
  <c r="D58" i="67"/>
  <c r="D55" i="67"/>
  <c r="D54" i="67"/>
  <c r="D57" i="67"/>
  <c r="D55" i="68"/>
  <c r="D57" i="68"/>
  <c r="S87" i="68"/>
  <c r="S84" i="68"/>
  <c r="S86" i="68"/>
  <c r="S84" i="67"/>
  <c r="AF44" i="67"/>
  <c r="AF44" i="68"/>
  <c r="T44" i="67"/>
  <c r="T44" i="68"/>
  <c r="H44" i="68"/>
  <c r="H44" i="67"/>
  <c r="W14" i="68"/>
  <c r="W15" i="68"/>
  <c r="W16" i="68"/>
  <c r="W17" i="68"/>
  <c r="W18" i="68"/>
  <c r="K14" i="68"/>
  <c r="K17" i="68"/>
  <c r="K18" i="68"/>
  <c r="K15" i="68"/>
  <c r="K16" i="68"/>
  <c r="I44" i="67"/>
  <c r="I44" i="68"/>
  <c r="C58" i="68"/>
  <c r="C56" i="68"/>
  <c r="C54" i="68"/>
  <c r="C55" i="68"/>
  <c r="C57" i="68"/>
  <c r="C56" i="67"/>
  <c r="C58" i="67"/>
  <c r="C57" i="67"/>
  <c r="C55" i="67"/>
  <c r="AA126" i="68"/>
  <c r="AA127" i="68"/>
  <c r="AA124" i="67"/>
  <c r="AA124" i="68"/>
  <c r="AA128" i="67"/>
  <c r="AA128" i="68"/>
  <c r="S44" i="68"/>
  <c r="S44" i="67"/>
  <c r="J15" i="68"/>
  <c r="J14" i="68"/>
  <c r="J16" i="68"/>
  <c r="J17" i="68"/>
  <c r="J18" i="68"/>
  <c r="B74" i="68"/>
  <c r="B58" i="68"/>
  <c r="B56" i="68"/>
  <c r="B55" i="68"/>
  <c r="B58" i="67"/>
  <c r="B57" i="68"/>
  <c r="B56" i="67"/>
  <c r="B57" i="67"/>
  <c r="B54" i="68"/>
  <c r="B55" i="67"/>
  <c r="Z128" i="68"/>
  <c r="Z127" i="68"/>
  <c r="Z124" i="68"/>
  <c r="Z126" i="68"/>
  <c r="Z128" i="67"/>
  <c r="Z124" i="67"/>
  <c r="M55" i="68"/>
  <c r="M58" i="68"/>
  <c r="M56" i="68"/>
  <c r="M57" i="68"/>
  <c r="M54" i="68"/>
  <c r="I14" i="68"/>
  <c r="I16" i="68"/>
  <c r="I15" i="68"/>
  <c r="I17" i="68"/>
  <c r="I18" i="68"/>
  <c r="C17" i="68"/>
  <c r="C18" i="68"/>
  <c r="C15" i="68"/>
  <c r="C16" i="68"/>
  <c r="C44" i="68"/>
  <c r="C44" i="67"/>
  <c r="Y128" i="68"/>
  <c r="Y126" i="68"/>
  <c r="Y124" i="68"/>
  <c r="Y127" i="68"/>
  <c r="Y124" i="67"/>
  <c r="Y128" i="67"/>
  <c r="M128" i="68"/>
  <c r="M126" i="68"/>
  <c r="M124" i="68"/>
  <c r="M124" i="67"/>
  <c r="M127" i="68"/>
  <c r="M128" i="67"/>
  <c r="AB84" i="68"/>
  <c r="AB87" i="68"/>
  <c r="AB84" i="67"/>
  <c r="AB86" i="68"/>
  <c r="P84" i="68"/>
  <c r="P87" i="68"/>
  <c r="P86" i="68"/>
  <c r="P84" i="67"/>
  <c r="D84" i="68"/>
  <c r="D87" i="68"/>
  <c r="D86" i="68"/>
  <c r="D86" i="67"/>
  <c r="D87" i="67"/>
  <c r="D84" i="67"/>
  <c r="X55" i="68"/>
  <c r="X58" i="68"/>
  <c r="X57" i="68"/>
  <c r="X54" i="68"/>
  <c r="X56" i="68"/>
  <c r="L55" i="68"/>
  <c r="L58" i="68"/>
  <c r="L57" i="68"/>
  <c r="L54" i="68"/>
  <c r="L56" i="68"/>
  <c r="AC44" i="68"/>
  <c r="AC44" i="67"/>
  <c r="Q44" i="68"/>
  <c r="Q44" i="67"/>
  <c r="E44" i="68"/>
  <c r="E44" i="67"/>
  <c r="AF15" i="68"/>
  <c r="AF14" i="68"/>
  <c r="AF17" i="68"/>
  <c r="AF16" i="68"/>
  <c r="AF18" i="68"/>
  <c r="T15" i="68"/>
  <c r="T14" i="68"/>
  <c r="T17" i="68"/>
  <c r="T16" i="68"/>
  <c r="T18" i="68"/>
  <c r="E17" i="68"/>
  <c r="E18" i="68"/>
  <c r="E16" i="68"/>
  <c r="E15" i="68"/>
  <c r="E14" i="68"/>
  <c r="U44" i="67"/>
  <c r="U44" i="68"/>
  <c r="G87" i="68"/>
  <c r="G84" i="68"/>
  <c r="G86" i="68"/>
  <c r="G87" i="67"/>
  <c r="G86" i="67"/>
  <c r="G84" i="67"/>
  <c r="O126" i="68"/>
  <c r="O124" i="68"/>
  <c r="O128" i="68"/>
  <c r="O124" i="67"/>
  <c r="O127" i="68"/>
  <c r="O128" i="67"/>
  <c r="AD44" i="67"/>
  <c r="AD44" i="68"/>
  <c r="L127" i="68"/>
  <c r="L124" i="68"/>
  <c r="L128" i="68"/>
  <c r="L126" i="68"/>
  <c r="L124" i="67"/>
  <c r="L128" i="67"/>
  <c r="O84" i="68"/>
  <c r="O84" i="67"/>
  <c r="O86" i="68"/>
  <c r="O87" i="68"/>
  <c r="W57" i="68"/>
  <c r="W55" i="68"/>
  <c r="W58" i="68"/>
  <c r="W54" i="68"/>
  <c r="W56" i="68"/>
  <c r="K57" i="68"/>
  <c r="K55" i="68"/>
  <c r="K58" i="68"/>
  <c r="K56" i="68"/>
  <c r="K54" i="68"/>
  <c r="AB44" i="68"/>
  <c r="AB44" i="67"/>
  <c r="P44" i="68"/>
  <c r="P44" i="67"/>
  <c r="D44" i="68"/>
  <c r="D44" i="67"/>
  <c r="AE16" i="68"/>
  <c r="AE15" i="68"/>
  <c r="AE14" i="68"/>
  <c r="AE18" i="68"/>
  <c r="AE17" i="68"/>
  <c r="S16" i="68"/>
  <c r="S15" i="68"/>
  <c r="S14" i="68"/>
  <c r="S18" i="68"/>
  <c r="S17" i="68"/>
  <c r="F16" i="68"/>
  <c r="F15" i="68"/>
  <c r="F17" i="68"/>
  <c r="F18" i="68"/>
  <c r="F14" i="68"/>
  <c r="AF84" i="68"/>
  <c r="AF86" i="68"/>
  <c r="AF87" i="68"/>
  <c r="AF84" i="67"/>
  <c r="D126" i="68"/>
  <c r="D124" i="68"/>
  <c r="D128" i="68"/>
  <c r="D127" i="68"/>
  <c r="D127" i="67"/>
  <c r="D124" i="67"/>
  <c r="D128" i="67"/>
  <c r="D126" i="67"/>
  <c r="F87" i="68"/>
  <c r="F86" i="68"/>
  <c r="F87" i="67"/>
  <c r="F86" i="67"/>
  <c r="F84" i="67"/>
  <c r="F84" i="68"/>
  <c r="AA84" i="67"/>
  <c r="AA84" i="68"/>
  <c r="AA87" i="68"/>
  <c r="AA86" i="68"/>
  <c r="C126" i="68"/>
  <c r="C127" i="68"/>
  <c r="C127" i="67"/>
  <c r="C124" i="67"/>
  <c r="C128" i="68"/>
  <c r="C128" i="67"/>
  <c r="C124" i="68"/>
  <c r="C126" i="67"/>
  <c r="W124" i="68"/>
  <c r="W128" i="68"/>
  <c r="W127" i="68"/>
  <c r="W128" i="67"/>
  <c r="W126" i="68"/>
  <c r="W124" i="67"/>
  <c r="K124" i="68"/>
  <c r="K128" i="68"/>
  <c r="K127" i="68"/>
  <c r="K126" i="68"/>
  <c r="K128" i="67"/>
  <c r="K124" i="67"/>
  <c r="Z87" i="68"/>
  <c r="Z86" i="68"/>
  <c r="Z84" i="68"/>
  <c r="Z84" i="67"/>
  <c r="N87" i="68"/>
  <c r="N86" i="68"/>
  <c r="N84" i="68"/>
  <c r="N84" i="67"/>
  <c r="Q64" i="67"/>
  <c r="Q64" i="68"/>
  <c r="V57" i="68"/>
  <c r="V55" i="68"/>
  <c r="V54" i="68"/>
  <c r="V56" i="68"/>
  <c r="V58" i="68"/>
  <c r="J57" i="68"/>
  <c r="J55" i="68"/>
  <c r="J54" i="68"/>
  <c r="J56" i="68"/>
  <c r="J58" i="68"/>
  <c r="AA44" i="68"/>
  <c r="AA44" i="67"/>
  <c r="O44" i="68"/>
  <c r="O44" i="67"/>
  <c r="AD17" i="68"/>
  <c r="AD16" i="68"/>
  <c r="AD15" i="68"/>
  <c r="AD14" i="68"/>
  <c r="AD18" i="68"/>
  <c r="R17" i="68"/>
  <c r="R16" i="68"/>
  <c r="R15" i="68"/>
  <c r="R14" i="68"/>
  <c r="R18" i="68"/>
  <c r="C14" i="68"/>
  <c r="N58" i="68"/>
  <c r="N56" i="68"/>
  <c r="N55" i="68"/>
  <c r="N54" i="68"/>
  <c r="N57" i="68"/>
  <c r="N128" i="68"/>
  <c r="N127" i="68"/>
  <c r="N124" i="68"/>
  <c r="N126" i="68"/>
  <c r="N124" i="67"/>
  <c r="N128" i="67"/>
  <c r="Y58" i="68"/>
  <c r="Y55" i="68"/>
  <c r="Y56" i="68"/>
  <c r="Y57" i="68"/>
  <c r="Y54" i="68"/>
  <c r="U14" i="68"/>
  <c r="U16" i="68"/>
  <c r="U15" i="68"/>
  <c r="U17" i="68"/>
  <c r="U18" i="68"/>
  <c r="B128" i="68"/>
  <c r="B127" i="68"/>
  <c r="B124" i="68"/>
  <c r="B127" i="67"/>
  <c r="B126" i="68"/>
  <c r="B128" i="67"/>
  <c r="B124" i="67"/>
  <c r="B126" i="67"/>
  <c r="Y84" i="68"/>
  <c r="Y87" i="68"/>
  <c r="Y84" i="67"/>
  <c r="Y86" i="68"/>
  <c r="M84" i="68"/>
  <c r="M86" i="68"/>
  <c r="M84" i="67"/>
  <c r="M87" i="68"/>
  <c r="K64" i="68"/>
  <c r="K64" i="67"/>
  <c r="U57" i="68"/>
  <c r="U55" i="68"/>
  <c r="U54" i="68"/>
  <c r="U56" i="68"/>
  <c r="U58" i="68"/>
  <c r="I57" i="68"/>
  <c r="I55" i="68"/>
  <c r="I54" i="68"/>
  <c r="I56" i="68"/>
  <c r="I58" i="68"/>
  <c r="Z44" i="68"/>
  <c r="Z44" i="67"/>
  <c r="N44" i="68"/>
  <c r="N44" i="67"/>
  <c r="AC18" i="68"/>
  <c r="AC17" i="68"/>
  <c r="AC16" i="68"/>
  <c r="AC15" i="68"/>
  <c r="AC14" i="68"/>
  <c r="Q18" i="68"/>
  <c r="Q17" i="68"/>
  <c r="Q16" i="68"/>
  <c r="Q15" i="68"/>
  <c r="Q14" i="68"/>
  <c r="G21" i="68"/>
  <c r="H87" i="68"/>
  <c r="H86" i="67"/>
  <c r="H87" i="67"/>
  <c r="H84" i="67"/>
  <c r="H84" i="68"/>
  <c r="H86" i="68"/>
  <c r="O58" i="68"/>
  <c r="O56" i="68"/>
  <c r="O54" i="68"/>
  <c r="O55" i="68"/>
  <c r="O57" i="68"/>
  <c r="AE44" i="67"/>
  <c r="AE44" i="68"/>
  <c r="Q87" i="68"/>
  <c r="Q84" i="68"/>
  <c r="Q86" i="68"/>
  <c r="Q84" i="67"/>
  <c r="R44" i="68"/>
  <c r="R44" i="67"/>
  <c r="B44" i="68"/>
  <c r="B44" i="67"/>
  <c r="X127" i="68"/>
  <c r="X126" i="68"/>
  <c r="X128" i="68"/>
  <c r="X124" i="68"/>
  <c r="X124" i="67"/>
  <c r="X128" i="67"/>
  <c r="V124" i="68"/>
  <c r="V127" i="68"/>
  <c r="V128" i="68"/>
  <c r="V128" i="67"/>
  <c r="V126" i="68"/>
  <c r="V124" i="67"/>
  <c r="J124" i="68"/>
  <c r="J126" i="68"/>
  <c r="J128" i="68"/>
  <c r="J128" i="67"/>
  <c r="J124" i="67"/>
  <c r="J127" i="68"/>
  <c r="U127" i="68"/>
  <c r="U126" i="68"/>
  <c r="U128" i="68"/>
  <c r="U128" i="67"/>
  <c r="U124" i="68"/>
  <c r="U124" i="67"/>
  <c r="I127" i="68"/>
  <c r="I126" i="68"/>
  <c r="I128" i="67"/>
  <c r="I124" i="68"/>
  <c r="I124" i="67"/>
  <c r="I128" i="68"/>
  <c r="X86" i="68"/>
  <c r="X87" i="68"/>
  <c r="X84" i="68"/>
  <c r="X84" i="67"/>
  <c r="L86" i="68"/>
  <c r="L84" i="68"/>
  <c r="L84" i="67"/>
  <c r="L87" i="68"/>
  <c r="AF54" i="68"/>
  <c r="AF57" i="68"/>
  <c r="AF55" i="68"/>
  <c r="AF56" i="68"/>
  <c r="AF58" i="68"/>
  <c r="T54" i="68"/>
  <c r="T57" i="68"/>
  <c r="T55" i="68"/>
  <c r="T56" i="68"/>
  <c r="T58" i="68"/>
  <c r="H54" i="68"/>
  <c r="H57" i="68"/>
  <c r="H55" i="68"/>
  <c r="H56" i="68"/>
  <c r="H58" i="68"/>
  <c r="Y44" i="68"/>
  <c r="Y44" i="67"/>
  <c r="M44" i="68"/>
  <c r="M44" i="67"/>
  <c r="AB18" i="68"/>
  <c r="AB17" i="68"/>
  <c r="AB16" i="68"/>
  <c r="AB14" i="68"/>
  <c r="AB15" i="68"/>
  <c r="P18" i="68"/>
  <c r="P17" i="68"/>
  <c r="P16" i="68"/>
  <c r="P14" i="68"/>
  <c r="P15" i="68"/>
  <c r="C86" i="68"/>
  <c r="C87" i="68"/>
  <c r="C84" i="68"/>
  <c r="C87" i="67"/>
  <c r="C86" i="67"/>
  <c r="C84" i="67"/>
  <c r="Q128" i="68"/>
  <c r="Q124" i="68"/>
  <c r="Q124" i="67"/>
  <c r="Q127" i="68"/>
  <c r="Q126" i="68"/>
  <c r="Q128" i="67"/>
  <c r="B87" i="68"/>
  <c r="B86" i="68"/>
  <c r="B84" i="68"/>
  <c r="B87" i="67"/>
  <c r="B86" i="67"/>
  <c r="AB126" i="68"/>
  <c r="AB124" i="68"/>
  <c r="AB128" i="68"/>
  <c r="AB127" i="68"/>
  <c r="AB124" i="67"/>
  <c r="AB128" i="67"/>
  <c r="P126" i="68"/>
  <c r="P124" i="68"/>
  <c r="P128" i="68"/>
  <c r="P124" i="67"/>
  <c r="P128" i="67"/>
  <c r="P127" i="68"/>
  <c r="AD84" i="68"/>
  <c r="AD86" i="68"/>
  <c r="AD84" i="67"/>
  <c r="AD87" i="68"/>
  <c r="AC87" i="68"/>
  <c r="AC84" i="68"/>
  <c r="AC84" i="67"/>
  <c r="AC86" i="68"/>
  <c r="AE54" i="68"/>
  <c r="AE57" i="68"/>
  <c r="AE58" i="68"/>
  <c r="AE56" i="68"/>
  <c r="AE55" i="68"/>
  <c r="S54" i="68"/>
  <c r="S57" i="68"/>
  <c r="S56" i="68"/>
  <c r="S55" i="68"/>
  <c r="S58" i="68"/>
  <c r="G54" i="68"/>
  <c r="G57" i="68"/>
  <c r="G56" i="68"/>
  <c r="G58" i="68"/>
  <c r="G55" i="68"/>
  <c r="G54" i="67"/>
  <c r="X44" i="68"/>
  <c r="X44" i="67"/>
  <c r="L44" i="68"/>
  <c r="L44" i="67"/>
  <c r="AA18" i="68"/>
  <c r="AA17" i="68"/>
  <c r="AA15" i="68"/>
  <c r="AA14" i="68"/>
  <c r="AA16" i="68"/>
  <c r="O18" i="68"/>
  <c r="O17" i="68"/>
  <c r="O15" i="68"/>
  <c r="O14" i="68"/>
  <c r="O16" i="68"/>
  <c r="D17" i="68"/>
  <c r="D18" i="68"/>
  <c r="D16" i="68"/>
  <c r="D15" i="68"/>
  <c r="D14" i="68"/>
  <c r="AE131" i="68"/>
  <c r="W131" i="68"/>
  <c r="O131" i="68"/>
  <c r="G131" i="68"/>
  <c r="AC59" i="68"/>
  <c r="U61" i="68"/>
  <c r="U59" i="68"/>
  <c r="E61" i="68"/>
  <c r="E59" i="68"/>
  <c r="Q21" i="68"/>
  <c r="M131" i="68"/>
  <c r="AA59" i="68"/>
  <c r="AA61" i="68"/>
  <c r="AD131" i="68"/>
  <c r="F131" i="68"/>
  <c r="AB59" i="68"/>
  <c r="L61" i="68"/>
  <c r="L59" i="68"/>
  <c r="D59" i="68"/>
  <c r="AF21" i="68"/>
  <c r="W21" i="68"/>
  <c r="G19" i="68"/>
  <c r="AE21" i="68"/>
  <c r="AE19" i="68"/>
  <c r="T131" i="68"/>
  <c r="D131" i="68"/>
  <c r="Z59" i="68"/>
  <c r="Z61" i="68"/>
  <c r="R59" i="68"/>
  <c r="R61" i="68"/>
  <c r="J59" i="68"/>
  <c r="J61" i="68"/>
  <c r="AD21" i="68"/>
  <c r="AD19" i="68"/>
  <c r="V21" i="68"/>
  <c r="N21" i="68"/>
  <c r="N19" i="68"/>
  <c r="F21" i="68"/>
  <c r="F19" i="68"/>
  <c r="AC131" i="68"/>
  <c r="C21" i="68"/>
  <c r="C19" i="68"/>
  <c r="AA131" i="68"/>
  <c r="Y59" i="68"/>
  <c r="Y61" i="68"/>
  <c r="Q59" i="68"/>
  <c r="I61" i="68"/>
  <c r="AC19" i="68"/>
  <c r="U19" i="68"/>
  <c r="M21" i="68"/>
  <c r="M19" i="68"/>
  <c r="B59" i="68"/>
  <c r="B61" i="68"/>
  <c r="B19" i="68"/>
  <c r="X61" i="68"/>
  <c r="X59" i="68"/>
  <c r="T21" i="68"/>
  <c r="T19" i="68"/>
  <c r="D19" i="68"/>
  <c r="I131" i="68"/>
  <c r="S19" i="68"/>
  <c r="K21" i="68"/>
  <c r="K19" i="68"/>
  <c r="E131" i="68"/>
  <c r="S61" i="68"/>
  <c r="AF131" i="68"/>
  <c r="X131" i="68"/>
  <c r="H131" i="68"/>
  <c r="AD61" i="68"/>
  <c r="V61" i="68"/>
  <c r="V59" i="68"/>
  <c r="N61" i="68"/>
  <c r="N59" i="68"/>
  <c r="R21" i="68"/>
  <c r="G116" i="67" l="1"/>
  <c r="G115" i="67"/>
  <c r="G117" i="67"/>
  <c r="G114" i="67"/>
  <c r="H56" i="67"/>
  <c r="H58" i="67"/>
  <c r="H57" i="67"/>
  <c r="H55" i="67"/>
  <c r="G99" i="67"/>
  <c r="G95" i="67"/>
  <c r="G9" i="67"/>
  <c r="G5" i="67"/>
  <c r="F7" i="67"/>
  <c r="E6" i="67"/>
  <c r="I87" i="67"/>
  <c r="P131" i="68"/>
  <c r="J19" i="68"/>
  <c r="I21" i="68"/>
  <c r="R131" i="68"/>
  <c r="E19" i="68"/>
  <c r="G59" i="68"/>
  <c r="U21" i="68"/>
  <c r="M59" i="68"/>
  <c r="Q19" i="68"/>
  <c r="T59" i="68"/>
  <c r="S131" i="68"/>
  <c r="W19" i="68"/>
  <c r="M61" i="68"/>
  <c r="I19" i="68"/>
  <c r="S21" i="68"/>
  <c r="W59" i="68"/>
  <c r="D21" i="68"/>
  <c r="Y19" i="68"/>
  <c r="W61" i="68"/>
  <c r="S59" i="68"/>
  <c r="AC61" i="68"/>
  <c r="Q61" i="68"/>
  <c r="Y131" i="68"/>
  <c r="X21" i="68"/>
  <c r="AD59" i="68"/>
  <c r="K61" i="68"/>
  <c r="AB21" i="68"/>
  <c r="AF59" i="68"/>
  <c r="U131" i="68"/>
  <c r="R19" i="68"/>
  <c r="Q131" i="68"/>
  <c r="H61" i="68"/>
  <c r="O61" i="68"/>
  <c r="C61" i="68"/>
  <c r="AF19" i="68"/>
  <c r="I59" i="68"/>
  <c r="AE59" i="68"/>
  <c r="Z131" i="68"/>
  <c r="E21" i="68"/>
  <c r="J21" i="68"/>
  <c r="H59" i="68"/>
  <c r="T61" i="68"/>
  <c r="C131" i="68"/>
  <c r="Z21" i="68"/>
  <c r="P59" i="68"/>
  <c r="F61" i="68"/>
  <c r="O19" i="68"/>
  <c r="N131" i="68"/>
  <c r="H127" i="67"/>
  <c r="H126" i="67"/>
  <c r="H129" i="67"/>
  <c r="B21" i="68"/>
  <c r="B131" i="68"/>
  <c r="Z64" i="68"/>
  <c r="Z64" i="67"/>
  <c r="D64" i="68"/>
  <c r="D64" i="67"/>
  <c r="AC64" i="68"/>
  <c r="AC64" i="67"/>
  <c r="D61" i="68"/>
  <c r="V64" i="68"/>
  <c r="V64" i="67"/>
  <c r="C64" i="68"/>
  <c r="C64" i="67"/>
  <c r="AD64" i="68"/>
  <c r="AD64" i="67"/>
  <c r="X19" i="68"/>
  <c r="AE61" i="68"/>
  <c r="P61" i="68"/>
  <c r="V131" i="68"/>
  <c r="U64" i="68"/>
  <c r="U64" i="67"/>
  <c r="AA21" i="68"/>
  <c r="K59" i="68"/>
  <c r="L21" i="68"/>
  <c r="AF61" i="68"/>
  <c r="O21" i="68"/>
  <c r="B64" i="68"/>
  <c r="B64" i="67"/>
  <c r="AB64" i="68"/>
  <c r="AB64" i="67"/>
  <c r="H64" i="68"/>
  <c r="H64" i="67"/>
  <c r="AA19" i="68"/>
  <c r="AF64" i="68"/>
  <c r="AF64" i="67"/>
  <c r="P64" i="68"/>
  <c r="P64" i="67"/>
  <c r="G14" i="68"/>
  <c r="H14" i="68"/>
  <c r="O64" i="68"/>
  <c r="O64" i="67"/>
  <c r="E64" i="68"/>
  <c r="E64" i="67"/>
  <c r="G64" i="68"/>
  <c r="G64" i="67"/>
  <c r="C59" i="68"/>
  <c r="G18" i="68"/>
  <c r="O59" i="68"/>
  <c r="AB19" i="68"/>
  <c r="J131" i="68"/>
  <c r="AC21" i="68"/>
  <c r="V19" i="68"/>
  <c r="L131" i="68"/>
  <c r="G17" i="68"/>
  <c r="H17" i="68"/>
  <c r="I64" i="68"/>
  <c r="I64" i="67"/>
  <c r="T64" i="68"/>
  <c r="T64" i="67"/>
  <c r="Y64" i="68"/>
  <c r="Y64" i="67"/>
  <c r="AE64" i="67"/>
  <c r="AE64" i="68"/>
  <c r="G61" i="68"/>
  <c r="X64" i="68"/>
  <c r="X64" i="67"/>
  <c r="Y21" i="68"/>
  <c r="F64" i="68"/>
  <c r="F64" i="67"/>
  <c r="P21" i="68"/>
  <c r="J64" i="68"/>
  <c r="J64" i="67"/>
  <c r="G15" i="68"/>
  <c r="AA64" i="67"/>
  <c r="AA64" i="68"/>
  <c r="L19" i="68"/>
  <c r="S64" i="68"/>
  <c r="S64" i="67"/>
  <c r="L64" i="68"/>
  <c r="L64" i="67"/>
  <c r="Z19" i="68"/>
  <c r="F59" i="68"/>
  <c r="N64" i="68"/>
  <c r="N64" i="67"/>
  <c r="K131" i="68"/>
  <c r="AB131" i="68"/>
  <c r="P19" i="68"/>
  <c r="AB61" i="68"/>
  <c r="R64" i="68"/>
  <c r="R64" i="67"/>
  <c r="G16" i="68"/>
  <c r="H16" i="68"/>
  <c r="W64" i="68"/>
  <c r="W64" i="67"/>
  <c r="M64" i="68"/>
  <c r="M64" i="67"/>
  <c r="H99" i="67" l="1"/>
  <c r="H95" i="67"/>
  <c r="I57" i="67"/>
  <c r="I56" i="67"/>
  <c r="I58" i="67"/>
  <c r="I55" i="67"/>
  <c r="I54" i="67"/>
  <c r="G7" i="6"/>
  <c r="H9" i="67" s="1"/>
  <c r="H5" i="67"/>
  <c r="H115" i="67"/>
  <c r="H116" i="67"/>
  <c r="H117" i="67"/>
  <c r="H114" i="67"/>
  <c r="G7" i="67"/>
  <c r="F6" i="67"/>
  <c r="J87" i="67"/>
  <c r="J86" i="67"/>
  <c r="I126" i="67"/>
  <c r="I127" i="67"/>
  <c r="I129" i="67"/>
  <c r="H18" i="68"/>
  <c r="H21" i="68"/>
  <c r="H15" i="68"/>
  <c r="H19" i="68"/>
  <c r="H7" i="6" l="1"/>
  <c r="I9" i="67" s="1"/>
  <c r="I5" i="67"/>
  <c r="J57" i="67"/>
  <c r="J55" i="67"/>
  <c r="J56" i="67"/>
  <c r="J58" i="67"/>
  <c r="J54" i="67"/>
  <c r="I115" i="67"/>
  <c r="I117" i="67"/>
  <c r="I116" i="67"/>
  <c r="I114" i="67"/>
  <c r="I99" i="67"/>
  <c r="I95" i="67"/>
  <c r="G5" i="6"/>
  <c r="H7" i="67" s="1"/>
  <c r="G6" i="67"/>
  <c r="K87" i="67"/>
  <c r="K86" i="67"/>
  <c r="J126" i="67"/>
  <c r="J127" i="67"/>
  <c r="J129" i="67"/>
  <c r="K55" i="67" l="1"/>
  <c r="K57" i="67"/>
  <c r="K56" i="67"/>
  <c r="K58" i="67"/>
  <c r="K54" i="67"/>
  <c r="J115" i="67"/>
  <c r="J117" i="67"/>
  <c r="J116" i="67"/>
  <c r="J114" i="67"/>
  <c r="J99" i="67"/>
  <c r="J95" i="67"/>
  <c r="I7" i="6"/>
  <c r="J9" i="67" s="1"/>
  <c r="J5" i="67"/>
  <c r="H5" i="6"/>
  <c r="I7" i="67" s="1"/>
  <c r="H6" i="67"/>
  <c r="L87" i="67"/>
  <c r="L86" i="67"/>
  <c r="K126" i="67"/>
  <c r="K127" i="67"/>
  <c r="K129" i="67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J7" i="6" l="1"/>
  <c r="K9" i="67" s="1"/>
  <c r="K5" i="67"/>
  <c r="K115" i="67"/>
  <c r="K117" i="67"/>
  <c r="K116" i="67"/>
  <c r="K114" i="67"/>
  <c r="K99" i="67"/>
  <c r="K95" i="67"/>
  <c r="L55" i="67"/>
  <c r="L57" i="67"/>
  <c r="L56" i="67"/>
  <c r="L58" i="67"/>
  <c r="L54" i="67"/>
  <c r="I5" i="6"/>
  <c r="J7" i="67" s="1"/>
  <c r="I6" i="67"/>
  <c r="M87" i="67"/>
  <c r="M86" i="67"/>
  <c r="L127" i="67"/>
  <c r="L126" i="67"/>
  <c r="L129" i="67"/>
  <c r="AD38" i="67"/>
  <c r="V38" i="67"/>
  <c r="N38" i="67"/>
  <c r="F38" i="67"/>
  <c r="AB37" i="68"/>
  <c r="AB37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AC38" i="67"/>
  <c r="U38" i="67"/>
  <c r="M38" i="67"/>
  <c r="E38" i="67"/>
  <c r="AA37" i="68"/>
  <c r="AA37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AB38" i="67"/>
  <c r="T38" i="67"/>
  <c r="L38" i="67"/>
  <c r="D38" i="67"/>
  <c r="Z37" i="68"/>
  <c r="Z37" i="67"/>
  <c r="R37" i="68"/>
  <c r="R37" i="67"/>
  <c r="J37" i="68"/>
  <c r="J37" i="67"/>
  <c r="AF36" i="68"/>
  <c r="AF36" i="67"/>
  <c r="X36" i="68"/>
  <c r="X36" i="67"/>
  <c r="P36" i="68"/>
  <c r="P36" i="67"/>
  <c r="H36" i="68"/>
  <c r="H36" i="67"/>
  <c r="AA38" i="67"/>
  <c r="S38" i="67"/>
  <c r="K38" i="67"/>
  <c r="C38" i="67"/>
  <c r="Y37" i="68"/>
  <c r="Y37" i="67"/>
  <c r="Q37" i="68"/>
  <c r="Q37" i="67"/>
  <c r="I37" i="68"/>
  <c r="I37" i="67"/>
  <c r="AE36" i="68"/>
  <c r="AE36" i="67"/>
  <c r="W36" i="68"/>
  <c r="W36" i="67"/>
  <c r="O36" i="68"/>
  <c r="O36" i="67"/>
  <c r="G36" i="68"/>
  <c r="G36" i="67"/>
  <c r="Z38" i="67"/>
  <c r="R38" i="67"/>
  <c r="J38" i="67"/>
  <c r="AF37" i="68"/>
  <c r="AF37" i="67"/>
  <c r="X37" i="68"/>
  <c r="X37" i="67"/>
  <c r="P37" i="68"/>
  <c r="P37" i="67"/>
  <c r="H37" i="68"/>
  <c r="H37" i="67"/>
  <c r="AD36" i="68"/>
  <c r="AD36" i="67"/>
  <c r="V36" i="68"/>
  <c r="V36" i="67"/>
  <c r="N36" i="68"/>
  <c r="N36" i="67"/>
  <c r="F36" i="68"/>
  <c r="F36" i="67"/>
  <c r="Y38" i="67"/>
  <c r="Q38" i="67"/>
  <c r="I38" i="67"/>
  <c r="AE37" i="68"/>
  <c r="AE37" i="67"/>
  <c r="W37" i="68"/>
  <c r="W37" i="67"/>
  <c r="O37" i="68"/>
  <c r="O37" i="67"/>
  <c r="G37" i="68"/>
  <c r="G37" i="67"/>
  <c r="AC36" i="68"/>
  <c r="AC36" i="67"/>
  <c r="U36" i="68"/>
  <c r="U36" i="67"/>
  <c r="M36" i="68"/>
  <c r="M36" i="67"/>
  <c r="E36" i="68"/>
  <c r="E36" i="67"/>
  <c r="AF38" i="67"/>
  <c r="X38" i="67"/>
  <c r="P38" i="67"/>
  <c r="H38" i="67"/>
  <c r="AD37" i="68"/>
  <c r="AD37" i="67"/>
  <c r="V37" i="68"/>
  <c r="V37" i="67"/>
  <c r="N37" i="68"/>
  <c r="N37" i="67"/>
  <c r="F37" i="68"/>
  <c r="F37" i="67"/>
  <c r="AB36" i="68"/>
  <c r="AB36" i="67"/>
  <c r="T36" i="68"/>
  <c r="T36" i="67"/>
  <c r="L36" i="68"/>
  <c r="L36" i="67"/>
  <c r="D36" i="68"/>
  <c r="D36" i="67"/>
  <c r="AE38" i="67"/>
  <c r="W38" i="67"/>
  <c r="O38" i="67"/>
  <c r="G38" i="67"/>
  <c r="AC37" i="68"/>
  <c r="AC37" i="67"/>
  <c r="U37" i="68"/>
  <c r="U37" i="67"/>
  <c r="M37" i="68"/>
  <c r="M37" i="67"/>
  <c r="E37" i="68"/>
  <c r="E37" i="67"/>
  <c r="AA36" i="68"/>
  <c r="AA36" i="67"/>
  <c r="S36" i="68"/>
  <c r="S36" i="67"/>
  <c r="K36" i="68"/>
  <c r="K36" i="67"/>
  <c r="C36" i="68"/>
  <c r="C36" i="67"/>
  <c r="U9" i="33"/>
  <c r="V141" i="67" s="1"/>
  <c r="T9" i="33"/>
  <c r="U141" i="67" s="1"/>
  <c r="S9" i="33"/>
  <c r="T141" i="67" s="1"/>
  <c r="R9" i="33"/>
  <c r="S141" i="67" s="1"/>
  <c r="Q9" i="33"/>
  <c r="R141" i="67" s="1"/>
  <c r="P9" i="33"/>
  <c r="Q141" i="67" s="1"/>
  <c r="O9" i="33"/>
  <c r="P141" i="67" s="1"/>
  <c r="N9" i="33"/>
  <c r="O141" i="67" s="1"/>
  <c r="M9" i="33"/>
  <c r="N141" i="67" s="1"/>
  <c r="L9" i="33"/>
  <c r="M141" i="67" s="1"/>
  <c r="K9" i="33"/>
  <c r="L141" i="67" s="1"/>
  <c r="J9" i="33"/>
  <c r="K141" i="67" s="1"/>
  <c r="I9" i="33"/>
  <c r="J141" i="67" s="1"/>
  <c r="H9" i="33"/>
  <c r="I141" i="67" s="1"/>
  <c r="G9" i="33"/>
  <c r="H141" i="67" s="1"/>
  <c r="F9" i="33"/>
  <c r="G141" i="67" s="1"/>
  <c r="E9" i="33"/>
  <c r="F141" i="67" s="1"/>
  <c r="D9" i="33"/>
  <c r="E141" i="67" s="1"/>
  <c r="C9" i="33"/>
  <c r="D141" i="67" s="1"/>
  <c r="B9" i="33"/>
  <c r="C141" i="67" s="1"/>
  <c r="B141" i="67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Z101" i="67"/>
  <c r="Y101" i="67"/>
  <c r="X101" i="67"/>
  <c r="W101" i="67"/>
  <c r="V101" i="67"/>
  <c r="U101" i="67"/>
  <c r="T101" i="67"/>
  <c r="S101" i="67"/>
  <c r="R101" i="67"/>
  <c r="Q101" i="67"/>
  <c r="P101" i="67"/>
  <c r="O101" i="67"/>
  <c r="N101" i="67"/>
  <c r="M101" i="67"/>
  <c r="L101" i="67"/>
  <c r="K101" i="67"/>
  <c r="J101" i="67"/>
  <c r="I101" i="67"/>
  <c r="H101" i="67"/>
  <c r="G101" i="67"/>
  <c r="F101" i="67"/>
  <c r="E101" i="67"/>
  <c r="D101" i="67"/>
  <c r="C101" i="67"/>
  <c r="B101" i="67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1" i="67"/>
  <c r="X81" i="67"/>
  <c r="W81" i="67"/>
  <c r="V81" i="67"/>
  <c r="U81" i="67"/>
  <c r="T81" i="67"/>
  <c r="S81" i="67"/>
  <c r="R81" i="67"/>
  <c r="Q81" i="67"/>
  <c r="P81" i="67"/>
  <c r="O81" i="67"/>
  <c r="N81" i="67"/>
  <c r="M81" i="67"/>
  <c r="L81" i="67"/>
  <c r="K81" i="67"/>
  <c r="J81" i="67"/>
  <c r="I81" i="67"/>
  <c r="H81" i="67"/>
  <c r="G81" i="67"/>
  <c r="F81" i="67"/>
  <c r="E81" i="67"/>
  <c r="D81" i="67"/>
  <c r="C81" i="67"/>
  <c r="B81" i="67"/>
  <c r="W9" i="11"/>
  <c r="X71" i="67" s="1"/>
  <c r="V9" i="11"/>
  <c r="W71" i="67" s="1"/>
  <c r="U9" i="11"/>
  <c r="V71" i="67" s="1"/>
  <c r="T9" i="11"/>
  <c r="U71" i="67" s="1"/>
  <c r="S9" i="11"/>
  <c r="T71" i="67" s="1"/>
  <c r="R9" i="11"/>
  <c r="S71" i="67" s="1"/>
  <c r="Q9" i="11"/>
  <c r="R71" i="67" s="1"/>
  <c r="P9" i="11"/>
  <c r="Q71" i="67" s="1"/>
  <c r="O9" i="11"/>
  <c r="P71" i="67" s="1"/>
  <c r="N9" i="11"/>
  <c r="O71" i="67" s="1"/>
  <c r="M9" i="11"/>
  <c r="N71" i="67" s="1"/>
  <c r="L9" i="11"/>
  <c r="M71" i="67" s="1"/>
  <c r="K9" i="11"/>
  <c r="L71" i="67" s="1"/>
  <c r="J9" i="11"/>
  <c r="K71" i="67" s="1"/>
  <c r="I9" i="11"/>
  <c r="J71" i="67" s="1"/>
  <c r="H9" i="11"/>
  <c r="I71" i="67" s="1"/>
  <c r="G9" i="11"/>
  <c r="H71" i="67" s="1"/>
  <c r="F9" i="11"/>
  <c r="G71" i="67" s="1"/>
  <c r="E9" i="11"/>
  <c r="F71" i="67" s="1"/>
  <c r="D9" i="11"/>
  <c r="E71" i="67" s="1"/>
  <c r="C9" i="11"/>
  <c r="D71" i="67" s="1"/>
  <c r="B9" i="11"/>
  <c r="C71" i="67" s="1"/>
  <c r="B71" i="67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E31" i="67"/>
  <c r="AD31" i="67"/>
  <c r="AC31" i="67"/>
  <c r="AB31" i="67"/>
  <c r="AA31" i="67"/>
  <c r="Z31" i="67"/>
  <c r="Y31" i="67"/>
  <c r="X31" i="67"/>
  <c r="W31" i="67"/>
  <c r="V31" i="67"/>
  <c r="U31" i="67"/>
  <c r="T31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1" i="67"/>
  <c r="F31" i="67"/>
  <c r="E31" i="67"/>
  <c r="D31" i="67"/>
  <c r="C31" i="67"/>
  <c r="B31" i="67"/>
  <c r="AF31" i="67" l="1"/>
  <c r="L99" i="67"/>
  <c r="L95" i="67"/>
  <c r="M55" i="67"/>
  <c r="M57" i="67"/>
  <c r="M56" i="67"/>
  <c r="M58" i="67"/>
  <c r="M54" i="67"/>
  <c r="L115" i="67"/>
  <c r="L117" i="67"/>
  <c r="L116" i="67"/>
  <c r="L114" i="67"/>
  <c r="L3" i="6"/>
  <c r="K7" i="6"/>
  <c r="L9" i="67" s="1"/>
  <c r="L5" i="67"/>
  <c r="J5" i="6"/>
  <c r="K7" i="67" s="1"/>
  <c r="J6" i="67"/>
  <c r="N87" i="67"/>
  <c r="N86" i="67"/>
  <c r="M126" i="67"/>
  <c r="M127" i="67"/>
  <c r="M129" i="67"/>
  <c r="I39" i="67"/>
  <c r="I35" i="67"/>
  <c r="J39" i="67"/>
  <c r="J35" i="67"/>
  <c r="AA39" i="67"/>
  <c r="AA35" i="67"/>
  <c r="D39" i="67"/>
  <c r="D35" i="67"/>
  <c r="AC39" i="67"/>
  <c r="AC35" i="67"/>
  <c r="AD39" i="67"/>
  <c r="AD35" i="67"/>
  <c r="G39" i="67"/>
  <c r="G35" i="67"/>
  <c r="AF39" i="67"/>
  <c r="AF35" i="67"/>
  <c r="I39" i="68"/>
  <c r="I35" i="68"/>
  <c r="O41" i="68"/>
  <c r="O38" i="68"/>
  <c r="J39" i="68"/>
  <c r="J35" i="68"/>
  <c r="P41" i="68"/>
  <c r="P38" i="68"/>
  <c r="AA39" i="68"/>
  <c r="AA35" i="68"/>
  <c r="D39" i="68"/>
  <c r="D35" i="68"/>
  <c r="J41" i="68"/>
  <c r="J38" i="68"/>
  <c r="AC39" i="68"/>
  <c r="AC35" i="68"/>
  <c r="AD39" i="68"/>
  <c r="AD35" i="68"/>
  <c r="G39" i="68"/>
  <c r="G35" i="68"/>
  <c r="M41" i="68"/>
  <c r="M38" i="68"/>
  <c r="AF39" i="68"/>
  <c r="AF35" i="68"/>
  <c r="R39" i="67"/>
  <c r="R35" i="67"/>
  <c r="L39" i="67"/>
  <c r="L35" i="67"/>
  <c r="O39" i="67"/>
  <c r="O35" i="67"/>
  <c r="Q39" i="68"/>
  <c r="Q35" i="68"/>
  <c r="W41" i="68"/>
  <c r="W38" i="68"/>
  <c r="R39" i="68"/>
  <c r="R35" i="68"/>
  <c r="X41" i="68"/>
  <c r="X38" i="68"/>
  <c r="L39" i="68"/>
  <c r="L35" i="68"/>
  <c r="R41" i="68"/>
  <c r="R38" i="68"/>
  <c r="O39" i="68"/>
  <c r="O35" i="68"/>
  <c r="U41" i="68"/>
  <c r="U38" i="68"/>
  <c r="Y39" i="67"/>
  <c r="Y35" i="67"/>
  <c r="Z39" i="67"/>
  <c r="Z35" i="67"/>
  <c r="T39" i="67"/>
  <c r="T35" i="67"/>
  <c r="W39" i="67"/>
  <c r="W35" i="67"/>
  <c r="Q39" i="67"/>
  <c r="Q35" i="67"/>
  <c r="Y39" i="68"/>
  <c r="Y35" i="68"/>
  <c r="AE41" i="68"/>
  <c r="AE38" i="68"/>
  <c r="Z39" i="68"/>
  <c r="Z35" i="68"/>
  <c r="AF41" i="68"/>
  <c r="AF38" i="68"/>
  <c r="T39" i="68"/>
  <c r="T35" i="68"/>
  <c r="Z41" i="68"/>
  <c r="Z38" i="68"/>
  <c r="C41" i="68"/>
  <c r="C38" i="68"/>
  <c r="D41" i="68"/>
  <c r="D38" i="68"/>
  <c r="W39" i="68"/>
  <c r="W35" i="68"/>
  <c r="AC41" i="68"/>
  <c r="AC38" i="68"/>
  <c r="F41" i="68"/>
  <c r="F38" i="68"/>
  <c r="C39" i="67"/>
  <c r="C35" i="67"/>
  <c r="AB39" i="67"/>
  <c r="AB35" i="67"/>
  <c r="E39" i="67"/>
  <c r="E35" i="67"/>
  <c r="F39" i="67"/>
  <c r="F35" i="67"/>
  <c r="AE39" i="67"/>
  <c r="AE35" i="67"/>
  <c r="H39" i="67"/>
  <c r="H35" i="67"/>
  <c r="C39" i="68"/>
  <c r="C35" i="68"/>
  <c r="I41" i="68"/>
  <c r="I38" i="68"/>
  <c r="AB39" i="68"/>
  <c r="AB35" i="68"/>
  <c r="E39" i="68"/>
  <c r="E35" i="68"/>
  <c r="K41" i="68"/>
  <c r="K38" i="68"/>
  <c r="F39" i="68"/>
  <c r="F35" i="68"/>
  <c r="L41" i="68"/>
  <c r="L38" i="68"/>
  <c r="AE39" i="68"/>
  <c r="AE35" i="68"/>
  <c r="H39" i="68"/>
  <c r="H35" i="68"/>
  <c r="N41" i="68"/>
  <c r="N38" i="68"/>
  <c r="K39" i="67"/>
  <c r="K35" i="67"/>
  <c r="M39" i="67"/>
  <c r="M35" i="67"/>
  <c r="N39" i="67"/>
  <c r="N35" i="67"/>
  <c r="P39" i="67"/>
  <c r="P35" i="67"/>
  <c r="K39" i="68"/>
  <c r="K35" i="68"/>
  <c r="Q41" i="68"/>
  <c r="Q38" i="68"/>
  <c r="M39" i="68"/>
  <c r="M35" i="68"/>
  <c r="S41" i="68"/>
  <c r="S38" i="68"/>
  <c r="N39" i="68"/>
  <c r="N35" i="68"/>
  <c r="T41" i="68"/>
  <c r="T38" i="68"/>
  <c r="P39" i="68"/>
  <c r="P35" i="68"/>
  <c r="V41" i="68"/>
  <c r="V38" i="68"/>
  <c r="S39" i="67"/>
  <c r="S35" i="67"/>
  <c r="U39" i="67"/>
  <c r="U35" i="67"/>
  <c r="V39" i="67"/>
  <c r="V35" i="67"/>
  <c r="X39" i="67"/>
  <c r="X35" i="67"/>
  <c r="G41" i="68"/>
  <c r="G38" i="68"/>
  <c r="H41" i="68"/>
  <c r="H38" i="68"/>
  <c r="S39" i="68"/>
  <c r="S35" i="68"/>
  <c r="Y41" i="68"/>
  <c r="Y38" i="68"/>
  <c r="U39" i="68"/>
  <c r="U35" i="68"/>
  <c r="AA41" i="68"/>
  <c r="AA38" i="68"/>
  <c r="V39" i="68"/>
  <c r="V35" i="68"/>
  <c r="AB41" i="68"/>
  <c r="AB38" i="68"/>
  <c r="E41" i="68"/>
  <c r="E38" i="68"/>
  <c r="X39" i="68"/>
  <c r="X35" i="68"/>
  <c r="AD41" i="68"/>
  <c r="AD38" i="68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AB111" i="67"/>
  <c r="AC111" i="67"/>
  <c r="AD111" i="67"/>
  <c r="AE111" i="67"/>
  <c r="AF111" i="67"/>
  <c r="B111" i="67"/>
  <c r="C111" i="67"/>
  <c r="D111" i="67"/>
  <c r="E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AA121" i="67"/>
  <c r="AB121" i="67"/>
  <c r="AC121" i="67"/>
  <c r="AD121" i="67"/>
  <c r="AE121" i="67"/>
  <c r="AF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AA131" i="67"/>
  <c r="AB131" i="67"/>
  <c r="AC131" i="67"/>
  <c r="AD131" i="67"/>
  <c r="AE131" i="67"/>
  <c r="AF131" i="67"/>
  <c r="M3" i="6" l="1"/>
  <c r="L7" i="6"/>
  <c r="M9" i="67" s="1"/>
  <c r="M5" i="67"/>
  <c r="N55" i="67"/>
  <c r="N58" i="67"/>
  <c r="N57" i="67"/>
  <c r="N56" i="67"/>
  <c r="N54" i="67"/>
  <c r="M115" i="67"/>
  <c r="M117" i="67"/>
  <c r="M116" i="67"/>
  <c r="M114" i="67"/>
  <c r="M99" i="67"/>
  <c r="M95" i="67"/>
  <c r="K5" i="6"/>
  <c r="L7" i="67" s="1"/>
  <c r="K6" i="67"/>
  <c r="O87" i="67"/>
  <c r="O86" i="67"/>
  <c r="N126" i="67"/>
  <c r="N127" i="67"/>
  <c r="N129" i="67"/>
  <c r="N116" i="67" l="1"/>
  <c r="N115" i="67"/>
  <c r="N117" i="67"/>
  <c r="N114" i="67"/>
  <c r="O56" i="67"/>
  <c r="O58" i="67"/>
  <c r="O55" i="67"/>
  <c r="O57" i="67"/>
  <c r="O54" i="67"/>
  <c r="N99" i="67"/>
  <c r="N95" i="67"/>
  <c r="N3" i="6"/>
  <c r="M7" i="6"/>
  <c r="N9" i="67" s="1"/>
  <c r="N5" i="67"/>
  <c r="L4" i="6"/>
  <c r="L5" i="6" s="1"/>
  <c r="M7" i="67" s="1"/>
  <c r="L6" i="67"/>
  <c r="P87" i="67"/>
  <c r="P86" i="67"/>
  <c r="O127" i="67"/>
  <c r="O126" i="67"/>
  <c r="O129" i="67"/>
  <c r="C144" i="68"/>
  <c r="C149" i="68"/>
  <c r="C147" i="67"/>
  <c r="C146" i="67"/>
  <c r="C147" i="68"/>
  <c r="C146" i="68"/>
  <c r="C144" i="67"/>
  <c r="C149" i="67"/>
  <c r="E146" i="68"/>
  <c r="E148" i="67"/>
  <c r="E144" i="68"/>
  <c r="E149" i="68"/>
  <c r="E147" i="67"/>
  <c r="E147" i="68"/>
  <c r="E146" i="67"/>
  <c r="E144" i="67"/>
  <c r="E149" i="67"/>
  <c r="Z147" i="67"/>
  <c r="Z146" i="67"/>
  <c r="Z147" i="68"/>
  <c r="Z144" i="67"/>
  <c r="Z149" i="67"/>
  <c r="Z148" i="67"/>
  <c r="Z146" i="68"/>
  <c r="Z144" i="68"/>
  <c r="Z149" i="68"/>
  <c r="AE147" i="68"/>
  <c r="AE149" i="67"/>
  <c r="AE144" i="67"/>
  <c r="AE146" i="68"/>
  <c r="AE148" i="67"/>
  <c r="AE144" i="68"/>
  <c r="AE149" i="68"/>
  <c r="AE147" i="67"/>
  <c r="AE146" i="67"/>
  <c r="L148" i="67"/>
  <c r="L144" i="68"/>
  <c r="L149" i="68"/>
  <c r="L147" i="67"/>
  <c r="L146" i="67"/>
  <c r="L149" i="67"/>
  <c r="L147" i="68"/>
  <c r="L144" i="67"/>
  <c r="L146" i="68"/>
  <c r="AD144" i="67"/>
  <c r="AD149" i="67"/>
  <c r="AD146" i="68"/>
  <c r="AD144" i="68"/>
  <c r="AD149" i="68"/>
  <c r="AD147" i="67"/>
  <c r="AD146" i="67"/>
  <c r="AD147" i="68"/>
  <c r="X146" i="67"/>
  <c r="X147" i="68"/>
  <c r="X144" i="67"/>
  <c r="X149" i="67"/>
  <c r="X146" i="68"/>
  <c r="X147" i="67"/>
  <c r="X144" i="68"/>
  <c r="X149" i="68"/>
  <c r="F144" i="67"/>
  <c r="F149" i="67"/>
  <c r="F146" i="68"/>
  <c r="F144" i="68"/>
  <c r="F149" i="68"/>
  <c r="F147" i="67"/>
  <c r="F146" i="67"/>
  <c r="F147" i="68"/>
  <c r="Y146" i="67"/>
  <c r="Y147" i="68"/>
  <c r="Y144" i="67"/>
  <c r="Y149" i="67"/>
  <c r="Y146" i="68"/>
  <c r="Y144" i="68"/>
  <c r="Y149" i="68"/>
  <c r="Y147" i="67"/>
  <c r="AC146" i="68"/>
  <c r="AC148" i="67"/>
  <c r="AC144" i="68"/>
  <c r="AC149" i="68"/>
  <c r="AC147" i="67"/>
  <c r="AC147" i="68"/>
  <c r="AC146" i="67"/>
  <c r="AC144" i="67"/>
  <c r="AC149" i="67"/>
  <c r="I146" i="67"/>
  <c r="I147" i="68"/>
  <c r="I144" i="67"/>
  <c r="I149" i="67"/>
  <c r="I146" i="68"/>
  <c r="I149" i="68"/>
  <c r="I148" i="67"/>
  <c r="I144" i="68"/>
  <c r="I147" i="67"/>
  <c r="H146" i="67"/>
  <c r="H147" i="68"/>
  <c r="H144" i="67"/>
  <c r="H149" i="67"/>
  <c r="H146" i="68"/>
  <c r="H148" i="67"/>
  <c r="H147" i="67"/>
  <c r="H144" i="68"/>
  <c r="H149" i="68"/>
  <c r="B147" i="68"/>
  <c r="B149" i="68"/>
  <c r="B144" i="67"/>
  <c r="B144" i="68"/>
  <c r="B147" i="67"/>
  <c r="B146" i="68"/>
  <c r="B149" i="67"/>
  <c r="Q146" i="67"/>
  <c r="Q147" i="68"/>
  <c r="Q144" i="67"/>
  <c r="Q149" i="67"/>
  <c r="Q146" i="68"/>
  <c r="Q144" i="68"/>
  <c r="Q149" i="68"/>
  <c r="Q147" i="67"/>
  <c r="U146" i="68"/>
  <c r="U144" i="68"/>
  <c r="U149" i="68"/>
  <c r="U147" i="67"/>
  <c r="U147" i="68"/>
  <c r="U146" i="67"/>
  <c r="U144" i="67"/>
  <c r="U149" i="67"/>
  <c r="D144" i="68"/>
  <c r="D149" i="68"/>
  <c r="D147" i="67"/>
  <c r="D146" i="67"/>
  <c r="D147" i="68"/>
  <c r="D149" i="67"/>
  <c r="D146" i="68"/>
  <c r="D144" i="67"/>
  <c r="M146" i="68"/>
  <c r="M144" i="68"/>
  <c r="M149" i="68"/>
  <c r="M147" i="67"/>
  <c r="M146" i="67"/>
  <c r="M147" i="68"/>
  <c r="M144" i="67"/>
  <c r="M149" i="67"/>
  <c r="W147" i="68"/>
  <c r="W144" i="67"/>
  <c r="W146" i="68"/>
  <c r="W144" i="68"/>
  <c r="W149" i="68"/>
  <c r="W147" i="67"/>
  <c r="W146" i="67"/>
  <c r="W149" i="67"/>
  <c r="P146" i="67"/>
  <c r="P147" i="68"/>
  <c r="P144" i="67"/>
  <c r="P149" i="67"/>
  <c r="P146" i="68"/>
  <c r="P144" i="68"/>
  <c r="P149" i="68"/>
  <c r="P147" i="67"/>
  <c r="AF146" i="67"/>
  <c r="AF147" i="68"/>
  <c r="AF144" i="67"/>
  <c r="AF149" i="67"/>
  <c r="AF146" i="68"/>
  <c r="AF148" i="67"/>
  <c r="AF144" i="68"/>
  <c r="AF149" i="68"/>
  <c r="AF147" i="67"/>
  <c r="R147" i="67"/>
  <c r="R146" i="67"/>
  <c r="R147" i="68"/>
  <c r="R144" i="67"/>
  <c r="R149" i="67"/>
  <c r="R146" i="68"/>
  <c r="R144" i="68"/>
  <c r="R149" i="68"/>
  <c r="J147" i="67"/>
  <c r="J146" i="67"/>
  <c r="J147" i="68"/>
  <c r="J144" i="67"/>
  <c r="J149" i="67"/>
  <c r="J146" i="68"/>
  <c r="J144" i="68"/>
  <c r="J149" i="68"/>
  <c r="G147" i="68"/>
  <c r="G144" i="67"/>
  <c r="G149" i="67"/>
  <c r="G146" i="68"/>
  <c r="G144" i="68"/>
  <c r="G149" i="68"/>
  <c r="G147" i="67"/>
  <c r="G146" i="67"/>
  <c r="AA144" i="68"/>
  <c r="AA149" i="68"/>
  <c r="AA147" i="67"/>
  <c r="AA146" i="67"/>
  <c r="AA147" i="68"/>
  <c r="AA146" i="68"/>
  <c r="AA144" i="67"/>
  <c r="AA149" i="67"/>
  <c r="O147" i="68"/>
  <c r="O144" i="67"/>
  <c r="O149" i="67"/>
  <c r="O146" i="68"/>
  <c r="O148" i="67"/>
  <c r="O144" i="68"/>
  <c r="O149" i="68"/>
  <c r="O147" i="67"/>
  <c r="O146" i="67"/>
  <c r="V144" i="67"/>
  <c r="V149" i="67"/>
  <c r="V146" i="68"/>
  <c r="V144" i="68"/>
  <c r="V149" i="68"/>
  <c r="V147" i="67"/>
  <c r="V146" i="67"/>
  <c r="V147" i="68"/>
  <c r="K144" i="68"/>
  <c r="K149" i="68"/>
  <c r="K147" i="67"/>
  <c r="K146" i="67"/>
  <c r="K147" i="68"/>
  <c r="K146" i="68"/>
  <c r="K144" i="67"/>
  <c r="K149" i="67"/>
  <c r="S144" i="68"/>
  <c r="S149" i="68"/>
  <c r="S147" i="67"/>
  <c r="S146" i="67"/>
  <c r="S147" i="68"/>
  <c r="S146" i="68"/>
  <c r="S144" i="67"/>
  <c r="S149" i="67"/>
  <c r="N144" i="67"/>
  <c r="N149" i="67"/>
  <c r="N146" i="68"/>
  <c r="N144" i="68"/>
  <c r="N149" i="68"/>
  <c r="N147" i="67"/>
  <c r="N146" i="67"/>
  <c r="N147" i="68"/>
  <c r="AB144" i="68"/>
  <c r="AB149" i="68"/>
  <c r="AB147" i="67"/>
  <c r="AB146" i="67"/>
  <c r="AB149" i="67"/>
  <c r="AB147" i="68"/>
  <c r="AB144" i="67"/>
  <c r="AB146" i="68"/>
  <c r="T144" i="68"/>
  <c r="T149" i="68"/>
  <c r="T147" i="67"/>
  <c r="T146" i="67"/>
  <c r="T144" i="67"/>
  <c r="T147" i="68"/>
  <c r="T149" i="67"/>
  <c r="T146" i="68"/>
  <c r="L151" i="67"/>
  <c r="AC151" i="67"/>
  <c r="AE151" i="67"/>
  <c r="Z151" i="67"/>
  <c r="AF151" i="67"/>
  <c r="O151" i="67"/>
  <c r="E151" i="67"/>
  <c r="P56" i="67" l="1"/>
  <c r="P58" i="67"/>
  <c r="P55" i="67"/>
  <c r="P57" i="67"/>
  <c r="P54" i="67"/>
  <c r="O3" i="6"/>
  <c r="N7" i="6"/>
  <c r="O9" i="67" s="1"/>
  <c r="O5" i="67"/>
  <c r="O99" i="67"/>
  <c r="O95" i="67"/>
  <c r="O116" i="67"/>
  <c r="O115" i="67"/>
  <c r="O117" i="67"/>
  <c r="O114" i="67"/>
  <c r="M4" i="6"/>
  <c r="M5" i="6" s="1"/>
  <c r="N7" i="67" s="1"/>
  <c r="M6" i="67"/>
  <c r="Q87" i="67"/>
  <c r="Q86" i="67"/>
  <c r="P126" i="67"/>
  <c r="P127" i="67"/>
  <c r="P129" i="67"/>
  <c r="I151" i="67"/>
  <c r="H151" i="67"/>
  <c r="N151" i="68"/>
  <c r="N148" i="68"/>
  <c r="K151" i="68"/>
  <c r="K148" i="68"/>
  <c r="AA151" i="67"/>
  <c r="AA148" i="67"/>
  <c r="G151" i="68"/>
  <c r="G148" i="68"/>
  <c r="H151" i="68"/>
  <c r="H148" i="68"/>
  <c r="AC151" i="68"/>
  <c r="AC148" i="68"/>
  <c r="D151" i="68"/>
  <c r="D148" i="68"/>
  <c r="Q151" i="68"/>
  <c r="Q148" i="68"/>
  <c r="S151" i="68"/>
  <c r="S148" i="68"/>
  <c r="R151" i="68"/>
  <c r="R148" i="68"/>
  <c r="P151" i="68"/>
  <c r="P148" i="68"/>
  <c r="M151" i="68"/>
  <c r="M148" i="68"/>
  <c r="U151" i="67"/>
  <c r="U148" i="67"/>
  <c r="X151" i="68"/>
  <c r="X148" i="68"/>
  <c r="AD151" i="68"/>
  <c r="AD148" i="68"/>
  <c r="Z151" i="68"/>
  <c r="Z148" i="68"/>
  <c r="C151" i="67"/>
  <c r="C148" i="67"/>
  <c r="O151" i="68"/>
  <c r="O148" i="68"/>
  <c r="G151" i="67"/>
  <c r="G148" i="67"/>
  <c r="W151" i="68"/>
  <c r="W148" i="68"/>
  <c r="Y151" i="68"/>
  <c r="Y148" i="68"/>
  <c r="L151" i="68"/>
  <c r="L148" i="68"/>
  <c r="N151" i="67"/>
  <c r="N148" i="67"/>
  <c r="J151" i="68"/>
  <c r="J148" i="68"/>
  <c r="AF151" i="68"/>
  <c r="AF148" i="68"/>
  <c r="B151" i="67"/>
  <c r="B148" i="67"/>
  <c r="AB151" i="68"/>
  <c r="AB148" i="68"/>
  <c r="V151" i="68"/>
  <c r="V148" i="68"/>
  <c r="D151" i="67"/>
  <c r="D148" i="67"/>
  <c r="F151" i="68"/>
  <c r="F148" i="68"/>
  <c r="K151" i="67"/>
  <c r="K148" i="67"/>
  <c r="AA151" i="68"/>
  <c r="AA148" i="68"/>
  <c r="P151" i="67"/>
  <c r="P148" i="67"/>
  <c r="W151" i="67"/>
  <c r="W148" i="67"/>
  <c r="M151" i="67"/>
  <c r="M148" i="67"/>
  <c r="Q151" i="67"/>
  <c r="Q148" i="67"/>
  <c r="X151" i="67"/>
  <c r="X148" i="67"/>
  <c r="AD151" i="67"/>
  <c r="AD148" i="67"/>
  <c r="I151" i="68"/>
  <c r="I148" i="68"/>
  <c r="T151" i="68"/>
  <c r="T148" i="68"/>
  <c r="S151" i="67"/>
  <c r="S148" i="67"/>
  <c r="R151" i="67"/>
  <c r="R148" i="67"/>
  <c r="Y151" i="67"/>
  <c r="Y148" i="67"/>
  <c r="E151" i="68"/>
  <c r="E148" i="68"/>
  <c r="C151" i="68"/>
  <c r="C148" i="68"/>
  <c r="AB151" i="67"/>
  <c r="AB148" i="67"/>
  <c r="AE151" i="68"/>
  <c r="AE148" i="68"/>
  <c r="V151" i="67"/>
  <c r="V148" i="67"/>
  <c r="U151" i="68"/>
  <c r="U148" i="68"/>
  <c r="B151" i="68"/>
  <c r="B148" i="68"/>
  <c r="F151" i="67"/>
  <c r="F148" i="67"/>
  <c r="T151" i="67"/>
  <c r="T148" i="67"/>
  <c r="J151" i="67"/>
  <c r="J148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P99" i="67" l="1"/>
  <c r="P95" i="67"/>
  <c r="P3" i="6"/>
  <c r="O7" i="6"/>
  <c r="P9" i="67" s="1"/>
  <c r="P5" i="67"/>
  <c r="P116" i="67"/>
  <c r="P115" i="67"/>
  <c r="P117" i="67"/>
  <c r="P114" i="67"/>
  <c r="Q59" i="67"/>
  <c r="Q56" i="67"/>
  <c r="Q58" i="67"/>
  <c r="Q55" i="67"/>
  <c r="Q57" i="67"/>
  <c r="Q54" i="67"/>
  <c r="N4" i="6"/>
  <c r="N5" i="6" s="1"/>
  <c r="O7" i="67" s="1"/>
  <c r="N6" i="67"/>
  <c r="R87" i="67"/>
  <c r="R86" i="67"/>
  <c r="Q126" i="67"/>
  <c r="Q127" i="67"/>
  <c r="Q129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Q116" i="67" l="1"/>
  <c r="Q115" i="67"/>
  <c r="Q117" i="67"/>
  <c r="Q114" i="67"/>
  <c r="Q3" i="6"/>
  <c r="P7" i="6"/>
  <c r="Q9" i="67" s="1"/>
  <c r="Q5" i="67"/>
  <c r="R59" i="67"/>
  <c r="R56" i="67"/>
  <c r="R58" i="67"/>
  <c r="R55" i="67"/>
  <c r="R57" i="67"/>
  <c r="R54" i="67"/>
  <c r="Q99" i="67"/>
  <c r="Q95" i="67"/>
  <c r="O4" i="6"/>
  <c r="O5" i="6" s="1"/>
  <c r="P7" i="67" s="1"/>
  <c r="O6" i="67"/>
  <c r="S87" i="67"/>
  <c r="S86" i="67"/>
  <c r="R126" i="67"/>
  <c r="R127" i="67"/>
  <c r="R129" i="67"/>
  <c r="B37" i="68"/>
  <c r="B37" i="67"/>
  <c r="B36" i="68"/>
  <c r="B36" i="67"/>
  <c r="S59" i="67" l="1"/>
  <c r="S56" i="67"/>
  <c r="S58" i="67"/>
  <c r="S55" i="67"/>
  <c r="S57" i="67"/>
  <c r="S54" i="67"/>
  <c r="R3" i="6"/>
  <c r="Q7" i="6"/>
  <c r="R9" i="67" s="1"/>
  <c r="R5" i="67"/>
  <c r="R99" i="67"/>
  <c r="R95" i="67"/>
  <c r="R116" i="67"/>
  <c r="R115" i="67"/>
  <c r="R117" i="67"/>
  <c r="R114" i="67"/>
  <c r="P4" i="6"/>
  <c r="P5" i="6" s="1"/>
  <c r="Q7" i="67" s="1"/>
  <c r="P6" i="67"/>
  <c r="T87" i="67"/>
  <c r="T86" i="67"/>
  <c r="S126" i="67"/>
  <c r="S127" i="67"/>
  <c r="S129" i="67"/>
  <c r="B41" i="67"/>
  <c r="B38" i="67"/>
  <c r="B41" i="68"/>
  <c r="B38" i="68"/>
  <c r="B39" i="67"/>
  <c r="B35" i="67"/>
  <c r="B39" i="68"/>
  <c r="B35" i="68"/>
  <c r="X89" i="67"/>
  <c r="W89" i="67"/>
  <c r="V89" i="67"/>
  <c r="U89" i="67"/>
  <c r="T89" i="67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E89" i="67"/>
  <c r="D89" i="67"/>
  <c r="C89" i="67"/>
  <c r="B89" i="67"/>
  <c r="X79" i="67"/>
  <c r="W79" i="67"/>
  <c r="V79" i="67"/>
  <c r="U79" i="67"/>
  <c r="T79" i="67"/>
  <c r="S79" i="67"/>
  <c r="R79" i="67"/>
  <c r="Q79" i="67"/>
  <c r="P79" i="67"/>
  <c r="O79" i="67"/>
  <c r="N79" i="67"/>
  <c r="M79" i="67"/>
  <c r="L79" i="67"/>
  <c r="K79" i="67"/>
  <c r="J79" i="67"/>
  <c r="I79" i="67"/>
  <c r="H79" i="67"/>
  <c r="G79" i="67"/>
  <c r="F79" i="67"/>
  <c r="E79" i="67"/>
  <c r="D79" i="67"/>
  <c r="C79" i="67"/>
  <c r="B79" i="67"/>
  <c r="W7" i="11"/>
  <c r="X69" i="67" s="1"/>
  <c r="V7" i="11"/>
  <c r="W69" i="67" s="1"/>
  <c r="U7" i="11"/>
  <c r="V69" i="67" s="1"/>
  <c r="T7" i="11"/>
  <c r="U69" i="67" s="1"/>
  <c r="S7" i="11"/>
  <c r="T69" i="67" s="1"/>
  <c r="R7" i="11"/>
  <c r="S69" i="67" s="1"/>
  <c r="Q7" i="11"/>
  <c r="R69" i="67" s="1"/>
  <c r="P7" i="11"/>
  <c r="Q69" i="67" s="1"/>
  <c r="O7" i="11"/>
  <c r="P69" i="67" s="1"/>
  <c r="N7" i="11"/>
  <c r="O69" i="67" s="1"/>
  <c r="M7" i="11"/>
  <c r="N69" i="67" s="1"/>
  <c r="L7" i="11"/>
  <c r="M69" i="67" s="1"/>
  <c r="K7" i="11"/>
  <c r="L69" i="67" s="1"/>
  <c r="J7" i="11"/>
  <c r="K69" i="67" s="1"/>
  <c r="I7" i="11"/>
  <c r="J69" i="67" s="1"/>
  <c r="H7" i="11"/>
  <c r="I69" i="67" s="1"/>
  <c r="G7" i="11"/>
  <c r="H69" i="67" s="1"/>
  <c r="F7" i="11"/>
  <c r="G69" i="67" s="1"/>
  <c r="E7" i="11"/>
  <c r="F69" i="67" s="1"/>
  <c r="D7" i="11"/>
  <c r="E69" i="67" s="1"/>
  <c r="C7" i="11"/>
  <c r="D69" i="67" s="1"/>
  <c r="B7" i="11"/>
  <c r="C69" i="67" s="1"/>
  <c r="B69" i="67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S99" i="67" l="1"/>
  <c r="S95" i="67"/>
  <c r="S3" i="6"/>
  <c r="R7" i="6"/>
  <c r="S9" i="67" s="1"/>
  <c r="S5" i="67"/>
  <c r="S116" i="67"/>
  <c r="S115" i="67"/>
  <c r="S117" i="67"/>
  <c r="S114" i="67"/>
  <c r="T59" i="67"/>
  <c r="T56" i="67"/>
  <c r="T58" i="67"/>
  <c r="T57" i="67"/>
  <c r="T55" i="67"/>
  <c r="T54" i="67"/>
  <c r="Q4" i="6"/>
  <c r="Q5" i="6" s="1"/>
  <c r="R7" i="67" s="1"/>
  <c r="Q6" i="67"/>
  <c r="U87" i="67"/>
  <c r="U86" i="67"/>
  <c r="T127" i="67"/>
  <c r="T126" i="67"/>
  <c r="T129" i="67"/>
  <c r="T3" i="6" l="1"/>
  <c r="S7" i="6"/>
  <c r="T9" i="67" s="1"/>
  <c r="T5" i="67"/>
  <c r="U57" i="67"/>
  <c r="U59" i="67"/>
  <c r="U56" i="67"/>
  <c r="U58" i="67"/>
  <c r="U55" i="67"/>
  <c r="U54" i="67"/>
  <c r="T116" i="67"/>
  <c r="T115" i="67"/>
  <c r="T117" i="67"/>
  <c r="T114" i="67"/>
  <c r="T99" i="67"/>
  <c r="T95" i="67"/>
  <c r="R4" i="6"/>
  <c r="R5" i="6" s="1"/>
  <c r="S7" i="67" s="1"/>
  <c r="R6" i="67"/>
  <c r="V87" i="67"/>
  <c r="V86" i="67"/>
  <c r="U127" i="67"/>
  <c r="U126" i="67"/>
  <c r="U129" i="67"/>
  <c r="AE95" i="68"/>
  <c r="S95" i="68"/>
  <c r="G95" i="68"/>
  <c r="X95" i="68"/>
  <c r="L95" i="68"/>
  <c r="V95" i="68"/>
  <c r="J95" i="68"/>
  <c r="U95" i="68"/>
  <c r="I95" i="68"/>
  <c r="AC95" i="68"/>
  <c r="M95" i="68"/>
  <c r="AB95" i="68"/>
  <c r="K95" i="68"/>
  <c r="AA95" i="68"/>
  <c r="H95" i="68"/>
  <c r="Z95" i="68"/>
  <c r="F95" i="68"/>
  <c r="Y95" i="68"/>
  <c r="E95" i="68"/>
  <c r="W95" i="68"/>
  <c r="D95" i="68"/>
  <c r="AF95" i="68"/>
  <c r="O95" i="68"/>
  <c r="AD95" i="68"/>
  <c r="N95" i="68"/>
  <c r="R95" i="68"/>
  <c r="T95" i="68"/>
  <c r="Q95" i="68"/>
  <c r="P95" i="68"/>
  <c r="C95" i="68"/>
  <c r="B95" i="68"/>
  <c r="V8" i="68"/>
  <c r="J8" i="68"/>
  <c r="AC5" i="68"/>
  <c r="Q5" i="68"/>
  <c r="E5" i="68"/>
  <c r="U8" i="68"/>
  <c r="I8" i="68"/>
  <c r="AB5" i="68"/>
  <c r="P5" i="68"/>
  <c r="D5" i="68"/>
  <c r="AF8" i="68"/>
  <c r="T8" i="68"/>
  <c r="H8" i="68"/>
  <c r="AA5" i="68"/>
  <c r="O5" i="68"/>
  <c r="C5" i="68"/>
  <c r="AE8" i="68"/>
  <c r="S8" i="68"/>
  <c r="G8" i="68"/>
  <c r="Z5" i="68"/>
  <c r="N5" i="68"/>
  <c r="B5" i="68"/>
  <c r="AC8" i="68"/>
  <c r="Q8" i="68"/>
  <c r="E8" i="68"/>
  <c r="X5" i="68"/>
  <c r="L5" i="68"/>
  <c r="X8" i="68"/>
  <c r="L8" i="68"/>
  <c r="AE5" i="68"/>
  <c r="S5" i="68"/>
  <c r="G5" i="68"/>
  <c r="W8" i="68"/>
  <c r="K8" i="68"/>
  <c r="AD5" i="68"/>
  <c r="R5" i="68"/>
  <c r="F5" i="68"/>
  <c r="Z8" i="68"/>
  <c r="Y5" i="68"/>
  <c r="Y8" i="68"/>
  <c r="W5" i="68"/>
  <c r="J5" i="68"/>
  <c r="R8" i="68"/>
  <c r="V5" i="68"/>
  <c r="F8" i="68"/>
  <c r="P8" i="68"/>
  <c r="U5" i="68"/>
  <c r="O8" i="68"/>
  <c r="T5" i="68"/>
  <c r="N8" i="68"/>
  <c r="M5" i="68"/>
  <c r="M8" i="68"/>
  <c r="K5" i="68"/>
  <c r="D8" i="68"/>
  <c r="I5" i="68"/>
  <c r="AB8" i="68"/>
  <c r="B8" i="68"/>
  <c r="AA8" i="68"/>
  <c r="AF5" i="68"/>
  <c r="H5" i="68"/>
  <c r="AD8" i="68"/>
  <c r="C8" i="68"/>
  <c r="Y9" i="68"/>
  <c r="J11" i="68"/>
  <c r="X9" i="68"/>
  <c r="P9" i="68"/>
  <c r="I11" i="68"/>
  <c r="G9" i="68"/>
  <c r="B9" i="68"/>
  <c r="X11" i="68"/>
  <c r="V9" i="68"/>
  <c r="N9" i="68"/>
  <c r="G11" i="68"/>
  <c r="E9" i="68"/>
  <c r="AB9" i="68"/>
  <c r="D9" i="68"/>
  <c r="AA9" i="68"/>
  <c r="S9" i="68"/>
  <c r="C9" i="68"/>
  <c r="AB11" i="68"/>
  <c r="Z9" i="68"/>
  <c r="B11" i="67"/>
  <c r="B9" i="67"/>
  <c r="U99" i="67" l="1"/>
  <c r="U95" i="67"/>
  <c r="V57" i="67"/>
  <c r="V59" i="67"/>
  <c r="V56" i="67"/>
  <c r="V58" i="67"/>
  <c r="V55" i="67"/>
  <c r="V54" i="67"/>
  <c r="U115" i="67"/>
  <c r="U117" i="67"/>
  <c r="U116" i="67"/>
  <c r="U114" i="67"/>
  <c r="U3" i="6"/>
  <c r="T7" i="6"/>
  <c r="U9" i="67" s="1"/>
  <c r="U5" i="67"/>
  <c r="S4" i="6"/>
  <c r="S5" i="6" s="1"/>
  <c r="T7" i="67" s="1"/>
  <c r="S6" i="67"/>
  <c r="W87" i="67"/>
  <c r="W86" i="67"/>
  <c r="U11" i="68"/>
  <c r="AC11" i="68"/>
  <c r="O9" i="68"/>
  <c r="AF11" i="68"/>
  <c r="L9" i="68"/>
  <c r="W11" i="68"/>
  <c r="Y11" i="68"/>
  <c r="Q11" i="68"/>
  <c r="T11" i="68"/>
  <c r="U9" i="68"/>
  <c r="Z11" i="68"/>
  <c r="R9" i="68"/>
  <c r="M11" i="68"/>
  <c r="O11" i="68"/>
  <c r="B11" i="68"/>
  <c r="AD9" i="68"/>
  <c r="S11" i="68"/>
  <c r="AF9" i="68"/>
  <c r="D11" i="68"/>
  <c r="V11" i="68"/>
  <c r="C11" i="68"/>
  <c r="V126" i="67"/>
  <c r="V127" i="67"/>
  <c r="V129" i="67"/>
  <c r="E11" i="68"/>
  <c r="J9" i="68"/>
  <c r="M9" i="68"/>
  <c r="H11" i="68"/>
  <c r="H9" i="68"/>
  <c r="K11" i="68"/>
  <c r="P11" i="68"/>
  <c r="AA11" i="68"/>
  <c r="AC9" i="68"/>
  <c r="T9" i="68"/>
  <c r="R11" i="68"/>
  <c r="L11" i="68"/>
  <c r="AE11" i="68"/>
  <c r="F11" i="68"/>
  <c r="W9" i="68"/>
  <c r="I9" i="68"/>
  <c r="K9" i="68"/>
  <c r="N11" i="68"/>
  <c r="F9" i="68"/>
  <c r="AE9" i="68"/>
  <c r="Q9" i="68"/>
  <c r="AD11" i="68"/>
  <c r="W55" i="67" l="1"/>
  <c r="W57" i="67"/>
  <c r="W59" i="67"/>
  <c r="W56" i="67"/>
  <c r="W58" i="67"/>
  <c r="W54" i="67"/>
  <c r="V115" i="67"/>
  <c r="V117" i="67"/>
  <c r="V116" i="67"/>
  <c r="V114" i="67"/>
  <c r="V3" i="6"/>
  <c r="U7" i="6"/>
  <c r="V9" i="67" s="1"/>
  <c r="V5" i="67"/>
  <c r="V99" i="67"/>
  <c r="V95" i="67"/>
  <c r="T4" i="6"/>
  <c r="T5" i="6" s="1"/>
  <c r="U7" i="67" s="1"/>
  <c r="T6" i="67"/>
  <c r="X87" i="67"/>
  <c r="X86" i="67"/>
  <c r="W127" i="67"/>
  <c r="W126" i="67"/>
  <c r="W129" i="67"/>
  <c r="W115" i="67" l="1"/>
  <c r="W117" i="67"/>
  <c r="W116" i="67"/>
  <c r="W114" i="67"/>
  <c r="W99" i="67"/>
  <c r="W95" i="67"/>
  <c r="W3" i="6"/>
  <c r="V7" i="6"/>
  <c r="W9" i="67" s="1"/>
  <c r="W5" i="67"/>
  <c r="X55" i="67"/>
  <c r="X57" i="67"/>
  <c r="X59" i="67"/>
  <c r="X56" i="67"/>
  <c r="X58" i="67"/>
  <c r="X54" i="67"/>
  <c r="U4" i="6"/>
  <c r="U5" i="6" s="1"/>
  <c r="V7" i="67" s="1"/>
  <c r="U6" i="67"/>
  <c r="Y87" i="67"/>
  <c r="Y86" i="67"/>
  <c r="X127" i="67"/>
  <c r="X126" i="67"/>
  <c r="X129" i="67"/>
  <c r="Y55" i="67" l="1"/>
  <c r="Y57" i="67"/>
  <c r="Y59" i="67"/>
  <c r="Y56" i="67"/>
  <c r="Y58" i="67"/>
  <c r="Y54" i="67"/>
  <c r="X3" i="6"/>
  <c r="W7" i="6"/>
  <c r="X9" i="67" s="1"/>
  <c r="X5" i="67"/>
  <c r="X99" i="67"/>
  <c r="X95" i="67"/>
  <c r="X115" i="67"/>
  <c r="X117" i="67"/>
  <c r="X116" i="67"/>
  <c r="X114" i="67"/>
  <c r="V4" i="6"/>
  <c r="V5" i="6" s="1"/>
  <c r="W7" i="67" s="1"/>
  <c r="V6" i="67"/>
  <c r="Z87" i="67"/>
  <c r="Z86" i="67"/>
  <c r="Y127" i="67"/>
  <c r="Y126" i="67"/>
  <c r="Y129" i="67"/>
  <c r="Y99" i="67" l="1"/>
  <c r="Y95" i="67"/>
  <c r="Y3" i="6"/>
  <c r="X7" i="6"/>
  <c r="Y9" i="67" s="1"/>
  <c r="Y5" i="67"/>
  <c r="Y115" i="67"/>
  <c r="Y117" i="67"/>
  <c r="Y116" i="67"/>
  <c r="Y114" i="67"/>
  <c r="Z55" i="67"/>
  <c r="Z57" i="67"/>
  <c r="Z58" i="67"/>
  <c r="Z59" i="67"/>
  <c r="Z56" i="67"/>
  <c r="Z54" i="67"/>
  <c r="W4" i="6"/>
  <c r="W5" i="6" s="1"/>
  <c r="X7" i="67" s="1"/>
  <c r="W6" i="67"/>
  <c r="AA87" i="67"/>
  <c r="AA86" i="67"/>
  <c r="Z126" i="67"/>
  <c r="Z127" i="67"/>
  <c r="Z129" i="67"/>
  <c r="AA56" i="67" l="1"/>
  <c r="AA58" i="67"/>
  <c r="AA55" i="67"/>
  <c r="AA57" i="67"/>
  <c r="AA59" i="67"/>
  <c r="AA54" i="67"/>
  <c r="Z3" i="6"/>
  <c r="Y7" i="6"/>
  <c r="Z9" i="67" s="1"/>
  <c r="Z5" i="67"/>
  <c r="Z116" i="67"/>
  <c r="Z115" i="67"/>
  <c r="Z117" i="67"/>
  <c r="Z114" i="67"/>
  <c r="Z99" i="67"/>
  <c r="Z95" i="67"/>
  <c r="X4" i="6"/>
  <c r="X5" i="6" s="1"/>
  <c r="Y7" i="67" s="1"/>
  <c r="X6" i="67"/>
  <c r="AB87" i="67"/>
  <c r="AB86" i="67"/>
  <c r="AA127" i="67"/>
  <c r="AA126" i="67"/>
  <c r="AA129" i="67"/>
  <c r="AA99" i="67" l="1"/>
  <c r="AA95" i="67"/>
  <c r="AA116" i="67"/>
  <c r="AA115" i="67"/>
  <c r="AA117" i="67"/>
  <c r="AA114" i="67"/>
  <c r="AA3" i="6"/>
  <c r="Z7" i="6"/>
  <c r="AA9" i="67" s="1"/>
  <c r="AA5" i="67"/>
  <c r="AB56" i="67"/>
  <c r="AB58" i="67"/>
  <c r="AB59" i="67"/>
  <c r="AB55" i="67"/>
  <c r="AB57" i="67"/>
  <c r="AB54" i="67"/>
  <c r="Y4" i="6"/>
  <c r="Y5" i="6" s="1"/>
  <c r="Z7" i="67" s="1"/>
  <c r="Y6" i="67"/>
  <c r="AC87" i="67"/>
  <c r="AC86" i="67"/>
  <c r="AB127" i="67"/>
  <c r="AB126" i="67"/>
  <c r="AB129" i="67"/>
  <c r="AC59" i="67" l="1"/>
  <c r="AC56" i="67"/>
  <c r="AC58" i="67"/>
  <c r="AC55" i="67"/>
  <c r="AC57" i="67"/>
  <c r="AC54" i="67"/>
  <c r="AB116" i="67"/>
  <c r="AB115" i="67"/>
  <c r="AB117" i="67"/>
  <c r="AB114" i="67"/>
  <c r="AB3" i="6"/>
  <c r="AA7" i="6"/>
  <c r="AB9" i="67" s="1"/>
  <c r="AB5" i="67"/>
  <c r="AB99" i="67"/>
  <c r="AB95" i="67"/>
  <c r="Z4" i="6"/>
  <c r="Z5" i="6" s="1"/>
  <c r="AA7" i="67" s="1"/>
  <c r="Z6" i="67"/>
  <c r="AD87" i="67"/>
  <c r="AD86" i="67"/>
  <c r="AC127" i="67"/>
  <c r="AC126" i="67"/>
  <c r="AC129" i="67"/>
  <c r="AC116" i="67" l="1"/>
  <c r="AC115" i="67"/>
  <c r="AC117" i="67"/>
  <c r="AC114" i="67"/>
  <c r="AC99" i="67"/>
  <c r="AC95" i="67"/>
  <c r="AC3" i="6"/>
  <c r="AB7" i="6"/>
  <c r="AC9" i="67" s="1"/>
  <c r="AC5" i="67"/>
  <c r="AD59" i="67"/>
  <c r="AD56" i="67"/>
  <c r="AD58" i="67"/>
  <c r="AD55" i="67"/>
  <c r="AD57" i="67"/>
  <c r="AD54" i="67"/>
  <c r="AA4" i="6"/>
  <c r="AA5" i="6" s="1"/>
  <c r="AB7" i="67" s="1"/>
  <c r="AA6" i="67"/>
  <c r="AE87" i="67"/>
  <c r="AE86" i="67"/>
  <c r="AD126" i="67"/>
  <c r="AD127" i="67"/>
  <c r="AD129" i="67"/>
  <c r="AD3" i="6" l="1"/>
  <c r="AC7" i="6"/>
  <c r="AD9" i="67" s="1"/>
  <c r="AD5" i="67"/>
  <c r="AD99" i="67"/>
  <c r="AD95" i="67"/>
  <c r="AE59" i="67"/>
  <c r="AE56" i="67"/>
  <c r="AE58" i="67"/>
  <c r="AE55" i="67"/>
  <c r="AE57" i="67"/>
  <c r="AE54" i="67"/>
  <c r="AD116" i="67"/>
  <c r="AD115" i="67"/>
  <c r="AD117" i="67"/>
  <c r="AD114" i="67"/>
  <c r="AB4" i="6"/>
  <c r="AB5" i="6" s="1"/>
  <c r="AC7" i="67" s="1"/>
  <c r="AB6" i="67"/>
  <c r="AF87" i="67"/>
  <c r="AF86" i="67"/>
  <c r="AE127" i="67"/>
  <c r="AE126" i="67"/>
  <c r="AE129" i="67"/>
  <c r="AF54" i="67" l="1"/>
  <c r="AE99" i="67"/>
  <c r="AE95" i="67"/>
  <c r="AE116" i="67"/>
  <c r="AE115" i="67"/>
  <c r="AE117" i="67"/>
  <c r="AE114" i="67"/>
  <c r="AE3" i="6"/>
  <c r="AF3" i="6" s="1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BZ3" i="6" s="1"/>
  <c r="CA3" i="6" s="1"/>
  <c r="CB3" i="6" s="1"/>
  <c r="CC3" i="6" s="1"/>
  <c r="AD7" i="6"/>
  <c r="AE9" i="67" s="1"/>
  <c r="AE5" i="67"/>
  <c r="AC4" i="6"/>
  <c r="AC5" i="6" s="1"/>
  <c r="AD7" i="67" s="1"/>
  <c r="AC6" i="67"/>
  <c r="AF127" i="67"/>
  <c r="AF126" i="67"/>
  <c r="AF129" i="67"/>
  <c r="AF55" i="67" l="1"/>
  <c r="AF58" i="67"/>
  <c r="AF56" i="67"/>
  <c r="AF57" i="67"/>
  <c r="AF59" i="67"/>
  <c r="AF114" i="67"/>
  <c r="AF95" i="67"/>
  <c r="AE7" i="6"/>
  <c r="AF5" i="67"/>
  <c r="AD4" i="6"/>
  <c r="AD5" i="6" s="1"/>
  <c r="AE7" i="67" s="1"/>
  <c r="AD6" i="67"/>
  <c r="AF115" i="67" l="1"/>
  <c r="AF116" i="67"/>
  <c r="AF117" i="67"/>
  <c r="AF99" i="67"/>
  <c r="AF9" i="67"/>
  <c r="AF7" i="6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AE4" i="6"/>
  <c r="AF4" i="6" s="1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BZ4" i="6" s="1"/>
  <c r="CA4" i="6" s="1"/>
  <c r="CB4" i="6" s="1"/>
  <c r="CC4" i="6" s="1"/>
  <c r="AE6" i="67"/>
  <c r="AF6" i="67" l="1"/>
  <c r="AE5" i="6"/>
  <c r="AF7" i="67" l="1"/>
  <c r="AF5" i="6"/>
  <c r="AG5" i="6" s="1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BZ5" i="6" s="1"/>
  <c r="CA5" i="6" s="1"/>
  <c r="CB5" i="6" s="1"/>
  <c r="CC5" i="6" s="1"/>
</calcChain>
</file>

<file path=xl/sharedStrings.xml><?xml version="1.0" encoding="utf-8"?>
<sst xmlns="http://schemas.openxmlformats.org/spreadsheetml/2006/main" count="1775" uniqueCount="572">
  <si>
    <t>Notes</t>
  </si>
  <si>
    <t>Sources:</t>
  </si>
  <si>
    <t>Lignite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</si>
  <si>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</si>
  <si>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</si>
  <si>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</si>
  <si>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</si>
  <si>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</si>
  <si>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</si>
  <si>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</si>
  <si>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</si>
  <si>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</si>
  <si>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</si>
  <si>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</si>
  <si>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Fuel Tax ($/BTU)</t>
  </si>
  <si>
    <t>BFPaT BAU Pretax Fuel Price by Sector</t>
  </si>
  <si>
    <t>BFPaT BAU Fuel Tax by Sector</t>
  </si>
  <si>
    <t>-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</si>
  <si>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</si>
  <si>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</si>
  <si>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</si>
  <si>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</si>
  <si>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</si>
  <si>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</si>
  <si>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</si>
  <si>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</si>
  <si>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</si>
  <si>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</si>
  <si>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</si>
  <si>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</si>
  <si>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</si>
  <si>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</si>
  <si>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</si>
  <si>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</si>
  <si>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</si>
  <si>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</si>
  <si>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</si>
  <si>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</si>
  <si>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주택용</t>
  </si>
  <si>
    <t>주택용</t>
    <phoneticPr fontId="27" type="noConversion"/>
  </si>
  <si>
    <t>교육용</t>
  </si>
  <si>
    <t>교육용</t>
    <phoneticPr fontId="27" type="noConversion"/>
  </si>
  <si>
    <t>산업용</t>
  </si>
  <si>
    <t>산업용</t>
    <phoneticPr fontId="27" type="noConversion"/>
  </si>
  <si>
    <t>농사용</t>
  </si>
  <si>
    <t>농사용</t>
    <phoneticPr fontId="27" type="noConversion"/>
  </si>
  <si>
    <t>가로등</t>
  </si>
  <si>
    <t>가로등</t>
    <phoneticPr fontId="27" type="noConversion"/>
  </si>
  <si>
    <t>일반용</t>
  </si>
  <si>
    <t>일반용</t>
    <phoneticPr fontId="27" type="noConversion"/>
  </si>
  <si>
    <t>주거용 고객, 집단주거용 사회복지시설(기숙사포함), 주거용 오피스텔 고객</t>
    <phoneticPr fontId="27" type="noConversion"/>
  </si>
  <si>
    <t>상가</t>
    <phoneticPr fontId="27" type="noConversion"/>
  </si>
  <si>
    <t>전기차용</t>
    <phoneticPr fontId="27" type="noConversion"/>
  </si>
  <si>
    <t>구분x</t>
    <phoneticPr fontId="27" type="noConversion"/>
  </si>
  <si>
    <t>연도</t>
  </si>
  <si>
    <t>심야</t>
  </si>
  <si>
    <t>합계</t>
  </si>
  <si>
    <t>급속기준사용</t>
    <phoneticPr fontId="27" type="noConversion"/>
  </si>
  <si>
    <r>
      <t>원</t>
    </r>
    <r>
      <rPr>
        <sz val="11"/>
        <rFont val="맑은 고딕"/>
        <family val="2"/>
        <charset val="129"/>
      </rPr>
      <t>/kWh</t>
    </r>
    <phoneticPr fontId="27" type="noConversion"/>
  </si>
  <si>
    <t>1btu</t>
    <phoneticPr fontId="27" type="noConversion"/>
  </si>
  <si>
    <t>kWh</t>
    <phoneticPr fontId="27" type="noConversion"/>
  </si>
  <si>
    <t>무연탄</t>
    <phoneticPr fontId="27" type="noConversion"/>
  </si>
  <si>
    <t>won/ton</t>
    <phoneticPr fontId="27" type="noConversion"/>
  </si>
  <si>
    <t>kcal</t>
    <phoneticPr fontId="27" type="noConversion"/>
  </si>
  <si>
    <t>발열량</t>
    <phoneticPr fontId="27" type="noConversion"/>
  </si>
  <si>
    <t>Kcal/kg</t>
    <phoneticPr fontId="27" type="noConversion"/>
  </si>
  <si>
    <t>Kcal/ton</t>
    <phoneticPr fontId="27" type="noConversion"/>
  </si>
  <si>
    <t>won/Kcal</t>
    <phoneticPr fontId="27" type="noConversion"/>
  </si>
  <si>
    <r>
      <t>도시가스요금</t>
    </r>
    <r>
      <rPr>
        <sz val="11"/>
        <color theme="1"/>
        <rFont val="맑은 고딕"/>
        <family val="2"/>
        <charset val="129"/>
      </rPr>
      <t xml:space="preserve"> 조정 현황</t>
    </r>
    <phoneticPr fontId="27" type="noConversion"/>
  </si>
  <si>
    <t>구분</t>
    <phoneticPr fontId="27" type="noConversion"/>
  </si>
  <si>
    <t>현행(A) (20.07월~)</t>
    <phoneticPr fontId="27" type="noConversion"/>
  </si>
  <si>
    <t>조정(B) (21.05월 ~)</t>
    <phoneticPr fontId="27" type="noConversion"/>
  </si>
  <si>
    <t>주택용</t>
    <phoneticPr fontId="27" type="noConversion"/>
  </si>
  <si>
    <r>
      <t>일반용</t>
    </r>
    <r>
      <rPr>
        <sz val="11"/>
        <color theme="1"/>
        <rFont val="맑은 고딕"/>
        <family val="2"/>
        <charset val="129"/>
      </rPr>
      <t>(영업용1)</t>
    </r>
    <phoneticPr fontId="27" type="noConversion"/>
  </si>
  <si>
    <t>일반용(영업용2)</t>
    <phoneticPr fontId="27" type="noConversion"/>
  </si>
  <si>
    <r>
      <t>(원</t>
    </r>
    <r>
      <rPr>
        <sz val="11"/>
        <color theme="1"/>
        <rFont val="맑은 고딕"/>
        <family val="2"/>
        <charset val="129"/>
      </rPr>
      <t>/MJ)</t>
    </r>
    <phoneticPr fontId="27" type="noConversion"/>
  </si>
  <si>
    <t>상업용, 도시가스 발전용</t>
    <phoneticPr fontId="27" type="noConversion"/>
  </si>
  <si>
    <t>업무난방용</t>
    <phoneticPr fontId="27" type="noConversion"/>
  </si>
  <si>
    <t>냉난방공조용</t>
    <phoneticPr fontId="27" type="noConversion"/>
  </si>
  <si>
    <t>산업용</t>
    <phoneticPr fontId="27" type="noConversion"/>
  </si>
  <si>
    <t>수송용</t>
    <phoneticPr fontId="27" type="noConversion"/>
  </si>
  <si>
    <t>열병합용</t>
    <phoneticPr fontId="27" type="noConversion"/>
  </si>
  <si>
    <t>연료전지용</t>
    <phoneticPr fontId="27" type="noConversion"/>
  </si>
  <si>
    <t>열전용설비용</t>
    <phoneticPr fontId="27" type="noConversion"/>
  </si>
  <si>
    <t>영업용1</t>
    <phoneticPr fontId="27" type="noConversion"/>
  </si>
  <si>
    <t>음식점업, 구내식당, 이미용업, 숙박업, 수영장 등</t>
    <phoneticPr fontId="27" type="noConversion"/>
  </si>
  <si>
    <t>영업용2</t>
    <phoneticPr fontId="27" type="noConversion"/>
  </si>
  <si>
    <t>목욕탕, 폐기물처리장, 쓰레기소각장 등</t>
    <phoneticPr fontId="27" type="noConversion"/>
  </si>
  <si>
    <t>현행(A) (21.04월)</t>
    <phoneticPr fontId="27" type="noConversion"/>
  </si>
  <si>
    <t>J</t>
    <phoneticPr fontId="27" type="noConversion"/>
  </si>
  <si>
    <t>MJ</t>
    <phoneticPr fontId="27" type="noConversion"/>
  </si>
  <si>
    <t>민수용</t>
    <phoneticPr fontId="27" type="noConversion"/>
  </si>
  <si>
    <t>상업용</t>
    <phoneticPr fontId="27" type="noConversion"/>
  </si>
  <si>
    <t>도시가스발전용</t>
    <phoneticPr fontId="27" type="noConversion"/>
  </si>
  <si>
    <t>통계표명:</t>
  </si>
  <si>
    <t>국내 석탄(무연탄)수급 동향</t>
  </si>
  <si>
    <t>단위:</t>
  </si>
  <si>
    <t/>
  </si>
  <si>
    <t>생산</t>
  </si>
  <si>
    <t>소비</t>
  </si>
  <si>
    <t>연탄용소비</t>
  </si>
  <si>
    <t>발전용소비</t>
  </si>
  <si>
    <t>산업용소비</t>
  </si>
  <si>
    <t>재고</t>
  </si>
  <si>
    <t>정부비축</t>
  </si>
  <si>
    <t>출처:</t>
  </si>
  <si>
    <t>산업통상자원부「광물생산보고서」</t>
  </si>
  <si>
    <t>주석:</t>
  </si>
  <si>
    <t>* 재고 : 정부비축량 + 석탄 생산업체 및 연탄공장 재고량</t>
  </si>
  <si>
    <t>Notes</t>
    <phoneticPr fontId="27" type="noConversion"/>
  </si>
  <si>
    <t>가격</t>
    <phoneticPr fontId="27" type="noConversion"/>
  </si>
  <si>
    <t>기간</t>
  </si>
  <si>
    <t>LNG</t>
  </si>
  <si>
    <r>
      <t>용도별</t>
    </r>
    <r>
      <rPr>
        <b/>
        <sz val="11"/>
        <rFont val="맑은 고딕"/>
        <family val="2"/>
        <charset val="129"/>
      </rPr>
      <t xml:space="preserve"> 판매단가</t>
    </r>
    <phoneticPr fontId="27" type="noConversion"/>
  </si>
  <si>
    <t>유연탄</t>
    <phoneticPr fontId="27" type="noConversion"/>
  </si>
  <si>
    <t>http://epsis.kpx.or.kr/epsisnew/selectEkmaFucUpfChart.do?menuId=040100</t>
  </si>
  <si>
    <t>EPSIS</t>
    <phoneticPr fontId="27" type="noConversion"/>
  </si>
  <si>
    <t>2001 - 2021</t>
    <phoneticPr fontId="27" type="noConversion"/>
  </si>
  <si>
    <t>http://epsis.kpx.or.kr/epsisnew/selectEksaScfChart.do?menuId=060600</t>
    <phoneticPr fontId="27" type="noConversion"/>
  </si>
  <si>
    <t>won/kWh</t>
    <phoneticPr fontId="27" type="noConversion"/>
  </si>
  <si>
    <t>LPG 프로판</t>
    <phoneticPr fontId="27" type="noConversion"/>
  </si>
  <si>
    <t>세전공급가</t>
    <phoneticPr fontId="27" type="noConversion"/>
  </si>
  <si>
    <t>세후공급가</t>
    <phoneticPr fontId="27" type="noConversion"/>
  </si>
  <si>
    <t>충전소</t>
    <phoneticPr fontId="27" type="noConversion"/>
  </si>
  <si>
    <t>판매소</t>
    <phoneticPr fontId="27" type="noConversion"/>
  </si>
  <si>
    <t>세전공장도</t>
    <phoneticPr fontId="27" type="noConversion"/>
  </si>
  <si>
    <t>세후공장도</t>
    <phoneticPr fontId="27" type="noConversion"/>
  </si>
  <si>
    <t>구분</t>
  </si>
  <si>
    <t>에너지원</t>
  </si>
  <si>
    <t>단위</t>
  </si>
  <si>
    <t>총발열량</t>
  </si>
  <si>
    <t>순발열량</t>
  </si>
  <si>
    <t>MJ</t>
  </si>
  <si>
    <t>kcal</t>
  </si>
  <si>
    <t>석유환산톤</t>
  </si>
  <si>
    <t>석유</t>
  </si>
  <si>
    <t>원유</t>
  </si>
  <si>
    <t>kg</t>
  </si>
  <si>
    <t>휘발유</t>
  </si>
  <si>
    <t>L</t>
  </si>
  <si>
    <t>등유</t>
  </si>
  <si>
    <t>경유</t>
  </si>
  <si>
    <r>
      <t>B-A</t>
    </r>
    <r>
      <rPr>
        <sz val="10"/>
        <color rgb="FF000000"/>
        <rFont val="Calibri"/>
        <family val="2"/>
        <scheme val="minor"/>
      </rPr>
      <t>유</t>
    </r>
  </si>
  <si>
    <r>
      <t>B-B</t>
    </r>
    <r>
      <rPr>
        <sz val="10"/>
        <color rgb="FF000000"/>
        <rFont val="Calibri"/>
        <family val="2"/>
        <scheme val="minor"/>
      </rPr>
      <t>유</t>
    </r>
  </si>
  <si>
    <r>
      <t>B-C</t>
    </r>
    <r>
      <rPr>
        <sz val="10"/>
        <color rgb="FF000000"/>
        <rFont val="Calibri"/>
        <family val="2"/>
        <scheme val="minor"/>
      </rPr>
      <t>유</t>
    </r>
  </si>
  <si>
    <r>
      <t>프로판</t>
    </r>
    <r>
      <rPr>
        <sz val="10"/>
        <color rgb="FF000000"/>
        <rFont val="한양신명조"/>
        <family val="3"/>
        <charset val="129"/>
      </rPr>
      <t>(LPG1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</si>
  <si>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r>
      <t>부탄</t>
    </r>
    <r>
      <rPr>
        <sz val="10"/>
        <color rgb="FF000000"/>
        <rFont val="한양신명조"/>
        <family val="3"/>
        <charset val="129"/>
      </rPr>
      <t>(LPG3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</si>
  <si>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t>나프타</t>
  </si>
  <si>
    <t>용제</t>
  </si>
  <si>
    <t>항공유</t>
  </si>
  <si>
    <t>아스팔트</t>
  </si>
  <si>
    <t>윤활유</t>
  </si>
  <si>
    <t>석유코크스</t>
  </si>
  <si>
    <r>
      <t>부생연료유</t>
    </r>
    <r>
      <rPr>
        <sz val="10"/>
        <color rgb="FF000000"/>
        <rFont val="한양신명조"/>
        <family val="3"/>
        <charset val="129"/>
      </rPr>
      <t>1</t>
    </r>
    <r>
      <rPr>
        <sz val="10"/>
        <color rgb="FF000000"/>
        <rFont val="Calibri"/>
        <family val="2"/>
        <scheme val="minor"/>
      </rPr>
      <t>호</t>
    </r>
  </si>
  <si>
    <r>
      <t>부생연료유</t>
    </r>
    <r>
      <rPr>
        <sz val="10"/>
        <color rgb="FF000000"/>
        <rFont val="한양신명조"/>
        <family val="3"/>
        <charset val="129"/>
      </rPr>
      <t>2</t>
    </r>
    <r>
      <rPr>
        <sz val="10"/>
        <color rgb="FF000000"/>
        <rFont val="Calibri"/>
        <family val="2"/>
        <scheme val="minor"/>
      </rPr>
      <t>호</t>
    </r>
  </si>
  <si>
    <t>가스</t>
  </si>
  <si>
    <r>
      <t>천연가스</t>
    </r>
    <r>
      <rPr>
        <sz val="10"/>
        <color rgb="FF000000"/>
        <rFont val="한양신명조"/>
        <family val="3"/>
        <charset val="129"/>
      </rPr>
      <t>(LNG)</t>
    </r>
  </si>
  <si>
    <r>
      <t>도시가스</t>
    </r>
    <r>
      <rPr>
        <sz val="10"/>
        <color rgb="FF000000"/>
        <rFont val="한양신명조"/>
        <family val="3"/>
        <charset val="129"/>
      </rPr>
      <t>(LNG)</t>
    </r>
  </si>
  <si>
    <r>
      <t>Nm</t>
    </r>
    <r>
      <rPr>
        <vertAlign val="superscript"/>
        <sz val="10"/>
        <color rgb="FF000000"/>
        <rFont val="한양신명조"/>
        <family val="3"/>
        <charset val="129"/>
      </rPr>
      <t>3</t>
    </r>
  </si>
  <si>
    <r>
      <t>도시가스</t>
    </r>
    <r>
      <rPr>
        <sz val="10"/>
        <color rgb="FF000000"/>
        <rFont val="한양신명조"/>
        <family val="3"/>
        <charset val="129"/>
      </rPr>
      <t>(LPG)</t>
    </r>
  </si>
  <si>
    <t>석탄</t>
  </si>
  <si>
    <t>국내무연탄</t>
  </si>
  <si>
    <t>연료용 수입무연탄</t>
  </si>
  <si>
    <t>원료용 수입무연탄</t>
  </si>
  <si>
    <r>
      <t>연료용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</si>
  <si>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r>
      <t>원료용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</si>
  <si>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t>아역청탄</t>
  </si>
  <si>
    <t>코크스</t>
  </si>
  <si>
    <t>전기</t>
  </si>
  <si>
    <t>등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</si>
  <si>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발전기준</t>
    </r>
    <r>
      <rPr>
        <sz val="10"/>
        <color rgb="FF000000"/>
        <rFont val="한양신명조"/>
        <family val="3"/>
        <charset val="129"/>
      </rPr>
      <t>)</t>
    </r>
  </si>
  <si>
    <t>kWh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</si>
  <si>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소비기준</t>
    </r>
    <r>
      <rPr>
        <sz val="10"/>
        <color rgb="FF000000"/>
        <rFont val="한양신명조"/>
        <family val="3"/>
        <charset val="129"/>
      </rPr>
      <t>)</t>
    </r>
  </si>
  <si>
    <t>신탄</t>
  </si>
  <si>
    <t>비고</t>
  </si>
  <si>
    <r>
      <t>1. “</t>
    </r>
    <r>
      <rPr>
        <sz val="9.5"/>
        <color rgb="FF000000"/>
        <rFont val="Calibri"/>
        <family val="2"/>
        <scheme val="minor"/>
      </rPr>
      <t>총발열량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포함한 발열량을 말한다</t>
    </r>
    <r>
      <rPr>
        <sz val="9.5"/>
        <color rgb="FF000000"/>
        <rFont val="한양신명조"/>
        <family val="3"/>
        <charset val="129"/>
      </rPr>
      <t>.</t>
    </r>
  </si>
  <si>
    <r>
      <t>2. “</t>
    </r>
    <r>
      <rPr>
        <sz val="9.5"/>
        <color rgb="FF000000"/>
        <rFont val="Calibri"/>
        <family val="2"/>
        <scheme val="minor"/>
      </rPr>
      <t>순발열량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제외한 발열량을 말한다</t>
    </r>
    <r>
      <rPr>
        <sz val="9.5"/>
        <color rgb="FF000000"/>
        <rFont val="한양신명조"/>
        <family val="3"/>
        <charset val="129"/>
      </rPr>
      <t>.</t>
    </r>
  </si>
  <si>
    <r>
      <t>3. “</t>
    </r>
    <r>
      <rPr>
        <sz val="9.5"/>
        <color rgb="FF000000"/>
        <rFont val="Calibri"/>
        <family val="2"/>
        <scheme val="minor"/>
      </rPr>
      <t>석유환산톤</t>
    </r>
    <r>
      <rPr>
        <sz val="9.5"/>
        <color rgb="FF000000"/>
        <rFont val="한양신명조"/>
        <family val="3"/>
        <charset val="129"/>
      </rPr>
      <t>”(toe: ton of oil equivalent)</t>
    </r>
    <r>
      <rPr>
        <sz val="9.5"/>
        <color rgb="FF000000"/>
        <rFont val="Calibri"/>
        <family val="2"/>
        <scheme val="minor"/>
      </rPr>
      <t xml:space="preserve">이란 원유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톤</t>
    </r>
    <r>
      <rPr>
        <sz val="9.5"/>
        <color rgb="FF000000"/>
        <rFont val="한양신명조"/>
        <family val="3"/>
        <charset val="129"/>
      </rPr>
      <t>(t)</t>
    </r>
    <r>
      <rPr>
        <sz val="9.5"/>
        <color rgb="FF000000"/>
        <rFont val="Calibri"/>
        <family val="2"/>
        <scheme val="minor"/>
      </rPr>
      <t xml:space="preserve">이 갖는 열량으로 </t>
    </r>
    <r>
      <rPr>
        <sz val="9.5"/>
        <color rgb="FF000000"/>
        <rFont val="한양신명조"/>
        <family val="3"/>
        <charset val="129"/>
      </rPr>
      <t>10</t>
    </r>
    <r>
      <rPr>
        <vertAlign val="superscript"/>
        <sz val="9.5"/>
        <color rgb="FF000000"/>
        <rFont val="한양신명조"/>
        <family val="3"/>
        <charset val="129"/>
      </rPr>
      <t>7</t>
    </r>
    <r>
      <rPr>
        <sz val="9.5"/>
        <color rgb="FF000000"/>
        <rFont val="한양신명조"/>
        <family val="3"/>
        <charset val="129"/>
      </rPr>
      <t>kcal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</si>
  <si>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4. </t>
    </r>
    <r>
      <rPr>
        <sz val="9.5"/>
        <color rgb="FF000000"/>
        <rFont val="Calibri"/>
        <family val="2"/>
        <scheme val="minor"/>
      </rPr>
      <t>석탄의 발열량은 인수식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引受式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다만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코크스는 건식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乾式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</si>
  <si>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5. </t>
    </r>
    <r>
      <rPr>
        <sz val="9.5"/>
        <color rgb="FF000000"/>
        <rFont val="Calibri"/>
        <family val="2"/>
        <scheme val="minor"/>
      </rPr>
      <t xml:space="preserve">최종 에너지사용자가 사용하는 전력량 값을 열량 값으로 환산할 경우에는 </t>
    </r>
    <r>
      <rPr>
        <sz val="9.5"/>
        <color rgb="FF000000"/>
        <rFont val="한양신명조"/>
        <family val="3"/>
        <charset val="129"/>
      </rPr>
      <t>1kWh=860kcal</t>
    </r>
    <r>
      <rPr>
        <sz val="9.5"/>
        <color rgb="FF000000"/>
        <rFont val="Calibri"/>
        <family val="2"/>
        <scheme val="minor"/>
      </rPr>
      <t>를 적용한다</t>
    </r>
    <r>
      <rPr>
        <sz val="9.5"/>
        <color rgb="FF000000"/>
        <rFont val="한양신명조"/>
        <family val="3"/>
        <charset val="129"/>
      </rPr>
      <t>.</t>
    </r>
  </si>
  <si>
    <r>
      <t>6. 1cal=4.1868J</t>
    </r>
    <r>
      <rPr>
        <sz val="9.5"/>
        <color rgb="FF000000"/>
        <rFont val="Calibri"/>
        <family val="2"/>
        <scheme val="minor"/>
      </rPr>
      <t>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 xml:space="preserve">도시가스 단위인 </t>
    </r>
    <r>
      <rPr>
        <sz val="9.5"/>
        <color rgb="FF000000"/>
        <rFont val="한양신명조"/>
        <family val="3"/>
        <charset val="129"/>
      </rPr>
      <t>Nm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Calibri"/>
        <family val="2"/>
        <scheme val="minor"/>
      </rPr>
      <t xml:space="preserve">은 </t>
    </r>
    <r>
      <rPr>
        <sz val="9.5"/>
        <color rgb="FF000000"/>
        <rFont val="한양신명조"/>
        <family val="3"/>
        <charset val="129"/>
      </rPr>
      <t>0</t>
    </r>
    <r>
      <rPr>
        <sz val="9.5"/>
        <color rgb="FF000000"/>
        <rFont val="Calibri"/>
        <family val="2"/>
        <scheme val="minor"/>
      </rPr>
      <t>℃</t>
    </r>
    <r>
      <rPr>
        <sz val="9.5"/>
        <color rgb="FF000000"/>
        <rFont val="한양신명조"/>
        <family val="3"/>
        <charset val="129"/>
      </rPr>
      <t xml:space="preserve"> 1</t>
    </r>
    <r>
      <rPr>
        <sz val="9.5"/>
        <color rgb="FF000000"/>
        <rFont val="Calibri"/>
        <family val="2"/>
        <scheme val="minor"/>
      </rPr>
      <t>기압</t>
    </r>
    <r>
      <rPr>
        <sz val="9.5"/>
        <color rgb="FF000000"/>
        <rFont val="한양신명조"/>
        <family val="3"/>
        <charset val="129"/>
      </rPr>
      <t xml:space="preserve">(atm) </t>
    </r>
    <r>
      <rPr>
        <sz val="9.5"/>
        <color rgb="FF000000"/>
        <rFont val="Calibri"/>
        <family val="2"/>
        <scheme val="minor"/>
      </rPr>
      <t>상태의 부피 단위</t>
    </r>
    <r>
      <rPr>
        <sz val="9.5"/>
        <color rgb="FF000000"/>
        <rFont val="한양신명조"/>
        <family val="3"/>
        <charset val="129"/>
      </rPr>
      <t>(m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</si>
  <si>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7. </t>
    </r>
    <r>
      <rPr>
        <sz val="9.5"/>
        <color rgb="FF000000"/>
        <rFont val="Calibri"/>
        <family val="2"/>
        <scheme val="minor"/>
      </rPr>
      <t>에너지원별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은 소수점 아래 둘째 자리에서 반올림한 값이며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발열량</t>
    </r>
    <r>
      <rPr>
        <sz val="9.5"/>
        <color rgb="FF000000"/>
        <rFont val="한양신명조"/>
        <family val="3"/>
        <charset val="129"/>
      </rPr>
      <t>(kcal)</t>
    </r>
    <r>
      <rPr>
        <sz val="9.5"/>
        <color rgb="FF000000"/>
        <rFont val="Calibri"/>
        <family val="2"/>
        <scheme val="minor"/>
      </rPr>
      <t>은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 xml:space="preserve">으로부터 환산한 후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의 자리에서 반올림한 값이다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두 단위 간 상충될 경우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이 우선한다</t>
    </r>
    <r>
      <rPr>
        <sz val="9.5"/>
        <color rgb="FF000000"/>
        <rFont val="한양신명조"/>
        <family val="3"/>
        <charset val="129"/>
      </rPr>
      <t>.</t>
    </r>
  </si>
  <si>
    <t>부탄</t>
    <phoneticPr fontId="27" type="noConversion"/>
  </si>
  <si>
    <t>※ 비고</t>
  </si>
  <si>
    <t>1. 갱신시기 : M+1월 초</t>
  </si>
  <si>
    <t>2. 자료출처 : 전력시장 최종정산 기준자료로 운영자료로서 연간 전력시장통계 확정시점까지 변경될 수 있음</t>
  </si>
  <si>
    <t>3. 정산단가 산정시 전력거래대금에서 RPS의무이행비용정산금 및 배출권거래비용정산금은 제외</t>
  </si>
  <si>
    <t>양수</t>
  </si>
  <si>
    <t>정산단가</t>
    <phoneticPr fontId="27" type="noConversion"/>
  </si>
  <si>
    <r>
      <rPr>
        <sz val="11"/>
        <color theme="1"/>
        <rFont val="나눔고딕"/>
        <family val="2"/>
        <charset val="129"/>
      </rPr>
      <t>전력시장에서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전력거래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전력공급자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전력구매자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받아야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부담해야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산출하여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계산한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단위당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가격</t>
    </r>
    <phoneticPr fontId="27" type="noConversion"/>
  </si>
  <si>
    <t>전력통계에 의하면 연료전지 정산금은 발전량에만 해당되므로 fuel price로 사용</t>
    <phoneticPr fontId="27" type="noConversion"/>
  </si>
  <si>
    <r>
      <t>에너지열량 환산기준</t>
    </r>
    <r>
      <rPr>
        <b/>
        <sz val="12"/>
        <color rgb="FF000000"/>
        <rFont val="한양신명조"/>
        <family val="3"/>
        <charset val="129"/>
      </rPr>
      <t>(</t>
    </r>
    <r>
      <rPr>
        <b/>
        <sz val="12"/>
        <color rgb="FF000000"/>
        <rFont val="Calibri"/>
        <family val="2"/>
        <scheme val="minor"/>
      </rPr>
      <t>제</t>
    </r>
    <r>
      <rPr>
        <b/>
        <sz val="12"/>
        <color rgb="FF000000"/>
        <rFont val="한양신명조"/>
        <family val="3"/>
        <charset val="129"/>
      </rPr>
      <t>5</t>
    </r>
    <r>
      <rPr>
        <b/>
        <sz val="12"/>
        <color rgb="FF000000"/>
        <rFont val="Calibri"/>
        <family val="2"/>
        <scheme val="minor"/>
      </rPr>
      <t>조제</t>
    </r>
    <r>
      <rPr>
        <b/>
        <sz val="12"/>
        <color rgb="FF000000"/>
        <rFont val="한양신명조"/>
        <family val="3"/>
        <charset val="129"/>
      </rPr>
      <t>1</t>
    </r>
    <r>
      <rPr>
        <b/>
        <sz val="12"/>
        <color rgb="FF000000"/>
        <rFont val="Calibri"/>
        <family val="2"/>
        <scheme val="minor"/>
      </rPr>
      <t>항 관련</t>
    </r>
    <r>
      <rPr>
        <b/>
        <sz val="12"/>
        <color rgb="FF000000"/>
        <rFont val="한양신명조"/>
        <family val="3"/>
        <charset val="129"/>
      </rPr>
      <t>)</t>
    </r>
  </si>
  <si>
    <r>
      <t>(10</t>
    </r>
    <r>
      <rPr>
        <b/>
        <vertAlign val="superscript"/>
        <sz val="10"/>
        <color rgb="FF000000"/>
        <rFont val="한양신명조"/>
        <family val="3"/>
        <charset val="129"/>
      </rPr>
      <t>-3</t>
    </r>
    <r>
      <rPr>
        <b/>
        <sz val="10"/>
        <color rgb="FF000000"/>
        <rFont val="한양신명조"/>
        <family val="3"/>
        <charset val="129"/>
      </rPr>
      <t>toe)</t>
    </r>
  </si>
  <si>
    <r>
      <t>폐기물에너지는</t>
    </r>
    <r>
      <rPr>
        <sz val="11"/>
        <color theme="1"/>
        <rFont val="맑은 고딕"/>
        <family val="2"/>
        <charset val="129"/>
      </rPr>
      <t xml:space="preserve"> 비재생폐기물(석유, 석탄 등 화석연료에 기원한 화학섬유, 인조가죽, 비닐 등으로서 생물 기원이 아닌 폐기물을 말한다)로부터 생산된 것은 제외한다</t>
    </r>
    <phoneticPr fontId="27" type="noConversion"/>
  </si>
  <si>
    <t>즉 msw 제외</t>
    <phoneticPr fontId="27" type="noConversion"/>
  </si>
  <si>
    <t>lpgprop</t>
    <phoneticPr fontId="27" type="noConversion"/>
  </si>
  <si>
    <t>http://www.petroleum.or.kr/ko/meterial/meterial2.php?ca_id=102070&amp;mode=read</t>
    <phoneticPr fontId="27" type="noConversion"/>
  </si>
  <si>
    <t>세전공장도</t>
    <phoneticPr fontId="27" type="noConversion"/>
  </si>
  <si>
    <t>세후공장도</t>
    <phoneticPr fontId="27" type="noConversion"/>
  </si>
  <si>
    <t>대리점</t>
    <phoneticPr fontId="27" type="noConversion"/>
  </si>
  <si>
    <t>Notes</t>
    <phoneticPr fontId="27" type="noConversion"/>
  </si>
  <si>
    <t>발열량</t>
    <phoneticPr fontId="27" type="noConversion"/>
  </si>
  <si>
    <t>자동차용부탄(won/L)</t>
    <phoneticPr fontId="27" type="noConversion"/>
  </si>
  <si>
    <t>일반용부탄(won/kg)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</si>
  <si>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프로판</t>
    </r>
    <r>
      <rPr>
        <b/>
        <sz val="11"/>
        <color theme="1"/>
        <rFont val="돋움"/>
        <family val="2"/>
        <charset val="129"/>
      </rPr>
      <t>(</t>
    </r>
    <r>
      <rPr>
        <b/>
        <sz val="11"/>
        <color theme="1"/>
        <rFont val="Calibri"/>
        <family val="2"/>
      </rPr>
      <t>won</t>
    </r>
    <r>
      <rPr>
        <b/>
        <sz val="11"/>
        <color theme="1"/>
        <rFont val="돋움"/>
        <family val="2"/>
        <charset val="129"/>
      </rPr>
      <t>/kg)</t>
    </r>
    <phoneticPr fontId="27" type="noConversion"/>
  </si>
  <si>
    <t>http://www.petroleum.or.kr/ko/meterial/meterial1.php?ca_id=10101070&amp;mode=read</t>
    <phoneticPr fontId="27" type="noConversion"/>
  </si>
  <si>
    <t>7월</t>
    <phoneticPr fontId="27" type="noConversion"/>
  </si>
  <si>
    <t>1 ~ 7월</t>
    <phoneticPr fontId="27" type="noConversion"/>
  </si>
  <si>
    <t>물량</t>
    <phoneticPr fontId="27" type="noConversion"/>
  </si>
  <si>
    <t>천Bbl</t>
    <phoneticPr fontId="27" type="noConversion"/>
  </si>
  <si>
    <t>단가($/B)</t>
    <phoneticPr fontId="27" type="noConversion"/>
  </si>
  <si>
    <t>FOB</t>
    <phoneticPr fontId="27" type="noConversion"/>
  </si>
  <si>
    <t>C&amp;F</t>
    <phoneticPr fontId="27" type="noConversion"/>
  </si>
  <si>
    <t>CIF</t>
    <phoneticPr fontId="27" type="noConversion"/>
  </si>
  <si>
    <r>
      <t>금액</t>
    </r>
    <r>
      <rPr>
        <sz val="11"/>
        <color theme="1"/>
        <rFont val="맑은 고딕"/>
        <family val="2"/>
        <charset val="129"/>
      </rPr>
      <t>(천$)</t>
    </r>
    <phoneticPr fontId="27" type="noConversion"/>
  </si>
  <si>
    <t>CIF(A)</t>
    <phoneticPr fontId="27" type="noConversion"/>
  </si>
  <si>
    <r>
      <t>총수입액</t>
    </r>
    <r>
      <rPr>
        <sz val="11"/>
        <color theme="1"/>
        <rFont val="맑은 고딕"/>
        <family val="2"/>
        <charset val="129"/>
      </rPr>
      <t>(백만$)</t>
    </r>
    <phoneticPr fontId="27" type="noConversion"/>
  </si>
  <si>
    <t>Total imports(B)</t>
    <phoneticPr fontId="27" type="noConversion"/>
  </si>
  <si>
    <t>1Barrel</t>
    <phoneticPr fontId="27" type="noConversion"/>
  </si>
  <si>
    <t>kcal/kg</t>
    <phoneticPr fontId="27" type="noConversion"/>
  </si>
  <si>
    <t>$/kcal</t>
    <phoneticPr fontId="27" type="noConversion"/>
  </si>
  <si>
    <t>L</t>
    <phoneticPr fontId="27" type="noConversion"/>
  </si>
  <si>
    <t>http://rfs.kemco.or.kr/rfsm/HM/SC/HMSCEtc.do</t>
    <phoneticPr fontId="27" type="noConversion"/>
  </si>
  <si>
    <t>가격정보</t>
    <phoneticPr fontId="27" type="noConversion"/>
  </si>
  <si>
    <t>환산정보</t>
    <phoneticPr fontId="27" type="noConversion"/>
  </si>
  <si>
    <t>원유도입가격</t>
    <phoneticPr fontId="27" type="noConversion"/>
  </si>
  <si>
    <t>가격에 있어</t>
    <phoneticPr fontId="27" type="noConversion"/>
  </si>
  <si>
    <t>https://www.index.go.kr/potal/main/EachDtlPageDetail.do?idx_cd=1164</t>
  </si>
  <si>
    <r>
      <t>위</t>
    </r>
    <r>
      <rPr>
        <sz val="11"/>
        <color theme="1"/>
        <rFont val="맑은 고딕"/>
        <family val="2"/>
        <charset val="129"/>
      </rPr>
      <t xml:space="preserve"> 자료의 수입액/수입량을 사용할지?</t>
    </r>
    <phoneticPr fontId="27" type="noConversion"/>
  </si>
  <si>
    <t>원유를 정제하지 않고 바로 사용하진 않는 것으로 보임</t>
    <phoneticPr fontId="27" type="noConversion"/>
  </si>
  <si>
    <t>대리점</t>
    <phoneticPr fontId="27" type="noConversion"/>
  </si>
  <si>
    <t>주유소</t>
    <phoneticPr fontId="27" type="noConversion"/>
  </si>
  <si>
    <t>kcal/L</t>
    <phoneticPr fontId="27" type="noConversion"/>
  </si>
  <si>
    <t>won/kcal</t>
    <phoneticPr fontId="27" type="noConversion"/>
  </si>
  <si>
    <t>lpgbut</t>
    <phoneticPr fontId="27" type="noConversion"/>
  </si>
  <si>
    <r>
      <t>가정</t>
    </r>
    <r>
      <rPr>
        <sz val="11"/>
        <color theme="1"/>
        <rFont val="맑은 고딕"/>
        <family val="2"/>
        <charset val="129"/>
      </rPr>
      <t xml:space="preserve"> 상업, 취사, 난방용, 산업용</t>
    </r>
    <phoneticPr fontId="27" type="noConversion"/>
  </si>
  <si>
    <r>
      <t>자동차</t>
    </r>
    <r>
      <rPr>
        <sz val="11"/>
        <color theme="1"/>
        <rFont val="맑은 고딕"/>
        <family val="2"/>
        <charset val="129"/>
      </rPr>
      <t>, 산업용, 석유화학원료</t>
    </r>
    <phoneticPr fontId="27" type="noConversion"/>
  </si>
  <si>
    <t>용도구분</t>
    <phoneticPr fontId="27" type="noConversion"/>
  </si>
  <si>
    <t>lpgprop, lpgbut</t>
    <phoneticPr fontId="27" type="noConversion"/>
  </si>
  <si>
    <t>kcal/ton</t>
    <phoneticPr fontId="27" type="noConversion"/>
  </si>
  <si>
    <t>won/L</t>
    <phoneticPr fontId="27" type="noConversion"/>
  </si>
  <si>
    <t>2019사용</t>
    <phoneticPr fontId="27" type="noConversion"/>
  </si>
  <si>
    <r>
      <t>2019</t>
    </r>
    <r>
      <rPr>
        <b/>
        <sz val="11"/>
        <color theme="1"/>
        <rFont val="맑은 고딕"/>
        <family val="3"/>
        <charset val="129"/>
      </rPr>
      <t>사용</t>
    </r>
    <phoneticPr fontId="27" type="noConversion"/>
  </si>
  <si>
    <r>
      <t>2019</t>
    </r>
    <r>
      <rPr>
        <b/>
        <sz val="11"/>
        <color theme="1"/>
        <rFont val="맑은 고딕"/>
        <family val="2"/>
        <charset val="129"/>
      </rPr>
      <t>사용</t>
    </r>
    <phoneticPr fontId="27" type="noConversion"/>
  </si>
  <si>
    <t>kcal/L</t>
    <phoneticPr fontId="27" type="noConversion"/>
  </si>
  <si>
    <t>won/kcal</t>
    <phoneticPr fontId="27" type="noConversion"/>
  </si>
  <si>
    <t>세전공장가</t>
    <phoneticPr fontId="27" type="noConversion"/>
  </si>
  <si>
    <t>세전공장가</t>
    <phoneticPr fontId="27" type="noConversion"/>
  </si>
  <si>
    <t>2019사용</t>
    <phoneticPr fontId="27" type="noConversion"/>
  </si>
  <si>
    <t>http://www.petroleum.or.kr/ko/meterial/meterial3.php?ca_id=1030b0&amp;mode=read</t>
    <phoneticPr fontId="27" type="noConversion"/>
  </si>
  <si>
    <t>https://www.motie.go.kr/common/download.do?fid=bbs&amp;bbs_cd_n=98&amp;bbs_seq_n=725&amp;file_seq_n=1</t>
    <phoneticPr fontId="27" type="noConversion"/>
  </si>
  <si>
    <t>Page 3</t>
    <phoneticPr fontId="27" type="noConversion"/>
  </si>
  <si>
    <t>http://www.index.go.kr/potal/stts/idxMain/selectPoSttsIdxMainPrint.do?idx_cd=1166&amp;board_cd=INDX_001</t>
    <phoneticPr fontId="27" type="noConversion"/>
  </si>
  <si>
    <t>URL:</t>
    <phoneticPr fontId="27" type="noConversion"/>
  </si>
  <si>
    <r>
      <t>B - C(</t>
    </r>
    <r>
      <rPr>
        <b/>
        <sz val="11"/>
        <color theme="1"/>
        <rFont val="Calibri"/>
        <family val="3"/>
      </rPr>
      <t>won/L</t>
    </r>
    <r>
      <rPr>
        <b/>
        <sz val="11"/>
        <color theme="1"/>
        <rFont val="맑은 고딕"/>
        <family val="2"/>
        <charset val="129"/>
      </rPr>
      <t>)</t>
    </r>
    <phoneticPr fontId="27" type="noConversion"/>
  </si>
  <si>
    <t>휘발유(won/L)</t>
    <phoneticPr fontId="27" type="noConversion"/>
  </si>
  <si>
    <t>경유(won/L)</t>
    <phoneticPr fontId="27" type="noConversion"/>
  </si>
  <si>
    <t>LPG but(won/kg)</t>
    <phoneticPr fontId="27" type="noConversion"/>
  </si>
  <si>
    <t>중유,B-C(won/L)</t>
    <phoneticPr fontId="27" type="noConversion"/>
  </si>
  <si>
    <t>LPG prop(won/kg)</t>
    <phoneticPr fontId="27" type="noConversion"/>
  </si>
  <si>
    <t>LNG(won/kg)</t>
    <phoneticPr fontId="27" type="noConversion"/>
  </si>
  <si>
    <t>유연탄(won/kg)</t>
    <phoneticPr fontId="27" type="noConversion"/>
  </si>
  <si>
    <r>
      <t>전기</t>
    </r>
    <r>
      <rPr>
        <sz val="11"/>
        <color theme="1"/>
        <rFont val="맑은 고딕"/>
        <family val="3"/>
        <charset val="129"/>
      </rPr>
      <t>(won/kwh)</t>
    </r>
    <phoneticPr fontId="27" type="noConversion"/>
  </si>
  <si>
    <r>
      <t>열</t>
    </r>
    <r>
      <rPr>
        <sz val="11"/>
        <color theme="1"/>
        <rFont val="맑은 고딕"/>
        <family val="3"/>
        <charset val="129"/>
      </rPr>
      <t>(won/10000kcal)</t>
    </r>
    <phoneticPr fontId="27" type="noConversion"/>
  </si>
  <si>
    <r>
      <t>수송용</t>
    </r>
    <r>
      <rPr>
        <sz val="11"/>
        <color theme="1"/>
        <rFont val="맑은 고딕"/>
        <family val="2"/>
        <charset val="129"/>
      </rPr>
      <t xml:space="preserve"> 등</t>
    </r>
    <phoneticPr fontId="27" type="noConversion"/>
  </si>
  <si>
    <t>난방, 산업용 등</t>
    <phoneticPr fontId="27" type="noConversion"/>
  </si>
  <si>
    <t>발전용 등</t>
    <phoneticPr fontId="27" type="noConversion"/>
  </si>
  <si>
    <r>
      <rPr>
        <sz val="11"/>
        <color theme="1"/>
        <rFont val="Calibri"/>
        <family val="3"/>
        <charset val="129"/>
        <scheme val="minor"/>
      </rPr>
      <t>실내</t>
    </r>
    <r>
      <rPr>
        <sz val="11"/>
        <color theme="1"/>
        <rFont val="맑은 고딕"/>
        <family val="2"/>
        <charset val="129"/>
      </rPr>
      <t xml:space="preserve"> 등유(won/L)</t>
    </r>
    <phoneticPr fontId="27" type="noConversion"/>
  </si>
  <si>
    <t>https://www.korea.kr/news/pressReleaseView.do?newsId=156449444</t>
    <phoneticPr fontId="27" type="noConversion"/>
  </si>
  <si>
    <t>Category</t>
    <phoneticPr fontId="27" type="noConversion"/>
  </si>
  <si>
    <t>http://www.petroleum.or.kr/ko/meterial/meterial2.php?ca_id=102030&amp;mode=read</t>
    <phoneticPr fontId="27" type="noConversion"/>
  </si>
  <si>
    <t>http://www.petroleum.or.kr/ko/meterial/meterial2.php?ca_id=102060&amp;mode=read</t>
    <phoneticPr fontId="27" type="noConversion"/>
  </si>
  <si>
    <t>http://www.petroleum.or.kr/ko/meterial/meterial2.php?ca_id=102020&amp;mode=read</t>
    <phoneticPr fontId="27" type="noConversion"/>
  </si>
  <si>
    <t>http://www.petroleum.or.kr/ko/meterial/meterial2.php?ca_id=102040&amp;mode=read</t>
    <phoneticPr fontId="27" type="noConversion"/>
  </si>
  <si>
    <t>http://epsis.kpx.or.kr/epsisnew/selectEkmaUpsBftChart.do?menuId=040701</t>
    <phoneticPr fontId="27" type="noConversion"/>
  </si>
  <si>
    <r>
      <rPr>
        <sz val="11"/>
        <color theme="1"/>
        <rFont val="Calibri"/>
        <family val="3"/>
        <charset val="129"/>
        <scheme val="minor"/>
      </rPr>
      <t>1000</t>
    </r>
    <r>
      <rPr>
        <sz val="11"/>
        <color theme="1"/>
        <rFont val="Calibri"/>
        <family val="3"/>
      </rPr>
      <t>ton</t>
    </r>
    <phoneticPr fontId="27" type="noConversion"/>
  </si>
  <si>
    <t>https://www.daesungcleanenergy.co.kr/supply/gasinfo_about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</si>
  <si>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경유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</si>
  <si>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r>
      <t>휘발유</t>
    </r>
    <r>
      <rPr>
        <b/>
        <sz val="11"/>
        <color theme="1"/>
        <rFont val="맑은 고딕"/>
        <family val="2"/>
        <charset val="129"/>
      </rPr>
      <t>(won/L)</t>
    </r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</si>
  <si>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등유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</si>
  <si>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t>사용요금(단일요금)</t>
    <phoneticPr fontId="27" type="noConversion"/>
  </si>
  <si>
    <t>난방용</t>
    <phoneticPr fontId="27" type="noConversion"/>
  </si>
  <si>
    <t>냉방용</t>
    <phoneticPr fontId="27" type="noConversion"/>
  </si>
  <si>
    <t>업무용</t>
    <phoneticPr fontId="27" type="noConversion"/>
  </si>
  <si>
    <t>공공용</t>
    <phoneticPr fontId="27" type="noConversion"/>
  </si>
  <si>
    <t>won/Mcal</t>
    <phoneticPr fontId="27" type="noConversion"/>
  </si>
  <si>
    <t>Mcal</t>
    <phoneticPr fontId="27" type="noConversion"/>
  </si>
  <si>
    <t>https://www.kdhc.co.kr/cyb/Cy_Content/CM2017.do</t>
    <phoneticPr fontId="27" type="noConversion"/>
  </si>
  <si>
    <r>
      <t>한국지역난방공사의</t>
    </r>
    <r>
      <rPr>
        <b/>
        <sz val="11"/>
        <color theme="1"/>
        <rFont val="맑은 고딕"/>
        <family val="2"/>
        <charset val="129"/>
      </rPr>
      <t xml:space="preserve"> 열요금표</t>
    </r>
    <phoneticPr fontId="27" type="noConversion"/>
  </si>
  <si>
    <t>Jet Fuel Price</t>
    <phoneticPr fontId="27" type="noConversion"/>
  </si>
  <si>
    <t>$/bbl</t>
    <phoneticPr fontId="27" type="noConversion"/>
  </si>
  <si>
    <t>https://www.airportal.go.kr/down/filedown.jsp?file=/upload/newAttrends/aviation202001.pdf&amp;file2=aviation202001.pdf</t>
  </si>
  <si>
    <t>Page 83</t>
    <phoneticPr fontId="27" type="noConversion"/>
  </si>
  <si>
    <t>1bbl</t>
    <phoneticPr fontId="27" type="noConversion"/>
  </si>
  <si>
    <t>L</t>
    <phoneticPr fontId="27" type="noConversion"/>
  </si>
  <si>
    <t>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</t>
    <phoneticPr fontId="27" type="noConversion"/>
  </si>
  <si>
    <t>Page 64</t>
    <phoneticPr fontId="27" type="noConversion"/>
  </si>
  <si>
    <t>BFPaT-pretax-electricity</t>
  </si>
  <si>
    <t>BFPaT-pretax-coal</t>
  </si>
  <si>
    <t>BFPaT-pretax-nuclear</t>
  </si>
  <si>
    <t>BFPaT-pretax-biomass</t>
  </si>
  <si>
    <t>BFPaT-pretax-petgas</t>
  </si>
  <si>
    <t>BFPaT-pretax-petdies</t>
  </si>
  <si>
    <t>BFPaT-pretax-biogas</t>
  </si>
  <si>
    <t>BFPaT-pretax-biodies</t>
  </si>
  <si>
    <t>BFPaT-pretax-jetkerosene</t>
  </si>
  <si>
    <t>BFPaT-pretax-heat</t>
  </si>
  <si>
    <t>BFPaT-pretax-lignite</t>
  </si>
  <si>
    <t>BFPaT-pretax-crude</t>
  </si>
  <si>
    <t>BFPaT-pretax-heavyfueloil</t>
  </si>
  <si>
    <t>BFPaT-pretax-lpgpropbut</t>
  </si>
  <si>
    <t>BFPaT-pretax-hydrogen</t>
  </si>
  <si>
    <t>BFPaT-pretax-natgas</t>
  </si>
  <si>
    <t>https://www.engineeringtoolbox.com/fuels-higher-calorific-values-d_169.html</t>
    <phoneticPr fontId="27" type="noConversion"/>
  </si>
  <si>
    <t>연료비</t>
    <phoneticPr fontId="27" type="noConversion"/>
  </si>
  <si>
    <t>won/kg</t>
    <phoneticPr fontId="27" type="noConversion"/>
  </si>
  <si>
    <t>https://www.ev.or.kr/jf/rDlF.do?fileId=GP0RBD7CQHRL&amp;fileSeq=3&amp;useSecurity=&amp;uploadMode=db</t>
    <phoneticPr fontId="27" type="noConversion"/>
  </si>
  <si>
    <r>
      <t xml:space="preserve">2021 </t>
    </r>
    <r>
      <rPr>
        <b/>
        <sz val="11"/>
        <color theme="1"/>
        <rFont val="Calibri"/>
        <family val="3"/>
        <charset val="129"/>
        <scheme val="minor"/>
      </rPr>
      <t>수소 충전</t>
    </r>
    <r>
      <rPr>
        <b/>
        <sz val="11"/>
        <color theme="1"/>
        <rFont val="돋움"/>
        <family val="2"/>
        <charset val="129"/>
      </rPr>
      <t xml:space="preserve"> 가격</t>
    </r>
    <phoneticPr fontId="27" type="noConversion"/>
  </si>
  <si>
    <r>
      <t>수소</t>
    </r>
    <r>
      <rPr>
        <b/>
        <sz val="11"/>
        <color theme="1"/>
        <rFont val="맑은 고딕"/>
        <family val="2"/>
        <charset val="129"/>
      </rPr>
      <t xml:space="preserve"> kg -&gt; kWh 단위환산</t>
    </r>
    <phoneticPr fontId="27" type="noConversion"/>
  </si>
  <si>
    <r>
      <t>수소차</t>
    </r>
    <r>
      <rPr>
        <b/>
        <sz val="11"/>
        <color theme="1"/>
        <rFont val="돋움"/>
        <family val="2"/>
        <charset val="129"/>
      </rPr>
      <t xml:space="preserve"> 연료비</t>
    </r>
    <phoneticPr fontId="27" type="noConversion"/>
  </si>
  <si>
    <t>2022-2030</t>
    <phoneticPr fontId="27" type="noConversion"/>
  </si>
  <si>
    <t>CAGR</t>
    <phoneticPr fontId="27" type="noConversion"/>
  </si>
  <si>
    <t>1kg</t>
    <phoneticPr fontId="27" type="noConversion"/>
  </si>
  <si>
    <t>Higher</t>
    <phoneticPr fontId="27" type="noConversion"/>
  </si>
  <si>
    <t>Lower</t>
    <phoneticPr fontId="27" type="noConversion"/>
  </si>
  <si>
    <t>avg</t>
    <phoneticPr fontId="27" type="noConversion"/>
  </si>
  <si>
    <t>2030-2040</t>
    <phoneticPr fontId="27" type="noConversion"/>
  </si>
  <si>
    <r>
      <t>2040년</t>
    </r>
    <r>
      <rPr>
        <sz val="11"/>
        <color theme="1"/>
        <rFont val="돋움"/>
        <family val="2"/>
        <charset val="129"/>
      </rPr>
      <t xml:space="preserve"> 이후 가격 동결</t>
    </r>
    <phoneticPr fontId="27" type="noConversion"/>
  </si>
  <si>
    <t>Page 24</t>
    <phoneticPr fontId="27" type="noConversion"/>
  </si>
  <si>
    <t>https://www.kistep.re.kr/boardDownload.es?bid=0031&amp;list_no=34997&amp;seq=12808</t>
    <phoneticPr fontId="27" type="noConversion"/>
  </si>
  <si>
    <t>fuel price</t>
    <phoneticPr fontId="27" type="noConversion"/>
  </si>
  <si>
    <t>발열량은 신재생에너지 보급통계 환산 기준</t>
    <phoneticPr fontId="27" type="noConversion"/>
  </si>
  <si>
    <t>https://www.korea.kr/news/policyNewsView.do?newsId=148879769</t>
    <phoneticPr fontId="27" type="noConversion"/>
  </si>
  <si>
    <r>
      <t>수송분야에만</t>
    </r>
    <r>
      <rPr>
        <sz val="11"/>
        <color theme="1"/>
        <rFont val="맑은 고딕"/>
        <family val="2"/>
        <charset val="129"/>
      </rPr>
      <t xml:space="preserve"> 사용</t>
    </r>
    <phoneticPr fontId="27" type="noConversion"/>
  </si>
  <si>
    <t>MJ/L</t>
    <phoneticPr fontId="27" type="noConversion"/>
  </si>
  <si>
    <t>won/MJ</t>
    <phoneticPr fontId="27" type="noConversion"/>
  </si>
  <si>
    <t>품목별 국가별  수출입실적</t>
  </si>
  <si>
    <t>통계기준:수리일,조회구분:2018~2021,품목명:목재 펠릿(pellet),국가:[]</t>
  </si>
  <si>
    <t>단위:천 불(USD 1,000) / 톤(TON)</t>
  </si>
  <si>
    <t>품목명</t>
  </si>
  <si>
    <t>품목코드</t>
  </si>
  <si>
    <t>국가명</t>
  </si>
  <si>
    <t>수출중량</t>
  </si>
  <si>
    <t>수입중량</t>
  </si>
  <si>
    <t>수출금액</t>
  </si>
  <si>
    <t>수입금액</t>
  </si>
  <si>
    <t>무역수지</t>
  </si>
  <si>
    <t>총계</t>
  </si>
  <si>
    <t>목재 펠릿(pellet)</t>
  </si>
  <si>
    <t>호주</t>
  </si>
  <si>
    <t>브라질</t>
  </si>
  <si>
    <t>캐나다</t>
  </si>
  <si>
    <t>중국</t>
  </si>
  <si>
    <t>독일</t>
  </si>
  <si>
    <t>이디오피아</t>
  </si>
  <si>
    <t>홍콩</t>
  </si>
  <si>
    <t>인도네시아</t>
  </si>
  <si>
    <t>이탈리아</t>
  </si>
  <si>
    <t>일본</t>
  </si>
  <si>
    <t>라트비아</t>
  </si>
  <si>
    <t>말레이시아</t>
  </si>
  <si>
    <t>네덜란드</t>
  </si>
  <si>
    <t>뉴질랜드</t>
  </si>
  <si>
    <t>필리핀</t>
  </si>
  <si>
    <t>폴란드</t>
  </si>
  <si>
    <t>러시아 연방</t>
  </si>
  <si>
    <t>싱가포르</t>
  </si>
  <si>
    <t>태국</t>
  </si>
  <si>
    <t>대만</t>
  </si>
  <si>
    <t>우크라이나</t>
  </si>
  <si>
    <t>미국</t>
  </si>
  <si>
    <t>우즈베크</t>
  </si>
  <si>
    <t>베트남</t>
  </si>
  <si>
    <t>남아프리카공화국</t>
  </si>
  <si>
    <t>기타국</t>
  </si>
  <si>
    <t>이집트</t>
  </si>
  <si>
    <t>스페인</t>
  </si>
  <si>
    <t>이라크</t>
  </si>
  <si>
    <t>스리랑카</t>
  </si>
  <si>
    <t>리투아니아</t>
  </si>
  <si>
    <t>칠레</t>
  </si>
  <si>
    <t>미얀마</t>
  </si>
  <si>
    <t>캄보디아</t>
  </si>
  <si>
    <t>영국</t>
  </si>
  <si>
    <t>오스트리아</t>
  </si>
  <si>
    <t>터키</t>
  </si>
  <si>
    <t>인도</t>
  </si>
  <si>
    <t>프랑스</t>
  </si>
  <si>
    <t>https://unipass.customs.go.kr/ets/index.do</t>
    <phoneticPr fontId="27" type="noConversion"/>
  </si>
  <si>
    <t>수입중량</t>
    <phoneticPr fontId="27" type="noConversion"/>
  </si>
  <si>
    <t>USD/ton</t>
    <phoneticPr fontId="27" type="noConversion"/>
  </si>
  <si>
    <r>
      <rPr>
        <sz val="11"/>
        <color theme="1"/>
        <rFont val="Calibri"/>
        <family val="3"/>
        <charset val="129"/>
        <scheme val="minor"/>
      </rPr>
      <t>수입액</t>
    </r>
    <r>
      <rPr>
        <sz val="11"/>
        <color theme="1"/>
        <rFont val="Calibri"/>
        <family val="2"/>
        <scheme val="minor"/>
      </rPr>
      <t>(1000USD)</t>
    </r>
    <phoneticPr fontId="27" type="noConversion"/>
  </si>
  <si>
    <t>http://www.fki.or.kr/Common/Download.aspx?id=b4217106-10b7-424a-88bd-33e41f7d5b9d</t>
    <phoneticPr fontId="27" type="noConversion"/>
  </si>
  <si>
    <t>Page 22</t>
    <phoneticPr fontId="27" type="noConversion"/>
  </si>
  <si>
    <t>https://www.knrec.or.kr/download/file_download.aspx?key=45&amp;gubun=statistics&amp;div=FILE_NM1</t>
  </si>
  <si>
    <t>Page 57</t>
    <phoneticPr fontId="27" type="noConversion"/>
  </si>
  <si>
    <t>https://worldbioenergy.org/uploads/201210%20WBA%20GBS%202020.pdf</t>
    <phoneticPr fontId="27" type="noConversion"/>
  </si>
  <si>
    <r>
      <t>바이오디젤</t>
    </r>
    <r>
      <rPr>
        <sz val="11"/>
        <color theme="1"/>
        <rFont val="맑은 고딕"/>
        <family val="2"/>
        <charset val="129"/>
      </rPr>
      <t xml:space="preserve"> 원가 cross check</t>
    </r>
    <phoneticPr fontId="27" type="noConversion"/>
  </si>
  <si>
    <r>
      <t>대부분</t>
    </r>
    <r>
      <rPr>
        <sz val="11"/>
        <color theme="1"/>
        <rFont val="맑은 고딕"/>
        <family val="2"/>
        <charset val="129"/>
      </rPr>
      <t xml:space="preserve"> 수입</t>
    </r>
    <phoneticPr fontId="27" type="noConversion"/>
  </si>
  <si>
    <t>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</t>
    <phoneticPr fontId="27" type="noConversion"/>
  </si>
  <si>
    <t>Page 22</t>
    <phoneticPr fontId="27" type="noConversion"/>
  </si>
  <si>
    <t>Generation fuel price</t>
    <phoneticPr fontId="27" type="noConversion"/>
  </si>
  <si>
    <t>Electricity price by purpose</t>
    <phoneticPr fontId="27" type="noConversion"/>
  </si>
  <si>
    <t>Settlement price by fuel</t>
    <phoneticPr fontId="27" type="noConversion"/>
  </si>
  <si>
    <t>Natural gas price</t>
    <phoneticPr fontId="27" type="noConversion"/>
  </si>
  <si>
    <t>MOTIE</t>
    <phoneticPr fontId="27" type="noConversion"/>
  </si>
  <si>
    <t>City gas price by purpose</t>
    <phoneticPr fontId="27" type="noConversion"/>
  </si>
  <si>
    <t>Price trend of oil products</t>
    <phoneticPr fontId="27" type="noConversion"/>
  </si>
  <si>
    <r>
      <t xml:space="preserve">Domestic petroleum price trend </t>
    </r>
    <r>
      <rPr>
        <b/>
        <sz val="11"/>
        <rFont val="Calibri"/>
        <family val="2"/>
      </rPr>
      <t>(petgas)</t>
    </r>
    <phoneticPr fontId="27" type="noConversion"/>
  </si>
  <si>
    <r>
      <rPr>
        <b/>
        <sz val="11"/>
        <rFont val="Calibri"/>
        <family val="3"/>
      </rPr>
      <t xml:space="preserve">Domestic diesel price trend </t>
    </r>
    <r>
      <rPr>
        <b/>
        <sz val="11"/>
        <rFont val="Calibri"/>
        <family val="2"/>
      </rPr>
      <t>(petdies)</t>
    </r>
    <phoneticPr fontId="27" type="noConversion"/>
  </si>
  <si>
    <r>
      <rPr>
        <b/>
        <sz val="11"/>
        <rFont val="Calibri"/>
        <family val="3"/>
      </rPr>
      <t>Domestic LNG price trend</t>
    </r>
    <r>
      <rPr>
        <b/>
        <sz val="11"/>
        <rFont val="Calibri"/>
        <family val="2"/>
      </rPr>
      <t>(lpgpropbut)</t>
    </r>
    <phoneticPr fontId="27" type="noConversion"/>
  </si>
  <si>
    <r>
      <rPr>
        <b/>
        <sz val="11"/>
        <rFont val="Calibri"/>
        <family val="3"/>
      </rPr>
      <t xml:space="preserve">Domestic kerosene price trend </t>
    </r>
    <r>
      <rPr>
        <b/>
        <sz val="11"/>
        <rFont val="Calibri"/>
        <family val="2"/>
      </rPr>
      <t>(jetkersosene)</t>
    </r>
    <phoneticPr fontId="27" type="noConversion"/>
  </si>
  <si>
    <r>
      <rPr>
        <b/>
        <sz val="11"/>
        <rFont val="Calibri"/>
        <family val="3"/>
      </rPr>
      <t xml:space="preserve">Domestic B-C oil price trend </t>
    </r>
    <r>
      <rPr>
        <b/>
        <sz val="11"/>
        <rFont val="Calibri"/>
        <family val="2"/>
      </rPr>
      <t>(heavyfueloil)</t>
    </r>
    <phoneticPr fontId="27" type="noConversion"/>
  </si>
  <si>
    <t>Energy conversion chart</t>
    <phoneticPr fontId="27" type="noConversion"/>
  </si>
  <si>
    <t>Partial revision of the Enforcement Regulations of the Energy Act</t>
  </si>
  <si>
    <t>Oil product by purpose</t>
    <phoneticPr fontId="27" type="noConversion"/>
  </si>
  <si>
    <t>Korea Petroleum Association</t>
    <phoneticPr fontId="27" type="noConversion"/>
  </si>
  <si>
    <t>Oil industry statistics</t>
    <phoneticPr fontId="27" type="noConversion"/>
  </si>
  <si>
    <t>Korea distributed heating corporation - heat price</t>
    <phoneticPr fontId="27" type="noConversion"/>
  </si>
  <si>
    <t>Korea distributed heating corporation</t>
    <phoneticPr fontId="27" type="noConversion"/>
  </si>
  <si>
    <t>Heat price</t>
    <phoneticPr fontId="27" type="noConversion"/>
  </si>
  <si>
    <t>Jet fuel price</t>
    <phoneticPr fontId="27" type="noConversion"/>
  </si>
  <si>
    <t>Korea aviation association</t>
    <phoneticPr fontId="27" type="noConversion"/>
  </si>
  <si>
    <r>
      <t xml:space="preserve">Jet fuel </t>
    </r>
    <r>
      <rPr>
        <sz val="11"/>
        <color theme="1"/>
        <rFont val="맑은 고딕"/>
        <family val="2"/>
        <charset val="129"/>
      </rPr>
      <t xml:space="preserve">Platts </t>
    </r>
    <r>
      <rPr>
        <sz val="11"/>
        <color theme="1"/>
        <rFont val="Calibri"/>
        <family val="2"/>
      </rPr>
      <t>index and price by region</t>
    </r>
    <phoneticPr fontId="27" type="noConversion"/>
  </si>
  <si>
    <t>Energy tax</t>
    <phoneticPr fontId="27" type="noConversion"/>
  </si>
  <si>
    <t>National Assembly Budget Office</t>
    <phoneticPr fontId="27" type="noConversion"/>
  </si>
  <si>
    <t>Current status of tax levy for energy tax in Korea.</t>
    <phoneticPr fontId="27" type="noConversion"/>
  </si>
  <si>
    <t>Hydrogen fuel price forecast</t>
    <phoneticPr fontId="27" type="noConversion"/>
  </si>
  <si>
    <t>Korea Institute of S&amp;T Evaluation and Planning</t>
    <phoneticPr fontId="27" type="noConversion"/>
  </si>
  <si>
    <t>Hydrogen price per kg</t>
    <phoneticPr fontId="27" type="noConversion"/>
  </si>
  <si>
    <t>Biomass fuel price</t>
    <phoneticPr fontId="27" type="noConversion"/>
  </si>
  <si>
    <t>National Tax Service</t>
    <phoneticPr fontId="27" type="noConversion"/>
  </si>
  <si>
    <t>2018-2021 Import and export of wood pellet by country</t>
    <phoneticPr fontId="27" type="noConversion"/>
  </si>
  <si>
    <t>Biodiesel price</t>
    <phoneticPr fontId="27" type="noConversion"/>
  </si>
  <si>
    <t>KEEI</t>
    <phoneticPr fontId="27" type="noConversion"/>
  </si>
  <si>
    <t>Subtotal of raw materials and sub-materials in the analysis of production cost of biodiesel producers.</t>
    <phoneticPr fontId="27" type="noConversion"/>
  </si>
  <si>
    <t>Energy conversion rate of renewable energy</t>
    <phoneticPr fontId="27" type="noConversion"/>
  </si>
  <si>
    <t>Korea Energy Corporation</t>
    <phoneticPr fontId="27" type="noConversion"/>
  </si>
  <si>
    <t>Energy conversion rate</t>
    <phoneticPr fontId="27" type="noConversion"/>
  </si>
  <si>
    <t>We used 2019 price for petgas, petdies, lpgpropbut, jetkerosene, heavyfueloil</t>
    <phoneticPr fontId="27" type="noConversion"/>
  </si>
  <si>
    <t>We used the annual change rate from the EI dataset (US).</t>
    <phoneticPr fontId="27" type="noConversion"/>
  </si>
  <si>
    <t xml:space="preserve">We allocated all crude oil for industrial use, as the entire amount will be refined domestically. </t>
    <phoneticPr fontId="27" type="noConversion"/>
  </si>
  <si>
    <t>Biogas is not included in the dataset as its share is &lt;0.1% of the total bioenergy.</t>
    <phoneticPr fontId="27" type="noConversion"/>
  </si>
  <si>
    <t>We applied the import price of wood pellet for biomass.</t>
    <phoneticPr fontId="27" type="noConversion"/>
  </si>
  <si>
    <t>We seperated 'jetkerosene-fee' into jetfuel and kerosene for domestic purposes.</t>
    <phoneticPr fontId="27" type="noConversion"/>
  </si>
  <si>
    <t>Hydrogen is used only for vehicles in South Korea.</t>
    <phoneticPr fontId="27" type="noConversion"/>
  </si>
  <si>
    <r>
      <rPr>
        <sz val="11"/>
        <color theme="1"/>
        <rFont val="Calibri"/>
        <family val="3"/>
      </rPr>
      <t>Code</t>
    </r>
    <r>
      <rPr>
        <sz val="11"/>
        <color theme="1"/>
        <rFont val="맑은 고딕"/>
        <family val="2"/>
        <charset val="129"/>
      </rPr>
      <t xml:space="preserve"> 44,01,31,0000</t>
    </r>
    <phoneticPr fontId="27" type="noConversion"/>
  </si>
  <si>
    <t>발열량은 연도와 상관없이 1, 2, 3, 4급의 평균</t>
    <phoneticPr fontId="27" type="noConversion"/>
  </si>
  <si>
    <t>coal 용도</t>
    <phoneticPr fontId="71" type="noConversion"/>
  </si>
  <si>
    <t>coal, lignite</t>
    <phoneticPr fontId="71" type="noConversion"/>
  </si>
  <si>
    <t>dist-heat</t>
    <phoneticPr fontId="71" type="noConversion"/>
  </si>
  <si>
    <t>http://epsis.kpx.or.kr/epsisnew/selectEkpoBcrGrid.do?menuId=020400</t>
    <phoneticPr fontId="71" type="noConversion"/>
  </si>
  <si>
    <t>coal</t>
    <phoneticPr fontId="71" type="noConversion"/>
  </si>
  <si>
    <t>bldgs</t>
    <phoneticPr fontId="7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</si>
  <si>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71" type="noConversion"/>
  </si>
  <si>
    <t>KOSIS</t>
    <phoneticPr fontId="27" type="noConversion"/>
  </si>
  <si>
    <r>
      <t>제품별</t>
    </r>
    <r>
      <rPr>
        <sz val="11"/>
        <color theme="1"/>
        <rFont val="맑은 고딕"/>
        <family val="2"/>
        <charset val="129"/>
      </rPr>
      <t xml:space="preserve"> 산업별 소비</t>
    </r>
    <phoneticPr fontId="27" type="noConversion"/>
  </si>
  <si>
    <t>https://kosis.kr/statHtml/statHtml.do?orgId=318&amp;tblId=TX_31801_A006&amp;conn_path=I2</t>
    <phoneticPr fontId="27" type="noConversion"/>
  </si>
  <si>
    <r>
      <t>석유제품별</t>
    </r>
    <r>
      <rPr>
        <b/>
        <sz val="11"/>
        <color theme="1"/>
        <rFont val="맑은 고딕"/>
        <family val="2"/>
        <charset val="129"/>
      </rPr>
      <t xml:space="preserve"> 용도별 구분</t>
    </r>
    <phoneticPr fontId="27" type="noConversion"/>
  </si>
  <si>
    <t>KOSIS, 제품별 산업별 소비</t>
    <phoneticPr fontId="27" type="noConversion"/>
  </si>
  <si>
    <t>전기자동차 충전전력요금</t>
  </si>
  <si>
    <t>(1) 환경친화적 자동차의 개발 및 보급촉진에 관한 법률 제2조 제3호에 따른 전기자동차(단, 이륜자동차는 제외) 충전설비</t>
  </si>
  <si>
    <t>전기자동차 충전전력</t>
  </si>
  <si>
    <t>기본요금</t>
  </si>
  <si>
    <t>(원/kW)</t>
  </si>
  <si>
    <t>전력량 요금(원/kWh)</t>
  </si>
  <si>
    <t>시간대</t>
  </si>
  <si>
    <t>여름철</t>
  </si>
  <si>
    <t>봄·가을철</t>
  </si>
  <si>
    <t>겨울철</t>
  </si>
  <si>
    <t>자가소비</t>
  </si>
  <si>
    <t>저압</t>
  </si>
  <si>
    <t>경부하</t>
  </si>
  <si>
    <t>중간부하</t>
  </si>
  <si>
    <t>최대부하</t>
  </si>
  <si>
    <t>고압</t>
  </si>
  <si>
    <t>https://cyber.kepco.co.kr/ckepco/front/jsp/CY/E/E/CYEEHP00108.jsp</t>
    <phoneticPr fontId="27" type="noConversion"/>
  </si>
  <si>
    <t>적용일자 : 2022년 4월 1일</t>
  </si>
  <si>
    <t>완속기준사용</t>
    <phoneticPr fontId="27" type="noConversion"/>
  </si>
  <si>
    <t>수입량</t>
    <phoneticPr fontId="27" type="noConversion"/>
  </si>
  <si>
    <t>ton</t>
    <phoneticPr fontId="27" type="noConversion"/>
  </si>
  <si>
    <t>발전소비</t>
    <phoneticPr fontId="27" type="noConversion"/>
  </si>
  <si>
    <t>그외소비</t>
    <phoneticPr fontId="27" type="noConversion"/>
  </si>
  <si>
    <t>그외 소비</t>
    <phoneticPr fontId="27" type="noConversion"/>
  </si>
  <si>
    <t>적용일자 : 2021년 1월 1일</t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</si>
  <si>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2023</t>
    </r>
    <r>
      <rPr>
        <sz val="9"/>
        <color rgb="FFED1C24"/>
        <rFont val="맑은 고딕"/>
        <family val="3"/>
        <charset val="129"/>
      </rPr>
      <t>년 11월</t>
    </r>
    <r>
      <rPr>
        <sz val="9"/>
        <color rgb="FFED1C24"/>
        <rFont val="Tahoma"/>
        <family val="2"/>
      </rPr>
      <t xml:space="preserve"> 9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</si>
  <si>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2024</t>
    </r>
    <r>
      <rPr>
        <sz val="9"/>
        <color rgb="FFED1C24"/>
        <rFont val="맑은 고딕"/>
        <family val="3"/>
        <charset val="129"/>
      </rPr>
      <t>년 1월</t>
    </r>
    <r>
      <rPr>
        <sz val="9"/>
        <color rgb="FFED1C24"/>
        <rFont val="Tahoma"/>
        <family val="2"/>
      </rPr>
      <t xml:space="preserve"> 1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</si>
  <si>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t>2001 - 2023</t>
    <phoneticPr fontId="27" type="noConversion"/>
  </si>
  <si>
    <t>년도</t>
  </si>
  <si>
    <r>
      <t>천연가스</t>
    </r>
    <r>
      <rPr>
        <b/>
        <vertAlign val="superscript"/>
        <sz val="9"/>
        <color rgb="FF0D2549"/>
        <rFont val="돋움"/>
        <family val="3"/>
        <charset val="129"/>
      </rPr>
      <t>1)</t>
    </r>
  </si>
  <si>
    <r>
      <t>도시가스</t>
    </r>
    <r>
      <rPr>
        <b/>
        <vertAlign val="superscript"/>
        <sz val="9"/>
        <color rgb="FF0D2549"/>
        <rFont val="돋움"/>
        <family val="3"/>
        <charset val="129"/>
      </rPr>
      <t>2)</t>
    </r>
  </si>
  <si>
    <t>도입금액</t>
  </si>
  <si>
    <t>단가</t>
  </si>
  <si>
    <r>
      <t>가정용</t>
    </r>
    <r>
      <rPr>
        <b/>
        <vertAlign val="superscript"/>
        <sz val="9"/>
        <color rgb="FF0D2549"/>
        <rFont val="돋움"/>
        <family val="3"/>
        <charset val="129"/>
      </rPr>
      <t>3)</t>
    </r>
  </si>
  <si>
    <r>
      <t>업무용</t>
    </r>
    <r>
      <rPr>
        <b/>
        <vertAlign val="superscript"/>
        <sz val="9"/>
        <color rgb="FF0D2549"/>
        <rFont val="돋움"/>
        <family val="3"/>
        <charset val="129"/>
      </rPr>
      <t>4)</t>
    </r>
  </si>
  <si>
    <r>
      <t>영업용</t>
    </r>
    <r>
      <rPr>
        <b/>
        <vertAlign val="superscript"/>
        <sz val="9"/>
        <color rgb="FF0D2549"/>
        <rFont val="돋움"/>
        <family val="3"/>
        <charset val="129"/>
      </rPr>
      <t>5)</t>
    </r>
  </si>
  <si>
    <t>(million US$)</t>
  </si>
  <si>
    <t>(US$/ton)</t>
  </si>
  <si>
    <t>(won/㎥, won/MJ)</t>
  </si>
  <si>
    <t>2023p</t>
  </si>
  <si>
    <t>1) CIF 기준</t>
  </si>
  <si>
    <t>2) 서울지역 평균가격(부가세 제외), 2013년부터는 열량단위 단가</t>
  </si>
  <si>
    <t>3) 취사용 가격</t>
  </si>
  <si>
    <t>4) 업무난방용 가격</t>
  </si>
  <si>
    <t>5) 직접적인 영리 목적의 영업활동(목욕탕 등 제외)</t>
  </si>
  <si>
    <t>Year</t>
    <phoneticPr fontId="27" type="noConversion"/>
  </si>
  <si>
    <t>(won/㎥(before 2012), won/MJ (from 2013))</t>
  </si>
  <si>
    <t>(won/㎥(before 2012), won/MJ (from 2013))</t>
    <phoneticPr fontId="27" type="noConversion"/>
  </si>
  <si>
    <r>
      <t>Residential</t>
    </r>
    <r>
      <rPr>
        <b/>
        <vertAlign val="superscript"/>
        <sz val="9"/>
        <color rgb="FF0D2549"/>
        <rFont val="돋움"/>
        <family val="3"/>
        <charset val="129"/>
      </rPr>
      <t>3)</t>
    </r>
    <phoneticPr fontId="27" type="noConversion"/>
  </si>
  <si>
    <t>Industry</t>
  </si>
  <si>
    <t>Industry</t>
    <phoneticPr fontId="27" type="noConversion"/>
  </si>
  <si>
    <t>Commercial5)</t>
  </si>
  <si>
    <t>Commercial5)</t>
    <phoneticPr fontId="27" type="noConversion"/>
  </si>
  <si>
    <t>District heating4)</t>
  </si>
  <si>
    <t>District heating4)</t>
    <phoneticPr fontId="27" type="noConversion"/>
  </si>
  <si>
    <t>천연가스1)</t>
  </si>
  <si>
    <t>도시가스2)</t>
  </si>
  <si>
    <t>Residential3)</t>
  </si>
  <si>
    <t>Transportation</t>
    <phoneticPr fontId="27" type="noConversion"/>
  </si>
  <si>
    <t>1. Renewal Date: Early January (M+1)</t>
  </si>
  <si>
    <t>2. Data Source: Based on the final electricity market settlement data. This is operational data and is subject to change until the annual electricity market statistics are finalized.</t>
  </si>
  <si>
    <t>3. When calculating the settlement unit price, RPS compliance cost settlement and emissions trading cost settlement are excluded from the electricity transaction price.</t>
  </si>
  <si>
    <t>Settlement Unit Price</t>
  </si>
  <si>
    <t>This is the unit price calculated by calculating the amount that the electricity supplier (power purchaser) should receive (or pay) when trading electricity in the electricity market.</t>
  </si>
  <si>
    <t>According to electricity statistics, fuel cell settlements only apply to power generation and are therefore used as the fuel price.</t>
  </si>
  <si>
    <t>Note</t>
  </si>
  <si>
    <t>Annual power generation fuel cost per unit</t>
  </si>
  <si>
    <t>Period</t>
  </si>
  <si>
    <t>Fuel price</t>
  </si>
  <si>
    <t>Calorie unit price</t>
  </si>
  <si>
    <t>Fuel cost unit price</t>
  </si>
  <si>
    <t xml:space="preserve">Bituminous coal, </t>
  </si>
  <si>
    <t>anthracite coal</t>
  </si>
  <si>
    <t>petroleum</t>
  </si>
  <si>
    <t>Won/kWh</t>
  </si>
  <si>
    <t>Won/ton</t>
  </si>
  <si>
    <t>Won/kl</t>
  </si>
  <si>
    <t>Won/Gcal</t>
  </si>
  <si>
    <t>Settlement price by fuel source</t>
  </si>
  <si>
    <t>(Unit: Won/kWh)</t>
  </si>
  <si>
    <t>Region</t>
  </si>
  <si>
    <t>Total</t>
  </si>
  <si>
    <t>renewable energy</t>
  </si>
  <si>
    <t>Other</t>
  </si>
  <si>
    <t>fuel cells</t>
  </si>
  <si>
    <t>coal gasification</t>
  </si>
  <si>
    <t>solar</t>
  </si>
  <si>
    <t>wind</t>
  </si>
  <si>
    <t>hydro</t>
  </si>
  <si>
    <t>marine</t>
  </si>
  <si>
    <t>bio</t>
  </si>
  <si>
    <t>waste</t>
  </si>
  <si>
    <t>Waste energy excludes waste produced from non-renewable waste (non-biological waste such as chemical fibers, artificial leather, and vinyl derived from fossil fuels such as oil and coal). (i.e., excluding MSW)</t>
  </si>
  <si>
    <t>EPSIS</t>
  </si>
  <si>
    <t>CPI</t>
    <phoneticPr fontId="27" type="noConversion"/>
  </si>
  <si>
    <r>
      <t xml:space="preserve">2012 real USD (Korea CPI * 2021 </t>
    </r>
    <r>
      <rPr>
        <sz val="11"/>
        <color theme="1"/>
        <rFont val="맑은 고딕"/>
        <family val="2"/>
        <charset val="129"/>
      </rPr>
      <t>환율)</t>
    </r>
    <phoneticPr fontId="27" type="noConversion"/>
  </si>
  <si>
    <t>https://epsis.kpx.or.kr/epsisnew/selectEkmaFucUpfChart.do?menuId=040100</t>
    <phoneticPr fontId="27" type="noConversion"/>
  </si>
  <si>
    <t>CPI deflator</t>
    <phoneticPr fontId="27" type="noConversion"/>
  </si>
  <si>
    <r>
      <t xml:space="preserve">2012 </t>
    </r>
    <r>
      <rPr>
        <sz val="11"/>
        <color theme="1"/>
        <rFont val="맑은 고딕"/>
        <family val="2"/>
        <charset val="129"/>
      </rPr>
      <t>환율</t>
    </r>
    <r>
      <rPr>
        <sz val="11"/>
        <color theme="1"/>
        <rFont val="Calibri"/>
        <family val="2"/>
      </rPr>
      <t>(</t>
    </r>
    <r>
      <rPr>
        <sz val="11"/>
        <color theme="1"/>
        <rFont val="맑은 고딕"/>
        <family val="2"/>
        <charset val="129"/>
      </rPr>
      <t>원/달러)</t>
    </r>
    <phoneticPr fontId="27" type="noConversion"/>
  </si>
  <si>
    <t>Fuel Price ($/BTU)</t>
    <phoneticPr fontId="27" type="noConversion"/>
  </si>
  <si>
    <t>Transportation Sector</t>
    <phoneticPr fontId="27" type="noConversion"/>
  </si>
  <si>
    <t>Electricity Sector</t>
    <phoneticPr fontId="27" type="noConversion"/>
  </si>
  <si>
    <t>Residential Buildings Sector</t>
    <phoneticPr fontId="27" type="noConversion"/>
  </si>
  <si>
    <t>Commercial Buildings Sector</t>
    <phoneticPr fontId="27" type="noConversion"/>
  </si>
  <si>
    <t>Industry Sector</t>
    <phoneticPr fontId="27" type="noConversion"/>
  </si>
  <si>
    <t>District Heating Sector</t>
    <phoneticPr fontId="27" type="noConversion"/>
  </si>
  <si>
    <t>LULUCF Sector</t>
    <phoneticPr fontId="27" type="noConversion"/>
  </si>
  <si>
    <t>Geoengineering Sector</t>
    <phoneticPr fontId="27" type="noConversion"/>
  </si>
  <si>
    <t>KOREA</t>
    <phoneticPr fontId="27" type="noConversion"/>
  </si>
  <si>
    <t>USA</t>
    <phoneticPr fontId="27" type="noConversion"/>
  </si>
  <si>
    <t>2012 CPI(KOREA)</t>
    <phoneticPr fontId="27" type="noConversion"/>
  </si>
  <si>
    <t>2021 CPI(USA)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</si>
</sst>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0.000E+00"/>
    <numFmt numFmtId="165" formatCode="#,##0.0"/>
    <numFmt numFmtId="166" formatCode="#,##0.00_ "/>
    <numFmt numFmtId="167" formatCode="#,##0_ "/>
    <numFmt numFmtId="168" formatCode="0.0"/>
    <numFmt numFmtId="169" formatCode="0.000000000"/>
    <numFmt numFmtId="170" formatCode="#0.000"/>
  </numFmts>
  <fonts count="90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</font>
    <font>
      <sz val="11"/>
      <name val="Calibri"/>
      <family val="2"/>
      <scheme val="minor"/>
    </font>
    <font>
      <sz val="10"/>
      <name val="맑은 고딕"/>
      <family val="3"/>
      <charset val="129"/>
    </font>
    <font>
      <sz val="11"/>
      <name val="맑은 고딕"/>
      <family val="2"/>
      <charset val="129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b/>
      <sz val="11"/>
      <name val="Calibri"/>
      <family val="2"/>
      <scheme val="minor"/>
    </font>
    <font>
      <b/>
      <sz val="11"/>
      <name val="맑은 고딕"/>
      <family val="2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Calibri"/>
      <family val="2"/>
      <scheme val="minor"/>
    </font>
    <font>
      <sz val="10"/>
      <color rgb="FF000000"/>
      <name val="한양신명조"/>
      <family val="3"/>
      <charset val="129"/>
    </font>
    <font>
      <vertAlign val="superscript"/>
      <sz val="10"/>
      <color rgb="FF000000"/>
      <name val="한양신명조"/>
      <family val="3"/>
      <charset val="129"/>
    </font>
    <font>
      <sz val="9.5"/>
      <color rgb="FF000000"/>
      <name val="Calibri"/>
      <family val="2"/>
      <scheme val="minor"/>
    </font>
    <font>
      <sz val="9.5"/>
      <color rgb="FF000000"/>
      <name val="한양신명조"/>
      <family val="3"/>
      <charset val="129"/>
    </font>
    <font>
      <vertAlign val="superscript"/>
      <sz val="9.5"/>
      <color rgb="FF000000"/>
      <name val="한양신명조"/>
      <family val="3"/>
      <charset val="129"/>
    </font>
    <font>
      <sz val="9"/>
      <color rgb="FF000000"/>
      <name val="NanumGothic"/>
      <family val="2"/>
    </font>
    <font>
      <b/>
      <sz val="11"/>
      <color theme="1"/>
      <name val="Calibri"/>
      <family val="3"/>
      <charset val="129"/>
      <scheme val="minor"/>
    </font>
    <font>
      <b/>
      <sz val="11"/>
      <color rgb="FF000000"/>
      <name val="Malgun Gothic Semilight"/>
      <family val="2"/>
      <charset val="129"/>
    </font>
    <font>
      <sz val="11"/>
      <color theme="1"/>
      <name val="나눔고딕"/>
      <family val="2"/>
      <charset val="129"/>
    </font>
    <font>
      <sz val="11"/>
      <color rgb="FF000000"/>
      <name val="NanumGothic"/>
      <family val="2"/>
    </font>
    <font>
      <sz val="11"/>
      <color theme="1"/>
      <name val="Calibri"/>
      <family val="2"/>
      <charset val="129"/>
      <scheme val="minor"/>
    </font>
    <font>
      <b/>
      <sz val="12"/>
      <color rgb="FF000000"/>
      <name val="한양신명조"/>
      <family val="3"/>
      <charset val="129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한양신명조"/>
      <family val="3"/>
      <charset val="129"/>
    </font>
    <font>
      <b/>
      <vertAlign val="superscript"/>
      <sz val="10"/>
      <color rgb="FF000000"/>
      <name val="한양신명조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theme="1"/>
      <name val="돋움"/>
      <family val="2"/>
      <charset val="129"/>
    </font>
    <font>
      <sz val="11"/>
      <name val="Calibri"/>
      <family val="2"/>
    </font>
    <font>
      <b/>
      <sz val="11"/>
      <color theme="1"/>
      <name val="Calibri"/>
      <family val="3"/>
    </font>
    <font>
      <u/>
      <sz val="11"/>
      <color theme="4"/>
      <name val="Calibri"/>
      <family val="2"/>
    </font>
    <font>
      <sz val="11"/>
      <color theme="1"/>
      <name val="돋움"/>
      <family val="2"/>
      <charset val="129"/>
    </font>
    <font>
      <b/>
      <sz val="18"/>
      <name val="Calibri"/>
      <family val="2"/>
    </font>
    <font>
      <b/>
      <u/>
      <sz val="11"/>
      <color theme="4"/>
      <name val="Calibri"/>
      <family val="2"/>
    </font>
    <font>
      <b/>
      <sz val="11"/>
      <name val="Calibri"/>
      <family val="3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b/>
      <sz val="14"/>
      <color rgb="FF1479C7"/>
      <name val="Malgun Gothic"/>
      <family val="3"/>
      <charset val="129"/>
    </font>
    <font>
      <sz val="9"/>
      <color rgb="FF454545"/>
      <name val="Tahoma"/>
      <family val="2"/>
    </font>
    <font>
      <sz val="9"/>
      <color rgb="FFED1C24"/>
      <name val="Tahoma"/>
      <family val="2"/>
    </font>
    <font>
      <sz val="9"/>
      <color rgb="FF1D69A3"/>
      <name val="Tahoma"/>
      <family val="2"/>
    </font>
    <font>
      <sz val="11"/>
      <color theme="1"/>
      <name val="Arial Unicode MS"/>
      <family val="2"/>
      <charset val="129"/>
    </font>
    <font>
      <sz val="10"/>
      <color rgb="FF31393F"/>
      <name val="맑은 고딕"/>
      <family val="3"/>
      <charset val="129"/>
    </font>
    <font>
      <sz val="9"/>
      <color rgb="FFED1C24"/>
      <name val="맑은 고딕"/>
      <family val="3"/>
      <charset val="129"/>
    </font>
    <font>
      <sz val="9"/>
      <color rgb="FFED1C24"/>
      <name val="Tahoma"/>
      <family val="3"/>
      <charset val="129"/>
    </font>
    <font>
      <b/>
      <sz val="9"/>
      <color rgb="FF222429"/>
      <name val="맑은 고딕"/>
      <family val="3"/>
      <charset val="129"/>
    </font>
    <font>
      <sz val="11"/>
      <color rgb="FF62676E"/>
      <name val="맑은 고딕"/>
      <family val="3"/>
      <charset val="129"/>
    </font>
    <font>
      <sz val="11"/>
      <color rgb="FFFF0000"/>
      <name val="Calibri"/>
      <family val="2"/>
    </font>
    <font>
      <b/>
      <sz val="9"/>
      <color rgb="FF0D2549"/>
      <name val="돋움"/>
      <family val="3"/>
      <charset val="129"/>
    </font>
    <font>
      <b/>
      <vertAlign val="superscript"/>
      <sz val="9"/>
      <color rgb="FF0D2549"/>
      <name val="돋움"/>
      <family val="3"/>
      <charset val="129"/>
    </font>
    <font>
      <sz val="9"/>
      <color rgb="FF222222"/>
      <name val="돋움"/>
      <family val="3"/>
      <charset val="129"/>
    </font>
    <font>
      <sz val="8"/>
      <color rgb="FF666666"/>
      <name val="돋움"/>
      <family val="3"/>
      <charset val="129"/>
    </font>
    <font>
      <sz val="14"/>
      <color rgb="FF001E2E"/>
      <name val="Arial"/>
      <family val="2"/>
    </font>
    <font>
      <sz val="11"/>
      <color rgb="FF001E2E"/>
      <name val="Calibri"/>
      <family val="2"/>
      <scheme val="minor"/>
    </font>
    <font>
      <sz val="10"/>
      <color indexed="8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F2F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B3D2E9"/>
      </left>
      <right style="medium">
        <color rgb="FFB3D2E9"/>
      </right>
      <top/>
      <bottom/>
      <diagonal/>
    </border>
    <border>
      <left style="medium">
        <color rgb="FFB3D2E9"/>
      </left>
      <right/>
      <top/>
      <bottom style="medium">
        <color rgb="FFB3D2E9"/>
      </bottom>
      <diagonal/>
    </border>
    <border>
      <left/>
      <right/>
      <top/>
      <bottom style="medium">
        <color rgb="FFB3D2E9"/>
      </bottom>
      <diagonal/>
    </border>
    <border>
      <left style="medium">
        <color rgb="FFB3D2E9"/>
      </left>
      <right/>
      <top/>
      <bottom/>
      <diagonal/>
    </border>
    <border>
      <left/>
      <right style="medium">
        <color rgb="FFB3D2E9"/>
      </right>
      <top/>
      <bottom style="medium">
        <color rgb="FFB3D2E9"/>
      </bottom>
      <diagonal/>
    </border>
    <border>
      <left/>
      <right style="medium">
        <color rgb="FFB3D2E9"/>
      </right>
      <top/>
      <bottom/>
      <diagonal/>
    </border>
    <border>
      <left style="medium">
        <color rgb="FFB3D2E9"/>
      </left>
      <right style="medium">
        <color rgb="FFB3D2E9"/>
      </right>
      <top/>
      <bottom style="medium">
        <color rgb="FFB3D2E9"/>
      </bottom>
      <diagonal/>
    </border>
    <border>
      <left style="medium">
        <color rgb="FFB3D2E9"/>
      </left>
      <right style="medium">
        <color rgb="FFB3D2E9"/>
      </right>
      <top style="medium">
        <color rgb="FFB3D2E9"/>
      </top>
      <bottom/>
      <diagonal/>
    </border>
    <border>
      <left style="thin">
        <color rgb="FFEAEAEA"/>
      </left>
      <right style="thin">
        <color rgb="FFEAEAEA"/>
      </right>
      <top style="thin">
        <color rgb="FFDDDDDD"/>
      </top>
      <bottom style="thin">
        <color rgb="FFDDDDDD"/>
      </bottom>
      <diagonal/>
    </border>
    <border>
      <left/>
      <right style="medium">
        <color rgb="FFE1E6EC"/>
      </right>
      <top/>
      <bottom/>
      <diagonal/>
    </border>
    <border>
      <left/>
      <right style="medium">
        <color rgb="FFE1E6EC"/>
      </right>
      <top style="medium">
        <color rgb="FFE1E6EC"/>
      </top>
      <bottom/>
      <diagonal/>
    </border>
    <border>
      <left/>
      <right/>
      <top style="medium">
        <color rgb="FFE1E6EC"/>
      </top>
      <bottom/>
      <diagonal/>
    </border>
    <border>
      <left/>
      <right style="medium">
        <color rgb="FFE1E6EC"/>
      </right>
      <top/>
      <bottom style="medium">
        <color rgb="FFE1E6EC"/>
      </bottom>
      <diagonal/>
    </border>
    <border>
      <left/>
      <right/>
      <top/>
      <bottom style="medium">
        <color rgb="FFE1E6EC"/>
      </bottom>
      <diagonal/>
    </border>
    <border>
      <left style="medium">
        <color rgb="FFE1E6EC"/>
      </left>
      <right/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/>
      <bottom/>
      <diagonal/>
    </border>
    <border>
      <left style="medium">
        <color rgb="FFE1E6EC"/>
      </left>
      <right style="medium">
        <color rgb="FFE1E6EC"/>
      </right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 style="medium">
        <color rgb="FFE1E6EC"/>
      </top>
      <bottom/>
      <diagonal/>
    </border>
    <border>
      <left/>
      <right/>
      <top/>
      <bottom style="medium">
        <color rgb="FF0D2549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0D2549"/>
      </top>
      <bottom/>
      <diagonal/>
    </border>
    <border>
      <left/>
      <right/>
      <top style="medium">
        <color rgb="FF0D2549"/>
      </top>
      <bottom style="medium">
        <color rgb="FF0D2549"/>
      </bottom>
      <diagonal/>
    </border>
  </borders>
  <cellStyleXfs count="80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6" borderId="14" applyNumberFormat="0" applyAlignment="0" applyProtection="0"/>
    <xf numFmtId="0" fontId="18" fillId="7" borderId="15" applyNumberFormat="0" applyAlignment="0" applyProtection="0"/>
    <xf numFmtId="0" fontId="19" fillId="7" borderId="14" applyNumberFormat="0" applyAlignment="0" applyProtection="0"/>
    <xf numFmtId="0" fontId="20" fillId="0" borderId="16" applyNumberFormat="0" applyFill="0" applyAlignment="0" applyProtection="0"/>
    <xf numFmtId="0" fontId="21" fillId="8" borderId="17" applyNumberFormat="0" applyAlignment="0" applyProtection="0"/>
    <xf numFmtId="0" fontId="22" fillId="0" borderId="0" applyNumberFormat="0" applyFill="0" applyBorder="0" applyAlignment="0" applyProtection="0"/>
    <xf numFmtId="0" fontId="10" fillId="9" borderId="18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24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4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4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4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4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4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5" borderId="0" applyNumberFormat="0" applyBorder="0" applyAlignment="0" applyProtection="0"/>
    <xf numFmtId="0" fontId="24" fillId="13" borderId="0" applyNumberFormat="0" applyBorder="0" applyAlignment="0" applyProtection="0"/>
    <xf numFmtId="0" fontId="24" fillId="17" borderId="0" applyNumberFormat="0" applyBorder="0" applyAlignment="0" applyProtection="0"/>
    <xf numFmtId="0" fontId="24" fillId="21" borderId="0" applyNumberFormat="0" applyBorder="0" applyAlignment="0" applyProtection="0"/>
    <xf numFmtId="0" fontId="24" fillId="25" borderId="0" applyNumberFormat="0" applyBorder="0" applyAlignment="0" applyProtection="0"/>
    <xf numFmtId="0" fontId="24" fillId="29" borderId="0" applyNumberFormat="0" applyBorder="0" applyAlignment="0" applyProtection="0"/>
    <xf numFmtId="0" fontId="24" fillId="33" borderId="0" applyNumberFormat="0" applyBorder="0" applyAlignment="0" applyProtection="0"/>
    <xf numFmtId="0" fontId="10" fillId="9" borderId="18" applyNumberFormat="0" applyFont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</cellStyleXfs>
  <cellXfs count="238">
    <xf numFmtId="0" fontId="0" fillId="0" borderId="0" xfId="0"/>
    <xf numFmtId="0" fontId="6" fillId="0" borderId="0" xfId="0" applyFont="1"/>
    <xf numFmtId="164" fontId="0" fillId="0" borderId="0" xfId="0" applyNumberFormat="1"/>
    <xf numFmtId="0" fontId="3" fillId="0" borderId="0" xfId="9" applyAlignment="1" applyProtection="1"/>
    <xf numFmtId="11" fontId="0" fillId="0" borderId="0" xfId="0" applyNumberFormat="1"/>
    <xf numFmtId="0" fontId="0" fillId="2" borderId="0" xfId="0" applyFill="1"/>
    <xf numFmtId="0" fontId="6" fillId="2" borderId="0" xfId="0" applyFont="1" applyFill="1"/>
    <xf numFmtId="0" fontId="30" fillId="0" borderId="0" xfId="0" applyFont="1"/>
    <xf numFmtId="0" fontId="28" fillId="0" borderId="0" xfId="0" applyFont="1"/>
    <xf numFmtId="0" fontId="31" fillId="0" borderId="0" xfId="0" applyFont="1"/>
    <xf numFmtId="0" fontId="0" fillId="0" borderId="0" xfId="0" applyAlignment="1">
      <alignment vertical="center"/>
    </xf>
    <xf numFmtId="0" fontId="33" fillId="0" borderId="0" xfId="0" applyFont="1" applyAlignment="1">
      <alignment vertical="center"/>
    </xf>
    <xf numFmtId="0" fontId="32" fillId="35" borderId="20" xfId="0" applyFont="1" applyFill="1" applyBorder="1" applyAlignment="1">
      <alignment horizontal="center" vertical="center" wrapText="1"/>
    </xf>
    <xf numFmtId="0" fontId="3" fillId="0" borderId="0" xfId="9" applyAlignment="1" applyProtection="1">
      <alignment vertical="center"/>
    </xf>
    <xf numFmtId="0" fontId="34" fillId="0" borderId="20" xfId="0" applyFont="1" applyBorder="1" applyAlignment="1">
      <alignment horizontal="center" vertical="center"/>
    </xf>
    <xf numFmtId="4" fontId="34" fillId="0" borderId="2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right"/>
    </xf>
    <xf numFmtId="0" fontId="26" fillId="36" borderId="21" xfId="0" applyFont="1" applyFill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3" fontId="0" fillId="0" borderId="21" xfId="0" applyNumberFormat="1" applyBorder="1" applyAlignment="1">
      <alignment horizontal="right" vertical="center"/>
    </xf>
    <xf numFmtId="0" fontId="37" fillId="0" borderId="0" xfId="0" applyFont="1"/>
    <xf numFmtId="0" fontId="39" fillId="0" borderId="0" xfId="0" applyFont="1" applyAlignment="1">
      <alignment vertical="center"/>
    </xf>
    <xf numFmtId="4" fontId="0" fillId="0" borderId="0" xfId="0" applyNumberFormat="1"/>
    <xf numFmtId="0" fontId="28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vertical="center"/>
    </xf>
    <xf numFmtId="0" fontId="38" fillId="0" borderId="0" xfId="0" applyFont="1"/>
    <xf numFmtId="166" fontId="0" fillId="0" borderId="0" xfId="0" applyNumberFormat="1"/>
    <xf numFmtId="0" fontId="42" fillId="0" borderId="27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right" vertical="center" wrapText="1"/>
    </xf>
    <xf numFmtId="3" fontId="0" fillId="0" borderId="0" xfId="0" applyNumberFormat="1"/>
    <xf numFmtId="3" fontId="43" fillId="0" borderId="26" xfId="0" applyNumberFormat="1" applyFont="1" applyBorder="1" applyAlignment="1">
      <alignment horizontal="right" vertical="center" wrapText="1"/>
    </xf>
    <xf numFmtId="0" fontId="42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4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165" fontId="34" fillId="0" borderId="20" xfId="0" applyNumberFormat="1" applyFont="1" applyBorder="1" applyAlignment="1">
      <alignment horizontal="right" vertical="center"/>
    </xf>
    <xf numFmtId="0" fontId="51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56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60" fillId="0" borderId="0" xfId="0" applyFont="1"/>
    <xf numFmtId="0" fontId="61" fillId="0" borderId="0" xfId="0" applyFont="1"/>
    <xf numFmtId="0" fontId="62" fillId="0" borderId="0" xfId="0" applyFont="1"/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7" fontId="0" fillId="0" borderId="0" xfId="0" applyNumberFormat="1"/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7" fontId="6" fillId="0" borderId="0" xfId="0" applyNumberFormat="1" applyFont="1" applyAlignment="1">
      <alignment vertical="center"/>
    </xf>
    <xf numFmtId="0" fontId="41" fillId="0" borderId="0" xfId="0" applyFont="1"/>
    <xf numFmtId="0" fontId="0" fillId="34" borderId="0" xfId="0" applyFill="1"/>
    <xf numFmtId="167" fontId="0" fillId="34" borderId="0" xfId="0" applyNumberFormat="1" applyFill="1"/>
    <xf numFmtId="38" fontId="0" fillId="0" borderId="0" xfId="0" applyNumberFormat="1"/>
    <xf numFmtId="38" fontId="0" fillId="34" borderId="0" xfId="0" applyNumberFormat="1" applyFill="1"/>
    <xf numFmtId="0" fontId="3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34" borderId="0" xfId="0" applyFill="1" applyAlignment="1">
      <alignment vertical="center"/>
    </xf>
    <xf numFmtId="0" fontId="63" fillId="0" borderId="0" xfId="0" applyFont="1" applyAlignment="1">
      <alignment horizontal="right" vertical="center"/>
    </xf>
    <xf numFmtId="0" fontId="31" fillId="0" borderId="0" xfId="0" applyFont="1" applyAlignment="1">
      <alignment horizont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37" fillId="2" borderId="0" xfId="0" applyFont="1" applyFill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65" fillId="0" borderId="0" xfId="9" applyFont="1" applyAlignment="1" applyProtection="1">
      <alignment horizontal="left" vertical="center"/>
    </xf>
    <xf numFmtId="0" fontId="37" fillId="2" borderId="0" xfId="0" applyFont="1" applyFill="1" applyAlignment="1">
      <alignment vertical="center"/>
    </xf>
    <xf numFmtId="0" fontId="65" fillId="0" borderId="0" xfId="9" applyFont="1" applyAlignment="1" applyProtection="1">
      <alignment vertical="center"/>
    </xf>
    <xf numFmtId="0" fontId="63" fillId="0" borderId="0" xfId="0" applyFont="1" applyAlignment="1">
      <alignment vertical="center"/>
    </xf>
    <xf numFmtId="0" fontId="63" fillId="0" borderId="0" xfId="9" applyFont="1" applyAlignment="1" applyProtection="1">
      <alignment vertical="center"/>
    </xf>
    <xf numFmtId="0" fontId="65" fillId="0" borderId="0" xfId="9" applyFont="1" applyFill="1" applyBorder="1" applyAlignment="1" applyProtection="1">
      <alignment vertical="center"/>
    </xf>
    <xf numFmtId="166" fontId="0" fillId="34" borderId="0" xfId="0" applyNumberFormat="1" applyFill="1" applyAlignment="1">
      <alignment vertical="center"/>
    </xf>
    <xf numFmtId="0" fontId="3" fillId="0" borderId="0" xfId="9" applyAlignment="1" applyProtection="1">
      <alignment horizontal="left" vertical="center"/>
    </xf>
    <xf numFmtId="0" fontId="63" fillId="0" borderId="0" xfId="9" applyFont="1" applyAlignment="1" applyProtection="1">
      <alignment horizontal="left" vertical="center"/>
    </xf>
    <xf numFmtId="0" fontId="35" fillId="0" borderId="0" xfId="9" applyFont="1" applyAlignment="1" applyProtection="1">
      <alignment horizontal="left" vertical="center"/>
    </xf>
    <xf numFmtId="0" fontId="31" fillId="2" borderId="0" xfId="0" applyFont="1" applyFill="1" applyAlignment="1">
      <alignment vertical="center"/>
    </xf>
    <xf numFmtId="164" fontId="0" fillId="34" borderId="0" xfId="0" applyNumberFormat="1" applyFill="1"/>
    <xf numFmtId="11" fontId="0" fillId="34" borderId="0" xfId="0" applyNumberFormat="1" applyFill="1"/>
    <xf numFmtId="0" fontId="0" fillId="0" borderId="36" xfId="0" applyBorder="1"/>
    <xf numFmtId="0" fontId="0" fillId="0" borderId="37" xfId="0" applyBorder="1"/>
    <xf numFmtId="0" fontId="6" fillId="0" borderId="38" xfId="0" applyFont="1" applyBorder="1"/>
    <xf numFmtId="0" fontId="0" fillId="0" borderId="35" xfId="0" applyBorder="1"/>
    <xf numFmtId="0" fontId="6" fillId="0" borderId="39" xfId="0" applyFont="1" applyBorder="1"/>
    <xf numFmtId="0" fontId="0" fillId="0" borderId="40" xfId="0" applyBorder="1"/>
    <xf numFmtId="11" fontId="0" fillId="0" borderId="35" xfId="0" applyNumberFormat="1" applyBorder="1"/>
    <xf numFmtId="11" fontId="0" fillId="0" borderId="40" xfId="0" applyNumberFormat="1" applyBorder="1"/>
    <xf numFmtId="0" fontId="6" fillId="0" borderId="36" xfId="0" applyFont="1" applyBorder="1"/>
    <xf numFmtId="0" fontId="6" fillId="0" borderId="41" xfId="0" applyFont="1" applyBorder="1"/>
    <xf numFmtId="0" fontId="6" fillId="0" borderId="37" xfId="0" applyFont="1" applyBorder="1"/>
    <xf numFmtId="0" fontId="66" fillId="0" borderId="38" xfId="0" applyFont="1" applyBorder="1"/>
    <xf numFmtId="0" fontId="0" fillId="0" borderId="38" xfId="0" applyBorder="1"/>
    <xf numFmtId="0" fontId="0" fillId="0" borderId="39" xfId="0" applyBorder="1"/>
    <xf numFmtId="0" fontId="0" fillId="0" borderId="42" xfId="0" applyBorder="1"/>
    <xf numFmtId="0" fontId="0" fillId="0" borderId="41" xfId="0" applyBorder="1"/>
    <xf numFmtId="0" fontId="59" fillId="0" borderId="0" xfId="0" applyFont="1" applyAlignment="1">
      <alignment horizontal="left" vertical="center"/>
    </xf>
    <xf numFmtId="0" fontId="0" fillId="37" borderId="21" xfId="0" applyFill="1" applyBorder="1" applyAlignment="1">
      <alignment horizontal="center" vertical="center"/>
    </xf>
    <xf numFmtId="0" fontId="0" fillId="0" borderId="21" xfId="0" applyBorder="1"/>
    <xf numFmtId="4" fontId="0" fillId="0" borderId="21" xfId="0" applyNumberFormat="1" applyBorder="1"/>
    <xf numFmtId="3" fontId="0" fillId="0" borderId="21" xfId="0" applyNumberFormat="1" applyBorder="1"/>
    <xf numFmtId="0" fontId="0" fillId="0" borderId="36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7" xfId="0" applyBorder="1" applyAlignment="1">
      <alignment vertical="center"/>
    </xf>
    <xf numFmtId="0" fontId="60" fillId="0" borderId="38" xfId="0" applyFont="1" applyBorder="1" applyAlignment="1">
      <alignment vertical="center"/>
    </xf>
    <xf numFmtId="0" fontId="0" fillId="0" borderId="35" xfId="0" applyBorder="1" applyAlignment="1">
      <alignment vertical="center"/>
    </xf>
    <xf numFmtId="0" fontId="28" fillId="0" borderId="38" xfId="0" applyFont="1" applyBorder="1" applyAlignment="1">
      <alignment vertical="center"/>
    </xf>
    <xf numFmtId="4" fontId="0" fillId="0" borderId="0" xfId="0" applyNumberFormat="1" applyAlignment="1">
      <alignment vertical="center"/>
    </xf>
    <xf numFmtId="0" fontId="0" fillId="0" borderId="39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0" xfId="0" applyBorder="1" applyAlignment="1">
      <alignment vertical="center"/>
    </xf>
    <xf numFmtId="0" fontId="38" fillId="2" borderId="0" xfId="0" applyFont="1" applyFill="1" applyAlignment="1">
      <alignment horizontal="left" vertical="center"/>
    </xf>
    <xf numFmtId="0" fontId="68" fillId="2" borderId="0" xfId="9" applyFont="1" applyFill="1" applyAlignment="1" applyProtection="1">
      <alignment horizontal="left" vertical="center"/>
    </xf>
    <xf numFmtId="3" fontId="0" fillId="0" borderId="42" xfId="0" applyNumberFormat="1" applyBorder="1"/>
    <xf numFmtId="0" fontId="0" fillId="0" borderId="38" xfId="0" applyBorder="1" applyAlignment="1">
      <alignment vertical="center"/>
    </xf>
    <xf numFmtId="0" fontId="0" fillId="34" borderId="35" xfId="0" applyFill="1" applyBorder="1" applyAlignment="1">
      <alignment vertical="center"/>
    </xf>
    <xf numFmtId="0" fontId="28" fillId="0" borderId="0" xfId="0" quotePrefix="1" applyFont="1" applyAlignment="1">
      <alignment vertical="center"/>
    </xf>
    <xf numFmtId="0" fontId="64" fillId="2" borderId="0" xfId="0" applyFont="1" applyFill="1" applyAlignment="1">
      <alignment horizontal="left" vertical="center"/>
    </xf>
    <xf numFmtId="0" fontId="64" fillId="2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69" fillId="0" borderId="0" xfId="9" applyFont="1" applyAlignment="1" applyProtection="1">
      <alignment vertical="center"/>
    </xf>
    <xf numFmtId="0" fontId="69" fillId="2" borderId="0" xfId="9" applyFont="1" applyFill="1" applyAlignment="1" applyProtection="1">
      <alignment horizontal="left" vertical="center"/>
    </xf>
    <xf numFmtId="0" fontId="29" fillId="0" borderId="0" xfId="0" applyFont="1" applyAlignment="1">
      <alignment horizontal="left" vertical="center"/>
    </xf>
    <xf numFmtId="0" fontId="70" fillId="0" borderId="38" xfId="0" applyFont="1" applyBorder="1" applyAlignment="1">
      <alignment vertical="center"/>
    </xf>
    <xf numFmtId="0" fontId="63" fillId="0" borderId="0" xfId="0" applyFont="1"/>
    <xf numFmtId="0" fontId="63" fillId="34" borderId="0" xfId="0" applyFont="1" applyFill="1"/>
    <xf numFmtId="0" fontId="72" fillId="0" borderId="0" xfId="0" applyFont="1" applyAlignment="1">
      <alignment vertical="center" wrapText="1"/>
    </xf>
    <xf numFmtId="0" fontId="73" fillId="0" borderId="0" xfId="0" applyFont="1" applyAlignment="1">
      <alignment vertical="center" wrapText="1"/>
    </xf>
    <xf numFmtId="0" fontId="74" fillId="0" borderId="0" xfId="0" applyFont="1" applyAlignment="1">
      <alignment horizontal="right" vertical="center" wrapText="1"/>
    </xf>
    <xf numFmtId="0" fontId="75" fillId="38" borderId="43" xfId="0" applyFont="1" applyFill="1" applyBorder="1" applyAlignment="1">
      <alignment horizontal="center" vertical="center" wrapText="1"/>
    </xf>
    <xf numFmtId="0" fontId="75" fillId="38" borderId="46" xfId="0" applyFont="1" applyFill="1" applyBorder="1" applyAlignment="1">
      <alignment horizontal="center" vertical="center" wrapText="1"/>
    </xf>
    <xf numFmtId="0" fontId="73" fillId="0" borderId="44" xfId="0" applyFont="1" applyBorder="1" applyAlignment="1">
      <alignment horizontal="center" vertical="center" wrapText="1"/>
    </xf>
    <xf numFmtId="0" fontId="73" fillId="0" borderId="45" xfId="0" applyFont="1" applyBorder="1" applyAlignment="1">
      <alignment horizontal="center" vertical="center" wrapText="1"/>
    </xf>
    <xf numFmtId="0" fontId="0" fillId="34" borderId="0" xfId="0" applyFill="1" applyAlignment="1">
      <alignment horizontal="right" vertical="center"/>
    </xf>
    <xf numFmtId="168" fontId="33" fillId="34" borderId="0" xfId="0" applyNumberFormat="1" applyFont="1" applyFill="1" applyAlignment="1">
      <alignment vertical="center"/>
    </xf>
    <xf numFmtId="1" fontId="0" fillId="0" borderId="0" xfId="0" applyNumberFormat="1"/>
    <xf numFmtId="0" fontId="76" fillId="0" borderId="0" xfId="0" applyFont="1"/>
    <xf numFmtId="165" fontId="77" fillId="0" borderId="51" xfId="0" applyNumberFormat="1" applyFont="1" applyBorder="1" applyAlignment="1">
      <alignment horizontal="right" vertical="top"/>
    </xf>
    <xf numFmtId="0" fontId="79" fillId="0" borderId="0" xfId="0" applyFont="1" applyAlignment="1">
      <alignment horizontal="right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3" xfId="0" applyFont="1" applyFill="1" applyBorder="1" applyAlignment="1">
      <alignment horizontal="center" vertical="center" wrapText="1"/>
    </xf>
    <xf numFmtId="0" fontId="80" fillId="40" borderId="54" xfId="0" applyFont="1" applyFill="1" applyBorder="1" applyAlignment="1">
      <alignment horizontal="center" vertical="center" wrapTex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6" xfId="0" applyFont="1" applyFill="1" applyBorder="1" applyAlignment="1">
      <alignment horizontal="left" vertical="center" wrapText="1" indent="1"/>
    </xf>
    <xf numFmtId="0" fontId="82" fillId="0" borderId="0" xfId="0" applyFont="1" applyAlignment="1">
      <alignment horizontal="left" vertical="center"/>
    </xf>
    <xf numFmtId="0" fontId="83" fillId="39" borderId="61" xfId="0" applyFont="1" applyFill="1" applyBorder="1" applyAlignment="1">
      <alignment horizontal="center" vertical="center" wrapText="1"/>
    </xf>
    <xf numFmtId="0" fontId="85" fillId="39" borderId="62" xfId="0" applyFont="1" applyFill="1" applyBorder="1" applyAlignment="1">
      <alignment horizontal="center" vertical="center" wrapText="1"/>
    </xf>
    <xf numFmtId="3" fontId="85" fillId="39" borderId="62" xfId="0" applyNumberFormat="1" applyFont="1" applyFill="1" applyBorder="1" applyAlignment="1">
      <alignment horizontal="center" vertical="center" wrapText="1"/>
    </xf>
    <xf numFmtId="4" fontId="85" fillId="39" borderId="62" xfId="0" applyNumberFormat="1" applyFont="1" applyFill="1" applyBorder="1" applyAlignment="1">
      <alignment horizontal="center" vertical="center" wrapText="1"/>
    </xf>
    <xf numFmtId="0" fontId="86" fillId="0" borderId="0" xfId="0" applyFont="1" applyAlignment="1">
      <alignment vertical="center" wrapText="1"/>
    </xf>
    <xf numFmtId="0" fontId="84" fillId="39" borderId="61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vertical="center"/>
    </xf>
    <xf numFmtId="169" fontId="0" fillId="0" borderId="0" xfId="0" applyNumberFormat="1"/>
    <xf numFmtId="11" fontId="87" fillId="0" borderId="0" xfId="0" applyNumberFormat="1" applyFont="1"/>
    <xf numFmtId="11" fontId="88" fillId="0" borderId="0" xfId="0" applyNumberFormat="1" applyFont="1"/>
    <xf numFmtId="4" fontId="0" fillId="0" borderId="20" xfId="0" applyNumberFormat="1" applyBorder="1" applyAlignment="1">
      <alignment horizontal="right"/>
    </xf>
    <xf numFmtId="0" fontId="31" fillId="0" borderId="20" xfId="0" applyFont="1" applyBorder="1" applyAlignment="1">
      <alignment vertical="center"/>
    </xf>
    <xf numFmtId="170" fontId="89" fillId="0" borderId="20" xfId="0" applyNumberFormat="1" applyFont="1" applyBorder="1" applyAlignment="1">
      <alignment horizontal="right"/>
    </xf>
    <xf numFmtId="0" fontId="0" fillId="0" borderId="20" xfId="0" applyBorder="1"/>
    <xf numFmtId="0" fontId="31" fillId="0" borderId="0" xfId="0" applyFont="1" applyAlignment="1">
      <alignment horizontal="center" vertical="center"/>
    </xf>
    <xf numFmtId="0" fontId="32" fillId="35" borderId="20" xfId="0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0" fontId="0" fillId="0" borderId="0" xfId="0"/>
    <xf numFmtId="0" fontId="80" fillId="40" borderId="0" xfId="0" applyFont="1" applyFill="1" applyAlignment="1">
      <alignment horizontal="center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7" xfId="0" applyFont="1" applyFill="1" applyBorder="1" applyAlignment="1">
      <alignment horizontal="center" vertical="center" wrapText="1"/>
    </xf>
    <xf numFmtId="0" fontId="80" fillId="40" borderId="56" xfId="0" applyFont="1" applyFill="1" applyBorder="1" applyAlignment="1">
      <alignment horizontal="center" vertical="center" wrapText="1"/>
    </xf>
    <xf numFmtId="0" fontId="81" fillId="39" borderId="52" xfId="0" applyFont="1" applyFill="1" applyBorder="1" applyAlignment="1">
      <alignment horizontal="left" vertical="center" wrapText="1" inden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8" xfId="0" applyFont="1" applyFill="1" applyBorder="1" applyAlignment="1">
      <alignment horizontal="left" vertical="center" wrapText="1" indent="1"/>
    </xf>
    <xf numFmtId="0" fontId="81" fillId="39" borderId="59" xfId="0" applyFont="1" applyFill="1" applyBorder="1" applyAlignment="1">
      <alignment horizontal="left" vertical="center" wrapText="1" indent="1"/>
    </xf>
    <xf numFmtId="3" fontId="81" fillId="39" borderId="58" xfId="0" applyNumberFormat="1" applyFont="1" applyFill="1" applyBorder="1" applyAlignment="1">
      <alignment horizontal="left" vertical="center" wrapText="1" indent="1"/>
    </xf>
    <xf numFmtId="3" fontId="81" fillId="39" borderId="59" xfId="0" applyNumberFormat="1" applyFont="1" applyFill="1" applyBorder="1" applyAlignment="1">
      <alignment horizontal="left" vertical="center" wrapText="1" indent="1"/>
    </xf>
    <xf numFmtId="0" fontId="81" fillId="39" borderId="60" xfId="0" applyFont="1" applyFill="1" applyBorder="1" applyAlignment="1">
      <alignment horizontal="left" vertical="center" wrapText="1" indent="1"/>
    </xf>
    <xf numFmtId="3" fontId="81" fillId="39" borderId="60" xfId="0" applyNumberFormat="1" applyFont="1" applyFill="1" applyBorder="1" applyAlignment="1">
      <alignment horizontal="left" vertical="center" wrapText="1" indent="1"/>
    </xf>
    <xf numFmtId="0" fontId="73" fillId="0" borderId="48" xfId="0" applyFont="1" applyBorder="1" applyAlignment="1">
      <alignment horizontal="center" vertical="center" wrapText="1"/>
    </xf>
    <xf numFmtId="0" fontId="73" fillId="0" borderId="47" xfId="0" applyFont="1" applyBorder="1" applyAlignment="1">
      <alignment horizontal="center" vertical="center" wrapText="1"/>
    </xf>
    <xf numFmtId="0" fontId="75" fillId="38" borderId="44" xfId="0" applyFont="1" applyFill="1" applyBorder="1" applyAlignment="1">
      <alignment horizontal="center" vertical="center" wrapText="1"/>
    </xf>
    <xf numFmtId="0" fontId="75" fillId="38" borderId="45" xfId="0" applyFont="1" applyFill="1" applyBorder="1" applyAlignment="1">
      <alignment horizontal="center" vertical="center" wrapText="1"/>
    </xf>
    <xf numFmtId="0" fontId="75" fillId="38" borderId="0" xfId="0" applyFont="1" applyFill="1" applyAlignment="1">
      <alignment horizontal="center" vertical="center" wrapText="1"/>
    </xf>
    <xf numFmtId="0" fontId="75" fillId="38" borderId="48" xfId="0" applyFont="1" applyFill="1" applyBorder="1" applyAlignment="1">
      <alignment horizontal="center" vertical="center" wrapText="1"/>
    </xf>
    <xf numFmtId="3" fontId="73" fillId="0" borderId="50" xfId="0" applyNumberFormat="1" applyFont="1" applyBorder="1" applyAlignment="1">
      <alignment horizontal="center" vertical="center" wrapText="1"/>
    </xf>
    <xf numFmtId="3" fontId="73" fillId="0" borderId="43" xfId="0" applyNumberFormat="1" applyFont="1" applyBorder="1" applyAlignment="1">
      <alignment horizontal="center" vertical="center" wrapText="1"/>
    </xf>
    <xf numFmtId="3" fontId="73" fillId="0" borderId="49" xfId="0" applyNumberFormat="1" applyFont="1" applyBorder="1" applyAlignment="1">
      <alignment horizontal="center" vertical="center" wrapText="1"/>
    </xf>
    <xf numFmtId="0" fontId="73" fillId="0" borderId="43" xfId="0" applyFont="1" applyBorder="1" applyAlignment="1">
      <alignment horizontal="center" vertical="center" wrapText="1"/>
    </xf>
    <xf numFmtId="0" fontId="73" fillId="0" borderId="49" xfId="0" applyFont="1" applyBorder="1" applyAlignment="1">
      <alignment horizontal="center" vertical="center" wrapText="1"/>
    </xf>
    <xf numFmtId="0" fontId="73" fillId="0" borderId="50" xfId="0" applyFont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46" fillId="0" borderId="0" xfId="0" applyFont="1" applyAlignment="1">
      <alignment horizontal="left" vertical="center" wrapText="1" indent="1"/>
    </xf>
    <xf numFmtId="0" fontId="57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42" fillId="0" borderId="27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center" vertical="center" wrapText="1"/>
    </xf>
    <xf numFmtId="0" fontId="42" fillId="0" borderId="29" xfId="0" applyFont="1" applyBorder="1" applyAlignment="1">
      <alignment horizontal="center" vertical="center" wrapText="1"/>
    </xf>
    <xf numFmtId="0" fontId="45" fillId="0" borderId="33" xfId="0" applyFont="1" applyBorder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 wrapText="1" indent="2"/>
    </xf>
    <xf numFmtId="0" fontId="55" fillId="0" borderId="2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56" fillId="0" borderId="28" xfId="0" applyFont="1" applyBorder="1" applyAlignment="1">
      <alignment horizontal="center" vertical="center" wrapText="1"/>
    </xf>
    <xf numFmtId="0" fontId="56" fillId="0" borderId="29" xfId="0" applyFont="1" applyBorder="1" applyAlignment="1">
      <alignment horizontal="center" vertical="center" wrapText="1"/>
    </xf>
    <xf numFmtId="0" fontId="56" fillId="0" borderId="30" xfId="0" applyFont="1" applyBorder="1" applyAlignment="1">
      <alignment horizontal="center" vertical="center" wrapText="1"/>
    </xf>
    <xf numFmtId="0" fontId="56" fillId="0" borderId="31" xfId="0" applyFont="1" applyBorder="1" applyAlignment="1">
      <alignment horizontal="center" vertical="center" wrapText="1"/>
    </xf>
    <xf numFmtId="0" fontId="56" fillId="0" borderId="32" xfId="0" applyFont="1" applyBorder="1" applyAlignment="1">
      <alignment horizontal="center" vertical="center" wrapText="1"/>
    </xf>
    <xf numFmtId="0" fontId="83" fillId="39" borderId="64" xfId="0" applyFont="1" applyFill="1" applyBorder="1" applyAlignment="1">
      <alignment horizontal="center" vertical="center" wrapText="1"/>
    </xf>
    <xf numFmtId="0" fontId="83" fillId="39" borderId="63" xfId="0" applyFont="1" applyFill="1" applyBorder="1" applyAlignment="1">
      <alignment horizontal="center" vertical="center" wrapText="1"/>
    </xf>
    <xf numFmtId="0" fontId="83" fillId="39" borderId="0" xfId="0" applyFont="1" applyFill="1" applyAlignment="1">
      <alignment horizontal="center" vertical="center" wrapText="1"/>
    </xf>
    <xf numFmtId="0" fontId="83" fillId="39" borderId="61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 vertical="center"/>
    </xf>
  </cellXfs>
  <cellStyles count="80">
    <cellStyle name="20% - Accent1" xfId="37" builtinId="30" customBuiltin="1"/>
    <cellStyle name="20% - Accent1 2" xfId="62" xr:uid="{00000000-0005-0000-0000-000001000000}"/>
    <cellStyle name="20% - Accent2" xfId="40" builtinId="34" customBuiltin="1"/>
    <cellStyle name="20% - Accent2 2" xfId="64" xr:uid="{00000000-0005-0000-0000-000003000000}"/>
    <cellStyle name="20% - Accent3" xfId="43" builtinId="38" customBuiltin="1"/>
    <cellStyle name="20% - Accent3 2" xfId="66" xr:uid="{00000000-0005-0000-0000-000005000000}"/>
    <cellStyle name="20% - Accent4" xfId="46" builtinId="42" customBuiltin="1"/>
    <cellStyle name="20% - Accent4 2" xfId="68" xr:uid="{00000000-0005-0000-0000-000007000000}"/>
    <cellStyle name="20% - Accent5" xfId="49" builtinId="46" customBuiltin="1"/>
    <cellStyle name="20% - Accent5 2" xfId="70" xr:uid="{00000000-0005-0000-0000-000009000000}"/>
    <cellStyle name="20% - Accent6" xfId="52" builtinId="50" customBuiltin="1"/>
    <cellStyle name="20% - Accent6 2" xfId="72" xr:uid="{00000000-0005-0000-0000-00000B000000}"/>
    <cellStyle name="40% - Accent1" xfId="38" builtinId="31" customBuiltin="1"/>
    <cellStyle name="40% - Accent1 2" xfId="63" xr:uid="{00000000-0005-0000-0000-00000D000000}"/>
    <cellStyle name="40% - Accent2" xfId="41" builtinId="35" customBuiltin="1"/>
    <cellStyle name="40% - Accent2 2" xfId="65" xr:uid="{00000000-0005-0000-0000-00000F000000}"/>
    <cellStyle name="40% - Accent3" xfId="44" builtinId="39" customBuiltin="1"/>
    <cellStyle name="40% - Accent3 2" xfId="67" xr:uid="{00000000-0005-0000-0000-000011000000}"/>
    <cellStyle name="40% - Accent4" xfId="47" builtinId="43" customBuiltin="1"/>
    <cellStyle name="40% - Accent4 2" xfId="69" xr:uid="{00000000-0005-0000-0000-000013000000}"/>
    <cellStyle name="40% - Accent5" xfId="50" builtinId="47" customBuiltin="1"/>
    <cellStyle name="40% - Accent5 2" xfId="71" xr:uid="{00000000-0005-0000-0000-000015000000}"/>
    <cellStyle name="40% - Accent6" xfId="53" builtinId="51" customBuiltin="1"/>
    <cellStyle name="40% - Accent6 2" xfId="73" xr:uid="{00000000-0005-0000-0000-000017000000}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Bad" xfId="26" builtinId="27" customBuiltin="1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Calculation" xfId="29" builtinId="22" customBuiltin="1"/>
    <cellStyle name="Check Cell" xfId="31" builtinId="23" customBuiltin="1"/>
    <cellStyle name="Explanatory Text" xfId="34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Good" xfId="25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yperlink" xfId="9" builtinId="8" customBuiltin="1"/>
    <cellStyle name="Input" xfId="27" builtinId="20" customBuiltin="1"/>
    <cellStyle name="Linked Cell" xfId="30" builtinId="24" customBuiltin="1"/>
    <cellStyle name="Neutral 2" xfId="54" xr:uid="{00000000-0005-0000-0000-00003D000000}"/>
    <cellStyle name="Normal" xfId="0" builtinId="0"/>
    <cellStyle name="Normal 2" xfId="13" xr:uid="{00000000-0005-0000-0000-00003F000000}"/>
    <cellStyle name="Note" xfId="33" builtinId="10" customBuiltin="1"/>
    <cellStyle name="Note 2" xfId="61" xr:uid="{00000000-0005-0000-0000-000041000000}"/>
    <cellStyle name="Output" xfId="28" builtinId="21" customBuiltin="1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Title" xfId="20" builtinId="15" customBuiltin="1"/>
    <cellStyle name="Total" xfId="35" builtinId="25" customBuiltin="1"/>
    <cellStyle name="Warning Text" xfId="32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68</xdr:row>
      <xdr:rowOff>38100</xdr:rowOff>
    </xdr:from>
    <xdr:to>
      <xdr:col>3</xdr:col>
      <xdr:colOff>1317248</xdr:colOff>
      <xdr:row>112</xdr:row>
      <xdr:rowOff>168829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3CA24B7-7701-4851-8C2F-0A3C2AFB5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1506200"/>
          <a:ext cx="6401693" cy="85165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38</xdr:row>
      <xdr:rowOff>47625</xdr:rowOff>
    </xdr:from>
    <xdr:to>
      <xdr:col>7</xdr:col>
      <xdr:colOff>953566</xdr:colOff>
      <xdr:row>62</xdr:row>
      <xdr:rowOff>68783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E421311-EDD7-44B9-92DD-A850C46E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8067675"/>
          <a:ext cx="7640116" cy="53537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21</xdr:row>
      <xdr:rowOff>19050</xdr:rowOff>
    </xdr:from>
    <xdr:to>
      <xdr:col>11</xdr:col>
      <xdr:colOff>239182</xdr:colOff>
      <xdr:row>41</xdr:row>
      <xdr:rowOff>124510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CB3F9D-FA84-4823-B82C-5A4BD83FA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305300"/>
          <a:ext cx="7573432" cy="490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85725</xdr:rowOff>
    </xdr:from>
    <xdr:to>
      <xdr:col>10</xdr:col>
      <xdr:colOff>448568</xdr:colOff>
      <xdr:row>42</xdr:row>
      <xdr:rowOff>163052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DAE616-85FD-4F1E-BEB8-6296AC922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85725"/>
          <a:ext cx="6401693" cy="80783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10</xdr:col>
      <xdr:colOff>77035</xdr:colOff>
      <xdr:row>47</xdr:row>
      <xdr:rowOff>143727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6D12E93-B6C2-4623-A00A-56BB9D44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43250"/>
          <a:ext cx="5982535" cy="61063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9</xdr:col>
      <xdr:colOff>381834</xdr:colOff>
      <xdr:row>47</xdr:row>
      <xdr:rowOff>172325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3D1D32-387D-4B4B-A38A-961E79D0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33700"/>
          <a:ext cx="5973009" cy="62683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14</xdr:row>
      <xdr:rowOff>85725</xdr:rowOff>
    </xdr:from>
    <xdr:to>
      <xdr:col>12</xdr:col>
      <xdr:colOff>582118</xdr:colOff>
      <xdr:row>32</xdr:row>
      <xdr:rowOff>19519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92B4A9-B3C0-4346-98EE-0804688B0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28925"/>
          <a:ext cx="7830643" cy="336279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10</xdr:row>
      <xdr:rowOff>142875</xdr:rowOff>
    </xdr:from>
    <xdr:to>
      <xdr:col>11</xdr:col>
      <xdr:colOff>153341</xdr:colOff>
      <xdr:row>45</xdr:row>
      <xdr:rowOff>115227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E116A1A-5213-4BB0-96C3-8856E32F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028825"/>
          <a:ext cx="6744641" cy="663985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13</xdr:col>
      <xdr:colOff>286896</xdr:colOff>
      <xdr:row>72</xdr:row>
      <xdr:rowOff>153913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685561-A856-4398-9A23-EA56276B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24200"/>
          <a:ext cx="8211696" cy="108409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22</xdr:row>
      <xdr:rowOff>123825</xdr:rowOff>
    </xdr:from>
    <xdr:to>
      <xdr:col>8</xdr:col>
      <xdr:colOff>581918</xdr:colOff>
      <xdr:row>65</xdr:row>
      <xdr:rowOff>77337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42E255-B53F-455B-B6F5-F4DB951AD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5019675"/>
          <a:ext cx="6401693" cy="81450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110</xdr:row>
      <xdr:rowOff>76200</xdr:rowOff>
    </xdr:from>
    <xdr:to>
      <xdr:col>3</xdr:col>
      <xdr:colOff>1477078</xdr:colOff>
      <xdr:row>145</xdr:row>
      <xdr:rowOff>134291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B5545D-7A93-4DA6-88C0-FA9001FF5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21297900"/>
          <a:ext cx="5039428" cy="67446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95250</xdr:rowOff>
    </xdr:from>
    <xdr:to>
      <xdr:col>7</xdr:col>
      <xdr:colOff>343517</xdr:colOff>
      <xdr:row>19</xdr:row>
      <xdr:rowOff>29079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7A1408F-387D-455E-888F-AA989FF96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95250"/>
          <a:ext cx="4420217" cy="361047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</xdr:colOff>
      <xdr:row>13</xdr:row>
      <xdr:rowOff>76200</xdr:rowOff>
    </xdr:from>
    <xdr:to>
      <xdr:col>12</xdr:col>
      <xdr:colOff>409873</xdr:colOff>
      <xdr:row>24</xdr:row>
      <xdr:rowOff>9811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810ED10-D293-46FE-86BC-37CE495CB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91175" y="2609850"/>
          <a:ext cx="2133898" cy="204816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16</xdr:row>
      <xdr:rowOff>85725</xdr:rowOff>
    </xdr:from>
    <xdr:to>
      <xdr:col>13</xdr:col>
      <xdr:colOff>286888</xdr:colOff>
      <xdr:row>28</xdr:row>
      <xdr:rowOff>28886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BBCD107-6007-4709-B941-04B1D8A02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7000875"/>
          <a:ext cx="8154538" cy="222916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0</xdr:row>
      <xdr:rowOff>104775</xdr:rowOff>
    </xdr:from>
    <xdr:to>
      <xdr:col>9</xdr:col>
      <xdr:colOff>534234</xdr:colOff>
      <xdr:row>12</xdr:row>
      <xdr:rowOff>143202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B63013-E61F-4DF6-98EA-76B37E18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485775"/>
          <a:ext cx="5973009" cy="2343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2D36C4-E337-4ECC-8BC7-847D7D2E8E4F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bb587fa1-2215-4ee7-9a65-2c4a25ae5f5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petroleum.or.kr/ko/meterial/meterial2.php?ca_id=102040&amp;mode=read" TargetMode="External"/><Relationship Id="rId13" Type="http://schemas.openxmlformats.org/officeDocument/2006/relationships/hyperlink" Target="https://www.kistep.re.kr/boardDownload.es?bid=0031&amp;list_no=34997&amp;seq=12808" TargetMode="External"/><Relationship Id="rId3" Type="http://schemas.openxmlformats.org/officeDocument/2006/relationships/hyperlink" Target="http://www.petroleum.or.kr/ko/meterial/meterial3.php?ca_id=1030b0&amp;mode=read" TargetMode="External"/><Relationship Id="rId7" Type="http://schemas.openxmlformats.org/officeDocument/2006/relationships/hyperlink" Target="http://www.petroleum.or.kr/ko/meterial/meterial2.php?ca_id=102020&amp;mode=read" TargetMode="External"/><Relationship Id="rId12" Type="http://schemas.openxmlformats.org/officeDocument/2006/relationships/hyperlink" Target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://epsis.kpx.or.kr/epsisnew/selectEksaScfChart.do?menuId=060600" TargetMode="External"/><Relationship Id="rId16" Type="http://schemas.openxmlformats.org/officeDocument/2006/relationships/hyperlink" Target="https://kosis.kr/statHtml/statHtml.do?orgId=318&amp;tblId=TX_31801_A006&amp;conn_path=I2" TargetMode="External"/><Relationship Id="rId1" Type="http://schemas.openxmlformats.org/officeDocument/2006/relationships/hyperlink" Target="http://www.petroleum.or.kr/ko/meterial/meterial2.php?ca_id=102030&amp;mode=read" TargetMode="External"/><Relationship Id="rId6" Type="http://schemas.openxmlformats.org/officeDocument/2006/relationships/hyperlink" Target="http://www.petroleum.or.kr/ko/meterial/meterial2.php?ca_id=102060&amp;mode=read" TargetMode="External"/><Relationship Id="rId11" Type="http://schemas.openxmlformats.org/officeDocument/2006/relationships/hyperlink" Target="https://www.kdhc.co.kr/cyb/Cy_Content/CM2017.do" TargetMode="External"/><Relationship Id="rId5" Type="http://schemas.openxmlformats.org/officeDocument/2006/relationships/hyperlink" Target="https://www.korea.kr/news/pressReleaseView.do?newsId=156449444" TargetMode="External"/><Relationship Id="rId15" Type="http://schemas.openxmlformats.org/officeDocument/2006/relationships/hyperlink" Target="http://www.fki.or.kr/Common/Download.aspx?id=b4217106-10b7-424a-88bd-33e41f7d5b9d" TargetMode="External"/><Relationship Id="rId10" Type="http://schemas.openxmlformats.org/officeDocument/2006/relationships/hyperlink" Target="http://epsis.kpx.or.kr/epsisnew/selectEkmaUpsBftChart.do?menuId=040701" TargetMode="External"/><Relationship Id="rId4" Type="http://schemas.openxmlformats.org/officeDocument/2006/relationships/hyperlink" Target="https://www.motie.go.kr/common/download.do?fid=bbs&amp;bbs_cd_n=98&amp;bbs_seq_n=725&amp;file_seq_n=1" TargetMode="External"/><Relationship Id="rId9" Type="http://schemas.openxmlformats.org/officeDocument/2006/relationships/hyperlink" Target="http://www.petroleum.or.kr/ko/meterial/meterial2.php?ca_id=102070&amp;mode=read" TargetMode="External"/><Relationship Id="rId14" Type="http://schemas.openxmlformats.org/officeDocument/2006/relationships/hyperlink" Target="https://unipass.customs.go.kr/ets/index.d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psis.kpx.or.kr/epsisnew/selectEkmaFucUpfChart.do?menuId=04010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yber.kepco.co.kr/ckepco/front/jsp/CY/E/E/CYEEHP00108.jsp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2" Type="http://schemas.openxmlformats.org/officeDocument/2006/relationships/hyperlink" Target="http://epsis.kpx.or.kr/epsisnew/selectEkpoBcrGrid.do?menuId=020400" TargetMode="External"/><Relationship Id="rId1" Type="http://schemas.openxmlformats.org/officeDocument/2006/relationships/hyperlink" Target="http://www.index.go.kr/potal/stts/idxMain/selectPoSttsIdxMainPrint.do?idx_cd=1166&amp;board_cd=INDX_001" TargetMode="Externa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daesungcleanenergy.co.kr/supply/gasinfo_about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://rfs.kemco.or.kr/rfsm/HM/SC/HMSCEtc.do" TargetMode="External"/><Relationship Id="rId1" Type="http://schemas.openxmlformats.org/officeDocument/2006/relationships/hyperlink" Target="http://www.petroleum.or.kr/ko/meterial/meterial1.php?ca_id=10101070&amp;mode=read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orldbioenergy.org/uploads/201210%20WBA%20GBS%202020.pdf" TargetMode="External"/><Relationship Id="rId1" Type="http://schemas.openxmlformats.org/officeDocument/2006/relationships/hyperlink" Target="https://www.korea.kr/news/policyNewsView.do?newsId=148879769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ev.or.kr/jf/rDlF.do?fileId=GP0RBD7CQHRL&amp;fileSeq=3&amp;useSecurity=&amp;uploadMode=db" TargetMode="External"/><Relationship Id="rId1" Type="http://schemas.openxmlformats.org/officeDocument/2006/relationships/hyperlink" Target="https://www.engineeringtoolbox.com/fuels-higher-calorific-values-d_169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74"/>
  <sheetViews>
    <sheetView topLeftCell="I1" workbookViewId="0">
      <selection activeCell="K54" sqref="K54"/>
    </sheetView>
    <sheetView workbookViewId="1"/>
  </sheetViews>
  <sheetFormatPr defaultColWidth="9.26953125" defaultRowHeight="14.5"/>
  <cols>
    <col min="1" max="1" width="42.7265625" style="73" customWidth="1"/>
    <col min="2" max="2" width="24.453125" style="73" customWidth="1"/>
    <col min="3" max="3" width="9.26953125" style="73"/>
    <col min="4" max="4" width="19.81640625" style="73" customWidth="1"/>
    <col min="5" max="16384" width="9.26953125" style="73"/>
  </cols>
  <sheetData>
    <row r="1" spans="1:14">
      <c r="A1" s="56" t="s">
        <v>15</v>
      </c>
    </row>
    <row r="2" spans="1:14">
      <c r="A2" s="56" t="s">
        <v>16</v>
      </c>
    </row>
    <row r="4" spans="1:14" ht="17">
      <c r="A4" s="56" t="s">
        <v>1</v>
      </c>
      <c r="B4" s="127" t="s">
        <v>401</v>
      </c>
      <c r="D4" s="127" t="s">
        <v>403</v>
      </c>
      <c r="F4" s="75" t="s">
        <v>424</v>
      </c>
      <c r="G4" s="87"/>
      <c r="H4" s="87"/>
      <c r="I4" s="87"/>
      <c r="K4" s="78" t="s">
        <v>458</v>
      </c>
      <c r="L4" s="87"/>
      <c r="M4" s="87"/>
      <c r="N4" s="87"/>
    </row>
    <row r="5" spans="1:14" ht="17">
      <c r="B5" s="76" t="s">
        <v>116</v>
      </c>
      <c r="D5" s="76" t="s">
        <v>116</v>
      </c>
      <c r="F5" s="72" t="s">
        <v>425</v>
      </c>
      <c r="K5" s="76" t="s">
        <v>455</v>
      </c>
    </row>
    <row r="6" spans="1:14">
      <c r="B6" s="76">
        <v>2023</v>
      </c>
      <c r="D6" s="76">
        <v>2021</v>
      </c>
      <c r="F6" s="76">
        <v>2019</v>
      </c>
      <c r="K6" s="76">
        <v>2020</v>
      </c>
    </row>
    <row r="7" spans="1:14" ht="17">
      <c r="B7" s="76" t="s">
        <v>117</v>
      </c>
      <c r="D7" s="76" t="s">
        <v>117</v>
      </c>
      <c r="F7" s="106" t="s">
        <v>426</v>
      </c>
      <c r="K7" s="76" t="s">
        <v>456</v>
      </c>
    </row>
    <row r="8" spans="1:14">
      <c r="B8" s="77" t="s">
        <v>115</v>
      </c>
      <c r="D8" s="77" t="s">
        <v>274</v>
      </c>
      <c r="F8" s="84" t="s">
        <v>295</v>
      </c>
      <c r="K8" s="13" t="s">
        <v>457</v>
      </c>
    </row>
    <row r="9" spans="1:14">
      <c r="F9" s="76" t="s">
        <v>296</v>
      </c>
    </row>
    <row r="11" spans="1:14">
      <c r="B11" s="127" t="s">
        <v>402</v>
      </c>
      <c r="D11" s="127" t="s">
        <v>413</v>
      </c>
      <c r="F11" s="75" t="s">
        <v>427</v>
      </c>
      <c r="G11" s="87"/>
      <c r="H11" s="87"/>
      <c r="I11" s="87"/>
    </row>
    <row r="12" spans="1:14">
      <c r="B12" s="76" t="s">
        <v>116</v>
      </c>
      <c r="D12" s="73" t="s">
        <v>405</v>
      </c>
      <c r="F12" s="76" t="s">
        <v>428</v>
      </c>
    </row>
    <row r="13" spans="1:14">
      <c r="B13" s="155">
        <v>2023</v>
      </c>
      <c r="D13" s="76">
        <v>2017</v>
      </c>
      <c r="F13" s="76">
        <v>2021</v>
      </c>
    </row>
    <row r="14" spans="1:14">
      <c r="B14" s="155" t="s">
        <v>487</v>
      </c>
      <c r="D14" s="76" t="s">
        <v>414</v>
      </c>
      <c r="F14" s="106" t="s">
        <v>429</v>
      </c>
    </row>
    <row r="15" spans="1:14">
      <c r="B15" s="77" t="s">
        <v>118</v>
      </c>
      <c r="D15" s="77" t="s">
        <v>250</v>
      </c>
      <c r="F15" s="84" t="s">
        <v>329</v>
      </c>
    </row>
    <row r="16" spans="1:14">
      <c r="D16" s="76" t="s">
        <v>251</v>
      </c>
      <c r="F16" s="76" t="s">
        <v>328</v>
      </c>
    </row>
    <row r="17" spans="1:15">
      <c r="F17" s="76"/>
    </row>
    <row r="18" spans="1:15" ht="17">
      <c r="B18" s="128" t="s">
        <v>404</v>
      </c>
      <c r="D18" s="127" t="s">
        <v>415</v>
      </c>
      <c r="F18" s="127" t="s">
        <v>430</v>
      </c>
      <c r="G18" s="75"/>
      <c r="H18" s="78"/>
      <c r="I18" s="78"/>
      <c r="O18" s="72"/>
    </row>
    <row r="19" spans="1:15" ht="17">
      <c r="B19" s="129" t="s">
        <v>405</v>
      </c>
      <c r="D19" s="76" t="s">
        <v>416</v>
      </c>
      <c r="F19" s="72" t="s">
        <v>431</v>
      </c>
      <c r="G19" s="76"/>
      <c r="O19" s="76"/>
    </row>
    <row r="20" spans="1:15">
      <c r="B20" s="76">
        <v>2021</v>
      </c>
      <c r="D20" s="76">
        <v>2020</v>
      </c>
      <c r="F20" s="76">
        <v>2021</v>
      </c>
      <c r="G20" s="76"/>
    </row>
    <row r="21" spans="1:15">
      <c r="B21" s="73" t="s">
        <v>406</v>
      </c>
      <c r="D21" s="106" t="s">
        <v>417</v>
      </c>
      <c r="F21" s="133" t="s">
        <v>432</v>
      </c>
      <c r="G21" s="76"/>
    </row>
    <row r="22" spans="1:15">
      <c r="B22" s="79" t="s">
        <v>268</v>
      </c>
      <c r="D22" s="77" t="s">
        <v>249</v>
      </c>
      <c r="F22" s="84" t="s">
        <v>388</v>
      </c>
      <c r="G22" s="77"/>
    </row>
    <row r="23" spans="1:15" ht="17">
      <c r="B23" s="73" t="s">
        <v>251</v>
      </c>
      <c r="D23" s="76"/>
      <c r="F23" s="106" t="s">
        <v>446</v>
      </c>
      <c r="G23" s="77"/>
    </row>
    <row r="24" spans="1:15">
      <c r="D24" s="79"/>
      <c r="F24" s="76"/>
      <c r="G24" s="77"/>
    </row>
    <row r="25" spans="1:15" ht="17">
      <c r="B25" s="128" t="s">
        <v>407</v>
      </c>
      <c r="D25" s="132" t="s">
        <v>418</v>
      </c>
      <c r="F25" s="121" t="s">
        <v>433</v>
      </c>
      <c r="G25" s="122"/>
      <c r="H25" s="78"/>
      <c r="I25" s="78"/>
    </row>
    <row r="26" spans="1:15" ht="17">
      <c r="B26" s="76" t="s">
        <v>416</v>
      </c>
      <c r="D26" s="86" t="s">
        <v>419</v>
      </c>
      <c r="F26" s="72" t="s">
        <v>434</v>
      </c>
      <c r="G26" s="77"/>
      <c r="K26" s="10"/>
      <c r="L26" s="10"/>
    </row>
    <row r="27" spans="1:15">
      <c r="B27" s="76">
        <v>2020</v>
      </c>
      <c r="D27" s="85">
        <v>2020</v>
      </c>
      <c r="F27" s="76">
        <v>2006</v>
      </c>
      <c r="G27" s="77"/>
      <c r="L27" s="10"/>
    </row>
    <row r="28" spans="1:15" ht="17">
      <c r="A28" s="80"/>
      <c r="B28" s="130" t="s">
        <v>408</v>
      </c>
      <c r="D28" s="86" t="s">
        <v>420</v>
      </c>
      <c r="F28" s="106" t="s">
        <v>435</v>
      </c>
      <c r="G28" s="77"/>
      <c r="K28" s="10"/>
      <c r="L28" s="10"/>
    </row>
    <row r="29" spans="1:15">
      <c r="A29" s="80"/>
      <c r="B29" s="79" t="s">
        <v>270</v>
      </c>
      <c r="D29" s="77" t="s">
        <v>287</v>
      </c>
      <c r="F29" s="84" t="s">
        <v>392</v>
      </c>
      <c r="G29" s="77"/>
      <c r="K29" s="10"/>
      <c r="L29" s="10"/>
    </row>
    <row r="30" spans="1:15">
      <c r="A30" s="80"/>
      <c r="B30" s="81"/>
      <c r="D30" s="79"/>
      <c r="F30" s="76" t="s">
        <v>393</v>
      </c>
      <c r="G30" s="77"/>
      <c r="K30" s="10"/>
      <c r="L30" s="10"/>
    </row>
    <row r="31" spans="1:15">
      <c r="A31" s="80"/>
      <c r="B31" s="131" t="s">
        <v>409</v>
      </c>
      <c r="F31" s="76"/>
      <c r="G31" s="77"/>
      <c r="L31" s="10"/>
    </row>
    <row r="32" spans="1:15">
      <c r="A32" s="80"/>
      <c r="B32" s="79" t="s">
        <v>271</v>
      </c>
      <c r="D32" s="128" t="s">
        <v>421</v>
      </c>
      <c r="F32" s="127" t="s">
        <v>436</v>
      </c>
      <c r="G32" s="78"/>
      <c r="H32" s="78"/>
      <c r="I32" s="78"/>
      <c r="K32" s="10"/>
      <c r="L32" s="10"/>
    </row>
    <row r="33" spans="1:12" ht="17">
      <c r="A33" s="80"/>
      <c r="B33" s="81"/>
      <c r="D33" s="129" t="s">
        <v>422</v>
      </c>
      <c r="F33" s="72" t="s">
        <v>437</v>
      </c>
      <c r="K33" s="10"/>
      <c r="L33" s="10"/>
    </row>
    <row r="34" spans="1:12">
      <c r="A34" s="80"/>
      <c r="B34" s="131" t="s">
        <v>410</v>
      </c>
      <c r="D34" s="76">
        <v>2020</v>
      </c>
      <c r="F34" s="76">
        <v>2010</v>
      </c>
      <c r="K34" s="10"/>
      <c r="L34" s="10"/>
    </row>
    <row r="35" spans="1:12" ht="17">
      <c r="A35" s="80"/>
      <c r="B35" s="79" t="s">
        <v>272</v>
      </c>
      <c r="D35" s="73" t="s">
        <v>423</v>
      </c>
      <c r="F35" s="106" t="s">
        <v>436</v>
      </c>
      <c r="K35" s="10"/>
      <c r="L35" s="10"/>
    </row>
    <row r="36" spans="1:12">
      <c r="A36" s="80"/>
      <c r="B36" s="81"/>
      <c r="D36" s="73" t="s">
        <v>291</v>
      </c>
      <c r="F36" s="76" t="s">
        <v>394</v>
      </c>
    </row>
    <row r="37" spans="1:12">
      <c r="A37" s="80"/>
      <c r="B37" s="131" t="s">
        <v>411</v>
      </c>
      <c r="D37" s="73" t="s">
        <v>292</v>
      </c>
    </row>
    <row r="38" spans="1:12">
      <c r="A38" s="80"/>
      <c r="B38" s="79" t="s">
        <v>273</v>
      </c>
    </row>
    <row r="39" spans="1:12">
      <c r="A39" s="80"/>
      <c r="B39" s="81"/>
    </row>
    <row r="40" spans="1:12">
      <c r="A40" s="80"/>
      <c r="B40" s="131" t="s">
        <v>412</v>
      </c>
    </row>
    <row r="41" spans="1:12">
      <c r="A41" s="80"/>
      <c r="B41" s="82" t="s">
        <v>196</v>
      </c>
    </row>
    <row r="43" spans="1:12">
      <c r="A43" s="56" t="s">
        <v>0</v>
      </c>
    </row>
    <row r="44" spans="1:12">
      <c r="A44" s="129" t="s">
        <v>438</v>
      </c>
    </row>
    <row r="45" spans="1:12">
      <c r="A45" s="170" t="s">
        <v>59</v>
      </c>
      <c r="B45" s="73">
        <v>2.93071E-4</v>
      </c>
      <c r="C45" s="73" t="s">
        <v>60</v>
      </c>
    </row>
    <row r="46" spans="1:12">
      <c r="A46" s="170"/>
      <c r="B46" s="73">
        <v>0.252164</v>
      </c>
      <c r="C46" s="73" t="s">
        <v>63</v>
      </c>
    </row>
    <row r="47" spans="1:12">
      <c r="A47" s="170"/>
      <c r="B47" s="73">
        <f>B46/10^3</f>
        <v>2.5216399999999998E-4</v>
      </c>
      <c r="C47" s="73" t="s">
        <v>286</v>
      </c>
    </row>
    <row r="48" spans="1:12">
      <c r="A48" s="170"/>
      <c r="B48" s="73">
        <v>1055.06</v>
      </c>
      <c r="C48" s="73" t="s">
        <v>89</v>
      </c>
    </row>
    <row r="49" spans="1:7">
      <c r="A49" s="170"/>
      <c r="B49" s="73">
        <f>B48/10^6</f>
        <v>1.05506E-3</v>
      </c>
      <c r="C49" s="73" t="s">
        <v>90</v>
      </c>
    </row>
    <row r="50" spans="1:7">
      <c r="A50" s="73" t="s">
        <v>293</v>
      </c>
      <c r="B50" s="73">
        <v>158.98699999999999</v>
      </c>
      <c r="C50" s="73" t="s">
        <v>294</v>
      </c>
    </row>
    <row r="51" spans="1:7">
      <c r="A51" s="73" t="s">
        <v>570</v>
      </c>
      <c r="B51" s="73">
        <v>91.814999999999998</v>
      </c>
    </row>
    <row r="52" spans="1:7" ht="17">
      <c r="A52" s="73" t="s">
        <v>558</v>
      </c>
      <c r="B52" s="73">
        <v>1126.8800000000001</v>
      </c>
    </row>
    <row r="54" spans="1:7">
      <c r="A54" s="167" t="s">
        <v>568</v>
      </c>
      <c r="B54" s="167">
        <v>2020</v>
      </c>
      <c r="C54" s="167">
        <v>2021</v>
      </c>
      <c r="D54" s="167">
        <v>2022</v>
      </c>
      <c r="E54" s="167">
        <v>2023</v>
      </c>
      <c r="F54" s="167">
        <v>2024</v>
      </c>
      <c r="G54" s="167">
        <v>2025</v>
      </c>
    </row>
    <row r="55" spans="1:7">
      <c r="A55" s="167" t="s">
        <v>554</v>
      </c>
      <c r="B55" s="166">
        <v>100</v>
      </c>
      <c r="C55" s="166">
        <v>102.5</v>
      </c>
      <c r="D55" s="166">
        <v>107.72</v>
      </c>
      <c r="E55" s="166">
        <v>111.59</v>
      </c>
      <c r="F55" s="166">
        <v>114.18</v>
      </c>
      <c r="G55" s="166">
        <v>116.61</v>
      </c>
    </row>
    <row r="56" spans="1:7">
      <c r="A56" s="167" t="s">
        <v>557</v>
      </c>
      <c r="B56" s="167">
        <f>B55/$B$51</f>
        <v>1.0891466535969068</v>
      </c>
      <c r="C56" s="167">
        <f t="shared" ref="C56:G56" si="0">C55/$B$51</f>
        <v>1.1163753199368296</v>
      </c>
      <c r="D56" s="167">
        <f t="shared" si="0"/>
        <v>1.173228775254588</v>
      </c>
      <c r="E56" s="167">
        <f t="shared" si="0"/>
        <v>1.2153787507487883</v>
      </c>
      <c r="F56" s="167">
        <f t="shared" si="0"/>
        <v>1.2435876490769484</v>
      </c>
      <c r="G56" s="167">
        <f t="shared" si="0"/>
        <v>1.2700539127593531</v>
      </c>
    </row>
    <row r="57" spans="1:7" ht="17">
      <c r="A57" s="167" t="s">
        <v>555</v>
      </c>
      <c r="B57" s="167">
        <f>$B$52*B56</f>
        <v>1227.3375810052823</v>
      </c>
      <c r="C57" s="167">
        <f t="shared" ref="C57:G57" si="1">$B$52*C56</f>
        <v>1258.0210205304147</v>
      </c>
      <c r="D57" s="167">
        <f t="shared" si="1"/>
        <v>1322.0880422588903</v>
      </c>
      <c r="E57" s="167">
        <f t="shared" si="1"/>
        <v>1369.5860066437947</v>
      </c>
      <c r="F57" s="167">
        <f t="shared" si="1"/>
        <v>1401.3740499918317</v>
      </c>
      <c r="G57" s="167">
        <f t="shared" si="1"/>
        <v>1431.1983532102599</v>
      </c>
    </row>
    <row r="59" spans="1:7">
      <c r="A59" s="73" t="s">
        <v>571</v>
      </c>
      <c r="B59" s="73">
        <v>229.59399999999999</v>
      </c>
    </row>
    <row r="60" spans="1:7">
      <c r="A60" s="167" t="s">
        <v>569</v>
      </c>
      <c r="B60" s="167">
        <v>2020</v>
      </c>
      <c r="C60" s="167">
        <v>2021</v>
      </c>
      <c r="D60" s="167">
        <v>2022</v>
      </c>
      <c r="E60" s="167">
        <v>2023</v>
      </c>
      <c r="F60" s="167">
        <v>2024</v>
      </c>
      <c r="G60" s="167">
        <v>2025</v>
      </c>
    </row>
    <row r="61" spans="1:7">
      <c r="A61" s="167" t="s">
        <v>554</v>
      </c>
      <c r="B61" s="168">
        <v>258.81099999999998</v>
      </c>
      <c r="C61" s="168">
        <v>270.97000000000003</v>
      </c>
      <c r="D61" s="168">
        <v>292.65499999999997</v>
      </c>
      <c r="E61" s="168">
        <v>304.702</v>
      </c>
      <c r="F61" s="169">
        <v>313.68900000000002</v>
      </c>
      <c r="G61" s="168">
        <v>321.96199999999999</v>
      </c>
    </row>
    <row r="62" spans="1:7">
      <c r="A62" s="167" t="s">
        <v>557</v>
      </c>
      <c r="B62" s="167">
        <f>B61/$B$59</f>
        <v>1.1272550676411404</v>
      </c>
      <c r="C62" s="167">
        <f t="shared" ref="C62:G62" si="2">C61/$B$59</f>
        <v>1.1802137686524912</v>
      </c>
      <c r="D62" s="167">
        <f t="shared" si="2"/>
        <v>1.2746631009521154</v>
      </c>
      <c r="E62" s="167">
        <f t="shared" si="2"/>
        <v>1.3271339843375698</v>
      </c>
      <c r="F62" s="167">
        <f t="shared" si="2"/>
        <v>1.3662769933012189</v>
      </c>
      <c r="G62" s="167">
        <f t="shared" si="2"/>
        <v>1.4023101648997796</v>
      </c>
    </row>
    <row r="64" spans="1:7">
      <c r="A64" s="73" t="s">
        <v>439</v>
      </c>
    </row>
    <row r="65" spans="1:1">
      <c r="A65" s="129" t="s">
        <v>440</v>
      </c>
    </row>
    <row r="67" spans="1:1">
      <c r="A67" s="129" t="s">
        <v>441</v>
      </c>
    </row>
    <row r="69" spans="1:1" ht="17">
      <c r="A69" s="18" t="s">
        <v>442</v>
      </c>
    </row>
    <row r="70" spans="1:1" ht="17">
      <c r="A70" s="50" t="s">
        <v>443</v>
      </c>
    </row>
    <row r="72" spans="1:1" ht="17">
      <c r="A72" s="126" t="s">
        <v>444</v>
      </c>
    </row>
    <row r="74" spans="1:1">
      <c r="A74" s="129" t="s">
        <v>445</v>
      </c>
    </row>
  </sheetData>
  <mergeCells count="1">
    <mergeCell ref="A45:A49"/>
  </mergeCells>
  <phoneticPr fontId="27" type="noConversion"/>
  <hyperlinks>
    <hyperlink ref="B29" r:id="rId1" xr:uid="{00000000-0004-0000-0000-000000000000}"/>
    <hyperlink ref="B15" r:id="rId2" xr:uid="{DE4B510F-3979-431F-A5E6-4A7613879016}"/>
    <hyperlink ref="D22" r:id="rId3" xr:uid="{91CCBE2C-21E4-4A8D-8CF6-A89FAD6D98FE}"/>
    <hyperlink ref="D15" r:id="rId4" xr:uid="{86B794EE-F211-4C48-9771-6DCDFBF258E9}"/>
    <hyperlink ref="B22" r:id="rId5" xr:uid="{7FBB7650-EB80-48E3-B0D2-AB7A1F9A4569}"/>
    <hyperlink ref="B32" r:id="rId6" xr:uid="{9E162237-3AE7-419F-B794-EF71781A6011}"/>
    <hyperlink ref="B35" r:id="rId7" xr:uid="{BD8AFDDC-D89A-46F7-9C11-9327D8700096}"/>
    <hyperlink ref="B38" r:id="rId8" xr:uid="{01CC6319-40CB-4F89-B46D-615A71130A3B}"/>
    <hyperlink ref="B41" r:id="rId9" xr:uid="{5FFEB616-01B3-4612-8B26-807D8C823B32}"/>
    <hyperlink ref="D8" r:id="rId10" xr:uid="{179C49C0-64FA-48A3-B4C0-4E6DB922D629}"/>
    <hyperlink ref="D29" r:id="rId11" xr:uid="{92D09681-BECD-4FEF-96DD-00DDFBE3878A}"/>
    <hyperlink ref="F8" r:id="rId12" display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xr:uid="{D1C1B399-7953-4089-8754-65FA0181DD92}"/>
    <hyperlink ref="F15" r:id="rId13" xr:uid="{7D01355D-5212-4084-87C6-44FF458AA851}"/>
    <hyperlink ref="F22" r:id="rId14" xr:uid="{1C22DC48-68F9-46D9-A9CA-E2BAD61C45E3}"/>
    <hyperlink ref="F29" r:id="rId15" xr:uid="{ED02A050-9919-4602-9E56-7BB4C67098E6}"/>
    <hyperlink ref="K8" r:id="rId16" xr:uid="{E4FD357B-86FD-45CE-8668-1620D3754D18}"/>
  </hyperlinks>
  <pageMargins left="0.7" right="0.7" top="0.75" bottom="0.75" header="0.3" footer="0.3"/>
  <pageSetup orientation="portrait" horizontalDpi="1200" verticalDpi="1200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7192-17C6-4540-A609-724085A65AC0}">
  <sheetPr codeName="Sheet2"/>
  <dimension ref="A1:S117"/>
  <sheetViews>
    <sheetView workbookViewId="0">
      <selection activeCell="K7" sqref="K7"/>
    </sheetView>
    <sheetView workbookViewId="1"/>
  </sheetViews>
  <sheetFormatPr defaultColWidth="25.7265625" defaultRowHeight="14.5"/>
  <cols>
    <col min="1" max="16384" width="25.7265625" style="10"/>
  </cols>
  <sheetData>
    <row r="1" spans="1:16" ht="17">
      <c r="A1" s="42" t="s">
        <v>526</v>
      </c>
      <c r="C1" s="10" t="s">
        <v>553</v>
      </c>
      <c r="D1" s="13" t="s">
        <v>556</v>
      </c>
    </row>
    <row r="2" spans="1:16" ht="16">
      <c r="A2" s="171" t="s">
        <v>527</v>
      </c>
      <c r="B2" s="171" t="s">
        <v>528</v>
      </c>
      <c r="C2" s="171"/>
      <c r="D2" s="171"/>
      <c r="E2" s="171"/>
      <c r="F2" s="171"/>
      <c r="G2" s="171" t="s">
        <v>529</v>
      </c>
      <c r="H2" s="171"/>
      <c r="I2" s="171"/>
      <c r="J2" s="171"/>
      <c r="K2" s="171"/>
      <c r="L2" s="171" t="s">
        <v>530</v>
      </c>
      <c r="M2" s="171"/>
      <c r="N2" s="171"/>
      <c r="O2" s="171"/>
      <c r="P2" s="171"/>
    </row>
    <row r="3" spans="1:16" ht="16">
      <c r="A3" s="171"/>
      <c r="B3" s="12" t="s">
        <v>20</v>
      </c>
      <c r="C3" s="12" t="s">
        <v>531</v>
      </c>
      <c r="D3" s="12" t="s">
        <v>532</v>
      </c>
      <c r="E3" s="12" t="s">
        <v>533</v>
      </c>
      <c r="F3" s="12" t="s">
        <v>112</v>
      </c>
      <c r="G3" s="12" t="s">
        <v>20</v>
      </c>
      <c r="H3" s="12" t="s">
        <v>531</v>
      </c>
      <c r="I3" s="12" t="s">
        <v>532</v>
      </c>
      <c r="J3" s="12" t="s">
        <v>533</v>
      </c>
      <c r="K3" s="12" t="s">
        <v>112</v>
      </c>
      <c r="L3" s="12" t="s">
        <v>20</v>
      </c>
      <c r="M3" s="12" t="s">
        <v>531</v>
      </c>
      <c r="N3" s="12" t="s">
        <v>532</v>
      </c>
      <c r="O3" s="12" t="s">
        <v>533</v>
      </c>
      <c r="P3" s="12" t="s">
        <v>112</v>
      </c>
    </row>
    <row r="4" spans="1:16" ht="16">
      <c r="A4" s="171"/>
      <c r="B4" s="12" t="s">
        <v>534</v>
      </c>
      <c r="C4" s="12" t="s">
        <v>535</v>
      </c>
      <c r="D4" s="12" t="s">
        <v>535</v>
      </c>
      <c r="E4" s="12" t="s">
        <v>536</v>
      </c>
      <c r="F4" s="12" t="s">
        <v>535</v>
      </c>
      <c r="G4" s="12" t="s">
        <v>537</v>
      </c>
      <c r="H4" s="12" t="s">
        <v>537</v>
      </c>
      <c r="I4" s="12" t="s">
        <v>537</v>
      </c>
      <c r="J4" s="12" t="s">
        <v>537</v>
      </c>
      <c r="K4" s="12" t="s">
        <v>537</v>
      </c>
      <c r="L4" s="12" t="s">
        <v>534</v>
      </c>
      <c r="M4" s="12" t="s">
        <v>534</v>
      </c>
      <c r="N4" s="12" t="s">
        <v>534</v>
      </c>
      <c r="O4" s="12" t="s">
        <v>534</v>
      </c>
      <c r="P4" s="12" t="s">
        <v>534</v>
      </c>
    </row>
    <row r="5" spans="1:16" ht="16">
      <c r="A5" s="14">
        <v>2025</v>
      </c>
      <c r="B5" s="15">
        <v>6.3759999999999994</v>
      </c>
      <c r="C5" s="15">
        <v>184534.58199999999</v>
      </c>
      <c r="D5" s="15">
        <v>148715.37</v>
      </c>
      <c r="E5" s="15">
        <v>1142014.2560000001</v>
      </c>
      <c r="F5" s="15">
        <v>1014400.1140000001</v>
      </c>
      <c r="G5" s="15">
        <v>2562.8580000000002</v>
      </c>
      <c r="H5" s="15">
        <v>35569.112000000001</v>
      </c>
      <c r="I5" s="15">
        <v>33492.1</v>
      </c>
      <c r="J5" s="15">
        <v>125536.448</v>
      </c>
      <c r="K5" s="15">
        <v>76886.354000000007</v>
      </c>
      <c r="L5" s="15">
        <v>6.3740000000000006</v>
      </c>
      <c r="M5" s="15">
        <v>79.214000000000013</v>
      </c>
      <c r="N5" s="15">
        <v>86.390000000000015</v>
      </c>
      <c r="O5" s="15">
        <v>308</v>
      </c>
      <c r="P5" s="15">
        <v>133.58200000000002</v>
      </c>
    </row>
    <row r="6" spans="1:16" ht="16">
      <c r="A6" s="14">
        <v>2024</v>
      </c>
      <c r="B6" s="15">
        <v>6.4097883333333341</v>
      </c>
      <c r="C6" s="15">
        <v>180392.94692833335</v>
      </c>
      <c r="D6" s="15">
        <v>128462.92561666663</v>
      </c>
      <c r="E6" s="15">
        <v>1274346.8950666669</v>
      </c>
      <c r="F6" s="15">
        <v>1048278.3629783333</v>
      </c>
      <c r="G6" s="15">
        <v>2578.4687716666663</v>
      </c>
      <c r="H6" s="15">
        <v>34259.548638333341</v>
      </c>
      <c r="I6" s="15">
        <v>32654.75</v>
      </c>
      <c r="J6" s="15">
        <v>139933.58172500003</v>
      </c>
      <c r="K6" s="15">
        <v>80897.76155416666</v>
      </c>
      <c r="L6" s="15">
        <v>6.4099150000000007</v>
      </c>
      <c r="M6" s="15">
        <v>76.24169666666667</v>
      </c>
      <c r="N6" s="15">
        <v>83.890176666666676</v>
      </c>
      <c r="O6" s="15">
        <v>342.65918749999997</v>
      </c>
      <c r="P6" s="15">
        <v>141.07898666666668</v>
      </c>
    </row>
    <row r="7" spans="1:16" ht="16">
      <c r="A7" s="14">
        <v>2023</v>
      </c>
      <c r="B7" s="15">
        <v>6.3709916666666677</v>
      </c>
      <c r="C7" s="15">
        <v>243522.16266666667</v>
      </c>
      <c r="D7" s="15">
        <v>169981.51725</v>
      </c>
      <c r="E7" s="15">
        <v>1288999.2864999999</v>
      </c>
      <c r="F7" s="15">
        <v>1325465.6539999999</v>
      </c>
      <c r="G7" s="15">
        <v>2564.5300000000002</v>
      </c>
      <c r="H7" s="15">
        <v>45409.157166666671</v>
      </c>
      <c r="I7" s="15">
        <v>36867.041666666664</v>
      </c>
      <c r="J7" s="15">
        <v>141202.5485</v>
      </c>
      <c r="K7" s="15">
        <v>102463.19535833334</v>
      </c>
      <c r="L7" s="15">
        <v>6.3706666666666685</v>
      </c>
      <c r="M7" s="15">
        <v>101.10555000000001</v>
      </c>
      <c r="N7" s="15">
        <v>93.344633333333334</v>
      </c>
      <c r="O7" s="15">
        <v>330.1780833333334</v>
      </c>
      <c r="P7" s="15">
        <v>180.01149999999998</v>
      </c>
    </row>
    <row r="8" spans="1:16" ht="16">
      <c r="A8" s="14">
        <v>2022</v>
      </c>
      <c r="B8" s="15">
        <v>6.3597499999999991</v>
      </c>
      <c r="C8" s="15">
        <v>263399.88033333333</v>
      </c>
      <c r="D8" s="15">
        <v>160530.44300000003</v>
      </c>
      <c r="E8" s="15">
        <v>1379181.1530000002</v>
      </c>
      <c r="F8" s="15">
        <v>1518570.9552499999</v>
      </c>
      <c r="G8" s="15">
        <v>2563.5700833333335</v>
      </c>
      <c r="H8" s="15">
        <v>49580.616416666664</v>
      </c>
      <c r="I8" s="15">
        <v>42244.041666666664</v>
      </c>
      <c r="J8" s="15">
        <v>149957.10158333334</v>
      </c>
      <c r="K8" s="15">
        <v>116409.6335</v>
      </c>
      <c r="L8" s="15">
        <v>6.3599999999999994</v>
      </c>
      <c r="M8" s="15">
        <v>110.21733333333334</v>
      </c>
      <c r="N8" s="15">
        <v>106.9593333333333</v>
      </c>
      <c r="O8" s="15">
        <v>352.02175000000005</v>
      </c>
      <c r="P8" s="15">
        <v>204.72075000000004</v>
      </c>
    </row>
    <row r="9" spans="1:16" ht="16">
      <c r="A9" s="14">
        <v>2021</v>
      </c>
      <c r="B9" s="15">
        <v>6.2042499999999992</v>
      </c>
      <c r="C9" s="15">
        <v>138682.40458333335</v>
      </c>
      <c r="D9" s="15">
        <v>162648.24358333336</v>
      </c>
      <c r="E9" s="15">
        <v>712965.20724999998</v>
      </c>
      <c r="F9" s="15">
        <v>693944.95750000002</v>
      </c>
      <c r="G9" s="15">
        <v>2500.7283333333335</v>
      </c>
      <c r="H9" s="15">
        <v>25088.201916666669</v>
      </c>
      <c r="I9" s="15">
        <v>26111</v>
      </c>
      <c r="J9" s="15">
        <v>77142.499583333323</v>
      </c>
      <c r="K9" s="15">
        <v>54491.103416666658</v>
      </c>
      <c r="L9" s="15">
        <v>6.2043333333333335</v>
      </c>
      <c r="M9" s="15">
        <v>56.157000000000004</v>
      </c>
      <c r="N9" s="15">
        <v>66.111500000000007</v>
      </c>
      <c r="O9" s="15">
        <v>180.57655833333331</v>
      </c>
      <c r="P9" s="15">
        <v>95.537750000000003</v>
      </c>
    </row>
    <row r="10" spans="1:16" ht="16">
      <c r="A10" s="14">
        <v>2020</v>
      </c>
      <c r="B10" s="15">
        <v>6.0422249999999993</v>
      </c>
      <c r="C10" s="15">
        <v>124606.75304166669</v>
      </c>
      <c r="D10" s="15">
        <v>163441.19383333332</v>
      </c>
      <c r="E10" s="15">
        <v>574877.65424166655</v>
      </c>
      <c r="F10" s="15">
        <v>456580.85298333335</v>
      </c>
      <c r="G10" s="15">
        <v>2434.7904750000002</v>
      </c>
      <c r="H10" s="15">
        <v>22436.021366666664</v>
      </c>
      <c r="I10" s="15">
        <v>23878.25</v>
      </c>
      <c r="J10" s="15">
        <v>68278.784008333329</v>
      </c>
      <c r="K10" s="15">
        <v>41474.218366666668</v>
      </c>
      <c r="L10" s="15">
        <v>6.0422249999999993</v>
      </c>
      <c r="M10" s="15">
        <v>50.619366666666672</v>
      </c>
      <c r="N10" s="15">
        <v>60.458241666666659</v>
      </c>
      <c r="O10" s="15">
        <v>175.52839166666669</v>
      </c>
      <c r="P10" s="15">
        <v>71.828516666666658</v>
      </c>
    </row>
    <row r="11" spans="1:16" ht="16">
      <c r="A11" s="14">
        <v>2019</v>
      </c>
      <c r="B11" s="15">
        <v>5.9422500000000005</v>
      </c>
      <c r="C11" s="15">
        <v>136910.43899999998</v>
      </c>
      <c r="D11" s="15">
        <v>196864.39650000003</v>
      </c>
      <c r="E11" s="15">
        <v>690816.98824999994</v>
      </c>
      <c r="F11" s="15">
        <v>679694.29333333333</v>
      </c>
      <c r="G11" s="15">
        <v>2396.3515833333331</v>
      </c>
      <c r="H11" s="15">
        <v>24972.104166666668</v>
      </c>
      <c r="I11" s="15">
        <v>26094.307833333336</v>
      </c>
      <c r="J11" s="15">
        <v>67667.391166666654</v>
      </c>
      <c r="K11" s="15">
        <v>53399.324916666672</v>
      </c>
      <c r="L11" s="15">
        <v>5.9422500000000005</v>
      </c>
      <c r="M11" s="15">
        <v>56.420333333333325</v>
      </c>
      <c r="N11" s="15">
        <v>66.166416666666649</v>
      </c>
      <c r="O11" s="15">
        <v>181.97649999999999</v>
      </c>
      <c r="P11" s="15">
        <v>93.375583333333338</v>
      </c>
    </row>
    <row r="12" spans="1:16" ht="16">
      <c r="A12" s="14">
        <v>2018</v>
      </c>
      <c r="B12" s="15">
        <v>5.844011133666668</v>
      </c>
      <c r="C12" s="15">
        <v>131366.86833333332</v>
      </c>
      <c r="D12" s="15">
        <v>184725.07264166666</v>
      </c>
      <c r="E12" s="15">
        <v>641169.37811666669</v>
      </c>
      <c r="F12" s="15">
        <v>721497.4601583333</v>
      </c>
      <c r="G12" s="15">
        <v>2352.8285440833333</v>
      </c>
      <c r="H12" s="15">
        <v>24248.121748333331</v>
      </c>
      <c r="I12" s="15">
        <v>25091.164912499997</v>
      </c>
      <c r="J12" s="15">
        <v>62565.654736666656</v>
      </c>
      <c r="K12" s="15">
        <v>56142.823292499997</v>
      </c>
      <c r="L12" s="15">
        <v>5.8442611336333341</v>
      </c>
      <c r="M12" s="15">
        <v>54.33908852311751</v>
      </c>
      <c r="N12" s="15">
        <v>64.807613593880831</v>
      </c>
      <c r="O12" s="15">
        <v>164.57152422224081</v>
      </c>
      <c r="P12" s="15">
        <v>97.868458189029994</v>
      </c>
    </row>
    <row r="13" spans="1:16" ht="16">
      <c r="A13" s="14">
        <v>2017</v>
      </c>
      <c r="B13" s="15">
        <v>5.725627499999999</v>
      </c>
      <c r="C13" s="15">
        <v>125256.7177275</v>
      </c>
      <c r="D13" s="15">
        <v>174919.38024416668</v>
      </c>
      <c r="E13" s="15">
        <v>537760.60347249999</v>
      </c>
      <c r="F13" s="15">
        <v>632880.66332083347</v>
      </c>
      <c r="G13" s="15">
        <v>2300.2265058333337</v>
      </c>
      <c r="H13" s="15">
        <v>21259.857513333332</v>
      </c>
      <c r="I13" s="15">
        <v>23132.905816666665</v>
      </c>
      <c r="J13" s="15">
        <v>52282.687817500002</v>
      </c>
      <c r="K13" s="15">
        <v>49498.905550833326</v>
      </c>
      <c r="L13" s="15">
        <v>5.725627499999999</v>
      </c>
      <c r="M13" s="15">
        <v>47.621464166666662</v>
      </c>
      <c r="N13" s="15">
        <v>61.225489166666669</v>
      </c>
      <c r="O13" s="15">
        <v>139.69673666666665</v>
      </c>
      <c r="P13" s="15">
        <v>85.850844166666676</v>
      </c>
    </row>
    <row r="14" spans="1:16" ht="16">
      <c r="A14" s="14">
        <v>2016</v>
      </c>
      <c r="B14" s="15">
        <v>5.5321263332943609</v>
      </c>
      <c r="C14" s="15">
        <v>88591.27784214892</v>
      </c>
      <c r="D14" s="15">
        <v>156400.16919743235</v>
      </c>
      <c r="E14" s="15">
        <v>470218.98376593023</v>
      </c>
      <c r="F14" s="15">
        <v>595279.33101658733</v>
      </c>
      <c r="G14" s="15">
        <v>2217.7536973842075</v>
      </c>
      <c r="H14" s="15">
        <v>15433.412893945426</v>
      </c>
      <c r="I14" s="15">
        <v>18443.427044401164</v>
      </c>
      <c r="J14" s="15">
        <v>44094.008589060708</v>
      </c>
      <c r="K14" s="15">
        <v>45143.299213312181</v>
      </c>
      <c r="L14" s="15">
        <v>5.5321263332943609</v>
      </c>
      <c r="M14" s="15">
        <v>34.711512787445088</v>
      </c>
      <c r="N14" s="15">
        <v>49.94397444953993</v>
      </c>
      <c r="O14" s="15">
        <v>123.60801359485858</v>
      </c>
      <c r="P14" s="15">
        <v>80.218002369245099</v>
      </c>
    </row>
    <row r="15" spans="1:16" ht="16">
      <c r="A15" s="14">
        <v>2015</v>
      </c>
      <c r="B15" s="15">
        <v>5.1598280160750596</v>
      </c>
      <c r="C15" s="15">
        <v>92218.187068511164</v>
      </c>
      <c r="D15" s="15">
        <v>162844.60021862941</v>
      </c>
      <c r="E15" s="15">
        <v>625003.03900004399</v>
      </c>
      <c r="F15" s="15">
        <v>832379.22406277817</v>
      </c>
      <c r="G15" s="15">
        <v>2070.1457027670363</v>
      </c>
      <c r="H15" s="15">
        <v>16465.6319596703</v>
      </c>
      <c r="I15" s="15">
        <v>19694.458265342575</v>
      </c>
      <c r="J15" s="15">
        <v>60267.027617903346</v>
      </c>
      <c r="K15" s="15">
        <v>59909.638478048088</v>
      </c>
      <c r="L15" s="15">
        <v>5.1598280160750596</v>
      </c>
      <c r="M15" s="15">
        <v>37.25145883632652</v>
      </c>
      <c r="N15" s="15">
        <v>53.263599515024765</v>
      </c>
      <c r="O15" s="15">
        <v>161.07846003707058</v>
      </c>
      <c r="P15" s="15">
        <v>106.75471294912222</v>
      </c>
    </row>
    <row r="16" spans="1:16" ht="16">
      <c r="A16" s="14">
        <v>2014</v>
      </c>
      <c r="B16" s="15">
        <v>4.8395122776310817</v>
      </c>
      <c r="C16" s="15">
        <v>91245.75235856451</v>
      </c>
      <c r="D16" s="15">
        <v>162071.04358985185</v>
      </c>
      <c r="E16" s="15">
        <v>777195.13394619618</v>
      </c>
      <c r="F16" s="15">
        <v>1030186.7363117634</v>
      </c>
      <c r="G16" s="15">
        <v>1941.5247839838933</v>
      </c>
      <c r="H16" s="15">
        <v>16359.774863445693</v>
      </c>
      <c r="I16" s="15">
        <v>20584.446434639693</v>
      </c>
      <c r="J16" s="15">
        <v>83828.305550327568</v>
      </c>
      <c r="K16" s="15">
        <v>78661.843467541476</v>
      </c>
      <c r="L16" s="15">
        <v>4.8395122776310817</v>
      </c>
      <c r="M16" s="15">
        <v>37.021396547720649</v>
      </c>
      <c r="N16" s="15">
        <v>55.680058789762477</v>
      </c>
      <c r="O16" s="15">
        <v>211.69257095527055</v>
      </c>
      <c r="P16" s="15">
        <v>145.53777800808606</v>
      </c>
    </row>
    <row r="17" spans="1:18" ht="16">
      <c r="A17" s="14">
        <v>2013</v>
      </c>
      <c r="B17" s="15">
        <v>4.5061867346666666</v>
      </c>
      <c r="C17" s="15">
        <v>94142.317877499983</v>
      </c>
      <c r="D17" s="15">
        <v>163321.60227499998</v>
      </c>
      <c r="E17" s="15">
        <v>898734.31801666657</v>
      </c>
      <c r="F17" s="15">
        <v>981271.87920833332</v>
      </c>
      <c r="G17" s="15">
        <v>1807.1226493333336</v>
      </c>
      <c r="H17" s="15">
        <v>17004.810386666668</v>
      </c>
      <c r="I17" s="15">
        <v>23629.050566666669</v>
      </c>
      <c r="J17" s="15">
        <v>88002.101295</v>
      </c>
      <c r="K17" s="15">
        <v>74896.940059166678</v>
      </c>
      <c r="L17" s="15">
        <v>4.5061867346666666</v>
      </c>
      <c r="M17" s="15">
        <v>38.54322097666666</v>
      </c>
      <c r="N17" s="15">
        <v>63.827063133333347</v>
      </c>
      <c r="O17" s="15">
        <v>228.37279820833336</v>
      </c>
      <c r="P17" s="15">
        <v>140.00238565833334</v>
      </c>
    </row>
    <row r="18" spans="1:18" ht="16">
      <c r="A18" s="14">
        <v>2012</v>
      </c>
      <c r="B18" s="15">
        <v>4.0243333333333338</v>
      </c>
      <c r="C18" s="15">
        <v>117844.86033333333</v>
      </c>
      <c r="D18" s="15">
        <v>157453.2285</v>
      </c>
      <c r="E18" s="15">
        <v>985863.18383333331</v>
      </c>
      <c r="F18" s="15">
        <v>1001311.9646666666</v>
      </c>
      <c r="G18" s="15">
        <v>1645.1693333333333</v>
      </c>
      <c r="H18" s="15">
        <v>21611.829666666665</v>
      </c>
      <c r="I18" s="15">
        <v>27639.362500000003</v>
      </c>
      <c r="J18" s="15">
        <v>101429.03975</v>
      </c>
      <c r="K18" s="15">
        <v>76196.480333333326</v>
      </c>
      <c r="L18" s="15">
        <v>4.0243333333333338</v>
      </c>
      <c r="M18" s="15">
        <v>48.736416666666663</v>
      </c>
      <c r="N18" s="15">
        <v>74.644833333333338</v>
      </c>
      <c r="O18" s="15">
        <v>247.95433333333335</v>
      </c>
      <c r="P18" s="15">
        <v>140.97275000000002</v>
      </c>
    </row>
    <row r="19" spans="1:18" ht="16">
      <c r="A19" s="14">
        <v>2011</v>
      </c>
      <c r="B19" s="15">
        <v>3.6647500000000002</v>
      </c>
      <c r="C19" s="15">
        <v>111154.183</v>
      </c>
      <c r="D19" s="15">
        <v>145359.07774999997</v>
      </c>
      <c r="E19" s="15">
        <v>839633.82700000005</v>
      </c>
      <c r="F19" s="15">
        <v>840147.53166666662</v>
      </c>
      <c r="G19" s="15">
        <v>1486.8454166666668</v>
      </c>
      <c r="H19" s="15">
        <v>20476.202583333335</v>
      </c>
      <c r="I19" s="15">
        <v>26388.183500000003</v>
      </c>
      <c r="J19" s="15">
        <v>85596.421166666667</v>
      </c>
      <c r="K19" s="15">
        <v>65512.401916666677</v>
      </c>
      <c r="L19" s="15">
        <v>3.6647500000000002</v>
      </c>
      <c r="M19" s="15">
        <v>45.751916666666659</v>
      </c>
      <c r="N19" s="15">
        <v>70.918916666666675</v>
      </c>
      <c r="O19" s="15">
        <v>202.10074999999998</v>
      </c>
      <c r="P19" s="15">
        <v>121.20341666666666</v>
      </c>
    </row>
    <row r="20" spans="1:18" ht="16">
      <c r="A20" s="14">
        <v>2010</v>
      </c>
      <c r="B20" s="15">
        <v>3.3890833333333332</v>
      </c>
      <c r="C20" s="15">
        <v>98802.172750000012</v>
      </c>
      <c r="D20" s="15">
        <v>136502.62391666666</v>
      </c>
      <c r="E20" s="15">
        <v>677752.8979166667</v>
      </c>
      <c r="F20" s="15">
        <v>756615.8340833335</v>
      </c>
      <c r="G20" s="15">
        <v>1354.1375833333334</v>
      </c>
      <c r="H20" s="15">
        <v>17588.998583333334</v>
      </c>
      <c r="I20" s="15">
        <v>25809.429666666663</v>
      </c>
      <c r="J20" s="15">
        <v>69136.109750000003</v>
      </c>
      <c r="K20" s="15">
        <v>58113.575999999994</v>
      </c>
      <c r="L20" s="15">
        <v>3.3890833333333332</v>
      </c>
      <c r="M20" s="15">
        <v>39.495249999999999</v>
      </c>
      <c r="N20" s="15">
        <v>68.950833333333335</v>
      </c>
      <c r="O20" s="15">
        <v>163.87558333333331</v>
      </c>
      <c r="P20" s="15">
        <v>107.80366666666667</v>
      </c>
    </row>
    <row r="21" spans="1:18" ht="16">
      <c r="A21" s="14">
        <v>2009</v>
      </c>
      <c r="B21" s="15">
        <v>3.2055890789166668</v>
      </c>
      <c r="C21" s="15">
        <v>115249.96768333337</v>
      </c>
      <c r="D21" s="15">
        <v>126167.5723</v>
      </c>
      <c r="E21" s="15">
        <v>573399.50818333332</v>
      </c>
      <c r="F21" s="15">
        <v>784438.99746666662</v>
      </c>
      <c r="G21" s="15">
        <v>1272.60421675</v>
      </c>
      <c r="H21" s="15">
        <v>19850.697029166669</v>
      </c>
      <c r="I21" s="15">
        <v>26119.628280833334</v>
      </c>
      <c r="J21" s="15">
        <v>58071.136535833335</v>
      </c>
      <c r="K21" s="15">
        <v>60545.236732500001</v>
      </c>
      <c r="L21" s="15">
        <v>3.2055890789166668</v>
      </c>
      <c r="M21" s="15">
        <v>44.554529030833329</v>
      </c>
      <c r="N21" s="15">
        <v>70.146062751666662</v>
      </c>
      <c r="O21" s="15">
        <v>138.93667919166663</v>
      </c>
      <c r="P21" s="15">
        <v>112.72354085000002</v>
      </c>
    </row>
    <row r="22" spans="1:18" ht="16">
      <c r="A22" s="14">
        <v>2008</v>
      </c>
      <c r="B22" s="15">
        <v>3.0988423077500005</v>
      </c>
      <c r="C22" s="15">
        <v>83533.452971666658</v>
      </c>
      <c r="D22" s="15">
        <v>110495.32074166666</v>
      </c>
      <c r="E22" s="15">
        <v>660324.10139999993</v>
      </c>
      <c r="F22" s="15">
        <v>847344.74726666685</v>
      </c>
      <c r="G22" s="15">
        <v>1240.6879165000003</v>
      </c>
      <c r="H22" s="15">
        <v>14347.326198333336</v>
      </c>
      <c r="I22" s="15">
        <v>27440.558149166671</v>
      </c>
      <c r="J22" s="15">
        <v>65447.127564999995</v>
      </c>
      <c r="K22" s="15">
        <v>64723.650566666671</v>
      </c>
      <c r="L22" s="15">
        <v>3.0996756410833335</v>
      </c>
      <c r="M22" s="15">
        <v>32.270358210833329</v>
      </c>
      <c r="N22" s="15">
        <v>73.616036563333324</v>
      </c>
      <c r="O22" s="15">
        <v>156.29271792499998</v>
      </c>
      <c r="P22" s="15">
        <v>121.92072215000002</v>
      </c>
    </row>
    <row r="23" spans="1:18" ht="16">
      <c r="A23" s="14">
        <v>2007</v>
      </c>
      <c r="B23" s="15">
        <v>3.087499999999999</v>
      </c>
      <c r="C23" s="15">
        <v>53145.166666666664</v>
      </c>
      <c r="D23" s="15">
        <v>99231.5</v>
      </c>
      <c r="E23" s="15">
        <v>396899</v>
      </c>
      <c r="F23" s="15">
        <v>568399.5</v>
      </c>
      <c r="G23" s="15">
        <v>1237.6666666666667</v>
      </c>
      <c r="H23" s="15">
        <v>9022.75</v>
      </c>
      <c r="I23" s="15">
        <v>22604.083333333332</v>
      </c>
      <c r="J23" s="15">
        <v>40334.166666666664</v>
      </c>
      <c r="K23" s="15">
        <v>43589.666666666664</v>
      </c>
      <c r="L23" s="15">
        <v>3.0916666666666663</v>
      </c>
      <c r="M23" s="15">
        <v>20.305833333333332</v>
      </c>
      <c r="N23" s="15">
        <v>60.515000000000008</v>
      </c>
      <c r="O23" s="15">
        <v>98.418333333333337</v>
      </c>
      <c r="P23" s="15">
        <v>82.892499999999998</v>
      </c>
    </row>
    <row r="24" spans="1:18" ht="16">
      <c r="A24" s="14">
        <v>2006</v>
      </c>
      <c r="B24" s="15">
        <v>3.1466666666666665</v>
      </c>
      <c r="C24" s="15">
        <v>51037.333333333336</v>
      </c>
      <c r="D24" s="15">
        <v>92008.583333333328</v>
      </c>
      <c r="E24" s="15">
        <v>389343.16666666669</v>
      </c>
      <c r="F24" s="15">
        <v>563709.33333333337</v>
      </c>
      <c r="G24" s="15">
        <v>1260.8333333333333</v>
      </c>
      <c r="H24" s="15">
        <v>8695.3333333333339</v>
      </c>
      <c r="I24" s="15">
        <v>22250.5</v>
      </c>
      <c r="J24" s="15">
        <v>39576.5</v>
      </c>
      <c r="K24" s="15">
        <v>43320.833333333336</v>
      </c>
      <c r="L24" s="15">
        <v>3.1441666666666666</v>
      </c>
      <c r="M24" s="15">
        <v>19.709166666666665</v>
      </c>
      <c r="N24" s="15">
        <v>59.855833333333344</v>
      </c>
      <c r="O24" s="15">
        <v>96.825833333333321</v>
      </c>
      <c r="P24" s="15">
        <v>82.102500000000006</v>
      </c>
    </row>
    <row r="25" spans="1:18" ht="16">
      <c r="A25" s="14">
        <v>2005</v>
      </c>
      <c r="B25" s="15">
        <v>3.2253333333333334</v>
      </c>
      <c r="C25" s="15">
        <v>56048.638833333331</v>
      </c>
      <c r="D25" s="15">
        <v>85750.04283333334</v>
      </c>
      <c r="E25" s="15">
        <v>313004.75683333329</v>
      </c>
      <c r="F25" s="15">
        <v>465063.53166666668</v>
      </c>
      <c r="G25" s="15">
        <v>1293.4166666666667</v>
      </c>
      <c r="H25" s="15">
        <v>9480</v>
      </c>
      <c r="I25" s="15">
        <v>20268.083333333332</v>
      </c>
      <c r="J25" s="15">
        <v>31898.25</v>
      </c>
      <c r="K25" s="15">
        <v>35774.666666666664</v>
      </c>
      <c r="L25" s="15">
        <v>3.2225000000000001</v>
      </c>
      <c r="M25" s="15">
        <v>21.331666666666663</v>
      </c>
      <c r="N25" s="15">
        <v>54.395000000000003</v>
      </c>
      <c r="O25" s="15">
        <v>78.03166666666668</v>
      </c>
      <c r="P25" s="15">
        <v>68.10833333333332</v>
      </c>
    </row>
    <row r="26" spans="1:18" ht="16">
      <c r="A26" s="14">
        <v>2004</v>
      </c>
      <c r="B26" s="15">
        <v>3.2488333333333332</v>
      </c>
      <c r="C26" s="15">
        <v>52047.336249999993</v>
      </c>
      <c r="D26" s="15">
        <v>78623.619583333348</v>
      </c>
      <c r="E26" s="15">
        <v>269141.93441666669</v>
      </c>
      <c r="F26" s="15">
        <v>411785.46366666671</v>
      </c>
      <c r="G26" s="15">
        <v>1304.0745833333333</v>
      </c>
      <c r="H26" s="15">
        <v>8790.976083333333</v>
      </c>
      <c r="I26" s="15">
        <v>18443.198249999998</v>
      </c>
      <c r="J26" s="15">
        <v>27438.723499999996</v>
      </c>
      <c r="K26" s="15">
        <v>31762.716666666671</v>
      </c>
      <c r="L26" s="15">
        <v>3.2565833333333329</v>
      </c>
      <c r="M26" s="15">
        <v>19.458833333333335</v>
      </c>
      <c r="N26" s="15">
        <v>49.352750000000007</v>
      </c>
      <c r="O26" s="15">
        <v>66.881999999999991</v>
      </c>
      <c r="P26" s="15">
        <v>61.023166666666668</v>
      </c>
    </row>
    <row r="27" spans="1:18" ht="16">
      <c r="A27" s="14">
        <v>2003</v>
      </c>
      <c r="B27" s="15">
        <v>3.2895833333333342</v>
      </c>
      <c r="C27" s="15">
        <v>34872.521750000007</v>
      </c>
      <c r="D27" s="15">
        <v>75199.264166666675</v>
      </c>
      <c r="E27" s="15">
        <v>256716.6523333333</v>
      </c>
      <c r="F27" s="15">
        <v>398401.15225000004</v>
      </c>
      <c r="G27" s="15">
        <v>1350.5573333333334</v>
      </c>
      <c r="H27" s="15">
        <v>5712.3784166666665</v>
      </c>
      <c r="I27" s="15">
        <v>18045.86141666667</v>
      </c>
      <c r="J27" s="15">
        <v>26197.225999999995</v>
      </c>
      <c r="K27" s="15">
        <v>30742.994999999999</v>
      </c>
      <c r="L27" s="15">
        <v>3.3827500000000001</v>
      </c>
      <c r="M27" s="15">
        <v>12.721416666666668</v>
      </c>
      <c r="N27" s="15">
        <v>48.831250000000004</v>
      </c>
      <c r="O27" s="15">
        <v>63.666249999999991</v>
      </c>
      <c r="P27" s="15">
        <v>58.910249999999998</v>
      </c>
    </row>
    <row r="28" spans="1:18" ht="16">
      <c r="A28" s="14">
        <v>2002</v>
      </c>
      <c r="B28" s="15">
        <v>3.2713333333333332</v>
      </c>
      <c r="C28" s="15">
        <v>39996.006583333328</v>
      </c>
      <c r="D28" s="15">
        <v>71114.864749999993</v>
      </c>
      <c r="E28" s="15">
        <v>221674.65483333333</v>
      </c>
      <c r="F28" s="15">
        <v>375306.69741666666</v>
      </c>
      <c r="G28" s="15">
        <v>1407.0433333333333</v>
      </c>
      <c r="H28" s="15">
        <v>6511.0045</v>
      </c>
      <c r="I28" s="15">
        <v>16680.786416666666</v>
      </c>
      <c r="J28" s="15">
        <v>22338.523166666666</v>
      </c>
      <c r="K28" s="15">
        <v>28653.896916666668</v>
      </c>
      <c r="L28" s="15">
        <v>3.5424166666666665</v>
      </c>
      <c r="M28" s="15">
        <v>14.495249999999999</v>
      </c>
      <c r="N28" s="15">
        <v>44.524750000000004</v>
      </c>
      <c r="O28" s="15">
        <v>53.176500000000004</v>
      </c>
      <c r="P28" s="15">
        <v>54.917999999999999</v>
      </c>
    </row>
    <row r="29" spans="1:18" ht="16">
      <c r="A29" s="14">
        <v>2001</v>
      </c>
      <c r="B29" s="15">
        <v>3.2759999999999998</v>
      </c>
      <c r="C29" s="15">
        <v>40648.310666666664</v>
      </c>
      <c r="D29" s="15">
        <v>67747.53833333333</v>
      </c>
      <c r="E29" s="15">
        <v>236921.41566666667</v>
      </c>
      <c r="F29" s="15">
        <v>423367.44399999996</v>
      </c>
      <c r="G29" s="15">
        <v>1402.700111111111</v>
      </c>
      <c r="H29" s="15">
        <v>6546.2324444444439</v>
      </c>
      <c r="I29" s="15">
        <v>17442.739444444444</v>
      </c>
      <c r="J29" s="15">
        <v>23838.458777777778</v>
      </c>
      <c r="K29" s="15">
        <v>32566.367666666672</v>
      </c>
      <c r="L29" s="15">
        <v>3.5372222222222223</v>
      </c>
      <c r="M29" s="15">
        <v>14.588777777777775</v>
      </c>
      <c r="N29" s="15">
        <v>46.780333333333338</v>
      </c>
      <c r="O29" s="15">
        <v>56.970666666666666</v>
      </c>
      <c r="P29" s="15">
        <v>63.311444444444447</v>
      </c>
    </row>
    <row r="30" spans="1:18">
      <c r="A30" s="41"/>
    </row>
    <row r="31" spans="1:18" ht="17">
      <c r="A31" s="43" t="s">
        <v>538</v>
      </c>
      <c r="B31" s="44" t="s">
        <v>539</v>
      </c>
    </row>
    <row r="32" spans="1:18" ht="16">
      <c r="A32" s="171" t="s">
        <v>527</v>
      </c>
      <c r="B32" s="171" t="s">
        <v>540</v>
      </c>
      <c r="C32" s="12" t="s">
        <v>20</v>
      </c>
      <c r="D32" s="12" t="s">
        <v>531</v>
      </c>
      <c r="E32" s="12" t="s">
        <v>532</v>
      </c>
      <c r="F32" s="12" t="s">
        <v>533</v>
      </c>
      <c r="G32" s="12" t="s">
        <v>112</v>
      </c>
      <c r="H32" s="171" t="s">
        <v>187</v>
      </c>
      <c r="I32" s="171" t="s">
        <v>542</v>
      </c>
      <c r="J32" s="171"/>
      <c r="K32" s="171"/>
      <c r="L32" s="171"/>
      <c r="M32" s="171"/>
      <c r="N32" s="171"/>
      <c r="O32" s="171"/>
      <c r="P32" s="171"/>
      <c r="Q32" s="171" t="s">
        <v>543</v>
      </c>
      <c r="R32" s="171" t="s">
        <v>541</v>
      </c>
    </row>
    <row r="33" spans="1:19" ht="16">
      <c r="A33" s="171"/>
      <c r="B33" s="171"/>
      <c r="C33" s="12"/>
      <c r="D33" s="12"/>
      <c r="E33" s="12"/>
      <c r="F33" s="12"/>
      <c r="G33" s="12"/>
      <c r="H33" s="171"/>
      <c r="I33" s="12" t="s">
        <v>544</v>
      </c>
      <c r="J33" s="12" t="s">
        <v>545</v>
      </c>
      <c r="K33" s="12" t="s">
        <v>546</v>
      </c>
      <c r="L33" s="12" t="s">
        <v>547</v>
      </c>
      <c r="M33" s="12" t="s">
        <v>548</v>
      </c>
      <c r="N33" s="12" t="s">
        <v>549</v>
      </c>
      <c r="O33" s="12" t="s">
        <v>550</v>
      </c>
      <c r="P33" s="12" t="s">
        <v>551</v>
      </c>
      <c r="Q33" s="171"/>
      <c r="R33" s="171"/>
    </row>
    <row r="34" spans="1:19" ht="16">
      <c r="A34" s="14">
        <v>2025</v>
      </c>
      <c r="B34" s="14" t="s">
        <v>541</v>
      </c>
      <c r="C34" s="45">
        <v>79.904836299999999</v>
      </c>
      <c r="D34" s="45">
        <v>153.60516952</v>
      </c>
      <c r="E34" s="45">
        <v>137.26313135000001</v>
      </c>
      <c r="F34" s="45">
        <v>294.23593669000002</v>
      </c>
      <c r="G34" s="45">
        <v>162.51320301000001</v>
      </c>
      <c r="H34" s="45">
        <v>202.71197852</v>
      </c>
      <c r="I34" s="45">
        <v>113.49720019999999</v>
      </c>
      <c r="J34" s="45">
        <v>138.1155511</v>
      </c>
      <c r="K34" s="45">
        <v>120.7680481</v>
      </c>
      <c r="L34" s="45">
        <v>113.4325391</v>
      </c>
      <c r="M34" s="45">
        <v>138.11548999999999</v>
      </c>
      <c r="N34" s="45">
        <v>100.28980749999999</v>
      </c>
      <c r="O34" s="45">
        <v>153.65562080000001</v>
      </c>
      <c r="P34" s="45"/>
      <c r="Q34" s="45">
        <v>126.19056381999999</v>
      </c>
      <c r="R34" s="45">
        <v>128.81813134999999</v>
      </c>
      <c r="S34" s="148"/>
    </row>
    <row r="35" spans="1:19" ht="16">
      <c r="A35" s="14">
        <v>2024</v>
      </c>
      <c r="B35" s="14" t="s">
        <v>541</v>
      </c>
      <c r="C35" s="45">
        <v>66.262035080000004</v>
      </c>
      <c r="D35" s="45">
        <v>143.57195948</v>
      </c>
      <c r="E35" s="45">
        <v>142.11411197000001</v>
      </c>
      <c r="F35" s="45">
        <v>443.27659374000001</v>
      </c>
      <c r="G35" s="45">
        <v>175.49671117</v>
      </c>
      <c r="H35" s="45">
        <v>208.98072902000001</v>
      </c>
      <c r="I35" s="45">
        <v>125.2374487</v>
      </c>
      <c r="J35" s="45">
        <v>146.09574889999999</v>
      </c>
      <c r="K35" s="45">
        <v>135.564087</v>
      </c>
      <c r="L35" s="45">
        <v>123.5389412</v>
      </c>
      <c r="M35" s="45">
        <v>143.93601319999999</v>
      </c>
      <c r="N35" s="45">
        <v>127.5128574</v>
      </c>
      <c r="O35" s="45">
        <v>154.9738854</v>
      </c>
      <c r="P35" s="45"/>
      <c r="Q35" s="45">
        <v>136.78167952999999</v>
      </c>
      <c r="R35" s="45">
        <v>128.19425745999999</v>
      </c>
      <c r="S35" s="148"/>
    </row>
    <row r="36" spans="1:19" ht="16">
      <c r="A36" s="14">
        <v>2023</v>
      </c>
      <c r="B36" s="14" t="s">
        <v>541</v>
      </c>
      <c r="C36" s="45">
        <v>54.991734819999998</v>
      </c>
      <c r="D36" s="45">
        <v>139.99250307</v>
      </c>
      <c r="E36" s="45">
        <v>165.6840771</v>
      </c>
      <c r="F36" s="45">
        <v>350.70300173999999</v>
      </c>
      <c r="G36" s="45">
        <v>214.22998727000001</v>
      </c>
      <c r="H36" s="45">
        <v>240.84125632999999</v>
      </c>
      <c r="I36" s="45">
        <v>158.88889739999999</v>
      </c>
      <c r="J36" s="45">
        <v>189.45608240000001</v>
      </c>
      <c r="K36" s="45">
        <v>159.35793530000001</v>
      </c>
      <c r="L36" s="45">
        <v>150.67668599999999</v>
      </c>
      <c r="M36" s="45">
        <v>164.3411596</v>
      </c>
      <c r="N36" s="45">
        <v>147.03556270000001</v>
      </c>
      <c r="O36" s="45">
        <v>200.86254769999999</v>
      </c>
      <c r="P36" s="45"/>
      <c r="Q36" s="45">
        <v>168.79906839</v>
      </c>
      <c r="R36" s="45">
        <v>137.22723346999999</v>
      </c>
      <c r="S36" s="148"/>
    </row>
    <row r="37" spans="1:19" ht="16">
      <c r="A37" s="14">
        <v>2022</v>
      </c>
      <c r="B37" s="14" t="s">
        <v>541</v>
      </c>
      <c r="C37" s="45">
        <v>52.476362260000002</v>
      </c>
      <c r="D37" s="45">
        <v>156.72986252000001</v>
      </c>
      <c r="E37" s="45">
        <v>202.11727726000001</v>
      </c>
      <c r="F37" s="45">
        <v>310.03475988000002</v>
      </c>
      <c r="G37" s="45">
        <v>239.29827219000001</v>
      </c>
      <c r="H37" s="45">
        <v>277.58319374000001</v>
      </c>
      <c r="I37" s="45">
        <v>184.45321899999999</v>
      </c>
      <c r="J37" s="45">
        <v>192.1794299</v>
      </c>
      <c r="K37" s="45">
        <v>190.95784610000001</v>
      </c>
      <c r="L37" s="45">
        <v>191.4995457</v>
      </c>
      <c r="M37" s="45">
        <v>206.59292139999999</v>
      </c>
      <c r="N37" s="45">
        <v>184.8054286</v>
      </c>
      <c r="O37" s="45">
        <v>229.57461950000001</v>
      </c>
      <c r="P37" s="45"/>
      <c r="Q37" s="45">
        <v>205.76970582999999</v>
      </c>
      <c r="R37" s="45">
        <v>153.02846344</v>
      </c>
      <c r="S37" s="148"/>
    </row>
    <row r="38" spans="1:19" ht="16">
      <c r="A38" s="14">
        <v>2021</v>
      </c>
      <c r="B38" s="14" t="s">
        <v>541</v>
      </c>
      <c r="C38" s="45">
        <v>56.147873019999999</v>
      </c>
      <c r="D38" s="45">
        <v>99.033565690000003</v>
      </c>
      <c r="E38" s="45">
        <v>100.89529978</v>
      </c>
      <c r="F38" s="45">
        <v>217.16526300999999</v>
      </c>
      <c r="G38" s="45">
        <v>121.69608186000001</v>
      </c>
      <c r="H38" s="45">
        <v>140.13415179</v>
      </c>
      <c r="I38" s="45">
        <v>94.296198700000005</v>
      </c>
      <c r="J38" s="45">
        <v>94.183947700000004</v>
      </c>
      <c r="K38" s="45">
        <v>93.359779000000003</v>
      </c>
      <c r="L38" s="45">
        <v>99.282336099999995</v>
      </c>
      <c r="M38" s="45">
        <v>104.35522210000001</v>
      </c>
      <c r="N38" s="45">
        <v>92.550005900000002</v>
      </c>
      <c r="O38" s="45">
        <v>136.75772470000001</v>
      </c>
      <c r="P38" s="45"/>
      <c r="Q38" s="45">
        <v>108.86541085</v>
      </c>
      <c r="R38" s="45">
        <v>95.000000279999995</v>
      </c>
      <c r="S38" s="148"/>
    </row>
    <row r="39" spans="1:19" ht="16">
      <c r="A39" s="14">
        <v>2020</v>
      </c>
      <c r="B39" s="14" t="s">
        <v>541</v>
      </c>
      <c r="C39" s="45">
        <v>59.587885749999998</v>
      </c>
      <c r="D39" s="45">
        <v>79.55506183</v>
      </c>
      <c r="E39" s="45">
        <v>80.347150099999993</v>
      </c>
      <c r="F39" s="45">
        <v>200.00778283</v>
      </c>
      <c r="G39" s="45">
        <v>98.502500690000005</v>
      </c>
      <c r="H39" s="45">
        <v>112.81099500000001</v>
      </c>
      <c r="I39" s="45">
        <v>66.112371100000004</v>
      </c>
      <c r="J39" s="45">
        <v>68.179153099999994</v>
      </c>
      <c r="K39" s="45">
        <v>70.333508899999998</v>
      </c>
      <c r="L39" s="45">
        <v>72.900031900000002</v>
      </c>
      <c r="M39" s="45">
        <v>79.329527600000006</v>
      </c>
      <c r="N39" s="45">
        <v>67.245799700000006</v>
      </c>
      <c r="O39" s="45">
        <v>113.4066406</v>
      </c>
      <c r="P39" s="45">
        <v>0</v>
      </c>
      <c r="Q39" s="45">
        <v>96.32430884</v>
      </c>
      <c r="R39" s="45">
        <v>79.636955659999998</v>
      </c>
    </row>
    <row r="40" spans="1:19" ht="16">
      <c r="A40" s="14">
        <v>2019</v>
      </c>
      <c r="B40" s="14" t="s">
        <v>541</v>
      </c>
      <c r="C40" s="45">
        <v>58.311159410000002</v>
      </c>
      <c r="D40" s="45">
        <v>86.033473380000004</v>
      </c>
      <c r="E40" s="45">
        <v>101.53895627</v>
      </c>
      <c r="F40" s="45">
        <v>231.20339433999999</v>
      </c>
      <c r="G40" s="45">
        <v>118.67037615</v>
      </c>
      <c r="H40" s="45">
        <v>121.2500273</v>
      </c>
      <c r="I40" s="45">
        <v>89.002905100000007</v>
      </c>
      <c r="J40" s="45">
        <v>81.741087500000006</v>
      </c>
      <c r="K40" s="45">
        <v>93.820947000000004</v>
      </c>
      <c r="L40" s="45">
        <v>103.48974560000001</v>
      </c>
      <c r="M40" s="45">
        <v>103.8505126</v>
      </c>
      <c r="N40" s="45">
        <v>88.672789800000004</v>
      </c>
      <c r="O40" s="45">
        <v>119.8227997</v>
      </c>
      <c r="P40" s="45">
        <v>94.582371199999997</v>
      </c>
      <c r="Q40" s="45">
        <v>110.61896861</v>
      </c>
      <c r="R40" s="45">
        <v>89.380763930000001</v>
      </c>
    </row>
    <row r="41" spans="1:19" ht="16">
      <c r="A41" s="14">
        <v>2018</v>
      </c>
      <c r="B41" s="14" t="s">
        <v>541</v>
      </c>
      <c r="C41" s="45">
        <v>62.096069120000003</v>
      </c>
      <c r="D41" s="45">
        <v>81.804995219999995</v>
      </c>
      <c r="E41" s="45">
        <v>104.63597289000001</v>
      </c>
      <c r="F41" s="45">
        <v>179.42702555</v>
      </c>
      <c r="G41" s="45">
        <v>121.03039819</v>
      </c>
      <c r="H41" s="45">
        <v>125.36563397</v>
      </c>
      <c r="I41" s="45">
        <v>94.443533799999997</v>
      </c>
      <c r="J41" s="45">
        <v>94.864451200000005</v>
      </c>
      <c r="K41" s="45">
        <v>97.929208299999999</v>
      </c>
      <c r="L41" s="45">
        <v>105.77359269999999</v>
      </c>
      <c r="M41" s="45">
        <v>106.6696077</v>
      </c>
      <c r="N41" s="45">
        <v>93.351625100000007</v>
      </c>
      <c r="O41" s="45">
        <v>94.342822499999997</v>
      </c>
      <c r="P41" s="45">
        <v>97.095339499999994</v>
      </c>
      <c r="Q41" s="45">
        <v>91.520024430000007</v>
      </c>
      <c r="R41" s="45">
        <v>90.088601030000007</v>
      </c>
    </row>
    <row r="42" spans="1:19" ht="16">
      <c r="A42" s="14">
        <v>2017</v>
      </c>
      <c r="B42" s="14" t="s">
        <v>541</v>
      </c>
      <c r="C42" s="45">
        <v>60.676392419999999</v>
      </c>
      <c r="D42" s="45">
        <v>78.494843990000007</v>
      </c>
      <c r="E42" s="45">
        <v>95.425527220000006</v>
      </c>
      <c r="F42" s="45">
        <v>165.44800846999999</v>
      </c>
      <c r="G42" s="45">
        <v>111.60328042</v>
      </c>
      <c r="H42" s="45">
        <v>107.59732807</v>
      </c>
      <c r="I42" s="45">
        <v>80.322214200000005</v>
      </c>
      <c r="J42" s="45">
        <v>80.070125700000006</v>
      </c>
      <c r="K42" s="45">
        <v>84.1721115</v>
      </c>
      <c r="L42" s="45">
        <v>91.190576899999996</v>
      </c>
      <c r="M42" s="45">
        <v>93.699888299999998</v>
      </c>
      <c r="N42" s="45">
        <v>79.745911500000005</v>
      </c>
      <c r="O42" s="45">
        <v>80.284123800000003</v>
      </c>
      <c r="P42" s="45">
        <v>96.483917599999998</v>
      </c>
      <c r="Q42" s="45">
        <v>84.991933000000003</v>
      </c>
      <c r="R42" s="45">
        <v>82.982602080000007</v>
      </c>
    </row>
    <row r="43" spans="1:19" ht="16">
      <c r="A43" s="14">
        <v>2016</v>
      </c>
      <c r="B43" s="14" t="s">
        <v>541</v>
      </c>
      <c r="C43" s="45">
        <v>67.907831049999999</v>
      </c>
      <c r="D43" s="45">
        <v>73.930433949999994</v>
      </c>
      <c r="E43" s="45">
        <v>88.702514160000007</v>
      </c>
      <c r="F43" s="45">
        <v>109.14979923</v>
      </c>
      <c r="G43" s="45">
        <v>99.386898220000006</v>
      </c>
      <c r="H43" s="45">
        <v>106.20826286</v>
      </c>
      <c r="I43" s="45">
        <v>76.457753499999995</v>
      </c>
      <c r="J43" s="45">
        <v>76.109020599999994</v>
      </c>
      <c r="K43" s="45">
        <v>76.812912800000007</v>
      </c>
      <c r="L43" s="45">
        <v>82.799791499999998</v>
      </c>
      <c r="M43" s="45">
        <v>84.185771000000003</v>
      </c>
      <c r="N43" s="45">
        <v>75.689869299999998</v>
      </c>
      <c r="O43" s="45">
        <v>76.259188600000002</v>
      </c>
      <c r="P43" s="45">
        <v>96.206171999999995</v>
      </c>
      <c r="Q43" s="45">
        <v>89.052626189999998</v>
      </c>
      <c r="R43" s="45">
        <v>79.585286179999997</v>
      </c>
    </row>
    <row r="44" spans="1:19" ht="16">
      <c r="A44" s="14">
        <v>2015</v>
      </c>
      <c r="B44" s="14" t="s">
        <v>541</v>
      </c>
      <c r="C44" s="45">
        <v>62.694267580000002</v>
      </c>
      <c r="D44" s="45">
        <v>70.992006180000004</v>
      </c>
      <c r="E44" s="45">
        <v>107.69246927</v>
      </c>
      <c r="F44" s="45">
        <v>150.28634890999999</v>
      </c>
      <c r="G44" s="45">
        <v>126.34146452</v>
      </c>
      <c r="H44" s="45">
        <v>132.7471774</v>
      </c>
      <c r="I44" s="45">
        <v>116.27459380000001</v>
      </c>
      <c r="J44" s="45">
        <v>97.876368799999995</v>
      </c>
      <c r="K44" s="45">
        <v>169.17250949999999</v>
      </c>
      <c r="L44" s="45">
        <v>109.4142982</v>
      </c>
      <c r="M44" s="45">
        <v>113.3423452</v>
      </c>
      <c r="N44" s="45">
        <v>98.955919600000001</v>
      </c>
      <c r="O44" s="45">
        <v>103.28131070000001</v>
      </c>
      <c r="P44" s="45">
        <v>98.099766700000004</v>
      </c>
      <c r="Q44" s="45">
        <v>92.494382619999996</v>
      </c>
      <c r="R44" s="45">
        <v>84.044859189999997</v>
      </c>
    </row>
    <row r="45" spans="1:19" ht="16">
      <c r="A45" s="14">
        <v>2014</v>
      </c>
      <c r="B45" s="14" t="s">
        <v>541</v>
      </c>
      <c r="C45" s="45">
        <v>54.696301269999999</v>
      </c>
      <c r="D45" s="45">
        <v>65.127000289999998</v>
      </c>
      <c r="E45" s="45">
        <v>91.10495942</v>
      </c>
      <c r="F45" s="45">
        <v>221.24225971999999</v>
      </c>
      <c r="G45" s="45">
        <v>160.90238664</v>
      </c>
      <c r="H45" s="45">
        <v>171.62960247000001</v>
      </c>
      <c r="I45" s="45">
        <v>157.8234746</v>
      </c>
      <c r="J45" s="45"/>
      <c r="K45" s="45">
        <v>220.81815739999999</v>
      </c>
      <c r="L45" s="45">
        <v>153.1610991</v>
      </c>
      <c r="M45" s="45">
        <v>155.78364579999999</v>
      </c>
      <c r="N45" s="45">
        <v>138.40096639999999</v>
      </c>
      <c r="O45" s="45">
        <v>160.29721330000001</v>
      </c>
      <c r="P45" s="45">
        <v>103.8215749</v>
      </c>
      <c r="Q45" s="45"/>
      <c r="R45" s="45">
        <v>90.479212390000001</v>
      </c>
    </row>
    <row r="46" spans="1:19" ht="16">
      <c r="A46" s="14">
        <v>2013</v>
      </c>
      <c r="B46" s="14" t="s">
        <v>541</v>
      </c>
      <c r="C46" s="45">
        <v>39.029125909999998</v>
      </c>
      <c r="D46" s="45">
        <v>58.837463300000003</v>
      </c>
      <c r="E46" s="45">
        <v>91.645685240000006</v>
      </c>
      <c r="F46" s="45">
        <v>221.69779632000001</v>
      </c>
      <c r="G46" s="45">
        <v>160.7532243</v>
      </c>
      <c r="H46" s="45">
        <v>204.21587997</v>
      </c>
      <c r="I46" s="45">
        <v>156.0519055</v>
      </c>
      <c r="J46" s="45"/>
      <c r="K46" s="45">
        <v>171.8938699</v>
      </c>
      <c r="L46" s="45">
        <v>162.7336616</v>
      </c>
      <c r="M46" s="45">
        <v>167.6011263</v>
      </c>
      <c r="N46" s="45">
        <v>147.3036984</v>
      </c>
      <c r="O46" s="45">
        <v>153.37742840000001</v>
      </c>
      <c r="P46" s="45">
        <v>87.263119000000003</v>
      </c>
      <c r="Q46" s="45">
        <v>386087.38106961001</v>
      </c>
      <c r="R46" s="45">
        <v>87.809780009999997</v>
      </c>
    </row>
    <row r="47" spans="1:19" ht="16">
      <c r="A47" s="14">
        <v>2012</v>
      </c>
      <c r="B47" s="14" t="s">
        <v>541</v>
      </c>
      <c r="C47" s="45">
        <v>39.524422649999998</v>
      </c>
      <c r="D47" s="45">
        <v>66.249260879999994</v>
      </c>
      <c r="E47" s="45">
        <v>103.79312410999999</v>
      </c>
      <c r="F47" s="45">
        <v>252.95775620000001</v>
      </c>
      <c r="G47" s="45">
        <v>168.10569348999999</v>
      </c>
      <c r="H47" s="45">
        <v>213.92837677</v>
      </c>
      <c r="I47" s="45">
        <v>157.0708635</v>
      </c>
      <c r="J47" s="45"/>
      <c r="K47" s="45">
        <v>170.56383120000001</v>
      </c>
      <c r="L47" s="45">
        <v>174.59175859999999</v>
      </c>
      <c r="M47" s="45">
        <v>177.68156279999999</v>
      </c>
      <c r="N47" s="45">
        <v>154.64752770000001</v>
      </c>
      <c r="O47" s="45">
        <v>157.53813299999999</v>
      </c>
      <c r="P47" s="45">
        <v>79.987149299999999</v>
      </c>
      <c r="Q47" s="45">
        <v>1624.09889699</v>
      </c>
      <c r="R47" s="45">
        <v>90.165713370000006</v>
      </c>
    </row>
    <row r="48" spans="1:19" ht="16">
      <c r="A48" s="14">
        <v>2011</v>
      </c>
      <c r="B48" s="14" t="s">
        <v>541</v>
      </c>
      <c r="C48" s="45">
        <v>39.118309369999999</v>
      </c>
      <c r="D48" s="45">
        <v>67.131561579999996</v>
      </c>
      <c r="E48" s="45">
        <v>98.551235289999994</v>
      </c>
      <c r="F48" s="45">
        <v>225.82448094</v>
      </c>
      <c r="G48" s="45">
        <v>142.36703912999999</v>
      </c>
      <c r="H48" s="45">
        <v>168.82941726999999</v>
      </c>
      <c r="I48" s="45">
        <v>124.4702612</v>
      </c>
      <c r="J48" s="45"/>
      <c r="K48" s="45">
        <v>130.6827739</v>
      </c>
      <c r="L48" s="45">
        <v>143.07871370000001</v>
      </c>
      <c r="M48" s="45">
        <v>135.06671119999999</v>
      </c>
      <c r="N48" s="45">
        <v>134.04944230000001</v>
      </c>
      <c r="O48" s="45">
        <v>124.43480820000001</v>
      </c>
      <c r="P48" s="45">
        <v>79.353522299999995</v>
      </c>
      <c r="Q48" s="45">
        <v>997.00110677999999</v>
      </c>
      <c r="R48" s="45">
        <v>79.547970219999996</v>
      </c>
    </row>
    <row r="49" spans="1:18" ht="16">
      <c r="A49" s="14">
        <v>2010</v>
      </c>
      <c r="B49" s="14" t="s">
        <v>541</v>
      </c>
      <c r="C49" s="45">
        <v>39.611926599999997</v>
      </c>
      <c r="D49" s="45">
        <v>60.79299966</v>
      </c>
      <c r="E49" s="45">
        <v>110.0482444</v>
      </c>
      <c r="F49" s="45">
        <v>184.60316692000001</v>
      </c>
      <c r="G49" s="45">
        <v>128.07469164</v>
      </c>
      <c r="H49" s="45">
        <v>202.60911503</v>
      </c>
      <c r="I49" s="45">
        <v>114.1626641</v>
      </c>
      <c r="J49" s="45"/>
      <c r="K49" s="45">
        <v>124.9336654</v>
      </c>
      <c r="L49" s="45">
        <v>124.34665750000001</v>
      </c>
      <c r="M49" s="45">
        <v>133.46935289999999</v>
      </c>
      <c r="N49" s="45">
        <v>117.5727346</v>
      </c>
      <c r="O49" s="45">
        <v>115.14653490000001</v>
      </c>
      <c r="P49" s="45">
        <v>66.738994899999994</v>
      </c>
      <c r="Q49" s="45">
        <v>1108.6355854999999</v>
      </c>
      <c r="R49" s="45">
        <v>73.093162050000004</v>
      </c>
    </row>
    <row r="50" spans="1:18" ht="16">
      <c r="A50" s="14">
        <v>2009</v>
      </c>
      <c r="B50" s="14" t="s">
        <v>541</v>
      </c>
      <c r="C50" s="45">
        <v>35.558210649999999</v>
      </c>
      <c r="D50" s="45">
        <v>60.228837550000001</v>
      </c>
      <c r="E50" s="45">
        <v>109.10359296999999</v>
      </c>
      <c r="F50" s="45">
        <v>147.24079577000001</v>
      </c>
      <c r="G50" s="45">
        <v>129.53558251999999</v>
      </c>
      <c r="H50" s="45">
        <v>149.69605034</v>
      </c>
      <c r="I50" s="45">
        <v>101.9723068</v>
      </c>
      <c r="J50" s="45"/>
      <c r="K50" s="45">
        <v>103.7261245</v>
      </c>
      <c r="L50" s="45">
        <v>107.83568560000001</v>
      </c>
      <c r="M50" s="45">
        <v>109.25093990000001</v>
      </c>
      <c r="N50" s="45">
        <v>120.42779899999999</v>
      </c>
      <c r="O50" s="45">
        <v>103.9895313</v>
      </c>
      <c r="P50" s="45">
        <v>7.3895517999999996</v>
      </c>
      <c r="Q50" s="45">
        <v>1361.2052524000001</v>
      </c>
      <c r="R50" s="45">
        <v>66.335523879999997</v>
      </c>
    </row>
    <row r="51" spans="1:18" ht="16">
      <c r="A51" s="14">
        <v>2008</v>
      </c>
      <c r="B51" s="14" t="s">
        <v>541</v>
      </c>
      <c r="C51" s="45">
        <v>39.021722250000003</v>
      </c>
      <c r="D51" s="45">
        <v>51.153006990000002</v>
      </c>
      <c r="E51" s="45">
        <v>117.54609547</v>
      </c>
      <c r="F51" s="45">
        <v>194.42737009000001</v>
      </c>
      <c r="G51" s="45">
        <v>143.74506274999999</v>
      </c>
      <c r="H51" s="45">
        <v>196.78159830000001</v>
      </c>
      <c r="I51" s="45">
        <v>146.8792157</v>
      </c>
      <c r="J51" s="45"/>
      <c r="K51" s="45">
        <v>136.87687729999999</v>
      </c>
      <c r="L51" s="45">
        <v>126.7325058</v>
      </c>
      <c r="M51" s="45">
        <v>134.30834110000001</v>
      </c>
      <c r="N51" s="45">
        <v>0</v>
      </c>
      <c r="O51" s="45">
        <v>121.344219</v>
      </c>
      <c r="P51" s="45">
        <v>4.9809628000000004</v>
      </c>
      <c r="Q51" s="45">
        <v>1435.5484874000001</v>
      </c>
      <c r="R51" s="45">
        <v>68.310792699999993</v>
      </c>
    </row>
    <row r="52" spans="1:18" ht="16">
      <c r="A52" s="14">
        <v>2007</v>
      </c>
      <c r="B52" s="14" t="s">
        <v>541</v>
      </c>
      <c r="C52" s="45">
        <v>39.404805940000003</v>
      </c>
      <c r="D52" s="45">
        <v>40.925406469999999</v>
      </c>
      <c r="E52" s="45">
        <v>65.368162690000005</v>
      </c>
      <c r="F52" s="45">
        <v>118.30422152</v>
      </c>
      <c r="G52" s="45">
        <v>104.92722151</v>
      </c>
      <c r="H52" s="45">
        <v>163.31379483000001</v>
      </c>
      <c r="I52" s="45">
        <v>82.004065999999995</v>
      </c>
      <c r="J52" s="45"/>
      <c r="K52" s="45">
        <v>86.728889100000004</v>
      </c>
      <c r="L52" s="45">
        <v>83.673014699999996</v>
      </c>
      <c r="M52" s="45">
        <v>93.6022751</v>
      </c>
      <c r="N52" s="45">
        <v>0</v>
      </c>
      <c r="O52" s="45">
        <v>84.166080500000007</v>
      </c>
      <c r="P52" s="45">
        <v>3.0955268999999999</v>
      </c>
      <c r="Q52" s="45">
        <v>13948.18434541</v>
      </c>
      <c r="R52" s="45">
        <v>56.512066279999999</v>
      </c>
    </row>
    <row r="53" spans="1:18" ht="16">
      <c r="A53" s="14">
        <v>2006</v>
      </c>
      <c r="B53" s="14" t="s">
        <v>541</v>
      </c>
      <c r="C53" s="45">
        <v>38.13109145</v>
      </c>
      <c r="D53" s="45">
        <v>38.43066211</v>
      </c>
      <c r="E53" s="45">
        <v>54.592636669999997</v>
      </c>
      <c r="F53" s="45">
        <v>116.72749995</v>
      </c>
      <c r="G53" s="45">
        <v>102.95183483</v>
      </c>
      <c r="H53" s="45">
        <v>136.80135046999999</v>
      </c>
      <c r="I53" s="45">
        <v>84.732412299999993</v>
      </c>
      <c r="J53" s="45"/>
      <c r="K53" s="45">
        <v>82.360959300000005</v>
      </c>
      <c r="L53" s="45">
        <v>79.028981000000002</v>
      </c>
      <c r="M53" s="45">
        <v>83.967196900000005</v>
      </c>
      <c r="N53" s="45">
        <v>0</v>
      </c>
      <c r="O53" s="45">
        <v>78.580860099999995</v>
      </c>
      <c r="P53" s="45">
        <v>1.9528406</v>
      </c>
      <c r="Q53" s="45"/>
      <c r="R53" s="45">
        <v>53.328165079999998</v>
      </c>
    </row>
    <row r="54" spans="1:18" ht="16">
      <c r="A54" s="14">
        <v>2005</v>
      </c>
      <c r="B54" s="14" t="s">
        <v>541</v>
      </c>
      <c r="C54" s="45">
        <v>39.10271126</v>
      </c>
      <c r="D54" s="45">
        <v>43.538397459999999</v>
      </c>
      <c r="E54" s="45">
        <v>53.773367319999998</v>
      </c>
      <c r="F54" s="45">
        <v>92.774421810000007</v>
      </c>
      <c r="G54" s="45">
        <v>87.138983550000006</v>
      </c>
      <c r="H54" s="45">
        <v>108.28470777</v>
      </c>
      <c r="I54" s="45">
        <v>0</v>
      </c>
      <c r="J54" s="45"/>
      <c r="K54" s="45">
        <v>63.369090999999997</v>
      </c>
      <c r="L54" s="45">
        <v>63.154689099999999</v>
      </c>
      <c r="M54" s="45">
        <v>71.245947099999995</v>
      </c>
      <c r="N54" s="45">
        <v>0</v>
      </c>
      <c r="O54" s="45">
        <v>59.686649699999997</v>
      </c>
      <c r="P54" s="45">
        <v>1.0597928999999999</v>
      </c>
      <c r="Q54" s="45"/>
      <c r="R54" s="45">
        <v>50.997041209999999</v>
      </c>
    </row>
    <row r="55" spans="1:18" ht="16">
      <c r="A55" s="14">
        <v>2004</v>
      </c>
      <c r="B55" s="14" t="s">
        <v>541</v>
      </c>
      <c r="C55" s="45">
        <v>39.519635379999997</v>
      </c>
      <c r="D55" s="45">
        <v>41.857235619999997</v>
      </c>
      <c r="E55" s="45">
        <v>52.172315990000001</v>
      </c>
      <c r="F55" s="45">
        <v>81.562387880000003</v>
      </c>
      <c r="G55" s="45">
        <v>77.913244419999998</v>
      </c>
      <c r="H55" s="45">
        <v>108.20063523</v>
      </c>
      <c r="I55" s="45">
        <v>0</v>
      </c>
      <c r="J55" s="45"/>
      <c r="K55" s="45">
        <v>58.544049999999999</v>
      </c>
      <c r="L55" s="45">
        <v>55.649896400000003</v>
      </c>
      <c r="M55" s="45">
        <v>62.009468300000002</v>
      </c>
      <c r="N55" s="45">
        <v>0</v>
      </c>
      <c r="O55" s="45">
        <v>54.537401099999997</v>
      </c>
      <c r="P55" s="45">
        <v>0.38072250000000002</v>
      </c>
      <c r="Q55" s="45"/>
      <c r="R55" s="45">
        <v>49.228160590000002</v>
      </c>
    </row>
    <row r="56" spans="1:18" ht="16">
      <c r="A56" s="14">
        <v>2003</v>
      </c>
      <c r="B56" s="14" t="s">
        <v>541</v>
      </c>
      <c r="C56" s="45">
        <v>43.120080479999999</v>
      </c>
      <c r="D56" s="45">
        <v>42.905683969999998</v>
      </c>
      <c r="E56" s="45">
        <v>52.88427154</v>
      </c>
      <c r="F56" s="45">
        <v>84.356799730000006</v>
      </c>
      <c r="G56" s="45">
        <v>90.203226920000006</v>
      </c>
      <c r="H56" s="45">
        <v>89.960880509999996</v>
      </c>
      <c r="I56" s="45">
        <v>0</v>
      </c>
      <c r="J56" s="45"/>
      <c r="K56" s="45">
        <v>0</v>
      </c>
      <c r="L56" s="45">
        <v>141.1978307</v>
      </c>
      <c r="M56" s="45">
        <v>79.088432299999994</v>
      </c>
      <c r="N56" s="45">
        <v>0</v>
      </c>
      <c r="O56" s="45">
        <v>120.72904370000001</v>
      </c>
      <c r="P56" s="45">
        <v>7.9073314999999997</v>
      </c>
      <c r="Q56" s="45"/>
      <c r="R56" s="45">
        <v>51.704918839999998</v>
      </c>
    </row>
    <row r="57" spans="1:18" ht="16">
      <c r="A57" s="14">
        <v>2002</v>
      </c>
      <c r="B57" s="14" t="s">
        <v>541</v>
      </c>
      <c r="C57" s="45">
        <v>39.549159170000003</v>
      </c>
      <c r="D57" s="45">
        <v>42.369704489999997</v>
      </c>
      <c r="E57" s="45">
        <v>48.730328929999999</v>
      </c>
      <c r="F57" s="45">
        <v>71.043530820000001</v>
      </c>
      <c r="G57" s="45">
        <v>75.595569949999998</v>
      </c>
      <c r="H57" s="45">
        <v>83.583277649999999</v>
      </c>
      <c r="I57" s="45">
        <v>0</v>
      </c>
      <c r="J57" s="45"/>
      <c r="K57" s="45">
        <v>0</v>
      </c>
      <c r="L57" s="45">
        <v>49.376000099999999</v>
      </c>
      <c r="M57" s="45">
        <v>54.504282699999997</v>
      </c>
      <c r="N57" s="45">
        <v>0</v>
      </c>
      <c r="O57" s="45">
        <v>46.030917000000002</v>
      </c>
      <c r="P57" s="45">
        <v>0</v>
      </c>
      <c r="Q57" s="45"/>
      <c r="R57" s="45">
        <v>47.202220349999997</v>
      </c>
    </row>
    <row r="58" spans="1:18" ht="16">
      <c r="A58" s="14">
        <v>2001</v>
      </c>
      <c r="B58" s="14" t="s">
        <v>541</v>
      </c>
      <c r="C58" s="45">
        <v>39.645611789999997</v>
      </c>
      <c r="D58" s="45">
        <v>41.393979119999997</v>
      </c>
      <c r="E58" s="45">
        <v>56.690088979999999</v>
      </c>
      <c r="F58" s="45">
        <v>73.469069910000002</v>
      </c>
      <c r="G58" s="45">
        <v>87.774725090000004</v>
      </c>
      <c r="H58" s="45">
        <v>73.919139709999996</v>
      </c>
      <c r="I58" s="45">
        <v>0</v>
      </c>
      <c r="J58" s="45"/>
      <c r="K58" s="45">
        <v>0</v>
      </c>
      <c r="L58" s="45">
        <v>50.026044599999999</v>
      </c>
      <c r="M58" s="45">
        <v>58.025240199999999</v>
      </c>
      <c r="N58" s="45">
        <v>0</v>
      </c>
      <c r="O58" s="45">
        <v>54.365022000000003</v>
      </c>
      <c r="P58" s="45">
        <v>0</v>
      </c>
      <c r="Q58" s="45"/>
      <c r="R58" s="45">
        <v>47.871091300000003</v>
      </c>
    </row>
    <row r="59" spans="1:18">
      <c r="A59" s="41" t="s">
        <v>183</v>
      </c>
      <c r="E59" s="10" t="s">
        <v>525</v>
      </c>
    </row>
    <row r="60" spans="1:18">
      <c r="A60" s="41" t="s">
        <v>184</v>
      </c>
      <c r="E60" s="16" t="s">
        <v>519</v>
      </c>
    </row>
    <row r="61" spans="1:18">
      <c r="A61" s="41" t="s">
        <v>185</v>
      </c>
      <c r="E61" s="10" t="s">
        <v>520</v>
      </c>
    </row>
    <row r="62" spans="1:18">
      <c r="A62" s="41" t="s">
        <v>186</v>
      </c>
      <c r="E62" s="10" t="s">
        <v>521</v>
      </c>
    </row>
    <row r="64" spans="1:18">
      <c r="A64" s="46" t="s">
        <v>188</v>
      </c>
      <c r="E64" s="10" t="s">
        <v>522</v>
      </c>
    </row>
    <row r="65" spans="1:5">
      <c r="A65" s="47" t="s">
        <v>189</v>
      </c>
      <c r="E65" s="10" t="s">
        <v>523</v>
      </c>
    </row>
    <row r="67" spans="1:5">
      <c r="A67" s="46" t="s">
        <v>190</v>
      </c>
      <c r="E67" s="10" t="s">
        <v>524</v>
      </c>
    </row>
    <row r="115" spans="1:1" ht="17">
      <c r="A115" s="10" t="s">
        <v>193</v>
      </c>
    </row>
    <row r="116" spans="1:1" ht="17">
      <c r="A116" s="18" t="s">
        <v>194</v>
      </c>
    </row>
    <row r="117" spans="1:1">
      <c r="A117" s="10" t="s">
        <v>552</v>
      </c>
    </row>
  </sheetData>
  <mergeCells count="10">
    <mergeCell ref="Q32:Q33"/>
    <mergeCell ref="R32:R33"/>
    <mergeCell ref="A2:A4"/>
    <mergeCell ref="B2:F2"/>
    <mergeCell ref="G2:K2"/>
    <mergeCell ref="L2:P2"/>
    <mergeCell ref="A32:A33"/>
    <mergeCell ref="B32:B33"/>
    <mergeCell ref="H32:H33"/>
    <mergeCell ref="I32:P32"/>
  </mergeCells>
  <phoneticPr fontId="27" type="noConversion"/>
  <hyperlinks>
    <hyperlink ref="D1" r:id="rId1" xr:uid="{4B988E89-D81C-41E5-8DC0-55F25A8B3D1F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F46-77A0-40D9-810A-1B60A1C500FB}">
  <sheetPr codeName="Sheet4"/>
  <dimension ref="A1:M112"/>
  <sheetViews>
    <sheetView workbookViewId="0">
      <selection activeCell="H30" sqref="H30"/>
    </sheetView>
    <sheetView workbookViewId="1"/>
  </sheetViews>
  <sheetFormatPr defaultColWidth="25.7265625" defaultRowHeight="14.5"/>
  <cols>
    <col min="1" max="1" width="7.1796875" style="11" customWidth="1"/>
    <col min="2" max="2" width="9.26953125" style="11" customWidth="1"/>
    <col min="3" max="3" width="11" style="11" customWidth="1"/>
    <col min="4" max="4" width="8.7265625" style="11" customWidth="1"/>
    <col min="5" max="5" width="13.54296875" style="11" customWidth="1"/>
    <col min="6" max="16384" width="25.7265625" style="11"/>
  </cols>
  <sheetData>
    <row r="1" spans="1:9" ht="17">
      <c r="A1" s="24" t="s">
        <v>113</v>
      </c>
      <c r="I1" s="11" t="s">
        <v>58</v>
      </c>
    </row>
    <row r="2" spans="1:9" ht="16">
      <c r="A2" s="12" t="s">
        <v>54</v>
      </c>
      <c r="B2" s="12" t="s">
        <v>38</v>
      </c>
      <c r="C2" s="12" t="s">
        <v>48</v>
      </c>
      <c r="D2" s="12" t="s">
        <v>40</v>
      </c>
      <c r="E2" s="12" t="s">
        <v>42</v>
      </c>
      <c r="F2" s="12" t="s">
        <v>44</v>
      </c>
      <c r="G2" s="12" t="s">
        <v>46</v>
      </c>
      <c r="H2" s="12" t="s">
        <v>55</v>
      </c>
      <c r="I2" s="12" t="s">
        <v>56</v>
      </c>
    </row>
    <row r="3" spans="1:9" s="10" customFormat="1" ht="16">
      <c r="A3" s="14">
        <v>2023</v>
      </c>
      <c r="B3" s="15">
        <v>149.75</v>
      </c>
      <c r="C3" s="15">
        <v>169.46</v>
      </c>
      <c r="D3" s="15">
        <v>138.83000000000001</v>
      </c>
      <c r="E3" s="15">
        <v>153.71</v>
      </c>
      <c r="F3" s="15">
        <v>75.099999999999994</v>
      </c>
      <c r="G3" s="15">
        <v>152.69999999999999</v>
      </c>
      <c r="H3" s="15">
        <v>101.85</v>
      </c>
      <c r="I3" s="15">
        <v>152.80000000000001</v>
      </c>
    </row>
    <row r="4" spans="1:9" s="10" customFormat="1" ht="16">
      <c r="A4" s="14">
        <v>2022</v>
      </c>
      <c r="B4" s="15">
        <v>121.32</v>
      </c>
      <c r="C4" s="15">
        <v>139.1</v>
      </c>
      <c r="D4" s="15">
        <v>111.53</v>
      </c>
      <c r="E4" s="15">
        <v>118.66</v>
      </c>
      <c r="F4" s="15">
        <v>56.89</v>
      </c>
      <c r="G4" s="15">
        <v>124.53</v>
      </c>
      <c r="H4" s="15">
        <v>74.260000000000005</v>
      </c>
      <c r="I4" s="15">
        <v>120.51</v>
      </c>
    </row>
    <row r="5" spans="1:9" s="10" customFormat="1" ht="16">
      <c r="A5" s="14">
        <v>2021</v>
      </c>
      <c r="B5" s="15">
        <v>109.16</v>
      </c>
      <c r="C5" s="15">
        <v>128.47</v>
      </c>
      <c r="D5" s="15">
        <v>101.69</v>
      </c>
      <c r="E5" s="15">
        <v>105.48</v>
      </c>
      <c r="F5" s="15">
        <v>45.95</v>
      </c>
      <c r="G5" s="15">
        <v>112.97</v>
      </c>
      <c r="H5" s="15">
        <v>65.66</v>
      </c>
      <c r="I5" s="15">
        <v>108.11</v>
      </c>
    </row>
    <row r="6" spans="1:9" s="10" customFormat="1" ht="16">
      <c r="A6" s="14">
        <v>2020</v>
      </c>
      <c r="B6" s="15">
        <v>107.89</v>
      </c>
      <c r="C6" s="15">
        <v>131.6</v>
      </c>
      <c r="D6" s="15">
        <v>103.99</v>
      </c>
      <c r="E6" s="15">
        <v>107.35</v>
      </c>
      <c r="F6" s="15">
        <v>48.45</v>
      </c>
      <c r="G6" s="15">
        <v>114.35</v>
      </c>
      <c r="H6" s="15">
        <v>67.03</v>
      </c>
      <c r="I6" s="15">
        <v>109.8</v>
      </c>
    </row>
    <row r="7" spans="1:9" ht="16">
      <c r="A7" s="14">
        <v>2019</v>
      </c>
      <c r="B7" s="15">
        <v>104.95323999999999</v>
      </c>
      <c r="C7" s="15">
        <v>130.32722999999999</v>
      </c>
      <c r="D7" s="15">
        <v>103.85333</v>
      </c>
      <c r="E7" s="15">
        <v>106.55970000000001</v>
      </c>
      <c r="F7" s="15">
        <v>47.739710000000002</v>
      </c>
      <c r="G7" s="15">
        <v>113.91058</v>
      </c>
      <c r="H7" s="15">
        <v>67.377589999999998</v>
      </c>
      <c r="I7" s="15">
        <v>108.65828999999999</v>
      </c>
    </row>
    <row r="8" spans="1:9" ht="16">
      <c r="A8" s="14">
        <v>2018</v>
      </c>
      <c r="B8" s="15">
        <v>106.8720812</v>
      </c>
      <c r="C8" s="15">
        <v>129.9737227</v>
      </c>
      <c r="D8" s="15">
        <v>104.1159492</v>
      </c>
      <c r="E8" s="15">
        <v>106.456067</v>
      </c>
      <c r="F8" s="15">
        <v>47.427404989999999</v>
      </c>
      <c r="G8" s="15">
        <v>113.758213</v>
      </c>
      <c r="H8" s="15">
        <v>67.585680269999997</v>
      </c>
      <c r="I8" s="15">
        <v>108.74784289999999</v>
      </c>
    </row>
    <row r="9" spans="1:9" ht="16">
      <c r="A9" s="14">
        <v>2017</v>
      </c>
      <c r="B9" s="15">
        <v>108.5</v>
      </c>
      <c r="C9" s="15">
        <v>130.41999999999999</v>
      </c>
      <c r="D9" s="15">
        <v>103.07</v>
      </c>
      <c r="E9" s="15">
        <v>107.41</v>
      </c>
      <c r="F9" s="15">
        <v>47.57</v>
      </c>
      <c r="G9" s="15">
        <v>113.48</v>
      </c>
      <c r="H9" s="15">
        <v>67.48</v>
      </c>
      <c r="I9" s="15">
        <v>109.53</v>
      </c>
    </row>
    <row r="10" spans="1:9" ht="16">
      <c r="A10" s="14">
        <v>2016</v>
      </c>
      <c r="B10" s="15">
        <v>121.52</v>
      </c>
      <c r="C10" s="15">
        <v>130.41</v>
      </c>
      <c r="D10" s="15">
        <v>111.51</v>
      </c>
      <c r="E10" s="15">
        <v>107.11</v>
      </c>
      <c r="F10" s="15">
        <v>47.41</v>
      </c>
      <c r="G10" s="15">
        <v>113.35</v>
      </c>
      <c r="H10" s="15">
        <v>67.56</v>
      </c>
      <c r="I10" s="15">
        <v>111.23</v>
      </c>
    </row>
    <row r="11" spans="1:9" ht="16">
      <c r="A11" s="14">
        <v>2015</v>
      </c>
      <c r="B11" s="15">
        <v>123.68694000000001</v>
      </c>
      <c r="C11" s="15">
        <v>130.46394000000001</v>
      </c>
      <c r="D11" s="15">
        <v>113.21505999999999</v>
      </c>
      <c r="E11" s="15">
        <v>107.41284</v>
      </c>
      <c r="F11" s="15">
        <v>47.311500000000002</v>
      </c>
      <c r="G11" s="15">
        <v>113.37221</v>
      </c>
      <c r="H11" s="15">
        <v>67.223219999999998</v>
      </c>
      <c r="I11" s="15">
        <v>111.57478999999999</v>
      </c>
    </row>
    <row r="12" spans="1:9" ht="16">
      <c r="A12" s="14">
        <v>2014</v>
      </c>
      <c r="B12" s="15">
        <v>125.143022299927</v>
      </c>
      <c r="C12" s="15">
        <v>129.74600386496101</v>
      </c>
      <c r="D12" s="15">
        <v>114.14843018682799</v>
      </c>
      <c r="E12" s="15">
        <v>106.831152717413</v>
      </c>
      <c r="F12" s="15">
        <v>47.309682519184001</v>
      </c>
      <c r="G12" s="15">
        <v>113.391288993195</v>
      </c>
      <c r="H12" s="15">
        <v>67.325417413252396</v>
      </c>
      <c r="I12" s="15">
        <v>111.275114927557</v>
      </c>
    </row>
    <row r="13" spans="1:9" ht="16">
      <c r="A13" s="14">
        <v>2013</v>
      </c>
      <c r="B13" s="15">
        <v>127.01600000000001</v>
      </c>
      <c r="C13" s="15">
        <v>121.983</v>
      </c>
      <c r="D13" s="15">
        <v>115.992</v>
      </c>
      <c r="E13" s="15">
        <v>100.70099999999999</v>
      </c>
      <c r="F13" s="15">
        <v>45.505000000000003</v>
      </c>
      <c r="G13" s="15">
        <v>107.32899999999999</v>
      </c>
      <c r="H13" s="15">
        <v>63.521000000000001</v>
      </c>
      <c r="I13" s="15">
        <v>106.325</v>
      </c>
    </row>
    <row r="14" spans="1:9" ht="16">
      <c r="A14" s="14">
        <v>2012</v>
      </c>
      <c r="B14" s="15">
        <v>123.68974514123001</v>
      </c>
      <c r="C14" s="15">
        <v>112.496692621544</v>
      </c>
      <c r="D14" s="15">
        <v>108.84198134710699</v>
      </c>
      <c r="E14" s="15">
        <v>92.831082631593304</v>
      </c>
      <c r="F14" s="15">
        <v>42.900791466779097</v>
      </c>
      <c r="G14" s="15">
        <v>98.888385126829803</v>
      </c>
      <c r="H14" s="15">
        <v>58.653698793956003</v>
      </c>
      <c r="I14" s="15">
        <v>99.096696800022102</v>
      </c>
    </row>
    <row r="15" spans="1:9" ht="16">
      <c r="A15" s="14">
        <v>2011</v>
      </c>
      <c r="B15" s="15">
        <v>119.986232902865</v>
      </c>
      <c r="C15" s="15">
        <v>101.69196320203299</v>
      </c>
      <c r="D15" s="15">
        <v>94.179339637631202</v>
      </c>
      <c r="E15" s="15">
        <v>81.228786949564693</v>
      </c>
      <c r="F15" s="15">
        <v>42.723561492963697</v>
      </c>
      <c r="G15" s="15">
        <v>87.184454901369904</v>
      </c>
      <c r="H15" s="15">
        <v>54.3457554683512</v>
      </c>
      <c r="I15" s="15">
        <v>89.320386211429906</v>
      </c>
    </row>
    <row r="16" spans="1:9" ht="16">
      <c r="A16" s="14">
        <v>2010</v>
      </c>
      <c r="B16" s="15">
        <v>119.85</v>
      </c>
      <c r="C16" s="15">
        <v>98.933726895010494</v>
      </c>
      <c r="D16" s="15">
        <v>87.226383594411601</v>
      </c>
      <c r="E16" s="15">
        <v>76.634281372119005</v>
      </c>
      <c r="F16" s="15">
        <v>42.536935075276403</v>
      </c>
      <c r="G16" s="15">
        <v>81.132661190477606</v>
      </c>
      <c r="H16" s="15">
        <v>50.49</v>
      </c>
      <c r="I16" s="15">
        <v>86.12</v>
      </c>
    </row>
    <row r="17" spans="1:10" ht="16">
      <c r="A17" s="14">
        <v>2009</v>
      </c>
      <c r="B17" s="15">
        <v>114.45</v>
      </c>
      <c r="C17" s="15">
        <v>98.5</v>
      </c>
      <c r="D17" s="15">
        <v>83.56</v>
      </c>
      <c r="E17" s="15">
        <v>73.69</v>
      </c>
      <c r="F17" s="15">
        <v>42.13</v>
      </c>
      <c r="G17" s="15">
        <v>76.650000000000006</v>
      </c>
      <c r="H17" s="15">
        <v>47.16</v>
      </c>
      <c r="I17" s="15">
        <v>83.59</v>
      </c>
    </row>
    <row r="18" spans="1:10" ht="16">
      <c r="A18" s="14">
        <v>2008</v>
      </c>
      <c r="B18" s="15">
        <v>114.97</v>
      </c>
      <c r="C18" s="15">
        <v>95.3</v>
      </c>
      <c r="D18" s="15">
        <v>78.58</v>
      </c>
      <c r="E18" s="15">
        <v>66.239999999999995</v>
      </c>
      <c r="F18" s="15">
        <v>42.38</v>
      </c>
      <c r="G18" s="15">
        <v>72.5</v>
      </c>
      <c r="H18" s="15">
        <v>45.69</v>
      </c>
      <c r="I18" s="15">
        <v>78.760000000000005</v>
      </c>
    </row>
    <row r="19" spans="1:10" ht="16">
      <c r="A19" s="14">
        <v>2007</v>
      </c>
      <c r="B19" s="15">
        <v>114.31</v>
      </c>
      <c r="C19" s="15">
        <v>97.68</v>
      </c>
      <c r="D19" s="15">
        <v>77.2</v>
      </c>
      <c r="E19" s="15">
        <v>64.56</v>
      </c>
      <c r="F19" s="15">
        <v>42.45</v>
      </c>
      <c r="G19" s="15">
        <v>71.47</v>
      </c>
      <c r="H19" s="15">
        <v>38.93</v>
      </c>
      <c r="I19" s="15">
        <v>77.849999999999994</v>
      </c>
    </row>
    <row r="20" spans="1:10" ht="16">
      <c r="A20" s="14">
        <v>2006</v>
      </c>
      <c r="B20" s="15">
        <v>114.33</v>
      </c>
      <c r="C20" s="15">
        <v>97.91</v>
      </c>
      <c r="D20" s="15">
        <v>77.48</v>
      </c>
      <c r="E20" s="15">
        <v>61.92</v>
      </c>
      <c r="F20" s="15">
        <v>42.96</v>
      </c>
      <c r="G20" s="15">
        <v>68.61</v>
      </c>
      <c r="H20" s="15">
        <v>34.6</v>
      </c>
      <c r="I20" s="15">
        <v>76.430000000000007</v>
      </c>
    </row>
    <row r="21" spans="1:10" ht="16">
      <c r="A21" s="14">
        <v>2005</v>
      </c>
      <c r="B21" s="15">
        <v>110.82</v>
      </c>
      <c r="C21" s="15">
        <v>95.24</v>
      </c>
      <c r="D21" s="15">
        <v>89</v>
      </c>
      <c r="E21" s="15">
        <v>60.25</v>
      </c>
      <c r="F21" s="15">
        <v>41.67</v>
      </c>
      <c r="G21" s="15">
        <v>65.650000000000006</v>
      </c>
      <c r="H21" s="15">
        <v>32.39</v>
      </c>
      <c r="I21" s="15">
        <v>74.459999999999994</v>
      </c>
    </row>
    <row r="22" spans="1:10" ht="16">
      <c r="A22" s="14">
        <v>2004</v>
      </c>
      <c r="B22" s="15">
        <v>110.41</v>
      </c>
      <c r="C22" s="15">
        <v>96.85</v>
      </c>
      <c r="D22" s="15">
        <v>89.05</v>
      </c>
      <c r="E22" s="15">
        <v>60.23</v>
      </c>
      <c r="F22" s="15">
        <v>41.95</v>
      </c>
      <c r="G22" s="15">
        <v>65.33</v>
      </c>
      <c r="H22" s="15">
        <v>30.61</v>
      </c>
      <c r="I22" s="15">
        <v>74.58</v>
      </c>
    </row>
    <row r="23" spans="1:10" ht="16">
      <c r="A23" s="14">
        <v>2003</v>
      </c>
      <c r="B23" s="15">
        <v>107.96</v>
      </c>
      <c r="C23" s="15">
        <v>100.59</v>
      </c>
      <c r="D23" s="15">
        <v>90.24</v>
      </c>
      <c r="E23" s="15">
        <v>60.3</v>
      </c>
      <c r="F23" s="15">
        <v>43.45</v>
      </c>
      <c r="G23" s="15">
        <v>65.75</v>
      </c>
      <c r="H23" s="15">
        <v>29.72</v>
      </c>
      <c r="I23" s="15">
        <v>74.680000000000007</v>
      </c>
    </row>
    <row r="24" spans="1:10" ht="16">
      <c r="A24" s="14">
        <v>2002</v>
      </c>
      <c r="B24" s="15">
        <v>110.31</v>
      </c>
      <c r="C24" s="15">
        <v>104.42</v>
      </c>
      <c r="D24" s="15">
        <v>90.78</v>
      </c>
      <c r="E24" s="15">
        <v>60.08</v>
      </c>
      <c r="F24" s="15">
        <v>43.16</v>
      </c>
      <c r="G24" s="15">
        <v>66.22</v>
      </c>
      <c r="H24" s="15">
        <v>26.03</v>
      </c>
      <c r="I24" s="15">
        <v>75.209999999999994</v>
      </c>
    </row>
    <row r="25" spans="1:10" ht="16">
      <c r="A25" s="14">
        <v>2001</v>
      </c>
      <c r="B25" s="15">
        <v>111.71</v>
      </c>
      <c r="C25" s="15">
        <v>107.99</v>
      </c>
      <c r="D25" s="15">
        <v>92.74</v>
      </c>
      <c r="E25" s="15">
        <v>61.56</v>
      </c>
      <c r="F25" s="15">
        <v>43.51</v>
      </c>
      <c r="G25" s="15">
        <v>68.14</v>
      </c>
      <c r="H25" s="15">
        <v>24.06</v>
      </c>
      <c r="I25" s="15">
        <v>77.06</v>
      </c>
    </row>
    <row r="27" spans="1:10" ht="17">
      <c r="A27" s="16" t="s">
        <v>6</v>
      </c>
      <c r="B27" s="17" t="s">
        <v>39</v>
      </c>
      <c r="C27" s="18" t="s">
        <v>50</v>
      </c>
      <c r="D27" s="10"/>
      <c r="E27" s="10"/>
      <c r="F27" s="10"/>
      <c r="G27" s="10"/>
      <c r="H27" s="10"/>
      <c r="I27" s="10"/>
    </row>
    <row r="28" spans="1:10" ht="17">
      <c r="B28" s="18" t="s">
        <v>41</v>
      </c>
      <c r="C28" s="10"/>
      <c r="D28" s="10"/>
      <c r="E28" s="10"/>
      <c r="F28" s="10"/>
      <c r="G28" s="10"/>
      <c r="H28" s="10"/>
      <c r="I28" s="10"/>
      <c r="J28" s="10"/>
    </row>
    <row r="29" spans="1:10">
      <c r="A29" s="16" t="s">
        <v>8</v>
      </c>
      <c r="B29" s="17" t="s">
        <v>43</v>
      </c>
      <c r="C29" s="10"/>
      <c r="D29" s="10"/>
      <c r="E29" s="10"/>
      <c r="F29" s="10"/>
      <c r="G29" s="10"/>
      <c r="H29" s="10"/>
      <c r="I29" s="10"/>
    </row>
    <row r="30" spans="1:10" ht="17">
      <c r="A30" s="16" t="s">
        <v>10</v>
      </c>
      <c r="B30" s="18" t="s">
        <v>45</v>
      </c>
      <c r="C30" s="10"/>
      <c r="D30" s="10"/>
      <c r="E30" s="10"/>
      <c r="F30" s="10"/>
      <c r="G30" s="10"/>
      <c r="H30" s="10"/>
      <c r="I30" s="10"/>
    </row>
    <row r="31" spans="1:10" ht="17">
      <c r="B31" s="18" t="s">
        <v>47</v>
      </c>
      <c r="C31" s="10"/>
      <c r="D31" s="10"/>
      <c r="E31" s="10"/>
      <c r="F31" s="10"/>
      <c r="G31" s="10"/>
      <c r="H31" s="10"/>
      <c r="I31" s="10"/>
      <c r="J31" s="10"/>
    </row>
    <row r="32" spans="1:10" ht="17">
      <c r="A32" s="16" t="s">
        <v>7</v>
      </c>
      <c r="B32" s="18" t="s">
        <v>49</v>
      </c>
      <c r="C32" s="18" t="s">
        <v>51</v>
      </c>
      <c r="D32" s="10"/>
      <c r="E32" s="10"/>
      <c r="F32" s="10"/>
      <c r="G32" s="10"/>
      <c r="H32" s="10"/>
      <c r="I32" s="10"/>
    </row>
    <row r="33" spans="1:13" ht="17">
      <c r="A33" s="18"/>
      <c r="B33" s="10"/>
      <c r="C33" s="10"/>
      <c r="D33" s="10">
        <v>2020</v>
      </c>
      <c r="E33" s="10">
        <v>2021</v>
      </c>
      <c r="F33" s="10">
        <v>2022</v>
      </c>
      <c r="G33" s="10">
        <v>2023</v>
      </c>
      <c r="H33" s="10">
        <v>2024</v>
      </c>
      <c r="I33" s="10"/>
      <c r="J33" s="10"/>
    </row>
    <row r="34" spans="1:13" ht="17">
      <c r="A34" s="16" t="s">
        <v>4</v>
      </c>
      <c r="B34" s="18" t="s">
        <v>52</v>
      </c>
      <c r="C34" s="74" t="s">
        <v>57</v>
      </c>
      <c r="D34" s="10">
        <v>313.10000000000002</v>
      </c>
      <c r="E34" s="10">
        <v>292.89999999999998</v>
      </c>
      <c r="F34" s="10"/>
      <c r="G34" s="10"/>
      <c r="H34" s="10"/>
      <c r="I34" s="10"/>
    </row>
    <row r="35" spans="1:13">
      <c r="C35" s="144" t="s">
        <v>478</v>
      </c>
      <c r="D35" s="145">
        <f>M45</f>
        <v>103.46111111111112</v>
      </c>
      <c r="E35" s="145">
        <f>M70</f>
        <v>98.461111111111123</v>
      </c>
      <c r="F35" s="145">
        <f>M83</f>
        <v>103.36111111111111</v>
      </c>
      <c r="G35" s="145">
        <f>M96</f>
        <v>130.16111111111113</v>
      </c>
      <c r="H35" s="145">
        <f>M107</f>
        <v>130.16111111111113</v>
      </c>
    </row>
    <row r="36" spans="1:13" ht="16.5" customHeight="1">
      <c r="A36" s="16" t="s">
        <v>9</v>
      </c>
      <c r="B36" s="198" t="s">
        <v>53</v>
      </c>
    </row>
    <row r="37" spans="1:13">
      <c r="A37" s="16" t="s">
        <v>11</v>
      </c>
      <c r="B37" s="198"/>
    </row>
    <row r="38" spans="1:13">
      <c r="F38" s="13" t="s">
        <v>476</v>
      </c>
    </row>
    <row r="39" spans="1:13" ht="42">
      <c r="F39" s="137" t="s">
        <v>460</v>
      </c>
      <c r="G39"/>
      <c r="H39"/>
      <c r="I39"/>
      <c r="J39"/>
      <c r="K39"/>
      <c r="L39"/>
    </row>
    <row r="40" spans="1:13" ht="46">
      <c r="F40" s="138" t="s">
        <v>461</v>
      </c>
      <c r="G40"/>
      <c r="H40"/>
      <c r="I40"/>
      <c r="J40"/>
      <c r="K40"/>
      <c r="L40"/>
    </row>
    <row r="41" spans="1:13">
      <c r="F41" s="139">
        <v>2020</v>
      </c>
      <c r="G41"/>
      <c r="H41"/>
      <c r="I41"/>
      <c r="J41"/>
      <c r="K41"/>
      <c r="L41"/>
    </row>
    <row r="42" spans="1:13">
      <c r="F42" s="172" t="s">
        <v>462</v>
      </c>
      <c r="G42" s="173"/>
      <c r="H42" s="173"/>
      <c r="I42" s="173"/>
      <c r="J42" s="173"/>
      <c r="K42" s="173"/>
      <c r="L42" s="173"/>
    </row>
    <row r="43" spans="1:13" ht="15" thickBot="1">
      <c r="F43" s="190" t="s">
        <v>127</v>
      </c>
      <c r="G43" s="191"/>
      <c r="H43" s="140" t="s">
        <v>463</v>
      </c>
      <c r="I43" s="188" t="s">
        <v>465</v>
      </c>
      <c r="J43" s="189"/>
      <c r="K43" s="189"/>
      <c r="L43" s="189"/>
    </row>
    <row r="44" spans="1:13">
      <c r="F44" s="190"/>
      <c r="G44" s="191"/>
      <c r="H44" s="140" t="s">
        <v>464</v>
      </c>
      <c r="I44" s="141" t="s">
        <v>466</v>
      </c>
      <c r="J44" s="141" t="s">
        <v>467</v>
      </c>
      <c r="K44" s="141" t="s">
        <v>468</v>
      </c>
      <c r="L44" s="141" t="s">
        <v>469</v>
      </c>
    </row>
    <row r="45" spans="1:13" ht="15" thickBot="1">
      <c r="F45" s="186" t="s">
        <v>470</v>
      </c>
      <c r="G45" s="195" t="s">
        <v>471</v>
      </c>
      <c r="H45" s="193">
        <v>2390</v>
      </c>
      <c r="I45" s="142" t="s">
        <v>472</v>
      </c>
      <c r="J45" s="142">
        <v>57.6</v>
      </c>
      <c r="K45" s="142">
        <v>58.7</v>
      </c>
      <c r="L45" s="142">
        <v>80.7</v>
      </c>
      <c r="M45" s="11">
        <f>AVERAGE(J45:L50)</f>
        <v>103.46111111111112</v>
      </c>
    </row>
    <row r="46" spans="1:13" ht="15" thickBot="1">
      <c r="F46" s="186"/>
      <c r="G46" s="195"/>
      <c r="H46" s="193"/>
      <c r="I46" s="143" t="s">
        <v>473</v>
      </c>
      <c r="J46" s="142">
        <v>145.30000000000001</v>
      </c>
      <c r="K46" s="142">
        <v>70.5</v>
      </c>
      <c r="L46" s="142">
        <v>128.19999999999999</v>
      </c>
    </row>
    <row r="47" spans="1:13" ht="15" thickBot="1">
      <c r="F47" s="186"/>
      <c r="G47" s="196"/>
      <c r="H47" s="194"/>
      <c r="I47" s="143" t="s">
        <v>474</v>
      </c>
      <c r="J47" s="142">
        <v>232.5</v>
      </c>
      <c r="K47" s="142">
        <v>75.400000000000006</v>
      </c>
      <c r="L47" s="142">
        <v>190.8</v>
      </c>
    </row>
    <row r="48" spans="1:13" ht="15" thickBot="1">
      <c r="F48" s="186"/>
      <c r="G48" s="197" t="s">
        <v>475</v>
      </c>
      <c r="H48" s="192">
        <v>2580</v>
      </c>
      <c r="I48" s="142" t="s">
        <v>472</v>
      </c>
      <c r="J48" s="142">
        <v>52.5</v>
      </c>
      <c r="K48" s="142">
        <v>53.5</v>
      </c>
      <c r="L48" s="142">
        <v>69.900000000000006</v>
      </c>
    </row>
    <row r="49" spans="6:12" ht="15" thickBot="1">
      <c r="F49" s="186"/>
      <c r="G49" s="195"/>
      <c r="H49" s="193"/>
      <c r="I49" s="143" t="s">
        <v>473</v>
      </c>
      <c r="J49" s="142">
        <v>110.7</v>
      </c>
      <c r="K49" s="142">
        <v>64.3</v>
      </c>
      <c r="L49" s="142">
        <v>101</v>
      </c>
    </row>
    <row r="50" spans="6:12" ht="15" thickBot="1">
      <c r="F50" s="186"/>
      <c r="G50" s="196"/>
      <c r="H50" s="194"/>
      <c r="I50" s="143" t="s">
        <v>474</v>
      </c>
      <c r="J50" s="142">
        <v>163.69999999999999</v>
      </c>
      <c r="K50" s="142">
        <v>68.2</v>
      </c>
      <c r="L50" s="142">
        <v>138.80000000000001</v>
      </c>
    </row>
    <row r="51" spans="6:12">
      <c r="F51" s="186"/>
      <c r="G51"/>
      <c r="H51"/>
      <c r="I51"/>
      <c r="J51"/>
      <c r="K51"/>
      <c r="L51"/>
    </row>
    <row r="52" spans="6:12" ht="15" thickBot="1">
      <c r="F52" s="187"/>
      <c r="G52"/>
      <c r="H52"/>
      <c r="I52"/>
      <c r="J52"/>
      <c r="K52"/>
      <c r="L52"/>
    </row>
    <row r="66" spans="6:13">
      <c r="F66" s="139" t="s">
        <v>484</v>
      </c>
      <c r="G66"/>
      <c r="H66"/>
      <c r="I66"/>
      <c r="J66"/>
      <c r="K66"/>
      <c r="L66"/>
    </row>
    <row r="67" spans="6:13">
      <c r="F67" s="172" t="s">
        <v>462</v>
      </c>
      <c r="G67" s="173"/>
      <c r="H67" s="173"/>
      <c r="I67" s="173"/>
      <c r="J67" s="173"/>
      <c r="K67" s="173"/>
      <c r="L67" s="173"/>
    </row>
    <row r="68" spans="6:13" ht="15" thickBot="1">
      <c r="F68" s="190" t="s">
        <v>127</v>
      </c>
      <c r="G68" s="191"/>
      <c r="H68" s="140" t="s">
        <v>463</v>
      </c>
      <c r="I68" s="188" t="s">
        <v>465</v>
      </c>
      <c r="J68" s="189"/>
      <c r="K68" s="189"/>
      <c r="L68" s="189"/>
    </row>
    <row r="69" spans="6:13">
      <c r="F69" s="190"/>
      <c r="G69" s="191"/>
      <c r="H69" s="140" t="s">
        <v>464</v>
      </c>
      <c r="I69" s="141" t="s">
        <v>466</v>
      </c>
      <c r="J69" s="141" t="s">
        <v>467</v>
      </c>
      <c r="K69" s="141" t="s">
        <v>468</v>
      </c>
      <c r="L69" s="141" t="s">
        <v>469</v>
      </c>
    </row>
    <row r="70" spans="6:13" ht="15" thickBot="1">
      <c r="F70" s="186" t="s">
        <v>470</v>
      </c>
      <c r="G70" s="195" t="s">
        <v>471</v>
      </c>
      <c r="H70" s="193">
        <v>2390</v>
      </c>
      <c r="I70" s="142" t="s">
        <v>472</v>
      </c>
      <c r="J70" s="142">
        <v>52.6</v>
      </c>
      <c r="K70" s="142">
        <v>53.7</v>
      </c>
      <c r="L70" s="142">
        <v>75.7</v>
      </c>
      <c r="M70" s="11">
        <f>AVERAGE(J70:L75)</f>
        <v>98.461111111111123</v>
      </c>
    </row>
    <row r="71" spans="6:13" ht="15" thickBot="1">
      <c r="F71" s="186"/>
      <c r="G71" s="195"/>
      <c r="H71" s="193"/>
      <c r="I71" s="143" t="s">
        <v>473</v>
      </c>
      <c r="J71" s="142">
        <v>140.30000000000001</v>
      </c>
      <c r="K71" s="142">
        <v>65.5</v>
      </c>
      <c r="L71" s="142">
        <v>123.2</v>
      </c>
    </row>
    <row r="72" spans="6:13" ht="15" thickBot="1">
      <c r="F72" s="186"/>
      <c r="G72" s="196"/>
      <c r="H72" s="194"/>
      <c r="I72" s="143" t="s">
        <v>474</v>
      </c>
      <c r="J72" s="142">
        <v>227.5</v>
      </c>
      <c r="K72" s="142">
        <v>70.400000000000006</v>
      </c>
      <c r="L72" s="142">
        <v>185.8</v>
      </c>
    </row>
    <row r="73" spans="6:13" ht="15" thickBot="1">
      <c r="F73" s="186"/>
      <c r="G73" s="197" t="s">
        <v>475</v>
      </c>
      <c r="H73" s="192">
        <v>2580</v>
      </c>
      <c r="I73" s="142" t="s">
        <v>472</v>
      </c>
      <c r="J73" s="142">
        <v>47.5</v>
      </c>
      <c r="K73" s="142">
        <v>48.5</v>
      </c>
      <c r="L73" s="142">
        <v>64.900000000000006</v>
      </c>
    </row>
    <row r="74" spans="6:13" ht="15" thickBot="1">
      <c r="F74" s="186"/>
      <c r="G74" s="195"/>
      <c r="H74" s="193"/>
      <c r="I74" s="143" t="s">
        <v>473</v>
      </c>
      <c r="J74" s="142">
        <v>105.7</v>
      </c>
      <c r="K74" s="142">
        <v>59.3</v>
      </c>
      <c r="L74" s="142">
        <v>96</v>
      </c>
    </row>
    <row r="75" spans="6:13" ht="15" thickBot="1">
      <c r="F75" s="186"/>
      <c r="G75" s="196"/>
      <c r="H75" s="194"/>
      <c r="I75" s="143" t="s">
        <v>474</v>
      </c>
      <c r="J75" s="142">
        <v>158.69999999999999</v>
      </c>
      <c r="K75" s="142">
        <v>63.2</v>
      </c>
      <c r="L75" s="142">
        <v>133.80000000000001</v>
      </c>
    </row>
    <row r="76" spans="6:13">
      <c r="F76" s="186"/>
      <c r="G76"/>
      <c r="H76"/>
      <c r="I76"/>
      <c r="J76"/>
      <c r="K76"/>
      <c r="L76"/>
    </row>
    <row r="77" spans="6:13" ht="15" thickBot="1">
      <c r="F77" s="187"/>
      <c r="G77"/>
      <c r="H77"/>
      <c r="I77"/>
      <c r="J77"/>
      <c r="K77"/>
      <c r="L77"/>
    </row>
    <row r="79" spans="6:13">
      <c r="F79" s="139" t="s">
        <v>477</v>
      </c>
      <c r="G79"/>
      <c r="H79"/>
      <c r="I79"/>
      <c r="J79"/>
      <c r="K79"/>
      <c r="L79"/>
    </row>
    <row r="80" spans="6:13">
      <c r="F80" s="172" t="s">
        <v>462</v>
      </c>
      <c r="G80" s="173"/>
      <c r="H80" s="173"/>
      <c r="I80" s="173"/>
      <c r="J80" s="173"/>
      <c r="K80" s="173"/>
      <c r="L80" s="173"/>
    </row>
    <row r="81" spans="6:13" ht="15" thickBot="1">
      <c r="F81" s="190" t="s">
        <v>127</v>
      </c>
      <c r="G81" s="191"/>
      <c r="H81" s="140" t="s">
        <v>463</v>
      </c>
      <c r="I81" s="188" t="s">
        <v>465</v>
      </c>
      <c r="J81" s="189"/>
      <c r="K81" s="189"/>
      <c r="L81" s="189"/>
    </row>
    <row r="82" spans="6:13">
      <c r="F82" s="190"/>
      <c r="G82" s="191"/>
      <c r="H82" s="140" t="s">
        <v>464</v>
      </c>
      <c r="I82" s="141" t="s">
        <v>466</v>
      </c>
      <c r="J82" s="141" t="s">
        <v>467</v>
      </c>
      <c r="K82" s="141" t="s">
        <v>468</v>
      </c>
      <c r="L82" s="141" t="s">
        <v>469</v>
      </c>
    </row>
    <row r="83" spans="6:13" ht="15" thickBot="1">
      <c r="F83" s="186" t="s">
        <v>470</v>
      </c>
      <c r="G83" s="195" t="s">
        <v>471</v>
      </c>
      <c r="H83" s="193">
        <v>2390</v>
      </c>
      <c r="I83" s="142" t="s">
        <v>472</v>
      </c>
      <c r="J83" s="142">
        <v>57.5</v>
      </c>
      <c r="K83" s="142">
        <v>58.6</v>
      </c>
      <c r="L83" s="142">
        <v>80.599999999999994</v>
      </c>
      <c r="M83" s="11">
        <f>AVERAGE(J83:L88)</f>
        <v>103.36111111111111</v>
      </c>
    </row>
    <row r="84" spans="6:13" ht="15" thickBot="1">
      <c r="F84" s="186"/>
      <c r="G84" s="195"/>
      <c r="H84" s="193"/>
      <c r="I84" s="143" t="s">
        <v>473</v>
      </c>
      <c r="J84" s="142">
        <v>145.19999999999999</v>
      </c>
      <c r="K84" s="142">
        <v>70.400000000000006</v>
      </c>
      <c r="L84" s="142">
        <v>128.1</v>
      </c>
    </row>
    <row r="85" spans="6:13" ht="15" thickBot="1">
      <c r="F85" s="186"/>
      <c r="G85" s="196"/>
      <c r="H85" s="194"/>
      <c r="I85" s="143" t="s">
        <v>474</v>
      </c>
      <c r="J85" s="142">
        <v>232.4</v>
      </c>
      <c r="K85" s="142">
        <v>75.3</v>
      </c>
      <c r="L85" s="142">
        <v>190.7</v>
      </c>
    </row>
    <row r="86" spans="6:13" ht="15" thickBot="1">
      <c r="F86" s="186"/>
      <c r="G86" s="197" t="s">
        <v>475</v>
      </c>
      <c r="H86" s="192">
        <v>2580</v>
      </c>
      <c r="I86" s="142" t="s">
        <v>472</v>
      </c>
      <c r="J86" s="142">
        <v>52.4</v>
      </c>
      <c r="K86" s="142">
        <v>53.4</v>
      </c>
      <c r="L86" s="142">
        <v>69.8</v>
      </c>
    </row>
    <row r="87" spans="6:13" ht="15" thickBot="1">
      <c r="F87" s="186"/>
      <c r="G87" s="195"/>
      <c r="H87" s="193"/>
      <c r="I87" s="143" t="s">
        <v>473</v>
      </c>
      <c r="J87" s="142">
        <v>110.6</v>
      </c>
      <c r="K87" s="142">
        <v>64.2</v>
      </c>
      <c r="L87" s="142">
        <v>100.9</v>
      </c>
    </row>
    <row r="88" spans="6:13" ht="15" thickBot="1">
      <c r="F88" s="186"/>
      <c r="G88" s="196"/>
      <c r="H88" s="194"/>
      <c r="I88" s="143" t="s">
        <v>474</v>
      </c>
      <c r="J88" s="142">
        <v>163.6</v>
      </c>
      <c r="K88" s="142">
        <v>68.099999999999994</v>
      </c>
      <c r="L88" s="142">
        <v>138.69999999999999</v>
      </c>
    </row>
    <row r="89" spans="6:13">
      <c r="F89" s="186"/>
      <c r="G89"/>
      <c r="H89"/>
      <c r="I89"/>
      <c r="J89"/>
      <c r="K89"/>
      <c r="L89"/>
    </row>
    <row r="90" spans="6:13" ht="15" thickBot="1">
      <c r="F90" s="187"/>
      <c r="G90"/>
      <c r="H90"/>
      <c r="I90"/>
      <c r="J90"/>
      <c r="K90"/>
      <c r="L90"/>
    </row>
    <row r="92" spans="6:13">
      <c r="F92" s="149" t="s">
        <v>485</v>
      </c>
    </row>
    <row r="93" spans="6:13">
      <c r="F93" s="172" t="s">
        <v>462</v>
      </c>
      <c r="G93" s="173"/>
      <c r="H93" s="173"/>
      <c r="I93" s="173"/>
      <c r="J93" s="173"/>
      <c r="K93" s="173"/>
      <c r="L93" s="173"/>
    </row>
    <row r="94" spans="6:13" ht="15" thickBot="1">
      <c r="F94" s="174" t="s">
        <v>127</v>
      </c>
      <c r="G94" s="175"/>
      <c r="H94" s="150" t="s">
        <v>463</v>
      </c>
      <c r="I94" s="176" t="s">
        <v>465</v>
      </c>
      <c r="J94" s="177"/>
      <c r="K94" s="177"/>
      <c r="L94" s="177"/>
    </row>
    <row r="95" spans="6:13">
      <c r="F95" s="174"/>
      <c r="G95" s="175"/>
      <c r="H95" s="150" t="s">
        <v>464</v>
      </c>
      <c r="I95" s="151" t="s">
        <v>466</v>
      </c>
      <c r="J95" s="151" t="s">
        <v>467</v>
      </c>
      <c r="K95" s="151" t="s">
        <v>468</v>
      </c>
      <c r="L95" s="152" t="s">
        <v>469</v>
      </c>
    </row>
    <row r="96" spans="6:13" ht="17.5" thickBot="1">
      <c r="F96" s="178" t="s">
        <v>470</v>
      </c>
      <c r="G96" s="180" t="s">
        <v>471</v>
      </c>
      <c r="H96" s="182">
        <v>2390</v>
      </c>
      <c r="I96" s="153" t="s">
        <v>472</v>
      </c>
      <c r="J96" s="153">
        <v>84.3</v>
      </c>
      <c r="K96" s="153">
        <v>85.4</v>
      </c>
      <c r="L96" s="154">
        <v>107.4</v>
      </c>
      <c r="M96" s="11">
        <f>AVERAGE(J96:L101)</f>
        <v>130.16111111111113</v>
      </c>
    </row>
    <row r="97" spans="6:13" ht="17.5" thickBot="1">
      <c r="F97" s="178"/>
      <c r="G97" s="180"/>
      <c r="H97" s="182"/>
      <c r="I97" s="153" t="s">
        <v>473</v>
      </c>
      <c r="J97" s="153">
        <v>172</v>
      </c>
      <c r="K97" s="153">
        <v>97.2</v>
      </c>
      <c r="L97" s="154">
        <v>154.9</v>
      </c>
    </row>
    <row r="98" spans="6:13" ht="17.5" thickBot="1">
      <c r="F98" s="178"/>
      <c r="G98" s="181"/>
      <c r="H98" s="183"/>
      <c r="I98" s="153" t="s">
        <v>474</v>
      </c>
      <c r="J98" s="153">
        <v>259.2</v>
      </c>
      <c r="K98" s="153">
        <v>102.1</v>
      </c>
      <c r="L98" s="154">
        <v>217.5</v>
      </c>
    </row>
    <row r="99" spans="6:13" ht="17.5" thickBot="1">
      <c r="F99" s="178"/>
      <c r="G99" s="184" t="s">
        <v>475</v>
      </c>
      <c r="H99" s="185">
        <v>2580</v>
      </c>
      <c r="I99" s="153" t="s">
        <v>472</v>
      </c>
      <c r="J99" s="153">
        <v>79.2</v>
      </c>
      <c r="K99" s="153">
        <v>80.2</v>
      </c>
      <c r="L99" s="154">
        <v>96.6</v>
      </c>
    </row>
    <row r="100" spans="6:13" ht="17.5" thickBot="1">
      <c r="F100" s="178"/>
      <c r="G100" s="180"/>
      <c r="H100" s="182"/>
      <c r="I100" s="153" t="s">
        <v>473</v>
      </c>
      <c r="J100" s="153">
        <v>137.4</v>
      </c>
      <c r="K100" s="153">
        <v>91</v>
      </c>
      <c r="L100" s="154">
        <v>127.7</v>
      </c>
    </row>
    <row r="101" spans="6:13" ht="17.5" thickBot="1">
      <c r="F101" s="179"/>
      <c r="G101" s="181"/>
      <c r="H101" s="183"/>
      <c r="I101" s="153" t="s">
        <v>474</v>
      </c>
      <c r="J101" s="153">
        <v>190.4</v>
      </c>
      <c r="K101" s="153">
        <v>94.9</v>
      </c>
      <c r="L101" s="154">
        <v>165.5</v>
      </c>
    </row>
    <row r="103" spans="6:13">
      <c r="F103" s="149" t="s">
        <v>486</v>
      </c>
    </row>
    <row r="104" spans="6:13">
      <c r="F104" s="172" t="s">
        <v>462</v>
      </c>
      <c r="G104" s="173"/>
      <c r="H104" s="173"/>
      <c r="I104" s="173"/>
      <c r="J104" s="173"/>
      <c r="K104" s="173"/>
      <c r="L104" s="173"/>
    </row>
    <row r="105" spans="6:13" ht="15" thickBot="1">
      <c r="F105" s="174" t="s">
        <v>127</v>
      </c>
      <c r="G105" s="175"/>
      <c r="H105" s="150" t="s">
        <v>463</v>
      </c>
      <c r="I105" s="176" t="s">
        <v>465</v>
      </c>
      <c r="J105" s="177"/>
      <c r="K105" s="177"/>
      <c r="L105" s="177"/>
    </row>
    <row r="106" spans="6:13">
      <c r="F106" s="174"/>
      <c r="G106" s="175"/>
      <c r="H106" s="150" t="s">
        <v>464</v>
      </c>
      <c r="I106" s="151" t="s">
        <v>466</v>
      </c>
      <c r="J106" s="151" t="s">
        <v>467</v>
      </c>
      <c r="K106" s="151" t="s">
        <v>468</v>
      </c>
      <c r="L106" s="152" t="s">
        <v>469</v>
      </c>
    </row>
    <row r="107" spans="6:13" ht="17.5" thickBot="1">
      <c r="F107" s="178" t="s">
        <v>470</v>
      </c>
      <c r="G107" s="180" t="s">
        <v>471</v>
      </c>
      <c r="H107" s="182">
        <v>2390</v>
      </c>
      <c r="I107" s="153" t="s">
        <v>472</v>
      </c>
      <c r="J107" s="153">
        <v>84.3</v>
      </c>
      <c r="K107" s="153">
        <v>85.4</v>
      </c>
      <c r="L107" s="154">
        <v>107.4</v>
      </c>
      <c r="M107" s="11">
        <f>AVERAGE(J107:L112)</f>
        <v>130.16111111111113</v>
      </c>
    </row>
    <row r="108" spans="6:13" ht="17.5" thickBot="1">
      <c r="F108" s="178"/>
      <c r="G108" s="180"/>
      <c r="H108" s="182"/>
      <c r="I108" s="153" t="s">
        <v>473</v>
      </c>
      <c r="J108" s="153">
        <v>172</v>
      </c>
      <c r="K108" s="153">
        <v>97.2</v>
      </c>
      <c r="L108" s="154">
        <v>154.9</v>
      </c>
    </row>
    <row r="109" spans="6:13" ht="17.5" thickBot="1">
      <c r="F109" s="178"/>
      <c r="G109" s="181"/>
      <c r="H109" s="183"/>
      <c r="I109" s="153" t="s">
        <v>474</v>
      </c>
      <c r="J109" s="153">
        <v>259.2</v>
      </c>
      <c r="K109" s="153">
        <v>102.1</v>
      </c>
      <c r="L109" s="154">
        <v>217.5</v>
      </c>
    </row>
    <row r="110" spans="6:13" ht="17.5" thickBot="1">
      <c r="F110" s="178"/>
      <c r="G110" s="184" t="s">
        <v>475</v>
      </c>
      <c r="H110" s="185">
        <v>2580</v>
      </c>
      <c r="I110" s="153" t="s">
        <v>472</v>
      </c>
      <c r="J110" s="153">
        <v>79.2</v>
      </c>
      <c r="K110" s="153">
        <v>80.2</v>
      </c>
      <c r="L110" s="154">
        <v>96.6</v>
      </c>
    </row>
    <row r="111" spans="6:13" ht="17.5" thickBot="1">
      <c r="F111" s="178"/>
      <c r="G111" s="180"/>
      <c r="H111" s="182"/>
      <c r="I111" s="153" t="s">
        <v>473</v>
      </c>
      <c r="J111" s="153">
        <v>137.4</v>
      </c>
      <c r="K111" s="153">
        <v>91</v>
      </c>
      <c r="L111" s="154">
        <v>127.7</v>
      </c>
    </row>
    <row r="112" spans="6:13" ht="17.5" thickBot="1">
      <c r="F112" s="179"/>
      <c r="G112" s="181"/>
      <c r="H112" s="183"/>
      <c r="I112" s="153" t="s">
        <v>474</v>
      </c>
      <c r="J112" s="153">
        <v>190.4</v>
      </c>
      <c r="K112" s="153">
        <v>94.9</v>
      </c>
      <c r="L112" s="154">
        <v>165.5</v>
      </c>
    </row>
  </sheetData>
  <mergeCells count="41">
    <mergeCell ref="B36:B37"/>
    <mergeCell ref="F42:L42"/>
    <mergeCell ref="F43:G44"/>
    <mergeCell ref="I43:L43"/>
    <mergeCell ref="F45:F52"/>
    <mergeCell ref="G45:G47"/>
    <mergeCell ref="H45:H47"/>
    <mergeCell ref="G48:G50"/>
    <mergeCell ref="F105:G106"/>
    <mergeCell ref="I105:L105"/>
    <mergeCell ref="F104:L104"/>
    <mergeCell ref="H48:H50"/>
    <mergeCell ref="F80:L80"/>
    <mergeCell ref="F81:G82"/>
    <mergeCell ref="I81:L81"/>
    <mergeCell ref="F83:F90"/>
    <mergeCell ref="G83:G85"/>
    <mergeCell ref="H83:H85"/>
    <mergeCell ref="G86:G88"/>
    <mergeCell ref="H86:H88"/>
    <mergeCell ref="H73:H75"/>
    <mergeCell ref="G73:G75"/>
    <mergeCell ref="H70:H72"/>
    <mergeCell ref="G70:G72"/>
    <mergeCell ref="G107:G109"/>
    <mergeCell ref="H107:H109"/>
    <mergeCell ref="G110:G112"/>
    <mergeCell ref="H110:H112"/>
    <mergeCell ref="F107:F112"/>
    <mergeCell ref="F67:L67"/>
    <mergeCell ref="F94:G95"/>
    <mergeCell ref="I94:L94"/>
    <mergeCell ref="F96:F101"/>
    <mergeCell ref="G96:G98"/>
    <mergeCell ref="H96:H98"/>
    <mergeCell ref="G99:G101"/>
    <mergeCell ref="H99:H101"/>
    <mergeCell ref="F93:L93"/>
    <mergeCell ref="F70:F77"/>
    <mergeCell ref="I68:L68"/>
    <mergeCell ref="F68:G69"/>
  </mergeCells>
  <phoneticPr fontId="27" type="noConversion"/>
  <hyperlinks>
    <hyperlink ref="F38" r:id="rId1" xr:uid="{499683AB-9172-4166-8C1D-4D9186CCD5AC}"/>
  </hyperlinks>
  <pageMargins left="0.7" right="0.7" top="0.75" bottom="0.75" header="0.3" footer="0.3"/>
  <pageSetup paperSize="8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BDD-2663-4D6A-A54B-406B22EEE461}">
  <sheetPr codeName="Sheet3"/>
  <dimension ref="A1:I42"/>
  <sheetViews>
    <sheetView workbookViewId="0">
      <selection sqref="A1:I1"/>
    </sheetView>
    <sheetView workbookViewId="1">
      <selection sqref="A1:I1"/>
    </sheetView>
  </sheetViews>
  <sheetFormatPr defaultColWidth="8.7265625" defaultRowHeight="14.5"/>
  <sheetData>
    <row r="1" spans="1:9" ht="15.75" customHeight="1">
      <c r="A1" s="208" t="s">
        <v>191</v>
      </c>
      <c r="B1" s="208"/>
      <c r="C1" s="208"/>
      <c r="D1" s="208"/>
      <c r="E1" s="208"/>
      <c r="F1" s="208"/>
      <c r="G1" s="208"/>
      <c r="H1" s="208"/>
      <c r="I1" s="208"/>
    </row>
    <row r="2" spans="1:9">
      <c r="A2" s="209" t="s">
        <v>127</v>
      </c>
      <c r="B2" s="209" t="s">
        <v>128</v>
      </c>
      <c r="C2" s="209" t="s">
        <v>129</v>
      </c>
      <c r="D2" s="212" t="s">
        <v>130</v>
      </c>
      <c r="E2" s="213"/>
      <c r="F2" s="214"/>
      <c r="G2" s="212" t="s">
        <v>131</v>
      </c>
      <c r="H2" s="213"/>
      <c r="I2" s="214"/>
    </row>
    <row r="3" spans="1:9" ht="26">
      <c r="A3" s="210"/>
      <c r="B3" s="210"/>
      <c r="C3" s="210"/>
      <c r="D3" s="200" t="s">
        <v>132</v>
      </c>
      <c r="E3" s="200" t="s">
        <v>133</v>
      </c>
      <c r="F3" s="48" t="s">
        <v>134</v>
      </c>
      <c r="G3" s="200" t="s">
        <v>132</v>
      </c>
      <c r="H3" s="200" t="s">
        <v>133</v>
      </c>
      <c r="I3" s="48" t="s">
        <v>134</v>
      </c>
    </row>
    <row r="4" spans="1:9" ht="28">
      <c r="A4" s="211"/>
      <c r="B4" s="211"/>
      <c r="C4" s="211"/>
      <c r="D4" s="201"/>
      <c r="E4" s="201"/>
      <c r="F4" s="49" t="s">
        <v>192</v>
      </c>
      <c r="G4" s="201"/>
      <c r="H4" s="201"/>
      <c r="I4" s="49" t="s">
        <v>192</v>
      </c>
    </row>
    <row r="5" spans="1:9">
      <c r="A5" s="202" t="s">
        <v>135</v>
      </c>
      <c r="B5" s="34" t="s">
        <v>136</v>
      </c>
      <c r="C5" s="35" t="s">
        <v>137</v>
      </c>
      <c r="D5" s="36">
        <v>45</v>
      </c>
      <c r="E5" s="38">
        <v>10750</v>
      </c>
      <c r="F5" s="36">
        <v>1.075</v>
      </c>
      <c r="G5" s="36">
        <v>42.2</v>
      </c>
      <c r="H5" s="38">
        <v>10080</v>
      </c>
      <c r="I5" s="36">
        <v>1.008</v>
      </c>
    </row>
    <row r="6" spans="1:9">
      <c r="A6" s="203"/>
      <c r="B6" s="34" t="s">
        <v>138</v>
      </c>
      <c r="C6" s="35" t="s">
        <v>139</v>
      </c>
      <c r="D6" s="36">
        <v>32.700000000000003</v>
      </c>
      <c r="E6" s="38">
        <v>7810</v>
      </c>
      <c r="F6" s="36">
        <v>0.78100000000000003</v>
      </c>
      <c r="G6" s="36">
        <v>30.4</v>
      </c>
      <c r="H6" s="38">
        <v>7260</v>
      </c>
      <c r="I6" s="36">
        <v>0.72599999999999998</v>
      </c>
    </row>
    <row r="7" spans="1:9">
      <c r="A7" s="203"/>
      <c r="B7" s="34" t="s">
        <v>140</v>
      </c>
      <c r="C7" s="35" t="s">
        <v>139</v>
      </c>
      <c r="D7" s="36">
        <v>36.700000000000003</v>
      </c>
      <c r="E7" s="38">
        <v>8770</v>
      </c>
      <c r="F7" s="36">
        <v>0.877</v>
      </c>
      <c r="G7" s="36">
        <v>34.200000000000003</v>
      </c>
      <c r="H7" s="38">
        <v>8170</v>
      </c>
      <c r="I7" s="36">
        <v>0.81699999999999995</v>
      </c>
    </row>
    <row r="8" spans="1:9">
      <c r="A8" s="203"/>
      <c r="B8" s="34" t="s">
        <v>141</v>
      </c>
      <c r="C8" s="35" t="s">
        <v>139</v>
      </c>
      <c r="D8" s="36">
        <v>37.799999999999997</v>
      </c>
      <c r="E8" s="38">
        <v>9030</v>
      </c>
      <c r="F8" s="36">
        <v>0.90300000000000002</v>
      </c>
      <c r="G8" s="36">
        <v>35.200000000000003</v>
      </c>
      <c r="H8" s="38">
        <v>8410</v>
      </c>
      <c r="I8" s="36">
        <v>0.84099999999999997</v>
      </c>
    </row>
    <row r="9" spans="1:9">
      <c r="A9" s="203"/>
      <c r="B9" s="35" t="s">
        <v>142</v>
      </c>
      <c r="C9" s="35" t="s">
        <v>139</v>
      </c>
      <c r="D9" s="36">
        <v>39</v>
      </c>
      <c r="E9" s="38">
        <v>9310</v>
      </c>
      <c r="F9" s="36">
        <v>0.93100000000000005</v>
      </c>
      <c r="G9" s="36">
        <v>36.4</v>
      </c>
      <c r="H9" s="38">
        <v>8690</v>
      </c>
      <c r="I9" s="36">
        <v>0.86899999999999999</v>
      </c>
    </row>
    <row r="10" spans="1:9">
      <c r="A10" s="203"/>
      <c r="B10" s="35" t="s">
        <v>143</v>
      </c>
      <c r="C10" s="35" t="s">
        <v>139</v>
      </c>
      <c r="D10" s="36">
        <v>40.5</v>
      </c>
      <c r="E10" s="38">
        <v>9670</v>
      </c>
      <c r="F10" s="36">
        <v>0.96699999999999997</v>
      </c>
      <c r="G10" s="36">
        <v>38</v>
      </c>
      <c r="H10" s="38">
        <v>9080</v>
      </c>
      <c r="I10" s="36">
        <v>0.90800000000000003</v>
      </c>
    </row>
    <row r="11" spans="1:9">
      <c r="A11" s="203"/>
      <c r="B11" s="35" t="s">
        <v>144</v>
      </c>
      <c r="C11" s="35" t="s">
        <v>139</v>
      </c>
      <c r="D11" s="36">
        <v>41.7</v>
      </c>
      <c r="E11" s="38">
        <v>9960</v>
      </c>
      <c r="F11" s="36">
        <v>0.996</v>
      </c>
      <c r="G11" s="36">
        <v>39.200000000000003</v>
      </c>
      <c r="H11" s="38">
        <v>9360</v>
      </c>
      <c r="I11" s="36">
        <v>0.93600000000000005</v>
      </c>
    </row>
    <row r="12" spans="1:9" ht="26">
      <c r="A12" s="203"/>
      <c r="B12" s="34" t="s">
        <v>145</v>
      </c>
      <c r="C12" s="35" t="s">
        <v>137</v>
      </c>
      <c r="D12" s="36">
        <v>50.4</v>
      </c>
      <c r="E12" s="38">
        <v>12040</v>
      </c>
      <c r="F12" s="36">
        <v>1.204</v>
      </c>
      <c r="G12" s="36">
        <v>46.3</v>
      </c>
      <c r="H12" s="38">
        <v>11060</v>
      </c>
      <c r="I12" s="36">
        <v>1.1060000000000001</v>
      </c>
    </row>
    <row r="13" spans="1:9" ht="26">
      <c r="A13" s="203"/>
      <c r="B13" s="34" t="s">
        <v>146</v>
      </c>
      <c r="C13" s="35" t="s">
        <v>137</v>
      </c>
      <c r="D13" s="36">
        <v>49.5</v>
      </c>
      <c r="E13" s="38">
        <v>11820</v>
      </c>
      <c r="F13" s="36">
        <v>1.1819999999999999</v>
      </c>
      <c r="G13" s="36">
        <v>45.7</v>
      </c>
      <c r="H13" s="38">
        <v>10920</v>
      </c>
      <c r="I13" s="36">
        <v>1.0920000000000001</v>
      </c>
    </row>
    <row r="14" spans="1:9">
      <c r="A14" s="203"/>
      <c r="B14" s="34" t="s">
        <v>147</v>
      </c>
      <c r="C14" s="35" t="s">
        <v>139</v>
      </c>
      <c r="D14" s="36">
        <v>32.299999999999997</v>
      </c>
      <c r="E14" s="38">
        <v>7710</v>
      </c>
      <c r="F14" s="36">
        <v>0.77100000000000002</v>
      </c>
      <c r="G14" s="36">
        <v>29.9</v>
      </c>
      <c r="H14" s="38">
        <v>7140</v>
      </c>
      <c r="I14" s="36">
        <v>0.71399999999999997</v>
      </c>
    </row>
    <row r="15" spans="1:9">
      <c r="A15" s="203"/>
      <c r="B15" s="34" t="s">
        <v>148</v>
      </c>
      <c r="C15" s="35" t="s">
        <v>139</v>
      </c>
      <c r="D15" s="36">
        <v>32.799999999999997</v>
      </c>
      <c r="E15" s="38">
        <v>7830</v>
      </c>
      <c r="F15" s="36">
        <v>0.78300000000000003</v>
      </c>
      <c r="G15" s="36">
        <v>30.3</v>
      </c>
      <c r="H15" s="38">
        <v>7240</v>
      </c>
      <c r="I15" s="36">
        <v>0.72399999999999998</v>
      </c>
    </row>
    <row r="16" spans="1:9">
      <c r="A16" s="203"/>
      <c r="B16" s="34" t="s">
        <v>149</v>
      </c>
      <c r="C16" s="35" t="s">
        <v>139</v>
      </c>
      <c r="D16" s="36">
        <v>36.5</v>
      </c>
      <c r="E16" s="38">
        <v>8720</v>
      </c>
      <c r="F16" s="36">
        <v>0.872</v>
      </c>
      <c r="G16" s="36">
        <v>33.9</v>
      </c>
      <c r="H16" s="38">
        <v>8100</v>
      </c>
      <c r="I16" s="36">
        <v>0.81</v>
      </c>
    </row>
    <row r="17" spans="1:9">
      <c r="A17" s="203"/>
      <c r="B17" s="34" t="s">
        <v>150</v>
      </c>
      <c r="C17" s="35" t="s">
        <v>137</v>
      </c>
      <c r="D17" s="36">
        <v>41.4</v>
      </c>
      <c r="E17" s="38">
        <v>9890</v>
      </c>
      <c r="F17" s="36">
        <v>0.98899999999999999</v>
      </c>
      <c r="G17" s="36">
        <v>39.200000000000003</v>
      </c>
      <c r="H17" s="38">
        <v>9360</v>
      </c>
      <c r="I17" s="36">
        <v>0.93600000000000005</v>
      </c>
    </row>
    <row r="18" spans="1:9">
      <c r="A18" s="203"/>
      <c r="B18" s="34" t="s">
        <v>151</v>
      </c>
      <c r="C18" s="35" t="s">
        <v>139</v>
      </c>
      <c r="D18" s="36">
        <v>40</v>
      </c>
      <c r="E18" s="38">
        <v>9550</v>
      </c>
      <c r="F18" s="36">
        <v>0.95499999999999996</v>
      </c>
      <c r="G18" s="36">
        <v>37.299999999999997</v>
      </c>
      <c r="H18" s="38">
        <v>8910</v>
      </c>
      <c r="I18" s="36">
        <v>0.89100000000000001</v>
      </c>
    </row>
    <row r="19" spans="1:9" ht="26">
      <c r="A19" s="203"/>
      <c r="B19" s="34" t="s">
        <v>152</v>
      </c>
      <c r="C19" s="35" t="s">
        <v>137</v>
      </c>
      <c r="D19" s="36">
        <v>35</v>
      </c>
      <c r="E19" s="38">
        <v>8360</v>
      </c>
      <c r="F19" s="36">
        <v>0.83599999999999997</v>
      </c>
      <c r="G19" s="36">
        <v>34.200000000000003</v>
      </c>
      <c r="H19" s="38">
        <v>8170</v>
      </c>
      <c r="I19" s="36">
        <v>0.81699999999999995</v>
      </c>
    </row>
    <row r="20" spans="1:9" ht="26">
      <c r="A20" s="203"/>
      <c r="B20" s="34" t="s">
        <v>153</v>
      </c>
      <c r="C20" s="35" t="s">
        <v>139</v>
      </c>
      <c r="D20" s="36">
        <v>37.1</v>
      </c>
      <c r="E20" s="38">
        <v>8860</v>
      </c>
      <c r="F20" s="36">
        <v>0.88600000000000001</v>
      </c>
      <c r="G20" s="36">
        <v>34.6</v>
      </c>
      <c r="H20" s="38">
        <v>8260</v>
      </c>
      <c r="I20" s="36">
        <v>0.82599999999999996</v>
      </c>
    </row>
    <row r="21" spans="1:9" ht="26">
      <c r="A21" s="204"/>
      <c r="B21" s="34" t="s">
        <v>154</v>
      </c>
      <c r="C21" s="35" t="s">
        <v>139</v>
      </c>
      <c r="D21" s="36">
        <v>39.9</v>
      </c>
      <c r="E21" s="38">
        <v>9530</v>
      </c>
      <c r="F21" s="36">
        <v>0.95299999999999996</v>
      </c>
      <c r="G21" s="36">
        <v>37.700000000000003</v>
      </c>
      <c r="H21" s="38">
        <v>9000</v>
      </c>
      <c r="I21" s="36">
        <v>0.9</v>
      </c>
    </row>
    <row r="22" spans="1:9" ht="25">
      <c r="A22" s="202" t="s">
        <v>155</v>
      </c>
      <c r="B22" s="34" t="s">
        <v>156</v>
      </c>
      <c r="C22" s="35" t="s">
        <v>137</v>
      </c>
      <c r="D22" s="36">
        <v>54.7</v>
      </c>
      <c r="E22" s="38">
        <v>13060</v>
      </c>
      <c r="F22" s="36">
        <v>1.306</v>
      </c>
      <c r="G22" s="36">
        <v>49.4</v>
      </c>
      <c r="H22" s="38">
        <v>11800</v>
      </c>
      <c r="I22" s="36">
        <v>1.18</v>
      </c>
    </row>
    <row r="23" spans="1:9" ht="25">
      <c r="A23" s="203"/>
      <c r="B23" s="34" t="s">
        <v>157</v>
      </c>
      <c r="C23" s="35" t="s">
        <v>158</v>
      </c>
      <c r="D23" s="36">
        <v>43.1</v>
      </c>
      <c r="E23" s="38">
        <v>10290</v>
      </c>
      <c r="F23" s="36">
        <v>1.0289999999999999</v>
      </c>
      <c r="G23" s="36">
        <v>38.9</v>
      </c>
      <c r="H23" s="38">
        <v>9290</v>
      </c>
      <c r="I23" s="36">
        <v>0.92900000000000005</v>
      </c>
    </row>
    <row r="24" spans="1:9" ht="25">
      <c r="A24" s="204"/>
      <c r="B24" s="34" t="s">
        <v>159</v>
      </c>
      <c r="C24" s="35" t="s">
        <v>158</v>
      </c>
      <c r="D24" s="36">
        <v>63.6</v>
      </c>
      <c r="E24" s="38">
        <v>15190</v>
      </c>
      <c r="F24" s="36">
        <v>1.5189999999999999</v>
      </c>
      <c r="G24" s="36">
        <v>58.4</v>
      </c>
      <c r="H24" s="38">
        <v>13950</v>
      </c>
      <c r="I24" s="36">
        <v>1.395</v>
      </c>
    </row>
    <row r="25" spans="1:9" ht="26">
      <c r="A25" s="202" t="s">
        <v>160</v>
      </c>
      <c r="B25" s="34" t="s">
        <v>161</v>
      </c>
      <c r="C25" s="35" t="s">
        <v>137</v>
      </c>
      <c r="D25" s="36">
        <v>19.8</v>
      </c>
      <c r="E25" s="38">
        <v>4730</v>
      </c>
      <c r="F25" s="36">
        <v>0.47299999999999998</v>
      </c>
      <c r="G25" s="36">
        <v>19.399999999999999</v>
      </c>
      <c r="H25" s="38">
        <v>4630</v>
      </c>
      <c r="I25" s="36">
        <v>0.46300000000000002</v>
      </c>
    </row>
    <row r="26" spans="1:9" ht="39">
      <c r="A26" s="203"/>
      <c r="B26" s="34" t="s">
        <v>162</v>
      </c>
      <c r="C26" s="35" t="s">
        <v>137</v>
      </c>
      <c r="D26" s="36">
        <v>21.2</v>
      </c>
      <c r="E26" s="38">
        <v>5060</v>
      </c>
      <c r="F26" s="36">
        <v>0.50600000000000001</v>
      </c>
      <c r="G26" s="36">
        <v>20.5</v>
      </c>
      <c r="H26" s="38">
        <v>4900</v>
      </c>
      <c r="I26" s="36">
        <v>0.49</v>
      </c>
    </row>
    <row r="27" spans="1:9" ht="39">
      <c r="A27" s="203"/>
      <c r="B27" s="34" t="s">
        <v>163</v>
      </c>
      <c r="C27" s="35" t="s">
        <v>137</v>
      </c>
      <c r="D27" s="36">
        <v>25.2</v>
      </c>
      <c r="E27" s="38">
        <v>6020</v>
      </c>
      <c r="F27" s="36">
        <v>0.60199999999999998</v>
      </c>
      <c r="G27" s="36">
        <v>24.7</v>
      </c>
      <c r="H27" s="38">
        <v>5900</v>
      </c>
      <c r="I27" s="36">
        <v>0.59</v>
      </c>
    </row>
    <row r="28" spans="1:9" ht="39">
      <c r="A28" s="203"/>
      <c r="B28" s="34" t="s">
        <v>164</v>
      </c>
      <c r="C28" s="35" t="s">
        <v>137</v>
      </c>
      <c r="D28" s="36">
        <v>24.8</v>
      </c>
      <c r="E28" s="38">
        <v>5920</v>
      </c>
      <c r="F28" s="36">
        <v>0.59199999999999997</v>
      </c>
      <c r="G28" s="36">
        <v>23.7</v>
      </c>
      <c r="H28" s="38">
        <v>5660</v>
      </c>
      <c r="I28" s="36">
        <v>0.56599999999999995</v>
      </c>
    </row>
    <row r="29" spans="1:9" ht="39">
      <c r="A29" s="203"/>
      <c r="B29" s="34" t="s">
        <v>165</v>
      </c>
      <c r="C29" s="35" t="s">
        <v>137</v>
      </c>
      <c r="D29" s="36">
        <v>29.2</v>
      </c>
      <c r="E29" s="38">
        <v>6970</v>
      </c>
      <c r="F29" s="36">
        <v>0.69699999999999995</v>
      </c>
      <c r="G29" s="36">
        <v>28</v>
      </c>
      <c r="H29" s="38">
        <v>6690</v>
      </c>
      <c r="I29" s="36">
        <v>0.66900000000000004</v>
      </c>
    </row>
    <row r="30" spans="1:9">
      <c r="A30" s="203"/>
      <c r="B30" s="34" t="s">
        <v>166</v>
      </c>
      <c r="C30" s="35" t="s">
        <v>137</v>
      </c>
      <c r="D30" s="36">
        <v>21.4</v>
      </c>
      <c r="E30" s="38">
        <v>5110</v>
      </c>
      <c r="F30" s="36">
        <v>0.51100000000000001</v>
      </c>
      <c r="G30" s="36">
        <v>19.899999999999999</v>
      </c>
      <c r="H30" s="38">
        <v>4750</v>
      </c>
      <c r="I30" s="36">
        <v>0.47499999999999998</v>
      </c>
    </row>
    <row r="31" spans="1:9">
      <c r="A31" s="204"/>
      <c r="B31" s="34" t="s">
        <v>167</v>
      </c>
      <c r="C31" s="35" t="s">
        <v>137</v>
      </c>
      <c r="D31" s="36">
        <v>29</v>
      </c>
      <c r="E31" s="38">
        <v>6930</v>
      </c>
      <c r="F31" s="36">
        <v>0.69299999999999995</v>
      </c>
      <c r="G31" s="36">
        <v>28.9</v>
      </c>
      <c r="H31" s="38">
        <v>6900</v>
      </c>
      <c r="I31" s="36">
        <v>0.69</v>
      </c>
    </row>
    <row r="32" spans="1:9" ht="26">
      <c r="A32" s="33" t="s">
        <v>168</v>
      </c>
      <c r="B32" s="34" t="s">
        <v>170</v>
      </c>
      <c r="C32" s="35" t="s">
        <v>171</v>
      </c>
      <c r="D32" s="36">
        <v>8.9</v>
      </c>
      <c r="E32" s="38">
        <v>2130</v>
      </c>
      <c r="F32" s="36">
        <v>0.21299999999999999</v>
      </c>
      <c r="G32" s="36">
        <v>8.9</v>
      </c>
      <c r="H32" s="38">
        <v>2130</v>
      </c>
      <c r="I32" s="36">
        <v>0.21299999999999999</v>
      </c>
    </row>
    <row r="33" spans="1:9" ht="26">
      <c r="A33" s="39" t="s">
        <v>169</v>
      </c>
      <c r="B33" s="34" t="s">
        <v>172</v>
      </c>
      <c r="C33" s="35" t="s">
        <v>171</v>
      </c>
      <c r="D33" s="36">
        <v>9.6</v>
      </c>
      <c r="E33" s="38">
        <v>2290</v>
      </c>
      <c r="F33" s="36">
        <v>0.22900000000000001</v>
      </c>
      <c r="G33" s="36">
        <v>9.6</v>
      </c>
      <c r="H33" s="38">
        <v>2290</v>
      </c>
      <c r="I33" s="36">
        <v>0.22900000000000001</v>
      </c>
    </row>
    <row r="34" spans="1:9">
      <c r="A34" s="40"/>
      <c r="B34" s="34" t="s">
        <v>173</v>
      </c>
      <c r="C34" s="35" t="s">
        <v>137</v>
      </c>
      <c r="D34" s="36">
        <v>18.8</v>
      </c>
      <c r="E34" s="38">
        <v>4500</v>
      </c>
      <c r="F34" s="36">
        <v>0.45</v>
      </c>
      <c r="G34" s="36" t="s">
        <v>17</v>
      </c>
      <c r="H34" s="36" t="s">
        <v>17</v>
      </c>
      <c r="I34" s="36" t="s">
        <v>17</v>
      </c>
    </row>
    <row r="35" spans="1:9">
      <c r="A35" s="205" t="s">
        <v>174</v>
      </c>
      <c r="B35" s="205"/>
      <c r="C35" s="205"/>
      <c r="D35" s="205"/>
      <c r="E35" s="205"/>
      <c r="F35" s="205"/>
      <c r="G35" s="205"/>
      <c r="H35" s="205"/>
      <c r="I35" s="205"/>
    </row>
    <row r="36" spans="1:9">
      <c r="A36" s="206" t="s">
        <v>175</v>
      </c>
      <c r="B36" s="206"/>
      <c r="C36" s="206"/>
      <c r="D36" s="206"/>
      <c r="E36" s="206"/>
      <c r="F36" s="206"/>
      <c r="G36" s="206"/>
      <c r="H36" s="206"/>
      <c r="I36" s="206"/>
    </row>
    <row r="37" spans="1:9">
      <c r="A37" s="206" t="s">
        <v>176</v>
      </c>
      <c r="B37" s="206"/>
      <c r="C37" s="206"/>
      <c r="D37" s="206"/>
      <c r="E37" s="206"/>
      <c r="F37" s="206"/>
      <c r="G37" s="206"/>
      <c r="H37" s="206"/>
      <c r="I37" s="206"/>
    </row>
    <row r="38" spans="1:9" ht="27.75" customHeight="1">
      <c r="A38" s="206" t="s">
        <v>177</v>
      </c>
      <c r="B38" s="206"/>
      <c r="C38" s="206"/>
      <c r="D38" s="206"/>
      <c r="E38" s="206"/>
      <c r="F38" s="206"/>
      <c r="G38" s="206"/>
      <c r="H38" s="206"/>
      <c r="I38" s="206"/>
    </row>
    <row r="39" spans="1:9" ht="25.5" customHeight="1">
      <c r="A39" s="206" t="s">
        <v>178</v>
      </c>
      <c r="B39" s="206"/>
      <c r="C39" s="206"/>
      <c r="D39" s="206"/>
      <c r="E39" s="206"/>
      <c r="F39" s="206"/>
      <c r="G39" s="206"/>
      <c r="H39" s="206"/>
      <c r="I39" s="206"/>
    </row>
    <row r="40" spans="1:9" ht="25.5" customHeight="1">
      <c r="A40" s="207" t="s">
        <v>179</v>
      </c>
      <c r="B40" s="207"/>
      <c r="C40" s="207"/>
      <c r="D40" s="207"/>
      <c r="E40" s="207"/>
      <c r="F40" s="207"/>
      <c r="G40" s="207"/>
      <c r="H40" s="207"/>
      <c r="I40" s="207"/>
    </row>
    <row r="41" spans="1:9" ht="15" customHeight="1">
      <c r="A41" s="206" t="s">
        <v>180</v>
      </c>
      <c r="B41" s="206"/>
      <c r="C41" s="206"/>
      <c r="D41" s="206"/>
      <c r="E41" s="206"/>
      <c r="F41" s="206"/>
      <c r="G41" s="206"/>
      <c r="H41" s="206"/>
      <c r="I41" s="206"/>
    </row>
    <row r="42" spans="1:9" ht="38.25" customHeight="1">
      <c r="A42" s="199" t="s">
        <v>181</v>
      </c>
      <c r="B42" s="199"/>
      <c r="C42" s="199"/>
      <c r="D42" s="199"/>
      <c r="E42" s="199"/>
      <c r="F42" s="199"/>
      <c r="G42" s="199"/>
      <c r="H42" s="199"/>
      <c r="I42" s="199"/>
    </row>
  </sheetData>
  <mergeCells count="21">
    <mergeCell ref="A1:I1"/>
    <mergeCell ref="A2:A4"/>
    <mergeCell ref="B2:B4"/>
    <mergeCell ref="C2:C4"/>
    <mergeCell ref="D2:F2"/>
    <mergeCell ref="G2:I2"/>
    <mergeCell ref="D3:D4"/>
    <mergeCell ref="E3:E4"/>
    <mergeCell ref="G3:G4"/>
    <mergeCell ref="A42:I42"/>
    <mergeCell ref="H3:H4"/>
    <mergeCell ref="A5:A21"/>
    <mergeCell ref="A22:A24"/>
    <mergeCell ref="A25:A31"/>
    <mergeCell ref="A35:I35"/>
    <mergeCell ref="A36:I36"/>
    <mergeCell ref="A37:I37"/>
    <mergeCell ref="A38:I38"/>
    <mergeCell ref="A39:I39"/>
    <mergeCell ref="A40:I40"/>
    <mergeCell ref="A41:I41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4C29-B352-4784-AFE4-485C6B83AFCA}">
  <sheetPr codeName="Sheet5"/>
  <dimension ref="A1:O35"/>
  <sheetViews>
    <sheetView workbookViewId="0">
      <selection activeCell="B16" sqref="B16"/>
    </sheetView>
    <sheetView tabSelected="1" topLeftCell="A17" workbookViewId="1">
      <selection activeCell="F33" sqref="F33"/>
    </sheetView>
  </sheetViews>
  <sheetFormatPr defaultColWidth="8.7265625" defaultRowHeight="14.5"/>
  <cols>
    <col min="1" max="1" width="11" customWidth="1"/>
    <col min="2" max="2" width="11" bestFit="1" customWidth="1"/>
    <col min="3" max="3" width="13" bestFit="1" customWidth="1"/>
    <col min="4" max="5" width="11" bestFit="1" customWidth="1"/>
    <col min="6" max="7" width="9.81640625" bestFit="1" customWidth="1"/>
  </cols>
  <sheetData>
    <row r="1" spans="1:15">
      <c r="A1" s="19" t="s">
        <v>94</v>
      </c>
      <c r="B1" t="s">
        <v>95</v>
      </c>
    </row>
    <row r="2" spans="1:15">
      <c r="A2" s="19" t="s">
        <v>96</v>
      </c>
      <c r="B2" s="52" t="s">
        <v>275</v>
      </c>
    </row>
    <row r="3" spans="1:15">
      <c r="A3" s="20" t="s">
        <v>97</v>
      </c>
      <c r="B3" s="20">
        <v>2011</v>
      </c>
      <c r="C3" s="20">
        <v>2012</v>
      </c>
      <c r="D3" s="20">
        <v>2013</v>
      </c>
      <c r="E3" s="20">
        <v>2014</v>
      </c>
      <c r="F3" s="20">
        <v>2015</v>
      </c>
      <c r="G3" s="20">
        <v>2016</v>
      </c>
      <c r="H3" s="20">
        <v>2017</v>
      </c>
      <c r="I3" s="20">
        <v>2018</v>
      </c>
      <c r="J3" s="20">
        <v>2019</v>
      </c>
      <c r="K3" s="20">
        <v>2020</v>
      </c>
      <c r="L3" s="20">
        <v>2021</v>
      </c>
      <c r="M3" s="20">
        <v>2022</v>
      </c>
      <c r="N3" s="20">
        <v>2023</v>
      </c>
      <c r="O3" s="20">
        <v>2024</v>
      </c>
    </row>
    <row r="4" spans="1:15">
      <c r="A4" s="20" t="s">
        <v>98</v>
      </c>
      <c r="B4" s="22">
        <v>2084</v>
      </c>
      <c r="C4" s="22">
        <v>2094</v>
      </c>
      <c r="D4" s="22">
        <v>1815</v>
      </c>
      <c r="E4" s="22">
        <v>1748</v>
      </c>
      <c r="F4" s="22">
        <v>1764</v>
      </c>
      <c r="G4" s="22">
        <v>1726</v>
      </c>
      <c r="H4" s="22">
        <v>1485</v>
      </c>
      <c r="I4" s="22">
        <v>1202</v>
      </c>
      <c r="J4" s="22">
        <v>1084</v>
      </c>
      <c r="K4" s="22">
        <v>1019</v>
      </c>
      <c r="L4" s="22">
        <v>898</v>
      </c>
      <c r="M4" s="22">
        <v>820</v>
      </c>
      <c r="N4" s="22">
        <v>646</v>
      </c>
      <c r="O4" s="22">
        <v>543</v>
      </c>
    </row>
    <row r="5" spans="1:15">
      <c r="A5" s="20" t="s">
        <v>99</v>
      </c>
      <c r="B5" s="22">
        <v>2365</v>
      </c>
      <c r="C5" s="22">
        <v>2424</v>
      </c>
      <c r="D5" s="22">
        <v>2240</v>
      </c>
      <c r="E5" s="22">
        <v>1879</v>
      </c>
      <c r="F5" s="22">
        <v>1718</v>
      </c>
      <c r="G5" s="22">
        <v>1495</v>
      </c>
      <c r="H5" s="22">
        <v>1314</v>
      </c>
      <c r="I5" s="22">
        <v>1143</v>
      </c>
      <c r="J5" s="22">
        <v>1179</v>
      </c>
      <c r="K5" s="22">
        <v>908</v>
      </c>
      <c r="L5" s="22">
        <v>849</v>
      </c>
      <c r="M5" s="22">
        <v>825</v>
      </c>
      <c r="N5" s="22">
        <v>791</v>
      </c>
      <c r="O5" s="22">
        <v>744</v>
      </c>
    </row>
    <row r="6" spans="1:15">
      <c r="A6" s="20" t="s">
        <v>100</v>
      </c>
      <c r="B6" s="22">
        <v>1822</v>
      </c>
      <c r="C6" s="22">
        <v>1833</v>
      </c>
      <c r="D6" s="22">
        <v>1917</v>
      </c>
      <c r="E6" s="22">
        <v>1629</v>
      </c>
      <c r="F6" s="22">
        <v>1473</v>
      </c>
      <c r="G6" s="22">
        <v>1255</v>
      </c>
      <c r="H6" s="22">
        <v>1079</v>
      </c>
      <c r="I6" s="21">
        <v>913</v>
      </c>
      <c r="J6" s="21">
        <v>779</v>
      </c>
      <c r="K6" s="21">
        <v>508</v>
      </c>
      <c r="L6" s="21">
        <v>449</v>
      </c>
      <c r="M6" s="21">
        <v>425</v>
      </c>
      <c r="N6" s="21">
        <v>391</v>
      </c>
      <c r="O6" s="21">
        <v>344</v>
      </c>
    </row>
    <row r="7" spans="1:15">
      <c r="A7" s="20" t="s">
        <v>101</v>
      </c>
      <c r="B7" s="21">
        <v>543</v>
      </c>
      <c r="C7" s="21">
        <v>591</v>
      </c>
      <c r="D7" s="21">
        <v>323</v>
      </c>
      <c r="E7" s="21">
        <v>250</v>
      </c>
      <c r="F7" s="21">
        <v>245</v>
      </c>
      <c r="G7" s="21">
        <v>240</v>
      </c>
      <c r="H7" s="21">
        <v>235</v>
      </c>
      <c r="I7" s="21">
        <v>230</v>
      </c>
      <c r="J7" s="21">
        <v>400</v>
      </c>
      <c r="K7" s="21">
        <v>400</v>
      </c>
      <c r="L7" s="21">
        <v>400</v>
      </c>
      <c r="M7" s="21">
        <v>400</v>
      </c>
      <c r="N7" s="21">
        <v>400</v>
      </c>
      <c r="O7" s="21">
        <v>400</v>
      </c>
    </row>
    <row r="8" spans="1:15">
      <c r="A8" s="20" t="s">
        <v>102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</row>
    <row r="9" spans="1:15">
      <c r="A9" s="20" t="s">
        <v>103</v>
      </c>
      <c r="B9" s="22">
        <v>1720</v>
      </c>
      <c r="C9" s="22">
        <v>1628</v>
      </c>
      <c r="D9" s="22">
        <v>1457</v>
      </c>
      <c r="E9" s="22">
        <v>1610</v>
      </c>
      <c r="F9" s="22">
        <v>1798</v>
      </c>
      <c r="G9" s="22">
        <v>2151</v>
      </c>
      <c r="H9" s="22">
        <v>2442</v>
      </c>
      <c r="I9" s="22">
        <v>2589</v>
      </c>
      <c r="J9" s="22">
        <v>2499</v>
      </c>
      <c r="K9" s="22">
        <v>2772</v>
      </c>
      <c r="L9" s="22">
        <v>2810</v>
      </c>
      <c r="M9" s="22">
        <v>2807</v>
      </c>
      <c r="N9" s="22">
        <v>2696</v>
      </c>
      <c r="O9" s="22">
        <v>2490</v>
      </c>
    </row>
    <row r="10" spans="1:15">
      <c r="A10" s="20" t="s">
        <v>104</v>
      </c>
      <c r="B10" s="22">
        <v>1142</v>
      </c>
      <c r="C10" s="22">
        <v>1080</v>
      </c>
      <c r="D10" s="21">
        <v>924</v>
      </c>
      <c r="E10" s="21">
        <v>899</v>
      </c>
      <c r="F10" s="21">
        <v>899</v>
      </c>
      <c r="G10" s="21">
        <v>899</v>
      </c>
      <c r="H10" s="21">
        <v>899</v>
      </c>
      <c r="I10" s="21">
        <v>905</v>
      </c>
      <c r="J10" s="21">
        <v>919</v>
      </c>
      <c r="K10" s="21">
        <v>932</v>
      </c>
      <c r="L10" s="21">
        <v>944</v>
      </c>
      <c r="M10" s="21">
        <v>955</v>
      </c>
      <c r="N10" s="21">
        <v>966</v>
      </c>
      <c r="O10" s="21">
        <v>975</v>
      </c>
    </row>
    <row r="11" spans="1:15">
      <c r="A11" s="19" t="s">
        <v>105</v>
      </c>
      <c r="B11" t="s">
        <v>106</v>
      </c>
    </row>
    <row r="12" spans="1:15">
      <c r="A12" s="19" t="s">
        <v>107</v>
      </c>
      <c r="B12" t="s">
        <v>108</v>
      </c>
    </row>
    <row r="13" spans="1:15">
      <c r="A13" s="70" t="s">
        <v>253</v>
      </c>
      <c r="B13" s="3" t="s">
        <v>252</v>
      </c>
    </row>
    <row r="15" spans="1:15" ht="17">
      <c r="A15" s="31" t="s">
        <v>61</v>
      </c>
      <c r="B15" s="1">
        <v>2020</v>
      </c>
      <c r="C15" s="1">
        <v>2021</v>
      </c>
      <c r="D15" s="1">
        <v>2022</v>
      </c>
      <c r="E15" s="1">
        <v>2023</v>
      </c>
      <c r="F15" s="1">
        <v>2024</v>
      </c>
      <c r="G15" s="1">
        <v>2025</v>
      </c>
    </row>
    <row r="16" spans="1:15" ht="17">
      <c r="A16" s="8" t="s">
        <v>110</v>
      </c>
      <c r="B16" s="25">
        <f>'elec-fee per fuels'!D10</f>
        <v>163441.19383333332</v>
      </c>
      <c r="C16" s="25">
        <f>'elec-fee per fuels'!D9</f>
        <v>162648.24358333336</v>
      </c>
      <c r="D16" s="25">
        <f>'elec-fee per fuels'!D8</f>
        <v>160530.44300000003</v>
      </c>
      <c r="E16" s="25">
        <f>'elec-fee per fuels'!D7</f>
        <v>169981.51725</v>
      </c>
      <c r="F16" s="25">
        <f>'elec-fee per fuels'!D6</f>
        <v>128462.92561666663</v>
      </c>
      <c r="G16" s="25">
        <f>'elec-fee per fuels'!D5</f>
        <v>148715.37</v>
      </c>
      <c r="H16" t="s">
        <v>62</v>
      </c>
    </row>
    <row r="17" spans="1:8">
      <c r="A17" t="s">
        <v>64</v>
      </c>
      <c r="B17" s="37">
        <f>'energy convesion standard'!E25</f>
        <v>4730</v>
      </c>
      <c r="C17">
        <f>B17</f>
        <v>4730</v>
      </c>
      <c r="D17">
        <f t="shared" ref="D17:E17" si="0">C17</f>
        <v>4730</v>
      </c>
      <c r="E17">
        <f t="shared" si="0"/>
        <v>4730</v>
      </c>
      <c r="F17">
        <f t="shared" ref="F17:F18" si="1">E17</f>
        <v>4730</v>
      </c>
      <c r="G17">
        <f t="shared" ref="G17:G18" si="2">F17</f>
        <v>4730</v>
      </c>
      <c r="H17" t="s">
        <v>65</v>
      </c>
    </row>
    <row r="18" spans="1:8">
      <c r="B18">
        <f>B17*10^3</f>
        <v>4730000</v>
      </c>
      <c r="C18">
        <f>B18</f>
        <v>4730000</v>
      </c>
      <c r="D18">
        <f t="shared" ref="D18:E18" si="3">C18</f>
        <v>4730000</v>
      </c>
      <c r="E18">
        <f t="shared" si="3"/>
        <v>4730000</v>
      </c>
      <c r="F18">
        <f t="shared" si="1"/>
        <v>4730000</v>
      </c>
      <c r="G18">
        <f t="shared" si="2"/>
        <v>4730000</v>
      </c>
      <c r="H18" t="s">
        <v>66</v>
      </c>
    </row>
    <row r="19" spans="1:8">
      <c r="B19">
        <f>$B$16/$B$18</f>
        <v>3.4554163601127549E-2</v>
      </c>
      <c r="C19">
        <f>C16/C18</f>
        <v>3.438652084214236E-2</v>
      </c>
      <c r="D19">
        <f t="shared" ref="D19:E19" si="4">D16/D18</f>
        <v>3.3938782875264278E-2</v>
      </c>
      <c r="E19">
        <f t="shared" si="4"/>
        <v>3.5936895824524313E-2</v>
      </c>
      <c r="F19">
        <f t="shared" ref="F19:G19" si="5">F16/F18</f>
        <v>2.7159180891472862E-2</v>
      </c>
      <c r="G19">
        <f t="shared" si="5"/>
        <v>3.1440881606765329E-2</v>
      </c>
      <c r="H19" t="s">
        <v>67</v>
      </c>
    </row>
    <row r="20" spans="1:8">
      <c r="A20" t="s">
        <v>479</v>
      </c>
      <c r="B20" s="146">
        <v>6286032.457525</v>
      </c>
      <c r="C20" s="146">
        <v>6474923.5863800002</v>
      </c>
      <c r="D20">
        <v>5384113</v>
      </c>
      <c r="E20">
        <v>4638661</v>
      </c>
      <c r="F20" s="146">
        <f>AVERAGE(B20:E20)</f>
        <v>5695932.5109762503</v>
      </c>
      <c r="G20" s="146">
        <f>F20</f>
        <v>5695932.5109762503</v>
      </c>
      <c r="H20" t="s">
        <v>480</v>
      </c>
    </row>
    <row r="21" spans="1:8">
      <c r="A21" s="147" t="s">
        <v>481</v>
      </c>
      <c r="B21">
        <v>971000</v>
      </c>
      <c r="C21">
        <v>900000</v>
      </c>
      <c r="D21">
        <v>885000</v>
      </c>
      <c r="E21">
        <v>914000</v>
      </c>
      <c r="F21" s="146">
        <f>AVERAGE(B21:E21)</f>
        <v>917500</v>
      </c>
      <c r="G21" s="146">
        <f>F21</f>
        <v>917500</v>
      </c>
    </row>
    <row r="22" spans="1:8">
      <c r="A22" s="147" t="s">
        <v>482</v>
      </c>
      <c r="B22" s="146">
        <f>B20-B21</f>
        <v>5315032.457525</v>
      </c>
      <c r="C22" s="146">
        <f t="shared" ref="C22:G22" si="6">C20-C21</f>
        <v>5574923.5863800002</v>
      </c>
      <c r="D22" s="146">
        <f t="shared" si="6"/>
        <v>4499113</v>
      </c>
      <c r="E22" s="146">
        <f t="shared" si="6"/>
        <v>3724661</v>
      </c>
      <c r="F22" s="146">
        <f t="shared" si="6"/>
        <v>4778432.5109762503</v>
      </c>
      <c r="G22" s="146">
        <f t="shared" si="6"/>
        <v>4778432.5109762503</v>
      </c>
    </row>
    <row r="24" spans="1:8">
      <c r="A24" s="23" t="s">
        <v>114</v>
      </c>
      <c r="B24" s="23">
        <v>2020</v>
      </c>
      <c r="C24" s="23">
        <v>2021</v>
      </c>
      <c r="D24" s="23">
        <v>2022</v>
      </c>
      <c r="E24" s="23">
        <v>2023</v>
      </c>
      <c r="F24" s="23">
        <v>2024</v>
      </c>
      <c r="G24" s="23">
        <v>2025</v>
      </c>
    </row>
    <row r="25" spans="1:8" ht="17">
      <c r="A25" s="8" t="s">
        <v>110</v>
      </c>
      <c r="B25" s="25">
        <f>'elec-fee per fuels'!C10</f>
        <v>124606.75304166669</v>
      </c>
      <c r="C25" s="25">
        <f>'elec-fee per fuels'!C9</f>
        <v>138682.40458333335</v>
      </c>
      <c r="D25" s="25">
        <f>'elec-fee per fuels'!C8</f>
        <v>263399.88033333333</v>
      </c>
      <c r="E25" s="25">
        <f>'elec-fee per fuels'!C7</f>
        <v>243522.16266666667</v>
      </c>
      <c r="F25" s="25">
        <f>'elec-fee per fuels'!C6</f>
        <v>180392.94692833335</v>
      </c>
      <c r="G25" s="25">
        <f>'elec-fee per fuels'!C5</f>
        <v>184534.58199999999</v>
      </c>
      <c r="H25" t="s">
        <v>62</v>
      </c>
    </row>
    <row r="26" spans="1:8">
      <c r="A26" t="s">
        <v>64</v>
      </c>
      <c r="B26" s="37">
        <f>'energy convesion standard'!E28</f>
        <v>5920</v>
      </c>
      <c r="C26">
        <f>B26</f>
        <v>5920</v>
      </c>
      <c r="D26">
        <f t="shared" ref="D26:E26" si="7">C26</f>
        <v>5920</v>
      </c>
      <c r="E26">
        <f t="shared" si="7"/>
        <v>5920</v>
      </c>
      <c r="F26">
        <f t="shared" ref="F26" si="8">E26</f>
        <v>5920</v>
      </c>
      <c r="G26">
        <f t="shared" ref="G26" si="9">F26</f>
        <v>5920</v>
      </c>
      <c r="H26" t="s">
        <v>65</v>
      </c>
    </row>
    <row r="27" spans="1:8">
      <c r="B27">
        <f>B26*10^3</f>
        <v>5920000</v>
      </c>
      <c r="C27">
        <f>C26*10^3</f>
        <v>5920000</v>
      </c>
      <c r="D27">
        <f t="shared" ref="D27:E27" si="10">D26*10^3</f>
        <v>5920000</v>
      </c>
      <c r="E27">
        <f t="shared" si="10"/>
        <v>5920000</v>
      </c>
      <c r="F27">
        <f t="shared" ref="F27:G27" si="11">F26*10^3</f>
        <v>5920000</v>
      </c>
      <c r="G27">
        <f t="shared" si="11"/>
        <v>5920000</v>
      </c>
      <c r="H27" t="s">
        <v>66</v>
      </c>
    </row>
    <row r="28" spans="1:8">
      <c r="B28">
        <f>B25/B27</f>
        <v>2.1048438013795048E-2</v>
      </c>
      <c r="C28">
        <f>C25/C27</f>
        <v>2.3426081855292796E-2</v>
      </c>
      <c r="D28">
        <f t="shared" ref="D28:E28" si="12">D25/D27</f>
        <v>4.4493223029279279E-2</v>
      </c>
      <c r="E28">
        <f t="shared" si="12"/>
        <v>4.1135500450450453E-2</v>
      </c>
      <c r="F28">
        <f t="shared" ref="F28:G28" si="13">F25/F27</f>
        <v>3.0471781575731983E-2</v>
      </c>
      <c r="G28">
        <f t="shared" si="13"/>
        <v>3.1171382094594594E-2</v>
      </c>
      <c r="H28" t="s">
        <v>67</v>
      </c>
    </row>
    <row r="29" spans="1:8">
      <c r="A29" t="s">
        <v>479</v>
      </c>
      <c r="B29">
        <v>115373393.423207</v>
      </c>
      <c r="C29" s="146">
        <v>117105710.234277</v>
      </c>
      <c r="D29">
        <v>117751637</v>
      </c>
      <c r="E29">
        <v>112932393</v>
      </c>
      <c r="F29" s="146">
        <f>AVERAGE(B29:E29)</f>
        <v>115790783.414371</v>
      </c>
      <c r="G29" s="146">
        <f>F29</f>
        <v>115790783.414371</v>
      </c>
      <c r="H29" t="s">
        <v>480</v>
      </c>
    </row>
    <row r="30" spans="1:8">
      <c r="A30" s="147" t="s">
        <v>481</v>
      </c>
      <c r="B30">
        <v>69094000</v>
      </c>
      <c r="C30">
        <v>66878000</v>
      </c>
      <c r="D30">
        <v>65202000</v>
      </c>
      <c r="E30">
        <v>59379000</v>
      </c>
      <c r="F30" s="146">
        <f>AVERAGE(B30:E30)</f>
        <v>65138250</v>
      </c>
      <c r="G30" s="146">
        <f>F30</f>
        <v>65138250</v>
      </c>
      <c r="H30" t="s">
        <v>480</v>
      </c>
    </row>
    <row r="31" spans="1:8">
      <c r="A31" s="147" t="s">
        <v>483</v>
      </c>
      <c r="B31" s="146">
        <f>B29-B30</f>
        <v>46279393.423207</v>
      </c>
      <c r="C31" s="146">
        <f t="shared" ref="C31:G31" si="14">C29-C30</f>
        <v>50227710.234276995</v>
      </c>
      <c r="D31" s="146">
        <f t="shared" si="14"/>
        <v>52549637</v>
      </c>
      <c r="E31" s="146">
        <f t="shared" si="14"/>
        <v>53553393</v>
      </c>
      <c r="F31" s="146">
        <f t="shared" si="14"/>
        <v>50652533.414370999</v>
      </c>
      <c r="G31" s="146">
        <f t="shared" si="14"/>
        <v>50652533.414370999</v>
      </c>
    </row>
    <row r="33" spans="1:3">
      <c r="A33" s="23" t="s">
        <v>448</v>
      </c>
    </row>
    <row r="34" spans="1:3" ht="17">
      <c r="A34" t="s">
        <v>449</v>
      </c>
      <c r="B34" s="7" t="s">
        <v>450</v>
      </c>
      <c r="C34" s="3" t="s">
        <v>451</v>
      </c>
    </row>
    <row r="35" spans="1:3">
      <c r="A35" t="s">
        <v>452</v>
      </c>
      <c r="B35" t="s">
        <v>453</v>
      </c>
      <c r="C35" s="3" t="s">
        <v>454</v>
      </c>
    </row>
  </sheetData>
  <phoneticPr fontId="27" type="noConversion"/>
  <hyperlinks>
    <hyperlink ref="B13" r:id="rId1" xr:uid="{7C455918-6528-4A07-ADA1-00F65006AC3F}"/>
    <hyperlink ref="C34" r:id="rId2" xr:uid="{6444B953-98D3-4C75-B8D2-B8F7AE52EF64}"/>
    <hyperlink ref="C35" r:id="rId3" xr:uid="{E296C19A-8D2B-4216-99AD-62C0F65681AD}"/>
  </hyperlinks>
  <pageMargins left="0.7" right="0.7" top="0.75" bottom="0.75" header="0.3" footer="0.3"/>
  <pageSetup paperSize="9" orientation="portrait" horizontalDpi="4294967292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515DF-CA87-4154-AF63-5181AE3AAEBA}">
  <sheetPr codeName="Sheet6"/>
  <dimension ref="A1:AX48"/>
  <sheetViews>
    <sheetView topLeftCell="AK1" workbookViewId="0">
      <selection activeCell="AX4" sqref="AX4"/>
    </sheetView>
    <sheetView workbookViewId="1"/>
  </sheetViews>
  <sheetFormatPr defaultColWidth="9.26953125" defaultRowHeight="14.5"/>
  <cols>
    <col min="1" max="1" width="9.26953125" style="10"/>
    <col min="2" max="2" width="17.453125" style="10" customWidth="1"/>
    <col min="3" max="3" width="11.453125" style="10" customWidth="1"/>
    <col min="4" max="16384" width="9.26953125" style="10"/>
  </cols>
  <sheetData>
    <row r="1" spans="1:50" ht="17.5" thickBot="1">
      <c r="B1" s="10" t="s">
        <v>68</v>
      </c>
    </row>
    <row r="2" spans="1:50" ht="16.5" customHeight="1" thickBot="1">
      <c r="B2" s="224" t="s">
        <v>69</v>
      </c>
      <c r="C2" s="223" t="s">
        <v>70</v>
      </c>
      <c r="D2" s="223" t="s">
        <v>71</v>
      </c>
      <c r="N2" s="216" t="s">
        <v>488</v>
      </c>
      <c r="O2" s="215" t="s">
        <v>489</v>
      </c>
      <c r="P2" s="215"/>
      <c r="Q2" s="215" t="s">
        <v>490</v>
      </c>
      <c r="R2" s="215"/>
      <c r="S2" s="215"/>
      <c r="T2" s="215"/>
      <c r="V2" s="216" t="s">
        <v>505</v>
      </c>
      <c r="W2" s="215" t="s">
        <v>489</v>
      </c>
      <c r="X2" s="215"/>
      <c r="Y2" s="215" t="s">
        <v>490</v>
      </c>
      <c r="Z2" s="215"/>
      <c r="AA2" s="215"/>
      <c r="AB2" s="215"/>
      <c r="AD2" s="10" t="s">
        <v>18</v>
      </c>
      <c r="AG2" s="10">
        <v>1990</v>
      </c>
      <c r="AH2" s="10">
        <v>1995</v>
      </c>
      <c r="AI2" s="10">
        <v>2000</v>
      </c>
      <c r="AJ2" s="10">
        <v>2005</v>
      </c>
      <c r="AK2" s="10">
        <v>2010</v>
      </c>
      <c r="AL2" s="10">
        <v>2011</v>
      </c>
      <c r="AM2" s="10">
        <v>2012</v>
      </c>
      <c r="AN2" s="10">
        <v>2013</v>
      </c>
      <c r="AO2" s="10">
        <v>2014</v>
      </c>
      <c r="AP2" s="10">
        <v>2015</v>
      </c>
      <c r="AQ2" s="10">
        <v>2016</v>
      </c>
      <c r="AR2" s="10">
        <v>2017</v>
      </c>
      <c r="AS2" s="10">
        <v>2018</v>
      </c>
      <c r="AT2" s="10">
        <v>2019</v>
      </c>
      <c r="AU2" s="10">
        <v>2020</v>
      </c>
      <c r="AV2" s="10">
        <v>2021</v>
      </c>
      <c r="AW2" s="10">
        <v>2022</v>
      </c>
      <c r="AX2" s="10" t="s">
        <v>499</v>
      </c>
    </row>
    <row r="3" spans="1:50" ht="26.5" thickBot="1">
      <c r="A3" s="10" t="s">
        <v>75</v>
      </c>
      <c r="B3" s="224"/>
      <c r="C3" s="223"/>
      <c r="D3" s="223"/>
      <c r="E3" s="219" t="s">
        <v>269</v>
      </c>
      <c r="F3" s="220"/>
      <c r="G3" s="28">
        <v>2020</v>
      </c>
      <c r="H3" s="28">
        <v>2021</v>
      </c>
      <c r="N3" s="217"/>
      <c r="O3" s="156" t="s">
        <v>491</v>
      </c>
      <c r="P3" s="156" t="s">
        <v>492</v>
      </c>
      <c r="Q3" s="156" t="s">
        <v>493</v>
      </c>
      <c r="R3" s="156" t="s">
        <v>494</v>
      </c>
      <c r="S3" s="156" t="s">
        <v>42</v>
      </c>
      <c r="T3" s="156" t="s">
        <v>495</v>
      </c>
      <c r="V3" s="217"/>
      <c r="W3" s="156" t="s">
        <v>491</v>
      </c>
      <c r="X3" s="156" t="s">
        <v>492</v>
      </c>
      <c r="Y3" s="156" t="s">
        <v>508</v>
      </c>
      <c r="Z3" s="161" t="s">
        <v>514</v>
      </c>
      <c r="AA3" s="156" t="s">
        <v>510</v>
      </c>
      <c r="AB3" s="161" t="s">
        <v>512</v>
      </c>
      <c r="AD3" s="10" t="s">
        <v>515</v>
      </c>
      <c r="AE3" s="10" t="s">
        <v>491</v>
      </c>
      <c r="AF3" s="10" t="s">
        <v>496</v>
      </c>
      <c r="AG3" s="10">
        <v>460</v>
      </c>
      <c r="AH3" s="10">
        <v>1275</v>
      </c>
      <c r="AI3" s="10">
        <v>3882</v>
      </c>
      <c r="AJ3" s="10">
        <v>8647</v>
      </c>
      <c r="AK3" s="10">
        <v>17006</v>
      </c>
      <c r="AL3" s="10">
        <v>23859</v>
      </c>
      <c r="AM3" s="10">
        <v>27365</v>
      </c>
      <c r="AN3" s="10">
        <v>30645</v>
      </c>
      <c r="AO3" s="10">
        <v>31403</v>
      </c>
      <c r="AP3" s="10">
        <v>18779</v>
      </c>
      <c r="AQ3" s="10">
        <v>12170</v>
      </c>
      <c r="AR3" s="10">
        <v>15616</v>
      </c>
      <c r="AS3" s="10">
        <v>23189</v>
      </c>
      <c r="AT3" s="10">
        <v>20567</v>
      </c>
      <c r="AU3" s="10">
        <v>15716</v>
      </c>
      <c r="AV3" s="10">
        <v>25453</v>
      </c>
      <c r="AW3" s="10">
        <v>50022</v>
      </c>
      <c r="AX3" s="10">
        <v>36049</v>
      </c>
    </row>
    <row r="4" spans="1:50" ht="22.5" thickBot="1">
      <c r="A4" s="225" t="s">
        <v>91</v>
      </c>
      <c r="B4" s="26" t="s">
        <v>72</v>
      </c>
      <c r="C4" s="27">
        <v>14.224299999999999</v>
      </c>
      <c r="D4" s="27">
        <v>14.224299999999999</v>
      </c>
      <c r="E4" s="9" t="s">
        <v>6</v>
      </c>
      <c r="G4" s="29">
        <f>C4</f>
        <v>14.224299999999999</v>
      </c>
      <c r="H4" s="29">
        <f>D4</f>
        <v>14.224299999999999</v>
      </c>
      <c r="N4" s="218"/>
      <c r="O4" s="156" t="s">
        <v>496</v>
      </c>
      <c r="P4" s="156" t="s">
        <v>497</v>
      </c>
      <c r="Q4" s="215" t="s">
        <v>498</v>
      </c>
      <c r="R4" s="215"/>
      <c r="S4" s="215"/>
      <c r="T4" s="215"/>
      <c r="V4" s="218"/>
      <c r="W4" s="156" t="s">
        <v>496</v>
      </c>
      <c r="X4" s="156" t="s">
        <v>497</v>
      </c>
      <c r="Y4" s="215" t="s">
        <v>507</v>
      </c>
      <c r="Z4" s="215"/>
      <c r="AA4" s="215"/>
      <c r="AB4" s="215"/>
      <c r="AE4" s="10" t="s">
        <v>492</v>
      </c>
      <c r="AF4" s="10" t="s">
        <v>497</v>
      </c>
      <c r="AG4" s="10">
        <v>205</v>
      </c>
      <c r="AH4" s="10">
        <v>189</v>
      </c>
      <c r="AI4" s="10">
        <v>255</v>
      </c>
      <c r="AJ4" s="10">
        <v>387</v>
      </c>
      <c r="AK4" s="10">
        <v>522</v>
      </c>
      <c r="AL4" s="10">
        <v>650</v>
      </c>
      <c r="AM4" s="10">
        <v>756</v>
      </c>
      <c r="AN4" s="10">
        <v>769</v>
      </c>
      <c r="AO4" s="10">
        <v>846</v>
      </c>
      <c r="AP4" s="10">
        <v>563</v>
      </c>
      <c r="AQ4" s="10">
        <v>364</v>
      </c>
      <c r="AR4" s="10">
        <v>416</v>
      </c>
      <c r="AS4" s="10">
        <v>527</v>
      </c>
      <c r="AT4" s="10">
        <v>505</v>
      </c>
      <c r="AU4" s="10">
        <v>393</v>
      </c>
      <c r="AV4" s="10">
        <v>554</v>
      </c>
      <c r="AW4" s="10">
        <v>1078</v>
      </c>
      <c r="AX4" s="10">
        <v>817</v>
      </c>
    </row>
    <row r="5" spans="1:50" ht="17.5" thickBot="1">
      <c r="A5" s="225"/>
      <c r="B5" s="27" t="s">
        <v>73</v>
      </c>
      <c r="C5" s="27">
        <v>13.8331</v>
      </c>
      <c r="D5" s="27">
        <v>13.8331</v>
      </c>
      <c r="E5" s="9" t="s">
        <v>7</v>
      </c>
      <c r="G5" s="29">
        <f>AVERAGE(C5:C6)</f>
        <v>13.33225</v>
      </c>
      <c r="H5" s="29">
        <f>AVERAGE(D5:D6)</f>
        <v>13.33225</v>
      </c>
      <c r="N5" s="157">
        <v>1990</v>
      </c>
      <c r="O5" s="157">
        <v>460</v>
      </c>
      <c r="P5" s="157">
        <v>205</v>
      </c>
      <c r="Q5" s="157">
        <v>285</v>
      </c>
      <c r="R5" s="157">
        <v>215</v>
      </c>
      <c r="S5" s="157">
        <v>207</v>
      </c>
      <c r="T5" s="157">
        <v>285</v>
      </c>
      <c r="V5" s="157">
        <v>1990</v>
      </c>
      <c r="W5" s="157">
        <v>460</v>
      </c>
      <c r="X5" s="157">
        <v>205</v>
      </c>
      <c r="Y5" s="157">
        <v>285</v>
      </c>
      <c r="Z5" s="157">
        <v>215</v>
      </c>
      <c r="AA5" s="157">
        <v>207</v>
      </c>
      <c r="AB5" s="157">
        <v>285</v>
      </c>
      <c r="AD5" s="10" t="s">
        <v>516</v>
      </c>
      <c r="AE5" s="10" t="s">
        <v>517</v>
      </c>
      <c r="AF5" s="10" t="s">
        <v>506</v>
      </c>
      <c r="AG5" s="10">
        <v>285</v>
      </c>
      <c r="AH5" s="10">
        <v>301</v>
      </c>
      <c r="AI5" s="10">
        <v>464</v>
      </c>
      <c r="AJ5" s="10">
        <v>486</v>
      </c>
      <c r="AK5" s="10">
        <v>717</v>
      </c>
      <c r="AL5" s="10">
        <v>784</v>
      </c>
      <c r="AM5" s="10">
        <v>848</v>
      </c>
      <c r="AN5" s="10">
        <v>20.8</v>
      </c>
      <c r="AO5" s="10">
        <v>22.2</v>
      </c>
      <c r="AP5" s="10">
        <v>18.600000000000001</v>
      </c>
      <c r="AQ5" s="10">
        <v>15.1</v>
      </c>
      <c r="AR5" s="10">
        <v>15.7</v>
      </c>
      <c r="AS5" s="10">
        <v>15.1</v>
      </c>
      <c r="AT5" s="10">
        <v>15.5</v>
      </c>
      <c r="AU5" s="10">
        <v>15.1</v>
      </c>
      <c r="AV5" s="10">
        <v>14.2</v>
      </c>
      <c r="AW5" s="10">
        <v>16.600000000000001</v>
      </c>
      <c r="AX5" s="10">
        <v>20.399999999999999</v>
      </c>
    </row>
    <row r="6" spans="1:50" ht="17.5" thickBot="1">
      <c r="A6" s="225"/>
      <c r="B6" s="26" t="s">
        <v>74</v>
      </c>
      <c r="C6" s="27">
        <v>12.8314</v>
      </c>
      <c r="D6" s="27">
        <v>12.8314</v>
      </c>
      <c r="E6" s="73"/>
      <c r="G6" s="29"/>
      <c r="H6" s="29"/>
      <c r="N6" s="157">
        <v>1995</v>
      </c>
      <c r="O6" s="158">
        <v>1275</v>
      </c>
      <c r="P6" s="157">
        <v>189</v>
      </c>
      <c r="Q6" s="157">
        <v>301</v>
      </c>
      <c r="R6" s="157">
        <v>237</v>
      </c>
      <c r="S6" s="157">
        <v>197</v>
      </c>
      <c r="T6" s="157">
        <v>309</v>
      </c>
      <c r="V6" s="157">
        <v>1995</v>
      </c>
      <c r="W6" s="158">
        <v>1275</v>
      </c>
      <c r="X6" s="157">
        <v>189</v>
      </c>
      <c r="Y6" s="157">
        <v>301</v>
      </c>
      <c r="Z6" s="157">
        <v>237</v>
      </c>
      <c r="AA6" s="157">
        <v>197</v>
      </c>
      <c r="AB6" s="157">
        <v>309</v>
      </c>
      <c r="AE6" s="10" t="s">
        <v>513</v>
      </c>
      <c r="AG6" s="10">
        <v>215</v>
      </c>
      <c r="AH6" s="10">
        <v>237</v>
      </c>
      <c r="AI6" s="10">
        <v>417</v>
      </c>
      <c r="AJ6" s="10">
        <v>503</v>
      </c>
      <c r="AK6" s="10">
        <v>785</v>
      </c>
      <c r="AL6" s="10">
        <v>838</v>
      </c>
      <c r="AM6" s="10">
        <v>891</v>
      </c>
      <c r="AN6" s="10">
        <v>21.7</v>
      </c>
      <c r="AO6" s="10">
        <v>22.9</v>
      </c>
      <c r="AP6" s="10">
        <v>19</v>
      </c>
      <c r="AQ6" s="10">
        <v>15.6</v>
      </c>
      <c r="AR6" s="10">
        <v>16.100000000000001</v>
      </c>
      <c r="AS6" s="10">
        <v>15.4</v>
      </c>
      <c r="AT6" s="10">
        <v>16</v>
      </c>
      <c r="AU6" s="10">
        <v>15.1</v>
      </c>
      <c r="AV6" s="10">
        <v>17.2</v>
      </c>
      <c r="AW6" s="10">
        <v>28.7</v>
      </c>
      <c r="AX6" s="10">
        <v>26</v>
      </c>
    </row>
    <row r="7" spans="1:50" ht="15" thickBot="1">
      <c r="E7" s="73"/>
      <c r="G7" s="29"/>
      <c r="H7" s="29"/>
      <c r="N7" s="157">
        <v>2000</v>
      </c>
      <c r="O7" s="158">
        <v>3882</v>
      </c>
      <c r="P7" s="157">
        <v>255</v>
      </c>
      <c r="Q7" s="157">
        <v>464</v>
      </c>
      <c r="R7" s="157">
        <v>417</v>
      </c>
      <c r="S7" s="157">
        <v>295</v>
      </c>
      <c r="T7" s="157">
        <v>408</v>
      </c>
      <c r="V7" s="157">
        <v>2000</v>
      </c>
      <c r="W7" s="158">
        <v>3882</v>
      </c>
      <c r="X7" s="157">
        <v>255</v>
      </c>
      <c r="Y7" s="157">
        <v>464</v>
      </c>
      <c r="Z7" s="157">
        <v>417</v>
      </c>
      <c r="AA7" s="157">
        <v>295</v>
      </c>
      <c r="AB7" s="157">
        <v>408</v>
      </c>
      <c r="AE7" s="10" t="s">
        <v>509</v>
      </c>
      <c r="AG7" s="10">
        <v>207</v>
      </c>
      <c r="AH7" s="10">
        <v>197</v>
      </c>
      <c r="AI7" s="10">
        <v>295</v>
      </c>
      <c r="AJ7" s="10">
        <v>396</v>
      </c>
      <c r="AK7" s="10">
        <v>662</v>
      </c>
      <c r="AL7" s="10">
        <v>724</v>
      </c>
      <c r="AM7" s="10">
        <v>793</v>
      </c>
      <c r="AN7" s="10">
        <v>19.5</v>
      </c>
      <c r="AO7" s="10">
        <v>20.7</v>
      </c>
      <c r="AP7" s="10">
        <v>16.399999999999999</v>
      </c>
      <c r="AQ7" s="10">
        <v>12.6</v>
      </c>
      <c r="AR7" s="10">
        <v>13.3</v>
      </c>
      <c r="AS7" s="10">
        <v>13</v>
      </c>
      <c r="AT7" s="10">
        <v>13.7</v>
      </c>
      <c r="AU7" s="10">
        <v>12.6</v>
      </c>
      <c r="AV7" s="10">
        <v>14.3</v>
      </c>
      <c r="AW7" s="10">
        <v>25.9</v>
      </c>
      <c r="AX7" s="10">
        <v>23.2</v>
      </c>
    </row>
    <row r="8" spans="1:50" ht="17.5" thickBot="1">
      <c r="B8" s="18" t="s">
        <v>76</v>
      </c>
      <c r="E8" s="73"/>
      <c r="G8" s="29"/>
      <c r="H8" s="29"/>
      <c r="N8" s="157">
        <v>2005</v>
      </c>
      <c r="O8" s="158">
        <v>8647</v>
      </c>
      <c r="P8" s="157">
        <v>387</v>
      </c>
      <c r="Q8" s="157">
        <v>486</v>
      </c>
      <c r="R8" s="157">
        <v>503</v>
      </c>
      <c r="S8" s="157">
        <v>396</v>
      </c>
      <c r="T8" s="157">
        <v>489</v>
      </c>
      <c r="V8" s="157">
        <v>2005</v>
      </c>
      <c r="W8" s="158">
        <v>8647</v>
      </c>
      <c r="X8" s="157">
        <v>387</v>
      </c>
      <c r="Y8" s="157">
        <v>486</v>
      </c>
      <c r="Z8" s="157">
        <v>503</v>
      </c>
      <c r="AA8" s="157">
        <v>396</v>
      </c>
      <c r="AB8" s="157">
        <v>489</v>
      </c>
      <c r="AE8" s="10" t="s">
        <v>511</v>
      </c>
      <c r="AG8" s="10">
        <v>285</v>
      </c>
      <c r="AH8" s="10">
        <v>309</v>
      </c>
      <c r="AI8" s="10">
        <v>408</v>
      </c>
      <c r="AJ8" s="10">
        <v>489</v>
      </c>
      <c r="AK8" s="10">
        <v>768</v>
      </c>
      <c r="AL8" s="10">
        <v>828</v>
      </c>
      <c r="AM8" s="10">
        <v>890</v>
      </c>
      <c r="AN8" s="10">
        <v>21.7</v>
      </c>
      <c r="AO8" s="10">
        <v>23</v>
      </c>
      <c r="AP8" s="10">
        <v>18.600000000000001</v>
      </c>
      <c r="AQ8" s="10">
        <v>14.8</v>
      </c>
      <c r="AR8" s="10">
        <v>15.4</v>
      </c>
      <c r="AS8" s="10">
        <v>14.8</v>
      </c>
      <c r="AT8" s="10">
        <v>15.4</v>
      </c>
      <c r="AU8" s="10">
        <v>14.9</v>
      </c>
      <c r="AV8" s="10">
        <v>13.7</v>
      </c>
      <c r="AW8" s="10">
        <v>16.3</v>
      </c>
      <c r="AX8" s="10">
        <v>20.100000000000001</v>
      </c>
    </row>
    <row r="9" spans="1:50" ht="15" thickBot="1">
      <c r="B9" s="224" t="s">
        <v>69</v>
      </c>
      <c r="C9" s="223" t="s">
        <v>88</v>
      </c>
      <c r="D9" s="223" t="s">
        <v>71</v>
      </c>
      <c r="E9" s="73"/>
      <c r="G9" s="29"/>
      <c r="H9" s="29"/>
      <c r="N9" s="157">
        <v>2010</v>
      </c>
      <c r="O9" s="159">
        <v>17006</v>
      </c>
      <c r="P9" s="157">
        <v>522</v>
      </c>
      <c r="Q9" s="157">
        <v>717</v>
      </c>
      <c r="R9" s="157">
        <v>785</v>
      </c>
      <c r="S9" s="157">
        <v>662</v>
      </c>
      <c r="T9" s="157">
        <v>768</v>
      </c>
      <c r="V9" s="157">
        <v>2010</v>
      </c>
      <c r="W9" s="159">
        <v>17006</v>
      </c>
      <c r="X9" s="157">
        <v>522</v>
      </c>
      <c r="Y9" s="157">
        <v>717</v>
      </c>
      <c r="Z9" s="157">
        <v>785</v>
      </c>
      <c r="AA9" s="157">
        <v>662</v>
      </c>
      <c r="AB9" s="157">
        <v>768</v>
      </c>
      <c r="AE9" s="10" t="s">
        <v>518</v>
      </c>
      <c r="AU9" s="162">
        <v>13.186199999999999</v>
      </c>
      <c r="AV9" s="162">
        <v>11.692</v>
      </c>
      <c r="AW9" s="10">
        <f>18.7287*1.08</f>
        <v>20.226996</v>
      </c>
      <c r="AX9" s="10">
        <f>19.6889*1.08</f>
        <v>21.264012000000001</v>
      </c>
    </row>
    <row r="10" spans="1:50" ht="15" thickBot="1">
      <c r="B10" s="224"/>
      <c r="C10" s="223"/>
      <c r="D10" s="223"/>
      <c r="E10" s="73"/>
      <c r="G10" s="29"/>
      <c r="H10" s="29"/>
      <c r="N10" s="157">
        <v>2011</v>
      </c>
      <c r="O10" s="158">
        <v>23859</v>
      </c>
      <c r="P10" s="157">
        <v>650</v>
      </c>
      <c r="Q10" s="157">
        <v>784</v>
      </c>
      <c r="R10" s="157">
        <v>838</v>
      </c>
      <c r="S10" s="157">
        <v>724</v>
      </c>
      <c r="T10" s="157">
        <v>828</v>
      </c>
      <c r="V10" s="157">
        <v>2011</v>
      </c>
      <c r="W10" s="158">
        <v>23859</v>
      </c>
      <c r="X10" s="157">
        <v>650</v>
      </c>
      <c r="Y10" s="157">
        <v>784</v>
      </c>
      <c r="Z10" s="157">
        <v>838</v>
      </c>
      <c r="AA10" s="157">
        <v>724</v>
      </c>
      <c r="AB10" s="157">
        <v>828</v>
      </c>
    </row>
    <row r="11" spans="1:50" ht="15" customHeight="1" thickBot="1">
      <c r="A11" s="222" t="s">
        <v>92</v>
      </c>
      <c r="B11" s="26" t="s">
        <v>77</v>
      </c>
      <c r="C11" s="27">
        <v>16.0778</v>
      </c>
      <c r="D11" s="27">
        <v>14.9933</v>
      </c>
      <c r="E11" s="9" t="s">
        <v>9</v>
      </c>
      <c r="G11" s="29">
        <f>AVERAGE(C11:C12)</f>
        <v>15.425799999999999</v>
      </c>
      <c r="H11" s="29">
        <f>AVERAGE(D11:D12)</f>
        <v>11.6831</v>
      </c>
      <c r="N11" s="157">
        <v>2012</v>
      </c>
      <c r="O11" s="158">
        <v>27365</v>
      </c>
      <c r="P11" s="157">
        <v>756</v>
      </c>
      <c r="Q11" s="157">
        <v>848</v>
      </c>
      <c r="R11" s="157">
        <v>891</v>
      </c>
      <c r="S11" s="157">
        <v>793</v>
      </c>
      <c r="T11" s="157">
        <v>890</v>
      </c>
      <c r="V11" s="157">
        <v>2012</v>
      </c>
      <c r="W11" s="158">
        <v>27365</v>
      </c>
      <c r="X11" s="157">
        <v>756</v>
      </c>
      <c r="Y11" s="157">
        <v>848</v>
      </c>
      <c r="Z11" s="157">
        <v>891</v>
      </c>
      <c r="AA11" s="157">
        <v>793</v>
      </c>
      <c r="AB11" s="157">
        <v>890</v>
      </c>
    </row>
    <row r="12" spans="1:50" ht="17.5" thickBot="1">
      <c r="A12" s="222"/>
      <c r="B12" s="26" t="s">
        <v>78</v>
      </c>
      <c r="C12" s="27">
        <v>14.7738</v>
      </c>
      <c r="D12" s="27">
        <v>8.3728999999999996</v>
      </c>
      <c r="E12" s="73"/>
      <c r="G12" s="29"/>
      <c r="H12" s="29"/>
      <c r="N12" s="157">
        <v>2013</v>
      </c>
      <c r="O12" s="158">
        <v>30645</v>
      </c>
      <c r="P12" s="157">
        <v>769</v>
      </c>
      <c r="Q12" s="157">
        <v>20.8</v>
      </c>
      <c r="R12" s="157">
        <v>21.7</v>
      </c>
      <c r="S12" s="157">
        <v>19.5</v>
      </c>
      <c r="T12" s="157">
        <v>21.7</v>
      </c>
      <c r="V12" s="157">
        <v>2013</v>
      </c>
      <c r="W12" s="158">
        <v>30645</v>
      </c>
      <c r="X12" s="157">
        <v>769</v>
      </c>
      <c r="Y12" s="157">
        <v>20.8</v>
      </c>
      <c r="Z12" s="157">
        <v>21.7</v>
      </c>
      <c r="AA12" s="157">
        <v>19.5</v>
      </c>
      <c r="AB12" s="157">
        <v>21.7</v>
      </c>
    </row>
    <row r="13" spans="1:50" ht="17.5" thickBot="1">
      <c r="A13" s="222"/>
      <c r="B13" s="26" t="s">
        <v>79</v>
      </c>
      <c r="C13" s="27">
        <v>13.3002</v>
      </c>
      <c r="D13" s="27">
        <v>11.8042</v>
      </c>
      <c r="E13" s="9" t="s">
        <v>8</v>
      </c>
      <c r="G13" s="29">
        <f>C13</f>
        <v>13.3002</v>
      </c>
      <c r="H13" s="29">
        <f>D13</f>
        <v>11.8042</v>
      </c>
      <c r="N13" s="157">
        <v>2014</v>
      </c>
      <c r="O13" s="158">
        <v>31403</v>
      </c>
      <c r="P13" s="157">
        <v>846</v>
      </c>
      <c r="Q13" s="157">
        <v>22.2</v>
      </c>
      <c r="R13" s="157">
        <v>22.9</v>
      </c>
      <c r="S13" s="157">
        <v>20.7</v>
      </c>
      <c r="T13" s="157">
        <v>23</v>
      </c>
      <c r="V13" s="157">
        <v>2014</v>
      </c>
      <c r="W13" s="158">
        <v>31403</v>
      </c>
      <c r="X13" s="157">
        <v>846</v>
      </c>
      <c r="Y13" s="157">
        <v>22.2</v>
      </c>
      <c r="Z13" s="157">
        <v>22.9</v>
      </c>
      <c r="AA13" s="157">
        <v>20.7</v>
      </c>
      <c r="AB13" s="157">
        <v>23</v>
      </c>
    </row>
    <row r="14" spans="1:50" ht="17.5" thickBot="1">
      <c r="A14" s="222"/>
      <c r="B14" s="26" t="s">
        <v>80</v>
      </c>
      <c r="C14" s="27">
        <v>13.186199999999999</v>
      </c>
      <c r="D14" s="27">
        <v>11.692</v>
      </c>
      <c r="E14" s="9" t="s">
        <v>4</v>
      </c>
      <c r="G14" s="29">
        <f>C14</f>
        <v>13.186199999999999</v>
      </c>
      <c r="H14" s="29">
        <f>D14</f>
        <v>11.692</v>
      </c>
      <c r="N14" s="157">
        <v>2015</v>
      </c>
      <c r="O14" s="158">
        <v>18779</v>
      </c>
      <c r="P14" s="157">
        <v>563</v>
      </c>
      <c r="Q14" s="157">
        <v>18.600000000000001</v>
      </c>
      <c r="R14" s="157">
        <v>19</v>
      </c>
      <c r="S14" s="157">
        <v>16.399999999999999</v>
      </c>
      <c r="T14" s="157">
        <v>18.600000000000001</v>
      </c>
      <c r="V14" s="157">
        <v>2015</v>
      </c>
      <c r="W14" s="158">
        <v>18779</v>
      </c>
      <c r="X14" s="157">
        <v>563</v>
      </c>
      <c r="Y14" s="157">
        <v>18.600000000000001</v>
      </c>
      <c r="Z14" s="157">
        <v>19</v>
      </c>
      <c r="AA14" s="157">
        <v>16.399999999999999</v>
      </c>
      <c r="AB14" s="157">
        <v>18.600000000000001</v>
      </c>
    </row>
    <row r="15" spans="1:50" ht="16.5" customHeight="1" thickBot="1">
      <c r="A15" s="221" t="s">
        <v>93</v>
      </c>
      <c r="B15" s="27" t="s">
        <v>81</v>
      </c>
      <c r="C15" s="27">
        <v>13.167</v>
      </c>
      <c r="D15" s="27">
        <v>12.1441</v>
      </c>
      <c r="E15" s="73" t="s">
        <v>5</v>
      </c>
      <c r="G15" s="30">
        <f>AVERAGE(C15:C17)</f>
        <v>13.894766666666667</v>
      </c>
      <c r="H15" s="30">
        <f>AVERAGE(D15:D17)</f>
        <v>12.824466666666666</v>
      </c>
      <c r="J15" s="16"/>
      <c r="N15" s="157">
        <v>2016</v>
      </c>
      <c r="O15" s="158">
        <v>12170</v>
      </c>
      <c r="P15" s="157">
        <v>364</v>
      </c>
      <c r="Q15" s="157">
        <v>15.1</v>
      </c>
      <c r="R15" s="157">
        <v>15.6</v>
      </c>
      <c r="S15" s="157">
        <v>12.6</v>
      </c>
      <c r="T15" s="157">
        <v>14.8</v>
      </c>
      <c r="V15" s="157">
        <v>2016</v>
      </c>
      <c r="W15" s="158">
        <v>12170</v>
      </c>
      <c r="X15" s="157">
        <v>364</v>
      </c>
      <c r="Y15" s="157">
        <v>15.1</v>
      </c>
      <c r="Z15" s="157">
        <v>15.6</v>
      </c>
      <c r="AA15" s="157">
        <v>12.6</v>
      </c>
      <c r="AB15" s="157">
        <v>14.8</v>
      </c>
    </row>
    <row r="16" spans="1:50" ht="17.5" thickBot="1">
      <c r="A16" s="221"/>
      <c r="B16" s="26" t="s">
        <v>82</v>
      </c>
      <c r="C16" s="27">
        <v>12.162100000000001</v>
      </c>
      <c r="D16" s="27">
        <v>10.853199999999999</v>
      </c>
      <c r="I16" s="16"/>
      <c r="J16" s="16"/>
      <c r="N16" s="157">
        <v>2017</v>
      </c>
      <c r="O16" s="158">
        <v>15616</v>
      </c>
      <c r="P16" s="157">
        <v>416</v>
      </c>
      <c r="Q16" s="157">
        <v>15.7</v>
      </c>
      <c r="R16" s="157">
        <v>16.100000000000001</v>
      </c>
      <c r="S16" s="157">
        <v>13.3</v>
      </c>
      <c r="T16" s="157">
        <v>15.4</v>
      </c>
      <c r="V16" s="157">
        <v>2017</v>
      </c>
      <c r="W16" s="158">
        <v>15616</v>
      </c>
      <c r="X16" s="157">
        <v>416</v>
      </c>
      <c r="Y16" s="157">
        <v>15.7</v>
      </c>
      <c r="Z16" s="157">
        <v>16.100000000000001</v>
      </c>
      <c r="AA16" s="157">
        <v>13.3</v>
      </c>
      <c r="AB16" s="157">
        <v>15.4</v>
      </c>
    </row>
    <row r="17" spans="1:28" ht="17.5" thickBot="1">
      <c r="A17" s="221"/>
      <c r="B17" s="26" t="s">
        <v>83</v>
      </c>
      <c r="C17" s="27">
        <v>16.3552</v>
      </c>
      <c r="D17" s="27">
        <v>15.476100000000001</v>
      </c>
      <c r="I17" s="16"/>
      <c r="J17" s="16"/>
      <c r="N17" s="157">
        <v>2018</v>
      </c>
      <c r="O17" s="158">
        <v>23189</v>
      </c>
      <c r="P17" s="157">
        <v>527</v>
      </c>
      <c r="Q17" s="157">
        <v>15.1</v>
      </c>
      <c r="R17" s="157">
        <v>15.4</v>
      </c>
      <c r="S17" s="157">
        <v>13</v>
      </c>
      <c r="T17" s="157">
        <v>14.8</v>
      </c>
      <c r="V17" s="157">
        <v>2018</v>
      </c>
      <c r="W17" s="158">
        <v>23189</v>
      </c>
      <c r="X17" s="157">
        <v>527</v>
      </c>
      <c r="Y17" s="157">
        <v>15.1</v>
      </c>
      <c r="Z17" s="157">
        <v>15.4</v>
      </c>
      <c r="AA17" s="157">
        <v>13</v>
      </c>
      <c r="AB17" s="157">
        <v>14.8</v>
      </c>
    </row>
    <row r="18" spans="1:28" ht="17.5" thickBot="1">
      <c r="A18" s="18" t="s">
        <v>84</v>
      </c>
      <c r="B18" s="18" t="s">
        <v>85</v>
      </c>
      <c r="N18" s="157">
        <v>2019</v>
      </c>
      <c r="O18" s="158">
        <v>20567</v>
      </c>
      <c r="P18" s="157">
        <v>505</v>
      </c>
      <c r="Q18" s="157">
        <v>15.5</v>
      </c>
      <c r="R18" s="157">
        <v>16</v>
      </c>
      <c r="S18" s="157">
        <v>13.7</v>
      </c>
      <c r="T18" s="157">
        <v>15.4</v>
      </c>
      <c r="V18" s="157">
        <v>2019</v>
      </c>
      <c r="W18" s="158">
        <v>20567</v>
      </c>
      <c r="X18" s="157">
        <v>505</v>
      </c>
      <c r="Y18" s="157">
        <v>15.5</v>
      </c>
      <c r="Z18" s="157">
        <v>16</v>
      </c>
      <c r="AA18" s="157">
        <v>13.7</v>
      </c>
      <c r="AB18" s="157">
        <v>15.4</v>
      </c>
    </row>
    <row r="19" spans="1:28" ht="17.5" thickBot="1">
      <c r="A19" s="18" t="s">
        <v>86</v>
      </c>
      <c r="B19" s="18" t="s">
        <v>87</v>
      </c>
      <c r="N19" s="157">
        <v>2020</v>
      </c>
      <c r="O19" s="158">
        <v>15716</v>
      </c>
      <c r="P19" s="157">
        <v>393</v>
      </c>
      <c r="Q19" s="157">
        <v>15.1</v>
      </c>
      <c r="R19" s="157">
        <v>15.1</v>
      </c>
      <c r="S19" s="157">
        <v>12.6</v>
      </c>
      <c r="T19" s="157">
        <v>14.9</v>
      </c>
      <c r="V19" s="157">
        <v>2020</v>
      </c>
      <c r="W19" s="158">
        <v>15716</v>
      </c>
      <c r="X19" s="157">
        <v>393</v>
      </c>
      <c r="Y19" s="157">
        <v>15.1</v>
      </c>
      <c r="Z19" s="157">
        <v>15.1</v>
      </c>
      <c r="AA19" s="157">
        <v>12.6</v>
      </c>
      <c r="AB19" s="157">
        <v>14.9</v>
      </c>
    </row>
    <row r="20" spans="1:28" ht="15" thickBot="1">
      <c r="N20" s="157">
        <v>2021</v>
      </c>
      <c r="O20" s="158">
        <v>25453</v>
      </c>
      <c r="P20" s="157">
        <v>554</v>
      </c>
      <c r="Q20" s="157">
        <v>14.2</v>
      </c>
      <c r="R20" s="157">
        <v>17.2</v>
      </c>
      <c r="S20" s="157">
        <v>14.3</v>
      </c>
      <c r="T20" s="157">
        <v>13.7</v>
      </c>
      <c r="V20" s="157">
        <v>2021</v>
      </c>
      <c r="W20" s="158">
        <v>25453</v>
      </c>
      <c r="X20" s="157">
        <v>554</v>
      </c>
      <c r="Y20" s="157">
        <v>14.2</v>
      </c>
      <c r="Z20" s="157">
        <v>17.2</v>
      </c>
      <c r="AA20" s="157">
        <v>14.3</v>
      </c>
      <c r="AB20" s="157">
        <v>13.7</v>
      </c>
    </row>
    <row r="21" spans="1:28" ht="15" thickBot="1">
      <c r="A21" s="56" t="s">
        <v>200</v>
      </c>
      <c r="N21" s="157">
        <v>2022</v>
      </c>
      <c r="O21" s="158">
        <v>50022</v>
      </c>
      <c r="P21" s="158">
        <v>1078</v>
      </c>
      <c r="Q21" s="157">
        <v>16.600000000000001</v>
      </c>
      <c r="R21" s="157">
        <v>28.7</v>
      </c>
      <c r="S21" s="157">
        <v>25.9</v>
      </c>
      <c r="T21" s="157">
        <v>16.3</v>
      </c>
      <c r="V21" s="157">
        <v>2022</v>
      </c>
      <c r="W21" s="158">
        <v>50022</v>
      </c>
      <c r="X21" s="158">
        <v>1078</v>
      </c>
      <c r="Y21" s="157">
        <v>16.600000000000001</v>
      </c>
      <c r="Z21" s="157">
        <v>28.7</v>
      </c>
      <c r="AA21" s="157">
        <v>25.9</v>
      </c>
      <c r="AB21" s="157">
        <v>16.3</v>
      </c>
    </row>
    <row r="22" spans="1:28" ht="15" thickBot="1">
      <c r="N22" s="157" t="s">
        <v>499</v>
      </c>
      <c r="O22" s="158">
        <v>36049</v>
      </c>
      <c r="P22" s="157">
        <v>817</v>
      </c>
      <c r="Q22" s="157">
        <v>20.399999999999999</v>
      </c>
      <c r="R22" s="157">
        <v>26</v>
      </c>
      <c r="S22" s="157">
        <v>23.2</v>
      </c>
      <c r="T22" s="157">
        <v>20.100000000000001</v>
      </c>
      <c r="V22" s="157" t="s">
        <v>499</v>
      </c>
      <c r="W22" s="158">
        <v>36049</v>
      </c>
      <c r="X22" s="157">
        <v>817</v>
      </c>
      <c r="Y22" s="157">
        <v>20.399999999999999</v>
      </c>
      <c r="Z22" s="157">
        <v>26</v>
      </c>
      <c r="AA22" s="157">
        <v>23.2</v>
      </c>
      <c r="AB22" s="157">
        <v>20.100000000000001</v>
      </c>
    </row>
    <row r="23" spans="1:28">
      <c r="N23" s="160" t="s">
        <v>500</v>
      </c>
    </row>
    <row r="24" spans="1:28" ht="57">
      <c r="N24" s="160" t="s">
        <v>501</v>
      </c>
    </row>
    <row r="25" spans="1:28" ht="19">
      <c r="N25" s="160" t="s">
        <v>502</v>
      </c>
    </row>
    <row r="26" spans="1:28" ht="28.5">
      <c r="N26" s="160" t="s">
        <v>503</v>
      </c>
    </row>
    <row r="27" spans="1:28" ht="47.5">
      <c r="N27" s="160" t="s">
        <v>504</v>
      </c>
    </row>
    <row r="33" spans="1:10">
      <c r="J33" s="1"/>
    </row>
    <row r="34" spans="1:10">
      <c r="J34" s="1"/>
    </row>
    <row r="48" spans="1:10">
      <c r="A48" s="74" t="s">
        <v>253</v>
      </c>
      <c r="B48" s="13" t="s">
        <v>276</v>
      </c>
    </row>
  </sheetData>
  <mergeCells count="18">
    <mergeCell ref="E3:F3"/>
    <mergeCell ref="A15:A17"/>
    <mergeCell ref="A11:A14"/>
    <mergeCell ref="C2:C3"/>
    <mergeCell ref="D2:D3"/>
    <mergeCell ref="B2:B3"/>
    <mergeCell ref="A4:A6"/>
    <mergeCell ref="B9:B10"/>
    <mergeCell ref="C9:C10"/>
    <mergeCell ref="D9:D10"/>
    <mergeCell ref="W2:X2"/>
    <mergeCell ref="Y2:AB2"/>
    <mergeCell ref="Y4:AB4"/>
    <mergeCell ref="N2:N4"/>
    <mergeCell ref="O2:P2"/>
    <mergeCell ref="Q2:T2"/>
    <mergeCell ref="Q4:T4"/>
    <mergeCell ref="V2:V4"/>
  </mergeCells>
  <phoneticPr fontId="27" type="noConversion"/>
  <hyperlinks>
    <hyperlink ref="B48" r:id="rId1" xr:uid="{C9CA13F8-8BE0-4ED6-A2B8-FEB37FF052BC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6530-E9F0-4F4B-B93A-409908A7915D}">
  <sheetPr codeName="Sheet7"/>
  <dimension ref="A44:A45"/>
  <sheetViews>
    <sheetView workbookViewId="0"/>
    <sheetView workbookViewId="1"/>
  </sheetViews>
  <sheetFormatPr defaultColWidth="8.7265625" defaultRowHeight="14.5"/>
  <sheetData>
    <row r="44" spans="1:1" ht="17">
      <c r="A44" s="8"/>
    </row>
    <row r="45" spans="1:1">
      <c r="A45" s="3"/>
    </row>
  </sheetData>
  <phoneticPr fontId="2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68CA9-BC20-4F28-BDA7-8CAE231F1C88}">
  <dimension ref="A1:E21"/>
  <sheetViews>
    <sheetView workbookViewId="0">
      <selection activeCell="C14" sqref="C14"/>
    </sheetView>
    <sheetView workbookViewId="1"/>
  </sheetViews>
  <sheetFormatPr defaultColWidth="8.7265625" defaultRowHeight="14.5"/>
  <sheetData>
    <row r="1" spans="1:5" ht="17">
      <c r="A1" s="1"/>
      <c r="B1" s="226" t="s">
        <v>278</v>
      </c>
      <c r="C1" s="226"/>
      <c r="D1" s="226"/>
      <c r="E1" s="226"/>
    </row>
    <row r="2" spans="1:5" ht="17">
      <c r="A2" s="1"/>
      <c r="B2" s="1" t="s">
        <v>125</v>
      </c>
      <c r="C2" s="31" t="s">
        <v>126</v>
      </c>
      <c r="D2" s="31" t="s">
        <v>230</v>
      </c>
      <c r="E2" s="31" t="s">
        <v>231</v>
      </c>
    </row>
    <row r="3" spans="1:5">
      <c r="A3">
        <v>2015</v>
      </c>
      <c r="B3">
        <v>517.11</v>
      </c>
      <c r="C3">
        <v>1389.82</v>
      </c>
      <c r="D3">
        <v>1410.88</v>
      </c>
      <c r="E3">
        <v>1509.87</v>
      </c>
    </row>
    <row r="4" spans="1:5">
      <c r="A4">
        <v>2016</v>
      </c>
      <c r="B4">
        <v>434.42</v>
      </c>
      <c r="C4">
        <v>1298.8900000000001</v>
      </c>
      <c r="D4">
        <v>1314.3</v>
      </c>
      <c r="E4">
        <v>1402.52</v>
      </c>
    </row>
    <row r="5" spans="1:5">
      <c r="A5">
        <v>2017</v>
      </c>
      <c r="B5">
        <v>508.73</v>
      </c>
      <c r="C5">
        <v>1380.6</v>
      </c>
      <c r="D5">
        <v>1400.93</v>
      </c>
      <c r="E5">
        <v>1491.47</v>
      </c>
    </row>
    <row r="6" spans="1:5">
      <c r="A6">
        <v>2018</v>
      </c>
      <c r="B6">
        <v>594.49</v>
      </c>
      <c r="C6">
        <v>1456.22</v>
      </c>
      <c r="D6">
        <v>1470.42</v>
      </c>
      <c r="E6">
        <v>1581.4</v>
      </c>
    </row>
    <row r="7" spans="1:5">
      <c r="A7">
        <v>2019</v>
      </c>
      <c r="B7">
        <v>563.77</v>
      </c>
      <c r="C7">
        <v>1380.12</v>
      </c>
      <c r="D7">
        <v>1380.88</v>
      </c>
      <c r="E7">
        <v>1471.89</v>
      </c>
    </row>
    <row r="8" spans="1:5">
      <c r="A8">
        <v>2020</v>
      </c>
      <c r="B8">
        <v>403.23</v>
      </c>
      <c r="C8">
        <v>1264.55</v>
      </c>
      <c r="D8">
        <v>1269.8900000000001</v>
      </c>
      <c r="E8">
        <v>1400.72</v>
      </c>
    </row>
    <row r="10" spans="1:5" ht="17">
      <c r="A10" s="61"/>
    </row>
    <row r="11" spans="1:5">
      <c r="A11" s="23" t="str">
        <f>B1</f>
        <v>휘발유(won/L)</v>
      </c>
      <c r="B11" s="23"/>
      <c r="C11" s="23">
        <f>$A$8</f>
        <v>2020</v>
      </c>
      <c r="D11" s="23">
        <v>2021</v>
      </c>
    </row>
    <row r="12" spans="1:5" ht="17">
      <c r="A12" s="7" t="str">
        <f>B2</f>
        <v>세전공장도</v>
      </c>
      <c r="B12" t="s">
        <v>240</v>
      </c>
      <c r="C12">
        <f>B8</f>
        <v>403.23</v>
      </c>
      <c r="D12">
        <f>B7</f>
        <v>563.77</v>
      </c>
    </row>
    <row r="13" spans="1:5" ht="17">
      <c r="A13" s="7" t="s">
        <v>64</v>
      </c>
      <c r="B13" t="s">
        <v>232</v>
      </c>
      <c r="C13" s="37">
        <f>'energy convesion standard'!$E$6</f>
        <v>7810</v>
      </c>
    </row>
    <row r="14" spans="1:5">
      <c r="B14" t="s">
        <v>233</v>
      </c>
      <c r="C14">
        <f>C12/C13</f>
        <v>5.1629961587708072E-2</v>
      </c>
      <c r="D14" s="62">
        <f>D12/$C$13</f>
        <v>7.2185659411011516E-2</v>
      </c>
    </row>
    <row r="15" spans="1:5">
      <c r="D15" s="23" t="s">
        <v>241</v>
      </c>
    </row>
    <row r="16" spans="1:5" ht="17">
      <c r="A16" s="61" t="s">
        <v>459</v>
      </c>
    </row>
    <row r="17" spans="1:4" ht="17">
      <c r="A17" s="8"/>
    </row>
    <row r="18" spans="1:4">
      <c r="A18" s="23"/>
      <c r="B18" s="23"/>
      <c r="C18" s="23"/>
      <c r="D18" s="23"/>
    </row>
    <row r="19" spans="1:4" ht="17">
      <c r="A19" s="7"/>
    </row>
    <row r="20" spans="1:4" ht="17">
      <c r="A20" s="7"/>
      <c r="C20" s="37"/>
    </row>
    <row r="21" spans="1:4">
      <c r="D21" s="2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EFE3-3705-402F-A287-90C753EA3919}">
  <sheetPr codeName="Sheet8"/>
  <dimension ref="A1:E21"/>
  <sheetViews>
    <sheetView workbookViewId="0">
      <selection activeCell="D14" sqref="D14"/>
    </sheetView>
    <sheetView workbookViewId="1"/>
  </sheetViews>
  <sheetFormatPr defaultColWidth="8.7265625" defaultRowHeight="14.5"/>
  <cols>
    <col min="2" max="2" width="13" bestFit="1" customWidth="1"/>
  </cols>
  <sheetData>
    <row r="1" spans="1:5">
      <c r="A1" s="1"/>
      <c r="B1" s="227" t="s">
        <v>277</v>
      </c>
      <c r="C1" s="226"/>
      <c r="D1" s="226"/>
      <c r="E1" s="226"/>
    </row>
    <row r="2" spans="1:5" ht="17">
      <c r="A2" s="1"/>
      <c r="B2" s="31" t="s">
        <v>125</v>
      </c>
      <c r="C2" s="31" t="s">
        <v>126</v>
      </c>
      <c r="D2" s="31" t="s">
        <v>230</v>
      </c>
      <c r="E2" s="31" t="s">
        <v>231</v>
      </c>
    </row>
    <row r="3" spans="1:5">
      <c r="A3">
        <v>2015</v>
      </c>
      <c r="B3">
        <v>530.5</v>
      </c>
      <c r="C3">
        <v>1165.69</v>
      </c>
      <c r="D3">
        <v>1179.07</v>
      </c>
      <c r="E3">
        <v>1299.25</v>
      </c>
    </row>
    <row r="4" spans="1:5">
      <c r="A4">
        <v>2016</v>
      </c>
      <c r="B4">
        <v>443.91</v>
      </c>
      <c r="C4">
        <v>1070.44</v>
      </c>
      <c r="D4">
        <v>1075.8599999999999</v>
      </c>
      <c r="E4">
        <v>1182.3599999999999</v>
      </c>
    </row>
    <row r="5" spans="1:5">
      <c r="A5">
        <v>2017</v>
      </c>
      <c r="B5">
        <v>526.99</v>
      </c>
      <c r="C5">
        <v>1161.83</v>
      </c>
      <c r="D5">
        <v>1169.97</v>
      </c>
      <c r="E5">
        <v>1282.69</v>
      </c>
    </row>
    <row r="6" spans="1:5">
      <c r="A6">
        <v>2018</v>
      </c>
      <c r="B6">
        <v>645.08000000000004</v>
      </c>
      <c r="C6">
        <v>1278.46</v>
      </c>
      <c r="D6">
        <v>1286.04</v>
      </c>
      <c r="E6">
        <v>1391.91</v>
      </c>
    </row>
    <row r="7" spans="1:5">
      <c r="A7">
        <v>2019</v>
      </c>
      <c r="B7">
        <v>626.69000000000005</v>
      </c>
      <c r="C7">
        <v>1228.3499999999999</v>
      </c>
      <c r="D7">
        <v>1230.07</v>
      </c>
      <c r="E7">
        <v>1340.1</v>
      </c>
    </row>
    <row r="8" spans="1:5">
      <c r="A8">
        <v>2020</v>
      </c>
      <c r="B8">
        <v>447.59</v>
      </c>
      <c r="C8">
        <v>1074.49</v>
      </c>
      <c r="D8">
        <v>1080.19</v>
      </c>
      <c r="E8">
        <v>1212.7</v>
      </c>
    </row>
    <row r="10" spans="1:5">
      <c r="A10" s="23" t="str">
        <f>B1</f>
        <v>경유(won/L)</v>
      </c>
      <c r="C10" s="66">
        <v>2020</v>
      </c>
      <c r="D10" s="66">
        <v>2021</v>
      </c>
    </row>
    <row r="11" spans="1:5" ht="17">
      <c r="A11" s="61" t="s">
        <v>125</v>
      </c>
      <c r="B11" t="s">
        <v>240</v>
      </c>
      <c r="C11" s="71">
        <f>B8</f>
        <v>447.59</v>
      </c>
      <c r="D11" s="71">
        <f>B7</f>
        <v>626.69000000000005</v>
      </c>
    </row>
    <row r="12" spans="1:5" ht="17">
      <c r="A12" s="61" t="s">
        <v>64</v>
      </c>
      <c r="B12" t="s">
        <v>232</v>
      </c>
      <c r="C12" s="37">
        <f>'energy convesion standard'!E8</f>
        <v>9030</v>
      </c>
    </row>
    <row r="13" spans="1:5">
      <c r="B13" t="s">
        <v>233</v>
      </c>
      <c r="C13">
        <f>C11/$C$12</f>
        <v>4.9566998892580288E-2</v>
      </c>
      <c r="D13" s="62">
        <f>D11/$C$12</f>
        <v>6.9400885935769666E-2</v>
      </c>
    </row>
    <row r="14" spans="1:5" ht="17">
      <c r="D14" s="1" t="s">
        <v>243</v>
      </c>
    </row>
    <row r="15" spans="1:5" ht="17">
      <c r="A15" s="61" t="s">
        <v>459</v>
      </c>
    </row>
    <row r="21" spans="1:1">
      <c r="A21" s="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F1CE-464E-4A06-A724-14B50AF5386B}">
  <sheetPr codeName="Sheet9"/>
  <dimension ref="A1:L42"/>
  <sheetViews>
    <sheetView workbookViewId="0">
      <selection activeCell="G14" sqref="G14"/>
    </sheetView>
    <sheetView workbookViewId="1"/>
  </sheetViews>
  <sheetFormatPr defaultColWidth="8.7265625" defaultRowHeight="14.5"/>
  <cols>
    <col min="1" max="1" width="10.7265625" customWidth="1"/>
    <col min="2" max="2" width="12" customWidth="1"/>
    <col min="3" max="3" width="13" bestFit="1" customWidth="1"/>
    <col min="4" max="4" width="11.453125" bestFit="1" customWidth="1"/>
    <col min="5" max="5" width="9.26953125" bestFit="1" customWidth="1"/>
    <col min="6" max="6" width="12" customWidth="1"/>
    <col min="7" max="7" width="13" bestFit="1" customWidth="1"/>
    <col min="8" max="9" width="9.26953125" bestFit="1" customWidth="1"/>
    <col min="10" max="10" width="12.7265625" customWidth="1"/>
    <col min="11" max="11" width="13" bestFit="1" customWidth="1"/>
    <col min="12" max="12" width="10" bestFit="1" customWidth="1"/>
  </cols>
  <sheetData>
    <row r="1" spans="1:12">
      <c r="B1" s="53" t="s">
        <v>204</v>
      </c>
      <c r="C1" s="1"/>
      <c r="D1" s="1"/>
      <c r="E1" s="1"/>
      <c r="F1" s="54" t="s">
        <v>203</v>
      </c>
      <c r="G1" s="1"/>
      <c r="H1" s="1"/>
      <c r="I1" s="1"/>
      <c r="J1" s="54" t="s">
        <v>202</v>
      </c>
      <c r="K1" s="1"/>
      <c r="L1" s="1"/>
    </row>
    <row r="2" spans="1:12">
      <c r="B2" s="1" t="s">
        <v>121</v>
      </c>
      <c r="C2" s="54" t="s">
        <v>122</v>
      </c>
      <c r="D2" s="1" t="s">
        <v>123</v>
      </c>
      <c r="E2" s="54" t="s">
        <v>124</v>
      </c>
      <c r="F2" s="54" t="s">
        <v>125</v>
      </c>
      <c r="G2" s="54" t="s">
        <v>126</v>
      </c>
      <c r="H2" s="54" t="s">
        <v>123</v>
      </c>
      <c r="I2" s="54" t="s">
        <v>124</v>
      </c>
      <c r="J2" s="54" t="s">
        <v>125</v>
      </c>
      <c r="K2" s="54" t="s">
        <v>126</v>
      </c>
      <c r="L2" s="54" t="s">
        <v>123</v>
      </c>
    </row>
    <row r="3" spans="1:12">
      <c r="A3">
        <v>2015</v>
      </c>
      <c r="B3" s="32">
        <v>642.52</v>
      </c>
      <c r="C3" s="32">
        <v>727.07</v>
      </c>
      <c r="D3" s="32">
        <v>1037.6600000000001</v>
      </c>
      <c r="E3" s="32">
        <v>1801.3</v>
      </c>
      <c r="F3" s="32">
        <v>681.14</v>
      </c>
      <c r="G3" s="32">
        <v>1170.6199999999999</v>
      </c>
      <c r="H3" s="32">
        <v>1098.1400000000001</v>
      </c>
      <c r="I3" s="32">
        <v>2034.08</v>
      </c>
      <c r="J3" s="32"/>
      <c r="K3" s="32">
        <v>683.64</v>
      </c>
      <c r="L3" s="32">
        <v>806.44</v>
      </c>
    </row>
    <row r="4" spans="1:12">
      <c r="A4">
        <v>2016</v>
      </c>
      <c r="B4" s="32">
        <v>510.71</v>
      </c>
      <c r="C4" s="32">
        <v>582.16</v>
      </c>
      <c r="D4" s="32">
        <v>899.18</v>
      </c>
      <c r="E4" s="32">
        <v>1690.02</v>
      </c>
      <c r="F4" s="32">
        <v>554.48</v>
      </c>
      <c r="G4" s="32">
        <v>1031.3</v>
      </c>
      <c r="H4" s="32">
        <v>966.95</v>
      </c>
      <c r="I4" s="32">
        <v>1914.71</v>
      </c>
      <c r="J4" s="32"/>
      <c r="K4" s="32">
        <v>602.28</v>
      </c>
      <c r="L4" s="32">
        <v>734.14</v>
      </c>
    </row>
    <row r="5" spans="1:12">
      <c r="A5">
        <v>2017</v>
      </c>
      <c r="B5" s="32">
        <v>645.85</v>
      </c>
      <c r="C5" s="32">
        <v>730.82</v>
      </c>
      <c r="D5" s="32">
        <v>1058.0899999999999</v>
      </c>
      <c r="E5" s="32">
        <v>1833.66</v>
      </c>
      <c r="F5" s="32">
        <v>689.88</v>
      </c>
      <c r="G5" s="32">
        <v>1180.23</v>
      </c>
      <c r="H5" s="32">
        <v>1126.48</v>
      </c>
      <c r="I5" s="32">
        <v>2069.7800000000002</v>
      </c>
      <c r="J5" s="32"/>
      <c r="K5" s="32">
        <v>689.25</v>
      </c>
      <c r="L5" s="32">
        <v>826.43</v>
      </c>
    </row>
    <row r="6" spans="1:12">
      <c r="A6">
        <v>2018</v>
      </c>
      <c r="B6" s="32">
        <v>719.81</v>
      </c>
      <c r="C6" s="32">
        <v>812.18</v>
      </c>
      <c r="D6" s="32">
        <v>1150.3699999999999</v>
      </c>
      <c r="E6" s="32">
        <v>1920.51</v>
      </c>
      <c r="F6" s="32">
        <v>751.18</v>
      </c>
      <c r="G6" s="32">
        <v>1239.74</v>
      </c>
      <c r="H6" s="32">
        <v>1213.3599999999999</v>
      </c>
      <c r="I6" s="32">
        <v>2173.9699999999998</v>
      </c>
      <c r="J6" s="32"/>
      <c r="K6" s="32">
        <v>724.01</v>
      </c>
      <c r="L6" s="32">
        <v>874.59</v>
      </c>
    </row>
    <row r="7" spans="1:12">
      <c r="A7">
        <v>2019</v>
      </c>
      <c r="B7" s="32">
        <v>634.64</v>
      </c>
      <c r="C7" s="32">
        <v>718.49</v>
      </c>
      <c r="D7" s="32">
        <v>1061.51</v>
      </c>
      <c r="E7" s="32">
        <v>1869.67</v>
      </c>
      <c r="F7" s="32">
        <v>659.76</v>
      </c>
      <c r="G7" s="32">
        <v>1121.3599999999999</v>
      </c>
      <c r="H7" s="32">
        <v>1129.27</v>
      </c>
      <c r="I7" s="32">
        <v>2137.0500000000002</v>
      </c>
      <c r="J7" s="32"/>
      <c r="K7" s="32">
        <v>654.87</v>
      </c>
      <c r="L7" s="32">
        <v>806.24</v>
      </c>
    </row>
    <row r="8" spans="1:12">
      <c r="A8">
        <v>2020</v>
      </c>
      <c r="B8" s="32">
        <v>594</v>
      </c>
      <c r="C8" s="32">
        <v>673.79</v>
      </c>
      <c r="D8" s="32">
        <v>1029.97</v>
      </c>
      <c r="E8" s="32">
        <v>1859.75</v>
      </c>
      <c r="F8" s="32">
        <v>630.27</v>
      </c>
      <c r="G8" s="32">
        <v>1114.6600000000001</v>
      </c>
      <c r="H8" s="32">
        <v>1119.8399999999999</v>
      </c>
      <c r="I8" s="32">
        <v>2139.67</v>
      </c>
      <c r="J8" s="32"/>
      <c r="K8" s="32">
        <v>650.96</v>
      </c>
      <c r="L8" s="32">
        <v>797.85</v>
      </c>
    </row>
    <row r="10" spans="1:12" ht="17">
      <c r="A10" s="31" t="str">
        <f>B1</f>
        <v>프로판(won/kg)</v>
      </c>
      <c r="B10" s="1"/>
      <c r="C10" s="67">
        <v>2020</v>
      </c>
      <c r="D10" s="66">
        <v>2021</v>
      </c>
    </row>
    <row r="11" spans="1:12" ht="17">
      <c r="A11" s="61" t="s">
        <v>121</v>
      </c>
      <c r="B11" t="s">
        <v>62</v>
      </c>
      <c r="C11" s="57">
        <f>B8*1000</f>
        <v>594000</v>
      </c>
      <c r="D11" s="63">
        <f>B7*1000</f>
        <v>634640</v>
      </c>
    </row>
    <row r="12" spans="1:12">
      <c r="A12" s="23" t="s">
        <v>64</v>
      </c>
      <c r="B12" t="s">
        <v>219</v>
      </c>
      <c r="C12" s="57">
        <f>'energy convesion standard'!E12</f>
        <v>12040</v>
      </c>
      <c r="D12" s="57"/>
    </row>
    <row r="13" spans="1:12">
      <c r="B13" t="s">
        <v>239</v>
      </c>
      <c r="C13" s="57">
        <f>C12*1000</f>
        <v>12040000</v>
      </c>
      <c r="D13" s="57"/>
    </row>
    <row r="14" spans="1:12">
      <c r="B14" t="s">
        <v>67</v>
      </c>
      <c r="C14">
        <f>$C$11/$C$13</f>
        <v>4.9335548172757475E-2</v>
      </c>
      <c r="D14">
        <f>D11/$C$13</f>
        <v>5.2710963455149501E-2</v>
      </c>
    </row>
    <row r="16" spans="1:12" ht="17">
      <c r="A16" s="31" t="str">
        <f>F1</f>
        <v>일반용부탄(won/kg)</v>
      </c>
      <c r="B16" s="1"/>
      <c r="C16" s="66">
        <v>2020</v>
      </c>
      <c r="D16" s="66">
        <v>2021</v>
      </c>
    </row>
    <row r="17" spans="1:4" ht="17">
      <c r="A17" s="61" t="s">
        <v>125</v>
      </c>
      <c r="B17" t="s">
        <v>62</v>
      </c>
      <c r="C17" s="64">
        <f>F8*1000</f>
        <v>630270</v>
      </c>
      <c r="D17" s="65">
        <f>F7*1000</f>
        <v>659760</v>
      </c>
    </row>
    <row r="18" spans="1:4">
      <c r="A18" s="23" t="s">
        <v>64</v>
      </c>
      <c r="B18" t="s">
        <v>219</v>
      </c>
      <c r="C18" s="64">
        <f>'energy convesion standard'!E13</f>
        <v>11820</v>
      </c>
      <c r="D18" s="64"/>
    </row>
    <row r="19" spans="1:4">
      <c r="B19" t="s">
        <v>239</v>
      </c>
      <c r="C19" s="64">
        <f>C18*1000</f>
        <v>11820000</v>
      </c>
      <c r="D19" s="64"/>
    </row>
    <row r="20" spans="1:4">
      <c r="B20" t="s">
        <v>67</v>
      </c>
      <c r="C20">
        <f>$C$17/$C$19</f>
        <v>5.332233502538071E-2</v>
      </c>
      <c r="D20">
        <f>D17/$C$19</f>
        <v>5.5817258883248733E-2</v>
      </c>
    </row>
    <row r="22" spans="1:4" ht="17">
      <c r="A22" s="31" t="str">
        <f>J1</f>
        <v>자동차용부탄(won/L)</v>
      </c>
      <c r="B22" s="1"/>
      <c r="C22" s="66">
        <v>2020</v>
      </c>
      <c r="D22" s="66">
        <v>2021</v>
      </c>
    </row>
    <row r="23" spans="1:4" ht="17">
      <c r="A23" s="61" t="s">
        <v>126</v>
      </c>
      <c r="B23" t="s">
        <v>62</v>
      </c>
      <c r="C23" s="64">
        <f>K8*1000</f>
        <v>650960</v>
      </c>
      <c r="D23" s="65">
        <f>K7*1000</f>
        <v>654870</v>
      </c>
    </row>
    <row r="24" spans="1:4">
      <c r="A24" s="23" t="s">
        <v>64</v>
      </c>
      <c r="B24" t="s">
        <v>219</v>
      </c>
      <c r="C24" s="64">
        <f>'energy convesion standard'!E13</f>
        <v>11820</v>
      </c>
      <c r="D24" s="64"/>
    </row>
    <row r="25" spans="1:4">
      <c r="B25" t="s">
        <v>239</v>
      </c>
      <c r="C25" s="64">
        <f>C24*1000</f>
        <v>11820000</v>
      </c>
      <c r="D25" s="64"/>
    </row>
    <row r="26" spans="1:4">
      <c r="B26" t="s">
        <v>67</v>
      </c>
      <c r="C26">
        <f>C23/$C$25</f>
        <v>5.5072758037225042E-2</v>
      </c>
      <c r="D26">
        <f>D23/$C$25</f>
        <v>5.5403553299492383E-2</v>
      </c>
    </row>
    <row r="27" spans="1:4" ht="17">
      <c r="D27" s="23" t="s">
        <v>242</v>
      </c>
    </row>
    <row r="30" spans="1:4">
      <c r="B30" s="23" t="s">
        <v>237</v>
      </c>
    </row>
    <row r="31" spans="1:4">
      <c r="B31" t="s">
        <v>195</v>
      </c>
      <c r="C31" t="s">
        <v>120</v>
      </c>
    </row>
    <row r="32" spans="1:4" ht="17">
      <c r="B32" t="s">
        <v>235</v>
      </c>
    </row>
    <row r="33" spans="1:3">
      <c r="B33" t="s">
        <v>234</v>
      </c>
      <c r="C33" t="s">
        <v>182</v>
      </c>
    </row>
    <row r="34" spans="1:3" ht="17">
      <c r="B34" t="s">
        <v>236</v>
      </c>
    </row>
    <row r="35" spans="1:3">
      <c r="A35" s="1" t="s">
        <v>4</v>
      </c>
      <c r="B35" t="s">
        <v>234</v>
      </c>
    </row>
    <row r="36" spans="1:3">
      <c r="A36" s="1" t="s">
        <v>5</v>
      </c>
    </row>
    <row r="37" spans="1:3">
      <c r="A37" s="1" t="s">
        <v>6</v>
      </c>
      <c r="B37" t="s">
        <v>195</v>
      </c>
    </row>
    <row r="38" spans="1:3">
      <c r="A38" s="1" t="s">
        <v>7</v>
      </c>
      <c r="B38" t="s">
        <v>195</v>
      </c>
    </row>
    <row r="39" spans="1:3">
      <c r="A39" s="1" t="s">
        <v>8</v>
      </c>
      <c r="B39" t="s">
        <v>238</v>
      </c>
    </row>
    <row r="40" spans="1:3">
      <c r="A40" s="1" t="s">
        <v>9</v>
      </c>
      <c r="B40" t="s">
        <v>195</v>
      </c>
    </row>
    <row r="41" spans="1:3">
      <c r="A41" s="1" t="s">
        <v>10</v>
      </c>
    </row>
    <row r="42" spans="1:3">
      <c r="A42" s="1" t="s">
        <v>11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E87-74FD-4A59-9860-6E6AB9B9B076}">
  <sheetPr codeName="Sheet10"/>
  <dimension ref="A1:E34"/>
  <sheetViews>
    <sheetView workbookViewId="0">
      <selection activeCell="C12" sqref="C12"/>
    </sheetView>
    <sheetView workbookViewId="1"/>
  </sheetViews>
  <sheetFormatPr defaultColWidth="8.7265625" defaultRowHeight="14.5"/>
  <sheetData>
    <row r="1" spans="1:5">
      <c r="A1" s="1"/>
      <c r="B1" s="227" t="s">
        <v>279</v>
      </c>
      <c r="C1" s="226"/>
      <c r="D1" s="226"/>
      <c r="E1" s="226"/>
    </row>
    <row r="2" spans="1:5" ht="17">
      <c r="A2" s="1"/>
      <c r="B2" s="31" t="s">
        <v>125</v>
      </c>
      <c r="C2" s="31" t="s">
        <v>126</v>
      </c>
      <c r="D2" s="31" t="s">
        <v>230</v>
      </c>
      <c r="E2" s="31" t="s">
        <v>231</v>
      </c>
    </row>
    <row r="3" spans="1:5">
      <c r="A3">
        <v>2015</v>
      </c>
      <c r="B3">
        <v>507.4</v>
      </c>
      <c r="C3">
        <v>638.35</v>
      </c>
      <c r="D3">
        <v>670.95</v>
      </c>
      <c r="E3">
        <v>948.54</v>
      </c>
    </row>
    <row r="4" spans="1:5">
      <c r="A4">
        <v>2016</v>
      </c>
      <c r="B4">
        <v>424.43</v>
      </c>
      <c r="C4">
        <v>547.09</v>
      </c>
      <c r="D4">
        <v>574.41</v>
      </c>
      <c r="E4">
        <v>784.4</v>
      </c>
    </row>
    <row r="5" spans="1:5">
      <c r="A5">
        <v>2017</v>
      </c>
      <c r="B5">
        <v>505.99</v>
      </c>
      <c r="C5">
        <v>636.80999999999995</v>
      </c>
      <c r="D5">
        <v>659.99</v>
      </c>
      <c r="E5">
        <v>851.83</v>
      </c>
    </row>
    <row r="6" spans="1:5">
      <c r="A6">
        <v>2018</v>
      </c>
      <c r="B6">
        <v>635.11</v>
      </c>
      <c r="C6">
        <v>778.83</v>
      </c>
      <c r="D6">
        <v>797.35</v>
      </c>
      <c r="E6">
        <v>943</v>
      </c>
    </row>
    <row r="7" spans="1:5">
      <c r="A7">
        <v>2019</v>
      </c>
      <c r="B7">
        <v>616.80999999999995</v>
      </c>
      <c r="C7">
        <v>758.7</v>
      </c>
      <c r="D7">
        <v>780.73</v>
      </c>
      <c r="E7">
        <v>962.37</v>
      </c>
    </row>
    <row r="8" spans="1:5">
      <c r="A8">
        <v>2020</v>
      </c>
      <c r="B8">
        <v>396.7</v>
      </c>
      <c r="C8">
        <v>516.58000000000004</v>
      </c>
      <c r="D8">
        <v>592.1</v>
      </c>
      <c r="E8">
        <v>870.09</v>
      </c>
    </row>
    <row r="10" spans="1:5">
      <c r="A10" s="23" t="str">
        <f>B1</f>
        <v>등유(won/L)</v>
      </c>
      <c r="C10" s="66">
        <v>2020</v>
      </c>
      <c r="D10" s="66">
        <v>2021</v>
      </c>
    </row>
    <row r="11" spans="1:5" ht="17">
      <c r="A11" s="61" t="s">
        <v>247</v>
      </c>
      <c r="B11" t="s">
        <v>240</v>
      </c>
      <c r="C11">
        <f>B8</f>
        <v>396.7</v>
      </c>
      <c r="D11" s="62">
        <f>B7</f>
        <v>616.80999999999995</v>
      </c>
    </row>
    <row r="12" spans="1:5" ht="17">
      <c r="A12" s="61" t="s">
        <v>64</v>
      </c>
      <c r="B12" t="s">
        <v>232</v>
      </c>
      <c r="C12" s="37">
        <f>'energy convesion standard'!E7</f>
        <v>8770</v>
      </c>
    </row>
    <row r="13" spans="1:5">
      <c r="B13" t="s">
        <v>233</v>
      </c>
      <c r="C13">
        <f>C11/$C$12</f>
        <v>4.5233751425313565E-2</v>
      </c>
      <c r="D13">
        <f>D11/$C$12</f>
        <v>7.0331812998859738E-2</v>
      </c>
    </row>
    <row r="14" spans="1:5">
      <c r="D14" s="23" t="s">
        <v>241</v>
      </c>
    </row>
    <row r="34" spans="1:3">
      <c r="A34" t="s">
        <v>289</v>
      </c>
      <c r="B34">
        <v>76.63</v>
      </c>
      <c r="C34" t="s">
        <v>290</v>
      </c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021A-86F7-4A36-8D95-D4465F243F0D}">
  <dimension ref="A1:D10"/>
  <sheetViews>
    <sheetView workbookViewId="0"/>
    <sheetView workbookViewId="1"/>
  </sheetViews>
  <sheetFormatPr defaultColWidth="8.7265625" defaultRowHeight="14.5"/>
  <cols>
    <col min="2" max="2" width="9.26953125"/>
  </cols>
  <sheetData>
    <row r="1" spans="1:4" ht="17">
      <c r="C1" s="1" t="s">
        <v>288</v>
      </c>
      <c r="D1" s="1"/>
    </row>
    <row r="2" spans="1:4" ht="17">
      <c r="C2" s="31" t="s">
        <v>280</v>
      </c>
      <c r="D2" s="1"/>
    </row>
    <row r="3" spans="1:4">
      <c r="D3">
        <v>2020</v>
      </c>
    </row>
    <row r="4" spans="1:4" ht="16.5" customHeight="1">
      <c r="A4" s="228" t="s">
        <v>39</v>
      </c>
      <c r="B4" t="s">
        <v>281</v>
      </c>
      <c r="C4" t="s">
        <v>285</v>
      </c>
      <c r="D4">
        <v>65.23</v>
      </c>
    </row>
    <row r="5" spans="1:4" ht="17">
      <c r="A5" s="228"/>
      <c r="B5" s="8" t="s">
        <v>282</v>
      </c>
    </row>
    <row r="6" spans="1:4" ht="17">
      <c r="A6" s="228" t="s">
        <v>283</v>
      </c>
      <c r="B6" s="8" t="s">
        <v>281</v>
      </c>
      <c r="C6" t="s">
        <v>285</v>
      </c>
      <c r="D6">
        <v>84.69</v>
      </c>
    </row>
    <row r="7" spans="1:4" ht="17">
      <c r="A7" s="228"/>
      <c r="B7" s="8" t="s">
        <v>282</v>
      </c>
    </row>
    <row r="8" spans="1:4" ht="17">
      <c r="A8" s="228" t="s">
        <v>284</v>
      </c>
      <c r="B8" s="8" t="s">
        <v>281</v>
      </c>
      <c r="C8" t="s">
        <v>285</v>
      </c>
      <c r="D8">
        <v>73.97</v>
      </c>
    </row>
    <row r="9" spans="1:4" ht="17">
      <c r="A9" s="228"/>
      <c r="B9" s="8" t="s">
        <v>282</v>
      </c>
    </row>
    <row r="10" spans="1:4" ht="17">
      <c r="A10" s="23" t="s">
        <v>109</v>
      </c>
      <c r="B10" s="8"/>
    </row>
  </sheetData>
  <mergeCells count="3">
    <mergeCell ref="A4:A5"/>
    <mergeCell ref="A6:A7"/>
    <mergeCell ref="A8:A9"/>
  </mergeCells>
  <phoneticPr fontId="2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A186-D15A-4D84-B861-252D4D772BC9}">
  <sheetPr codeName="Sheet11"/>
  <dimension ref="A1:D18"/>
  <sheetViews>
    <sheetView workbookViewId="0">
      <selection sqref="A1:A2"/>
    </sheetView>
    <sheetView workbookViewId="1">
      <selection sqref="A1:A2"/>
    </sheetView>
  </sheetViews>
  <sheetFormatPr defaultColWidth="9.26953125" defaultRowHeight="14.5"/>
  <cols>
    <col min="1" max="16384" width="9.26953125" style="10"/>
  </cols>
  <sheetData>
    <row r="1" spans="1:4" ht="17">
      <c r="A1" s="229"/>
      <c r="B1" s="229" t="s">
        <v>254</v>
      </c>
      <c r="C1" s="229"/>
      <c r="D1" s="229"/>
    </row>
    <row r="2" spans="1:4" ht="17">
      <c r="A2" s="229"/>
      <c r="B2" s="55" t="s">
        <v>197</v>
      </c>
      <c r="C2" s="55" t="s">
        <v>198</v>
      </c>
      <c r="D2" s="55" t="s">
        <v>199</v>
      </c>
    </row>
    <row r="3" spans="1:4">
      <c r="A3" s="10">
        <v>2015</v>
      </c>
      <c r="B3" s="10">
        <v>478.47</v>
      </c>
      <c r="C3" s="10">
        <v>548.34</v>
      </c>
      <c r="D3" s="10">
        <v>612.07000000000005</v>
      </c>
    </row>
    <row r="4" spans="1:4">
      <c r="A4" s="10">
        <v>2016</v>
      </c>
      <c r="B4" s="10">
        <v>384.46</v>
      </c>
      <c r="C4" s="10">
        <v>444.93</v>
      </c>
      <c r="D4" s="10">
        <v>520.6</v>
      </c>
    </row>
    <row r="5" spans="1:4">
      <c r="A5" s="10">
        <v>2017</v>
      </c>
      <c r="B5" s="10">
        <v>493.61</v>
      </c>
      <c r="C5" s="10">
        <v>564.99</v>
      </c>
      <c r="D5" s="10">
        <v>619.53</v>
      </c>
    </row>
    <row r="6" spans="1:4">
      <c r="A6" s="10">
        <v>2018</v>
      </c>
      <c r="B6" s="10">
        <v>591.12</v>
      </c>
      <c r="C6" s="10">
        <v>672.26</v>
      </c>
      <c r="D6" s="10">
        <v>734.79</v>
      </c>
    </row>
    <row r="7" spans="1:4">
      <c r="A7" s="10">
        <v>2019</v>
      </c>
      <c r="B7" s="10">
        <v>602.28</v>
      </c>
      <c r="C7" s="10">
        <v>684.53</v>
      </c>
      <c r="D7" s="10">
        <v>743.94</v>
      </c>
    </row>
    <row r="8" spans="1:4">
      <c r="A8" s="10">
        <v>2020</v>
      </c>
      <c r="B8" s="10">
        <v>469.82</v>
      </c>
      <c r="C8" s="10">
        <v>538.82000000000005</v>
      </c>
      <c r="D8" s="10">
        <v>592.05999999999995</v>
      </c>
    </row>
    <row r="10" spans="1:4">
      <c r="A10" s="56" t="str">
        <f>B1</f>
        <v>B - C(won/L)</v>
      </c>
      <c r="C10" s="68">
        <v>2020</v>
      </c>
      <c r="D10" s="68">
        <v>2021</v>
      </c>
    </row>
    <row r="11" spans="1:4">
      <c r="A11" s="56" t="s">
        <v>246</v>
      </c>
      <c r="C11" s="10">
        <f>B8</f>
        <v>469.82</v>
      </c>
      <c r="D11" s="69">
        <f>B7</f>
        <v>602.28</v>
      </c>
    </row>
    <row r="12" spans="1:4" ht="17">
      <c r="A12" s="42" t="s">
        <v>201</v>
      </c>
      <c r="B12" s="10" t="s">
        <v>244</v>
      </c>
      <c r="C12" s="51">
        <f>'energy convesion standard'!E11</f>
        <v>9960</v>
      </c>
    </row>
    <row r="13" spans="1:4">
      <c r="B13" s="10" t="s">
        <v>245</v>
      </c>
      <c r="C13" s="10">
        <f>C11/$C$12</f>
        <v>4.7170682730923695E-2</v>
      </c>
      <c r="D13" s="10">
        <f>D11/$C$12</f>
        <v>6.0469879518072284E-2</v>
      </c>
    </row>
    <row r="14" spans="1:4">
      <c r="D14" s="56" t="s">
        <v>248</v>
      </c>
    </row>
    <row r="16" spans="1:4" ht="17">
      <c r="A16" s="42" t="s">
        <v>459</v>
      </c>
    </row>
    <row r="17" spans="1:1" ht="17">
      <c r="A17" s="50"/>
    </row>
    <row r="18" spans="1:1">
      <c r="A18" s="13"/>
    </row>
  </sheetData>
  <mergeCells count="2">
    <mergeCell ref="A1:A2"/>
    <mergeCell ref="B1:D1"/>
  </mergeCells>
  <phoneticPr fontId="27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D804-EDF6-4BF3-9FC2-99C1FE5DE8D6}">
  <sheetPr codeName="Sheet12"/>
  <dimension ref="A1:F71"/>
  <sheetViews>
    <sheetView workbookViewId="0">
      <selection activeCell="D16" sqref="D16"/>
    </sheetView>
    <sheetView workbookViewId="1"/>
  </sheetViews>
  <sheetFormatPr defaultColWidth="9.26953125" defaultRowHeight="14.5"/>
  <cols>
    <col min="1" max="1" width="10.26953125" style="10" customWidth="1"/>
    <col min="2" max="4" width="13" style="10" bestFit="1" customWidth="1"/>
    <col min="5" max="5" width="10.26953125" style="10" bestFit="1" customWidth="1"/>
    <col min="6" max="6" width="11.453125" style="10" bestFit="1" customWidth="1"/>
    <col min="7" max="16384" width="9.26953125" style="10"/>
  </cols>
  <sheetData>
    <row r="1" spans="1:6">
      <c r="C1" s="230">
        <v>2020</v>
      </c>
      <c r="D1" s="230"/>
      <c r="E1" s="230">
        <v>2021</v>
      </c>
      <c r="F1" s="230"/>
    </row>
    <row r="2" spans="1:6" ht="17">
      <c r="A2" s="231" t="s">
        <v>225</v>
      </c>
      <c r="B2" s="231"/>
      <c r="C2" s="16" t="s">
        <v>206</v>
      </c>
      <c r="D2" s="16" t="s">
        <v>207</v>
      </c>
      <c r="E2" s="16" t="s">
        <v>206</v>
      </c>
      <c r="F2" s="16" t="s">
        <v>207</v>
      </c>
    </row>
    <row r="3" spans="1:6" ht="17">
      <c r="A3" s="55" t="s">
        <v>208</v>
      </c>
      <c r="B3" s="55" t="s">
        <v>209</v>
      </c>
      <c r="C3" s="60">
        <v>86446</v>
      </c>
      <c r="D3" s="60">
        <v>585342</v>
      </c>
      <c r="E3" s="60">
        <v>78032</v>
      </c>
      <c r="F3" s="60">
        <v>546280</v>
      </c>
    </row>
    <row r="4" spans="1:6" ht="16.5" customHeight="1">
      <c r="A4" s="228" t="s">
        <v>210</v>
      </c>
      <c r="B4" s="10" t="s">
        <v>211</v>
      </c>
      <c r="C4" s="59">
        <v>37.31</v>
      </c>
      <c r="D4" s="59">
        <v>43.64</v>
      </c>
      <c r="E4" s="59">
        <v>71.73</v>
      </c>
      <c r="F4" s="59">
        <v>62.72</v>
      </c>
    </row>
    <row r="5" spans="1:6">
      <c r="A5" s="228"/>
      <c r="B5" s="10" t="s">
        <v>212</v>
      </c>
      <c r="C5" s="59">
        <v>39.21</v>
      </c>
      <c r="D5" s="59">
        <v>45.91</v>
      </c>
      <c r="E5" s="59">
        <v>73.42</v>
      </c>
      <c r="F5" s="59">
        <v>64.400000000000006</v>
      </c>
    </row>
    <row r="6" spans="1:6">
      <c r="A6" s="228"/>
      <c r="B6" s="10" t="s">
        <v>213</v>
      </c>
      <c r="C6" s="59">
        <v>39.22</v>
      </c>
      <c r="D6" s="83">
        <v>45.92</v>
      </c>
      <c r="E6" s="59">
        <v>73.42</v>
      </c>
      <c r="F6" s="83">
        <v>64.41</v>
      </c>
    </row>
    <row r="7" spans="1:6" ht="16.5" customHeight="1">
      <c r="A7" s="230" t="s">
        <v>214</v>
      </c>
      <c r="B7" s="10" t="s">
        <v>211</v>
      </c>
      <c r="C7" s="58">
        <v>3225041</v>
      </c>
      <c r="D7" s="58">
        <v>25440490</v>
      </c>
      <c r="E7" s="58">
        <v>5597336</v>
      </c>
      <c r="F7" s="58">
        <v>34259992</v>
      </c>
    </row>
    <row r="8" spans="1:6">
      <c r="A8" s="230"/>
      <c r="B8" s="10" t="s">
        <v>212</v>
      </c>
      <c r="C8" s="58">
        <v>3389678</v>
      </c>
      <c r="D8" s="58">
        <v>26873116</v>
      </c>
      <c r="E8" s="58">
        <v>5728768</v>
      </c>
      <c r="F8" s="58">
        <v>35181772</v>
      </c>
    </row>
    <row r="9" spans="1:6">
      <c r="A9" s="230"/>
      <c r="B9" s="10" t="s">
        <v>215</v>
      </c>
      <c r="C9" s="58">
        <v>3390168</v>
      </c>
      <c r="D9" s="58">
        <v>26877518</v>
      </c>
      <c r="E9" s="58">
        <v>5728264</v>
      </c>
      <c r="F9" s="58">
        <v>35185101</v>
      </c>
    </row>
    <row r="10" spans="1:6" ht="17">
      <c r="A10" s="10" t="s">
        <v>216</v>
      </c>
      <c r="B10" s="10" t="s">
        <v>217</v>
      </c>
      <c r="C10" s="58">
        <v>38849</v>
      </c>
      <c r="D10" s="58">
        <v>268738</v>
      </c>
      <c r="E10" s="58">
        <v>53662</v>
      </c>
      <c r="F10" s="58">
        <v>338903</v>
      </c>
    </row>
    <row r="12" spans="1:6">
      <c r="C12" s="10">
        <v>2020</v>
      </c>
      <c r="D12" s="10">
        <v>2021</v>
      </c>
    </row>
    <row r="13" spans="1:6">
      <c r="A13" s="229" t="str">
        <f>A4</f>
        <v>단가($/B)</v>
      </c>
      <c r="B13" s="229"/>
      <c r="C13" s="59">
        <f>D6</f>
        <v>45.92</v>
      </c>
      <c r="D13" s="59">
        <f>F6</f>
        <v>64.41</v>
      </c>
    </row>
    <row r="14" spans="1:6">
      <c r="A14" s="16" t="s">
        <v>218</v>
      </c>
      <c r="B14" s="16" t="s">
        <v>221</v>
      </c>
      <c r="C14" s="10">
        <v>158.98400000000001</v>
      </c>
    </row>
    <row r="15" spans="1:6" ht="17">
      <c r="A15" s="55" t="s">
        <v>64</v>
      </c>
      <c r="B15" s="16" t="s">
        <v>219</v>
      </c>
      <c r="C15" s="51">
        <f>'energy convesion standard'!E5</f>
        <v>10750</v>
      </c>
      <c r="D15" s="51"/>
    </row>
    <row r="16" spans="1:6">
      <c r="A16" s="16"/>
      <c r="B16" s="16" t="s">
        <v>220</v>
      </c>
      <c r="C16" s="10">
        <f>C13/$C$14/$C$15</f>
        <v>2.6868288047707595E-5</v>
      </c>
      <c r="D16" s="10">
        <f>D13/$C$14/$C$15</f>
        <v>3.7686986784687414E-5</v>
      </c>
    </row>
    <row r="18" spans="1:2">
      <c r="A18" s="56" t="s">
        <v>109</v>
      </c>
    </row>
    <row r="19" spans="1:2">
      <c r="A19" s="10" t="s">
        <v>223</v>
      </c>
    </row>
    <row r="20" spans="1:2">
      <c r="A20" s="13" t="s">
        <v>205</v>
      </c>
      <c r="B20" s="13"/>
    </row>
    <row r="21" spans="1:2" ht="17">
      <c r="A21" s="18" t="s">
        <v>224</v>
      </c>
    </row>
    <row r="22" spans="1:2">
      <c r="A22" s="13" t="s">
        <v>222</v>
      </c>
    </row>
    <row r="68" spans="1:1" ht="17">
      <c r="A68" s="18" t="s">
        <v>226</v>
      </c>
    </row>
    <row r="69" spans="1:1">
      <c r="A69" s="10" t="s">
        <v>227</v>
      </c>
    </row>
    <row r="70" spans="1:1" ht="17">
      <c r="A70" s="10" t="s">
        <v>228</v>
      </c>
    </row>
    <row r="71" spans="1:1" ht="17">
      <c r="A71" s="18" t="s">
        <v>229</v>
      </c>
    </row>
  </sheetData>
  <mergeCells count="6">
    <mergeCell ref="A13:B13"/>
    <mergeCell ref="A4:A6"/>
    <mergeCell ref="A7:A9"/>
    <mergeCell ref="C1:D1"/>
    <mergeCell ref="E1:F1"/>
    <mergeCell ref="A2:B2"/>
  </mergeCells>
  <phoneticPr fontId="27" type="noConversion"/>
  <hyperlinks>
    <hyperlink ref="A20" r:id="rId1" xr:uid="{51253933-4983-4DB3-A3BC-D91E57171480}"/>
    <hyperlink ref="A22" r:id="rId2" xr:uid="{D258BDE9-A173-40D8-AF5F-E658E6FC9158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3040-2A2F-4BD2-916A-0668752709D0}">
  <dimension ref="A1:I114"/>
  <sheetViews>
    <sheetView topLeftCell="A92" workbookViewId="0">
      <selection activeCell="E107" sqref="E107"/>
    </sheetView>
    <sheetView workbookViewId="1">
      <selection sqref="A1:F1"/>
    </sheetView>
  </sheetViews>
  <sheetFormatPr defaultColWidth="9.26953125" defaultRowHeight="14.5"/>
  <cols>
    <col min="1" max="1" width="8.81640625" style="10" customWidth="1"/>
    <col min="2" max="2" width="19.453125" style="10" customWidth="1"/>
    <col min="3" max="9" width="26.7265625" style="10" customWidth="1"/>
    <col min="10" max="16384" width="9.26953125" style="10"/>
  </cols>
  <sheetData>
    <row r="1" spans="1:9" ht="45" customHeight="1">
      <c r="A1" s="232" t="s">
        <v>336</v>
      </c>
      <c r="B1" s="233"/>
      <c r="C1" s="233"/>
      <c r="D1" s="233"/>
      <c r="E1" s="233"/>
      <c r="F1" s="233"/>
    </row>
    <row r="3" spans="1:9">
      <c r="A3" s="10" t="s">
        <v>337</v>
      </c>
    </row>
    <row r="4" spans="1:9">
      <c r="I4" s="10" t="s">
        <v>338</v>
      </c>
    </row>
    <row r="5" spans="1:9">
      <c r="A5" s="107" t="s">
        <v>111</v>
      </c>
      <c r="B5" s="107" t="s">
        <v>339</v>
      </c>
      <c r="C5" s="107" t="s">
        <v>340</v>
      </c>
      <c r="D5" s="107" t="s">
        <v>341</v>
      </c>
      <c r="E5" s="107" t="s">
        <v>342</v>
      </c>
      <c r="F5" s="107" t="s">
        <v>343</v>
      </c>
      <c r="G5" s="107" t="s">
        <v>344</v>
      </c>
      <c r="H5" s="107" t="s">
        <v>345</v>
      </c>
      <c r="I5" s="107" t="s">
        <v>346</v>
      </c>
    </row>
    <row r="6" spans="1:9">
      <c r="A6" s="108" t="s">
        <v>347</v>
      </c>
      <c r="B6" s="108" t="s">
        <v>97</v>
      </c>
      <c r="C6" s="108" t="s">
        <v>97</v>
      </c>
      <c r="D6" s="108" t="s">
        <v>97</v>
      </c>
      <c r="E6" s="109">
        <v>2691.4</v>
      </c>
      <c r="F6" s="109">
        <v>11776355.1</v>
      </c>
      <c r="G6" s="108">
        <v>393</v>
      </c>
      <c r="H6" s="110">
        <v>1498297</v>
      </c>
      <c r="I6" s="110">
        <v>-1497904</v>
      </c>
    </row>
    <row r="7" spans="1:9">
      <c r="A7" s="108">
        <v>2018</v>
      </c>
      <c r="B7" s="108" t="s">
        <v>348</v>
      </c>
      <c r="C7" s="108">
        <v>4401310000</v>
      </c>
      <c r="D7" s="108" t="s">
        <v>349</v>
      </c>
      <c r="E7" s="108">
        <v>0</v>
      </c>
      <c r="F7" s="109">
        <v>11107.8</v>
      </c>
      <c r="G7" s="108">
        <v>0</v>
      </c>
      <c r="H7" s="110">
        <v>1953</v>
      </c>
      <c r="I7" s="110">
        <v>-1953</v>
      </c>
    </row>
    <row r="8" spans="1:9">
      <c r="A8" s="108">
        <v>2018</v>
      </c>
      <c r="B8" s="108" t="s">
        <v>348</v>
      </c>
      <c r="C8" s="108">
        <v>4401310000</v>
      </c>
      <c r="D8" s="108" t="s">
        <v>350</v>
      </c>
      <c r="E8" s="108">
        <v>0</v>
      </c>
      <c r="F8" s="108">
        <v>0</v>
      </c>
      <c r="G8" s="108">
        <v>0</v>
      </c>
      <c r="H8" s="108">
        <v>0</v>
      </c>
      <c r="I8" s="108">
        <v>0</v>
      </c>
    </row>
    <row r="9" spans="1:9">
      <c r="A9" s="108">
        <v>2018</v>
      </c>
      <c r="B9" s="108" t="s">
        <v>348</v>
      </c>
      <c r="C9" s="108">
        <v>4401310000</v>
      </c>
      <c r="D9" s="108" t="s">
        <v>351</v>
      </c>
      <c r="E9" s="108">
        <v>0</v>
      </c>
      <c r="F9" s="109">
        <v>40519.5</v>
      </c>
      <c r="G9" s="108">
        <v>0</v>
      </c>
      <c r="H9" s="110">
        <v>7062</v>
      </c>
      <c r="I9" s="110">
        <v>-7062</v>
      </c>
    </row>
    <row r="10" spans="1:9">
      <c r="A10" s="108">
        <v>2018</v>
      </c>
      <c r="B10" s="108" t="s">
        <v>348</v>
      </c>
      <c r="C10" s="108">
        <v>4401310000</v>
      </c>
      <c r="D10" s="108" t="s">
        <v>352</v>
      </c>
      <c r="E10" s="108">
        <v>0</v>
      </c>
      <c r="F10" s="108">
        <v>116.3</v>
      </c>
      <c r="G10" s="108">
        <v>0</v>
      </c>
      <c r="H10" s="108">
        <v>20</v>
      </c>
      <c r="I10" s="108">
        <v>-20</v>
      </c>
    </row>
    <row r="11" spans="1:9">
      <c r="A11" s="108">
        <v>2018</v>
      </c>
      <c r="B11" s="108" t="s">
        <v>348</v>
      </c>
      <c r="C11" s="108">
        <v>4401310000</v>
      </c>
      <c r="D11" s="108" t="s">
        <v>353</v>
      </c>
      <c r="E11" s="108">
        <v>0</v>
      </c>
      <c r="F11" s="108">
        <v>22.3</v>
      </c>
      <c r="G11" s="108">
        <v>0</v>
      </c>
      <c r="H11" s="108">
        <v>17</v>
      </c>
      <c r="I11" s="108">
        <v>-17</v>
      </c>
    </row>
    <row r="12" spans="1:9">
      <c r="A12" s="108">
        <v>2018</v>
      </c>
      <c r="B12" s="108" t="s">
        <v>348</v>
      </c>
      <c r="C12" s="108">
        <v>4401310000</v>
      </c>
      <c r="D12" s="108" t="s">
        <v>354</v>
      </c>
      <c r="E12" s="108">
        <v>0</v>
      </c>
      <c r="F12" s="108">
        <v>0</v>
      </c>
      <c r="G12" s="108">
        <v>0</v>
      </c>
      <c r="H12" s="108">
        <v>0</v>
      </c>
      <c r="I12" s="108">
        <v>0</v>
      </c>
    </row>
    <row r="13" spans="1:9">
      <c r="A13" s="108">
        <v>2018</v>
      </c>
      <c r="B13" s="108" t="s">
        <v>348</v>
      </c>
      <c r="C13" s="108">
        <v>4401310000</v>
      </c>
      <c r="D13" s="108" t="s">
        <v>355</v>
      </c>
      <c r="E13" s="108">
        <v>0</v>
      </c>
      <c r="F13" s="108">
        <v>520.70000000000005</v>
      </c>
      <c r="G13" s="108">
        <v>0</v>
      </c>
      <c r="H13" s="108">
        <v>68</v>
      </c>
      <c r="I13" s="108">
        <v>-68</v>
      </c>
    </row>
    <row r="14" spans="1:9">
      <c r="A14" s="108">
        <v>2018</v>
      </c>
      <c r="B14" s="108" t="s">
        <v>348</v>
      </c>
      <c r="C14" s="108">
        <v>4401310000</v>
      </c>
      <c r="D14" s="108" t="s">
        <v>356</v>
      </c>
      <c r="E14" s="108">
        <v>0</v>
      </c>
      <c r="F14" s="109">
        <v>221716.9</v>
      </c>
      <c r="G14" s="108">
        <v>0</v>
      </c>
      <c r="H14" s="110">
        <v>31463</v>
      </c>
      <c r="I14" s="110">
        <v>-31463</v>
      </c>
    </row>
    <row r="15" spans="1:9">
      <c r="A15" s="108">
        <v>2018</v>
      </c>
      <c r="B15" s="108" t="s">
        <v>348</v>
      </c>
      <c r="C15" s="108">
        <v>4401310000</v>
      </c>
      <c r="D15" s="108" t="s">
        <v>357</v>
      </c>
      <c r="E15" s="108">
        <v>1.1000000000000001</v>
      </c>
      <c r="F15" s="108">
        <v>8.8000000000000007</v>
      </c>
      <c r="G15" s="108">
        <v>0</v>
      </c>
      <c r="H15" s="108">
        <v>3</v>
      </c>
      <c r="I15" s="108">
        <v>-3</v>
      </c>
    </row>
    <row r="16" spans="1:9">
      <c r="A16" s="108">
        <v>2018</v>
      </c>
      <c r="B16" s="108" t="s">
        <v>348</v>
      </c>
      <c r="C16" s="108">
        <v>4401310000</v>
      </c>
      <c r="D16" s="108" t="s">
        <v>358</v>
      </c>
      <c r="E16" s="108">
        <v>0</v>
      </c>
      <c r="F16" s="108">
        <v>256.60000000000002</v>
      </c>
      <c r="G16" s="108">
        <v>0</v>
      </c>
      <c r="H16" s="108">
        <v>55</v>
      </c>
      <c r="I16" s="108">
        <v>-55</v>
      </c>
    </row>
    <row r="17" spans="1:9">
      <c r="A17" s="108">
        <v>2018</v>
      </c>
      <c r="B17" s="108" t="s">
        <v>348</v>
      </c>
      <c r="C17" s="108">
        <v>4401310000</v>
      </c>
      <c r="D17" s="108" t="s">
        <v>359</v>
      </c>
      <c r="E17" s="108">
        <v>0</v>
      </c>
      <c r="F17" s="108">
        <v>0</v>
      </c>
      <c r="G17" s="108">
        <v>0</v>
      </c>
      <c r="H17" s="108">
        <v>0</v>
      </c>
      <c r="I17" s="108">
        <v>0</v>
      </c>
    </row>
    <row r="18" spans="1:9">
      <c r="A18" s="108">
        <v>2018</v>
      </c>
      <c r="B18" s="108" t="s">
        <v>348</v>
      </c>
      <c r="C18" s="108">
        <v>4401310000</v>
      </c>
      <c r="D18" s="108" t="s">
        <v>360</v>
      </c>
      <c r="E18" s="108">
        <v>232</v>
      </c>
      <c r="F18" s="109">
        <v>585614.6</v>
      </c>
      <c r="G18" s="108">
        <v>34</v>
      </c>
      <c r="H18" s="110">
        <v>87105</v>
      </c>
      <c r="I18" s="110">
        <v>-87072</v>
      </c>
    </row>
    <row r="19" spans="1:9">
      <c r="A19" s="108">
        <v>2018</v>
      </c>
      <c r="B19" s="108" t="s">
        <v>348</v>
      </c>
      <c r="C19" s="108">
        <v>4401310000</v>
      </c>
      <c r="D19" s="108" t="s">
        <v>361</v>
      </c>
      <c r="E19" s="108">
        <v>0</v>
      </c>
      <c r="F19" s="108">
        <v>67.099999999999994</v>
      </c>
      <c r="G19" s="108">
        <v>0</v>
      </c>
      <c r="H19" s="108">
        <v>33</v>
      </c>
      <c r="I19" s="108">
        <v>-33</v>
      </c>
    </row>
    <row r="20" spans="1:9">
      <c r="A20" s="108">
        <v>2018</v>
      </c>
      <c r="B20" s="108" t="s">
        <v>348</v>
      </c>
      <c r="C20" s="108">
        <v>4401310000</v>
      </c>
      <c r="D20" s="108" t="s">
        <v>362</v>
      </c>
      <c r="E20" s="108">
        <v>0</v>
      </c>
      <c r="F20" s="109">
        <v>10672.7</v>
      </c>
      <c r="G20" s="108">
        <v>0</v>
      </c>
      <c r="H20" s="110">
        <v>2147</v>
      </c>
      <c r="I20" s="110">
        <v>-2147</v>
      </c>
    </row>
    <row r="21" spans="1:9">
      <c r="A21" s="108">
        <v>2018</v>
      </c>
      <c r="B21" s="108" t="s">
        <v>348</v>
      </c>
      <c r="C21" s="108">
        <v>4401310000</v>
      </c>
      <c r="D21" s="108" t="s">
        <v>363</v>
      </c>
      <c r="E21" s="108">
        <v>0</v>
      </c>
      <c r="F21" s="108">
        <v>848.8</v>
      </c>
      <c r="G21" s="108">
        <v>0</v>
      </c>
      <c r="H21" s="108">
        <v>128</v>
      </c>
      <c r="I21" s="108">
        <v>-128</v>
      </c>
    </row>
    <row r="22" spans="1:9">
      <c r="A22" s="108">
        <v>2018</v>
      </c>
      <c r="B22" s="108" t="s">
        <v>348</v>
      </c>
      <c r="C22" s="108">
        <v>4401310000</v>
      </c>
      <c r="D22" s="108" t="s">
        <v>364</v>
      </c>
      <c r="E22" s="108">
        <v>0</v>
      </c>
      <c r="F22" s="108">
        <v>91</v>
      </c>
      <c r="G22" s="108">
        <v>0</v>
      </c>
      <c r="H22" s="108">
        <v>39</v>
      </c>
      <c r="I22" s="108">
        <v>-39</v>
      </c>
    </row>
    <row r="23" spans="1:9">
      <c r="A23" s="108">
        <v>2018</v>
      </c>
      <c r="B23" s="108" t="s">
        <v>348</v>
      </c>
      <c r="C23" s="108">
        <v>4401310000</v>
      </c>
      <c r="D23" s="108" t="s">
        <v>365</v>
      </c>
      <c r="E23" s="108">
        <v>0</v>
      </c>
      <c r="F23" s="109">
        <v>70186.600000000006</v>
      </c>
      <c r="G23" s="108">
        <v>0</v>
      </c>
      <c r="H23" s="110">
        <v>10690</v>
      </c>
      <c r="I23" s="110">
        <v>-10690</v>
      </c>
    </row>
    <row r="24" spans="1:9">
      <c r="A24" s="108">
        <v>2018</v>
      </c>
      <c r="B24" s="108" t="s">
        <v>348</v>
      </c>
      <c r="C24" s="108">
        <v>4401310000</v>
      </c>
      <c r="D24" s="108" t="s">
        <v>366</v>
      </c>
      <c r="E24" s="108">
        <v>0</v>
      </c>
      <c r="F24" s="108">
        <v>0.2</v>
      </c>
      <c r="G24" s="108">
        <v>0</v>
      </c>
      <c r="H24" s="108">
        <v>1</v>
      </c>
      <c r="I24" s="108">
        <v>-1</v>
      </c>
    </row>
    <row r="25" spans="1:9">
      <c r="A25" s="108">
        <v>2018</v>
      </c>
      <c r="B25" s="108" t="s">
        <v>348</v>
      </c>
      <c r="C25" s="108">
        <v>4401310000</v>
      </c>
      <c r="D25" s="108" t="s">
        <v>367</v>
      </c>
      <c r="E25" s="108">
        <v>0</v>
      </c>
      <c r="F25" s="109">
        <v>304618</v>
      </c>
      <c r="G25" s="108">
        <v>0</v>
      </c>
      <c r="H25" s="110">
        <v>45720</v>
      </c>
      <c r="I25" s="110">
        <v>-45720</v>
      </c>
    </row>
    <row r="26" spans="1:9">
      <c r="A26" s="108">
        <v>2018</v>
      </c>
      <c r="B26" s="108" t="s">
        <v>348</v>
      </c>
      <c r="C26" s="108">
        <v>4401310000</v>
      </c>
      <c r="D26" s="108" t="s">
        <v>368</v>
      </c>
      <c r="E26" s="108">
        <v>0</v>
      </c>
      <c r="F26" s="108">
        <v>0</v>
      </c>
      <c r="G26" s="108">
        <v>0</v>
      </c>
      <c r="H26" s="108">
        <v>0</v>
      </c>
      <c r="I26" s="108">
        <v>0</v>
      </c>
    </row>
    <row r="27" spans="1:9">
      <c r="A27" s="108">
        <v>2018</v>
      </c>
      <c r="B27" s="108" t="s">
        <v>348</v>
      </c>
      <c r="C27" s="108">
        <v>4401310000</v>
      </c>
      <c r="D27" s="108" t="s">
        <v>369</v>
      </c>
      <c r="E27" s="108">
        <v>0</v>
      </c>
      <c r="F27" s="108">
        <v>0</v>
      </c>
      <c r="G27" s="108">
        <v>0</v>
      </c>
      <c r="H27" s="108">
        <v>0</v>
      </c>
      <c r="I27" s="108">
        <v>0</v>
      </c>
    </row>
    <row r="28" spans="1:9">
      <c r="A28" s="108">
        <v>2018</v>
      </c>
      <c r="B28" s="108" t="s">
        <v>348</v>
      </c>
      <c r="C28" s="108">
        <v>4401310000</v>
      </c>
      <c r="D28" s="108" t="s">
        <v>370</v>
      </c>
      <c r="E28" s="108">
        <v>0</v>
      </c>
      <c r="F28" s="109">
        <v>12255.5</v>
      </c>
      <c r="G28" s="108">
        <v>0</v>
      </c>
      <c r="H28" s="110">
        <v>2199</v>
      </c>
      <c r="I28" s="110">
        <v>-2199</v>
      </c>
    </row>
    <row r="29" spans="1:9">
      <c r="A29" s="108">
        <v>2018</v>
      </c>
      <c r="B29" s="108" t="s">
        <v>348</v>
      </c>
      <c r="C29" s="108">
        <v>4401310000</v>
      </c>
      <c r="D29" s="108" t="s">
        <v>371</v>
      </c>
      <c r="E29" s="108">
        <v>0</v>
      </c>
      <c r="F29" s="108">
        <v>0</v>
      </c>
      <c r="G29" s="108">
        <v>1</v>
      </c>
      <c r="H29" s="108">
        <v>0</v>
      </c>
      <c r="I29" s="108">
        <v>1</v>
      </c>
    </row>
    <row r="30" spans="1:9">
      <c r="A30" s="108">
        <v>2018</v>
      </c>
      <c r="B30" s="108" t="s">
        <v>348</v>
      </c>
      <c r="C30" s="108">
        <v>4401310000</v>
      </c>
      <c r="D30" s="108" t="s">
        <v>372</v>
      </c>
      <c r="E30" s="109">
        <v>2384.6</v>
      </c>
      <c r="F30" s="109">
        <v>2186512</v>
      </c>
      <c r="G30" s="108">
        <v>340</v>
      </c>
      <c r="H30" s="110">
        <v>333064</v>
      </c>
      <c r="I30" s="110">
        <v>-332724</v>
      </c>
    </row>
    <row r="31" spans="1:9">
      <c r="A31" s="108">
        <v>2018</v>
      </c>
      <c r="B31" s="108" t="s">
        <v>348</v>
      </c>
      <c r="C31" s="108">
        <v>4401310000</v>
      </c>
      <c r="D31" s="108" t="s">
        <v>373</v>
      </c>
      <c r="E31" s="108">
        <v>0</v>
      </c>
      <c r="F31" s="108">
        <v>0</v>
      </c>
      <c r="G31" s="108">
        <v>0</v>
      </c>
      <c r="H31" s="108">
        <v>0</v>
      </c>
      <c r="I31" s="108">
        <v>0</v>
      </c>
    </row>
    <row r="32" spans="1:9">
      <c r="A32" s="108">
        <v>2018</v>
      </c>
      <c r="B32" s="108" t="s">
        <v>348</v>
      </c>
      <c r="C32" s="108">
        <v>4401310000</v>
      </c>
      <c r="D32" s="108" t="s">
        <v>374</v>
      </c>
      <c r="E32" s="108">
        <v>0</v>
      </c>
      <c r="F32" s="108">
        <v>0.9</v>
      </c>
      <c r="G32" s="108">
        <v>0</v>
      </c>
      <c r="H32" s="108">
        <v>1</v>
      </c>
      <c r="I32" s="108">
        <v>-1</v>
      </c>
    </row>
    <row r="33" spans="1:9">
      <c r="A33" s="108">
        <v>2019</v>
      </c>
      <c r="B33" s="108" t="s">
        <v>348</v>
      </c>
      <c r="C33" s="108">
        <v>4401310000</v>
      </c>
      <c r="D33" s="108" t="s">
        <v>351</v>
      </c>
      <c r="E33" s="108">
        <v>0</v>
      </c>
      <c r="F33" s="109">
        <v>11162.2</v>
      </c>
      <c r="G33" s="108">
        <v>0</v>
      </c>
      <c r="H33" s="110">
        <v>1941</v>
      </c>
      <c r="I33" s="110">
        <v>-1941</v>
      </c>
    </row>
    <row r="34" spans="1:9">
      <c r="A34" s="108">
        <v>2019</v>
      </c>
      <c r="B34" s="108" t="s">
        <v>348</v>
      </c>
      <c r="C34" s="108">
        <v>4401310000</v>
      </c>
      <c r="D34" s="108" t="s">
        <v>372</v>
      </c>
      <c r="E34" s="108">
        <v>0.1</v>
      </c>
      <c r="F34" s="109">
        <v>1941460.4</v>
      </c>
      <c r="G34" s="108">
        <v>0</v>
      </c>
      <c r="H34" s="110">
        <v>221474</v>
      </c>
      <c r="I34" s="110">
        <v>-221474</v>
      </c>
    </row>
    <row r="35" spans="1:9">
      <c r="A35" s="108">
        <v>2019</v>
      </c>
      <c r="B35" s="108" t="s">
        <v>348</v>
      </c>
      <c r="C35" s="108">
        <v>4401310000</v>
      </c>
      <c r="D35" s="108" t="s">
        <v>352</v>
      </c>
      <c r="E35" s="108">
        <v>0</v>
      </c>
      <c r="F35" s="109">
        <v>8026.5</v>
      </c>
      <c r="G35" s="108">
        <v>0</v>
      </c>
      <c r="H35" s="110">
        <v>1153</v>
      </c>
      <c r="I35" s="110">
        <v>-1153</v>
      </c>
    </row>
    <row r="36" spans="1:9">
      <c r="A36" s="108">
        <v>2019</v>
      </c>
      <c r="B36" s="108" t="s">
        <v>348</v>
      </c>
      <c r="C36" s="108">
        <v>4401310000</v>
      </c>
      <c r="D36" s="108" t="s">
        <v>353</v>
      </c>
      <c r="E36" s="108">
        <v>0</v>
      </c>
      <c r="F36" s="108">
        <v>82.2</v>
      </c>
      <c r="G36" s="108">
        <v>0</v>
      </c>
      <c r="H36" s="108">
        <v>72</v>
      </c>
      <c r="I36" s="108">
        <v>-72</v>
      </c>
    </row>
    <row r="37" spans="1:9">
      <c r="A37" s="108">
        <v>2019</v>
      </c>
      <c r="B37" s="108" t="s">
        <v>348</v>
      </c>
      <c r="C37" s="108">
        <v>4401310000</v>
      </c>
      <c r="D37" s="108" t="s">
        <v>375</v>
      </c>
      <c r="E37" s="108">
        <v>0</v>
      </c>
      <c r="F37" s="108">
        <v>0</v>
      </c>
      <c r="G37" s="108">
        <v>0</v>
      </c>
      <c r="H37" s="108">
        <v>0</v>
      </c>
      <c r="I37" s="108">
        <v>0</v>
      </c>
    </row>
    <row r="38" spans="1:9">
      <c r="A38" s="108">
        <v>2019</v>
      </c>
      <c r="B38" s="108" t="s">
        <v>348</v>
      </c>
      <c r="C38" s="108">
        <v>4401310000</v>
      </c>
      <c r="D38" s="108" t="s">
        <v>376</v>
      </c>
      <c r="E38" s="108">
        <v>0</v>
      </c>
      <c r="F38" s="108">
        <v>0</v>
      </c>
      <c r="G38" s="108">
        <v>0</v>
      </c>
      <c r="H38" s="108">
        <v>0</v>
      </c>
      <c r="I38" s="108">
        <v>0</v>
      </c>
    </row>
    <row r="39" spans="1:9">
      <c r="A39" s="108">
        <v>2019</v>
      </c>
      <c r="B39" s="108" t="s">
        <v>348</v>
      </c>
      <c r="C39" s="108">
        <v>4401310000</v>
      </c>
      <c r="D39" s="108" t="s">
        <v>356</v>
      </c>
      <c r="E39" s="108">
        <v>0</v>
      </c>
      <c r="F39" s="109">
        <v>239037</v>
      </c>
      <c r="G39" s="108">
        <v>0</v>
      </c>
      <c r="H39" s="110">
        <v>31936</v>
      </c>
      <c r="I39" s="110">
        <v>-31936</v>
      </c>
    </row>
    <row r="40" spans="1:9">
      <c r="A40" s="108">
        <v>2019</v>
      </c>
      <c r="B40" s="108" t="s">
        <v>348</v>
      </c>
      <c r="C40" s="108">
        <v>4401310000</v>
      </c>
      <c r="D40" s="108" t="s">
        <v>377</v>
      </c>
      <c r="E40" s="108">
        <v>0.4</v>
      </c>
      <c r="F40" s="108">
        <v>0</v>
      </c>
      <c r="G40" s="108">
        <v>8</v>
      </c>
      <c r="H40" s="108">
        <v>0</v>
      </c>
      <c r="I40" s="108">
        <v>8</v>
      </c>
    </row>
    <row r="41" spans="1:9">
      <c r="A41" s="108">
        <v>2019</v>
      </c>
      <c r="B41" s="108" t="s">
        <v>348</v>
      </c>
      <c r="C41" s="108">
        <v>4401310000</v>
      </c>
      <c r="D41" s="108" t="s">
        <v>358</v>
      </c>
      <c r="E41" s="108">
        <v>0</v>
      </c>
      <c r="F41" s="108">
        <v>197.5</v>
      </c>
      <c r="G41" s="108">
        <v>0</v>
      </c>
      <c r="H41" s="108">
        <v>47</v>
      </c>
      <c r="I41" s="108">
        <v>-47</v>
      </c>
    </row>
    <row r="42" spans="1:9">
      <c r="A42" s="108">
        <v>2019</v>
      </c>
      <c r="B42" s="108" t="s">
        <v>348</v>
      </c>
      <c r="C42" s="108">
        <v>4401310000</v>
      </c>
      <c r="D42" s="108" t="s">
        <v>378</v>
      </c>
      <c r="E42" s="108">
        <v>0</v>
      </c>
      <c r="F42" s="108">
        <v>0</v>
      </c>
      <c r="G42" s="108">
        <v>0</v>
      </c>
      <c r="H42" s="108">
        <v>0</v>
      </c>
      <c r="I42" s="108">
        <v>0</v>
      </c>
    </row>
    <row r="43" spans="1:9">
      <c r="A43" s="108">
        <v>2019</v>
      </c>
      <c r="B43" s="108" t="s">
        <v>348</v>
      </c>
      <c r="C43" s="108">
        <v>4401310000</v>
      </c>
      <c r="D43" s="108" t="s">
        <v>379</v>
      </c>
      <c r="E43" s="108">
        <v>0</v>
      </c>
      <c r="F43" s="108">
        <v>126</v>
      </c>
      <c r="G43" s="108">
        <v>0</v>
      </c>
      <c r="H43" s="108">
        <v>29</v>
      </c>
      <c r="I43" s="108">
        <v>-29</v>
      </c>
    </row>
    <row r="44" spans="1:9">
      <c r="A44" s="108">
        <v>2019</v>
      </c>
      <c r="B44" s="108" t="s">
        <v>348</v>
      </c>
      <c r="C44" s="108">
        <v>4401310000</v>
      </c>
      <c r="D44" s="108" t="s">
        <v>360</v>
      </c>
      <c r="E44" s="108">
        <v>72</v>
      </c>
      <c r="F44" s="109">
        <v>520292.4</v>
      </c>
      <c r="G44" s="108">
        <v>8</v>
      </c>
      <c r="H44" s="110">
        <v>67425</v>
      </c>
      <c r="I44" s="110">
        <v>-67417</v>
      </c>
    </row>
    <row r="45" spans="1:9">
      <c r="A45" s="108">
        <v>2019</v>
      </c>
      <c r="B45" s="108" t="s">
        <v>348</v>
      </c>
      <c r="C45" s="108">
        <v>4401310000</v>
      </c>
      <c r="D45" s="108" t="s">
        <v>361</v>
      </c>
      <c r="E45" s="108">
        <v>0</v>
      </c>
      <c r="F45" s="108">
        <v>76.400000000000006</v>
      </c>
      <c r="G45" s="108">
        <v>0</v>
      </c>
      <c r="H45" s="108">
        <v>35</v>
      </c>
      <c r="I45" s="108">
        <v>-35</v>
      </c>
    </row>
    <row r="46" spans="1:9">
      <c r="A46" s="108">
        <v>2019</v>
      </c>
      <c r="B46" s="108" t="s">
        <v>348</v>
      </c>
      <c r="C46" s="108">
        <v>4401310000</v>
      </c>
      <c r="D46" s="108" t="s">
        <v>362</v>
      </c>
      <c r="E46" s="108">
        <v>0</v>
      </c>
      <c r="F46" s="109">
        <v>19822.2</v>
      </c>
      <c r="G46" s="108">
        <v>0</v>
      </c>
      <c r="H46" s="110">
        <v>4043</v>
      </c>
      <c r="I46" s="110">
        <v>-4043</v>
      </c>
    </row>
    <row r="47" spans="1:9">
      <c r="A47" s="108">
        <v>2019</v>
      </c>
      <c r="B47" s="108" t="s">
        <v>348</v>
      </c>
      <c r="C47" s="108">
        <v>4401310000</v>
      </c>
      <c r="D47" s="108" t="s">
        <v>363</v>
      </c>
      <c r="E47" s="108">
        <v>0</v>
      </c>
      <c r="F47" s="109">
        <v>1164.0999999999999</v>
      </c>
      <c r="G47" s="108">
        <v>0</v>
      </c>
      <c r="H47" s="108">
        <v>166</v>
      </c>
      <c r="I47" s="108">
        <v>-166</v>
      </c>
    </row>
    <row r="48" spans="1:9">
      <c r="A48" s="108">
        <v>2019</v>
      </c>
      <c r="B48" s="108" t="s">
        <v>348</v>
      </c>
      <c r="C48" s="108">
        <v>4401310000</v>
      </c>
      <c r="D48" s="108" t="s">
        <v>364</v>
      </c>
      <c r="E48" s="108">
        <v>0</v>
      </c>
      <c r="F48" s="108">
        <v>57</v>
      </c>
      <c r="G48" s="108">
        <v>0</v>
      </c>
      <c r="H48" s="108">
        <v>26</v>
      </c>
      <c r="I48" s="108">
        <v>-26</v>
      </c>
    </row>
    <row r="49" spans="1:9">
      <c r="A49" s="108">
        <v>2019</v>
      </c>
      <c r="B49" s="108" t="s">
        <v>348</v>
      </c>
      <c r="C49" s="108">
        <v>4401310000</v>
      </c>
      <c r="D49" s="108" t="s">
        <v>365</v>
      </c>
      <c r="E49" s="108">
        <v>0</v>
      </c>
      <c r="F49" s="109">
        <v>99480.3</v>
      </c>
      <c r="G49" s="108">
        <v>0</v>
      </c>
      <c r="H49" s="110">
        <v>12852</v>
      </c>
      <c r="I49" s="110">
        <v>-12852</v>
      </c>
    </row>
    <row r="50" spans="1:9">
      <c r="A50" s="108">
        <v>2019</v>
      </c>
      <c r="B50" s="108" t="s">
        <v>348</v>
      </c>
      <c r="C50" s="108">
        <v>4401310000</v>
      </c>
      <c r="D50" s="108" t="s">
        <v>366</v>
      </c>
      <c r="E50" s="108">
        <v>0</v>
      </c>
      <c r="F50" s="108">
        <v>0.1</v>
      </c>
      <c r="G50" s="108">
        <v>0</v>
      </c>
      <c r="H50" s="108">
        <v>1</v>
      </c>
      <c r="I50" s="108">
        <v>-1</v>
      </c>
    </row>
    <row r="51" spans="1:9">
      <c r="A51" s="108">
        <v>2019</v>
      </c>
      <c r="B51" s="108" t="s">
        <v>348</v>
      </c>
      <c r="C51" s="108">
        <v>4401310000</v>
      </c>
      <c r="D51" s="108" t="s">
        <v>367</v>
      </c>
      <c r="E51" s="108">
        <v>0</v>
      </c>
      <c r="F51" s="109">
        <v>157124</v>
      </c>
      <c r="G51" s="108">
        <v>0</v>
      </c>
      <c r="H51" s="110">
        <v>20212</v>
      </c>
      <c r="I51" s="110">
        <v>-20212</v>
      </c>
    </row>
    <row r="52" spans="1:9">
      <c r="A52" s="108">
        <v>2019</v>
      </c>
      <c r="B52" s="108" t="s">
        <v>348</v>
      </c>
      <c r="C52" s="108">
        <v>4401310000</v>
      </c>
      <c r="D52" s="108" t="s">
        <v>369</v>
      </c>
      <c r="E52" s="108">
        <v>0</v>
      </c>
      <c r="F52" s="108">
        <v>917.2</v>
      </c>
      <c r="G52" s="108">
        <v>0</v>
      </c>
      <c r="H52" s="108">
        <v>174</v>
      </c>
      <c r="I52" s="108">
        <v>-174</v>
      </c>
    </row>
    <row r="53" spans="1:9">
      <c r="A53" s="108">
        <v>2019</v>
      </c>
      <c r="B53" s="108" t="s">
        <v>348</v>
      </c>
      <c r="C53" s="108">
        <v>4401310000</v>
      </c>
      <c r="D53" s="108" t="s">
        <v>370</v>
      </c>
      <c r="E53" s="108">
        <v>0.9</v>
      </c>
      <c r="F53" s="109">
        <v>1653.7</v>
      </c>
      <c r="G53" s="108">
        <v>2</v>
      </c>
      <c r="H53" s="108">
        <v>368</v>
      </c>
      <c r="I53" s="108">
        <v>-366</v>
      </c>
    </row>
    <row r="54" spans="1:9">
      <c r="A54" s="108">
        <v>2019</v>
      </c>
      <c r="B54" s="108" t="s">
        <v>348</v>
      </c>
      <c r="C54" s="108">
        <v>4401310000</v>
      </c>
      <c r="D54" s="108" t="s">
        <v>380</v>
      </c>
      <c r="E54" s="108">
        <v>0</v>
      </c>
      <c r="F54" s="109">
        <v>1639</v>
      </c>
      <c r="G54" s="108">
        <v>0</v>
      </c>
      <c r="H54" s="108">
        <v>328</v>
      </c>
      <c r="I54" s="108">
        <v>-328</v>
      </c>
    </row>
    <row r="55" spans="1:9">
      <c r="A55" s="108">
        <v>2020</v>
      </c>
      <c r="B55" s="108" t="s">
        <v>348</v>
      </c>
      <c r="C55" s="108">
        <v>4401310000</v>
      </c>
      <c r="D55" s="108" t="s">
        <v>349</v>
      </c>
      <c r="E55" s="108">
        <v>0</v>
      </c>
      <c r="F55" s="108">
        <v>0.3</v>
      </c>
      <c r="G55" s="108">
        <v>0</v>
      </c>
      <c r="H55" s="108">
        <v>1</v>
      </c>
      <c r="I55" s="108">
        <v>-1</v>
      </c>
    </row>
    <row r="56" spans="1:9">
      <c r="A56" s="108">
        <v>2020</v>
      </c>
      <c r="B56" s="108" t="s">
        <v>348</v>
      </c>
      <c r="C56" s="108">
        <v>4401310000</v>
      </c>
      <c r="D56" s="108" t="s">
        <v>351</v>
      </c>
      <c r="E56" s="108">
        <v>0</v>
      </c>
      <c r="F56" s="109">
        <v>51594.8</v>
      </c>
      <c r="G56" s="108">
        <v>0</v>
      </c>
      <c r="H56" s="110">
        <v>9251</v>
      </c>
      <c r="I56" s="110">
        <v>-9251</v>
      </c>
    </row>
    <row r="57" spans="1:9">
      <c r="A57" s="108">
        <v>2020</v>
      </c>
      <c r="B57" s="108" t="s">
        <v>348</v>
      </c>
      <c r="C57" s="108">
        <v>4401310000</v>
      </c>
      <c r="D57" s="108" t="s">
        <v>372</v>
      </c>
      <c r="E57" s="108">
        <v>0</v>
      </c>
      <c r="F57" s="109">
        <v>1912404.9</v>
      </c>
      <c r="G57" s="108">
        <v>0</v>
      </c>
      <c r="H57" s="110">
        <v>201249</v>
      </c>
      <c r="I57" s="110">
        <v>-201249</v>
      </c>
    </row>
    <row r="58" spans="1:9">
      <c r="A58" s="108">
        <v>2020</v>
      </c>
      <c r="B58" s="108" t="s">
        <v>348</v>
      </c>
      <c r="C58" s="108">
        <v>4401310000</v>
      </c>
      <c r="D58" s="108" t="s">
        <v>370</v>
      </c>
      <c r="E58" s="108">
        <v>0</v>
      </c>
      <c r="F58" s="108">
        <v>56.5</v>
      </c>
      <c r="G58" s="108">
        <v>0</v>
      </c>
      <c r="H58" s="108">
        <v>47</v>
      </c>
      <c r="I58" s="108">
        <v>-47</v>
      </c>
    </row>
    <row r="59" spans="1:9">
      <c r="A59" s="108">
        <v>2020</v>
      </c>
      <c r="B59" s="108" t="s">
        <v>348</v>
      </c>
      <c r="C59" s="108">
        <v>4401310000</v>
      </c>
      <c r="D59" s="108" t="s">
        <v>369</v>
      </c>
      <c r="E59" s="108">
        <v>0</v>
      </c>
      <c r="F59" s="108">
        <v>453.6</v>
      </c>
      <c r="G59" s="108">
        <v>0</v>
      </c>
      <c r="H59" s="108">
        <v>87</v>
      </c>
      <c r="I59" s="108">
        <v>-87</v>
      </c>
    </row>
    <row r="60" spans="1:9">
      <c r="A60" s="108">
        <v>2020</v>
      </c>
      <c r="B60" s="108" t="s">
        <v>348</v>
      </c>
      <c r="C60" s="108">
        <v>4401310000</v>
      </c>
      <c r="D60" s="108" t="s">
        <v>367</v>
      </c>
      <c r="E60" s="108">
        <v>0</v>
      </c>
      <c r="F60" s="109">
        <v>49249.7</v>
      </c>
      <c r="G60" s="108">
        <v>0</v>
      </c>
      <c r="H60" s="110">
        <v>5323</v>
      </c>
      <c r="I60" s="110">
        <v>-5323</v>
      </c>
    </row>
    <row r="61" spans="1:9">
      <c r="A61" s="108">
        <v>2020</v>
      </c>
      <c r="B61" s="108" t="s">
        <v>348</v>
      </c>
      <c r="C61" s="108">
        <v>4401310000</v>
      </c>
      <c r="D61" s="108" t="s">
        <v>366</v>
      </c>
      <c r="E61" s="108">
        <v>0</v>
      </c>
      <c r="F61" s="108">
        <v>0.1</v>
      </c>
      <c r="G61" s="108">
        <v>0</v>
      </c>
      <c r="H61" s="108">
        <v>1</v>
      </c>
      <c r="I61" s="108">
        <v>-1</v>
      </c>
    </row>
    <row r="62" spans="1:9">
      <c r="A62" s="108">
        <v>2020</v>
      </c>
      <c r="B62" s="108" t="s">
        <v>348</v>
      </c>
      <c r="C62" s="108">
        <v>4401310000</v>
      </c>
      <c r="D62" s="108" t="s">
        <v>365</v>
      </c>
      <c r="E62" s="108">
        <v>0</v>
      </c>
      <c r="F62" s="109">
        <v>164592.79999999999</v>
      </c>
      <c r="G62" s="108">
        <v>0</v>
      </c>
      <c r="H62" s="110">
        <v>18222</v>
      </c>
      <c r="I62" s="110">
        <v>-18222</v>
      </c>
    </row>
    <row r="63" spans="1:9">
      <c r="A63" s="108">
        <v>2020</v>
      </c>
      <c r="B63" s="108" t="s">
        <v>348</v>
      </c>
      <c r="C63" s="108">
        <v>4401310000</v>
      </c>
      <c r="D63" s="108" t="s">
        <v>364</v>
      </c>
      <c r="E63" s="108">
        <v>0</v>
      </c>
      <c r="F63" s="108">
        <v>60.5</v>
      </c>
      <c r="G63" s="108">
        <v>0</v>
      </c>
      <c r="H63" s="108">
        <v>27</v>
      </c>
      <c r="I63" s="108">
        <v>-27</v>
      </c>
    </row>
    <row r="64" spans="1:9">
      <c r="A64" s="108">
        <v>2020</v>
      </c>
      <c r="B64" s="108" t="s">
        <v>348</v>
      </c>
      <c r="C64" s="108">
        <v>4401310000</v>
      </c>
      <c r="D64" s="108" t="s">
        <v>363</v>
      </c>
      <c r="E64" s="108">
        <v>0</v>
      </c>
      <c r="F64" s="108">
        <v>72</v>
      </c>
      <c r="G64" s="108">
        <v>0</v>
      </c>
      <c r="H64" s="108">
        <v>13</v>
      </c>
      <c r="I64" s="108">
        <v>-13</v>
      </c>
    </row>
    <row r="65" spans="1:9">
      <c r="A65" s="108">
        <v>2020</v>
      </c>
      <c r="B65" s="108" t="s">
        <v>348</v>
      </c>
      <c r="C65" s="108">
        <v>4401310000</v>
      </c>
      <c r="D65" s="108" t="s">
        <v>362</v>
      </c>
      <c r="E65" s="108">
        <v>0</v>
      </c>
      <c r="F65" s="109">
        <v>8933.6</v>
      </c>
      <c r="G65" s="108">
        <v>0</v>
      </c>
      <c r="H65" s="110">
        <v>1744</v>
      </c>
      <c r="I65" s="110">
        <v>-1744</v>
      </c>
    </row>
    <row r="66" spans="1:9">
      <c r="A66" s="108">
        <v>2020</v>
      </c>
      <c r="B66" s="108" t="s">
        <v>348</v>
      </c>
      <c r="C66" s="108">
        <v>4401310000</v>
      </c>
      <c r="D66" s="108" t="s">
        <v>361</v>
      </c>
      <c r="E66" s="108">
        <v>0</v>
      </c>
      <c r="F66" s="108">
        <v>12.9</v>
      </c>
      <c r="G66" s="108">
        <v>0</v>
      </c>
      <c r="H66" s="108">
        <v>6</v>
      </c>
      <c r="I66" s="108">
        <v>-6</v>
      </c>
    </row>
    <row r="67" spans="1:9">
      <c r="A67" s="108">
        <v>2020</v>
      </c>
      <c r="B67" s="108" t="s">
        <v>348</v>
      </c>
      <c r="C67" s="108">
        <v>4401310000</v>
      </c>
      <c r="D67" s="108" t="s">
        <v>360</v>
      </c>
      <c r="E67" s="108">
        <v>0</v>
      </c>
      <c r="F67" s="109">
        <v>508223</v>
      </c>
      <c r="G67" s="108">
        <v>0</v>
      </c>
      <c r="H67" s="110">
        <v>57453</v>
      </c>
      <c r="I67" s="110">
        <v>-57453</v>
      </c>
    </row>
    <row r="68" spans="1:9">
      <c r="A68" s="108">
        <v>2020</v>
      </c>
      <c r="B68" s="108" t="s">
        <v>348</v>
      </c>
      <c r="C68" s="108">
        <v>4401310000</v>
      </c>
      <c r="D68" s="108" t="s">
        <v>381</v>
      </c>
      <c r="E68" s="108">
        <v>0</v>
      </c>
      <c r="F68" s="108">
        <v>0</v>
      </c>
      <c r="G68" s="108">
        <v>0</v>
      </c>
      <c r="H68" s="108">
        <v>0</v>
      </c>
      <c r="I68" s="108">
        <v>0</v>
      </c>
    </row>
    <row r="69" spans="1:9">
      <c r="A69" s="108">
        <v>2020</v>
      </c>
      <c r="B69" s="108" t="s">
        <v>348</v>
      </c>
      <c r="C69" s="108">
        <v>4401310000</v>
      </c>
      <c r="D69" s="108" t="s">
        <v>382</v>
      </c>
      <c r="E69" s="108">
        <v>0</v>
      </c>
      <c r="F69" s="108">
        <v>0</v>
      </c>
      <c r="G69" s="108">
        <v>0</v>
      </c>
      <c r="H69" s="108">
        <v>0</v>
      </c>
      <c r="I69" s="108">
        <v>0</v>
      </c>
    </row>
    <row r="70" spans="1:9">
      <c r="A70" s="108">
        <v>2020</v>
      </c>
      <c r="B70" s="108" t="s">
        <v>348</v>
      </c>
      <c r="C70" s="108">
        <v>4401310000</v>
      </c>
      <c r="D70" s="108" t="s">
        <v>358</v>
      </c>
      <c r="E70" s="108">
        <v>0</v>
      </c>
      <c r="F70" s="108">
        <v>889.6</v>
      </c>
      <c r="G70" s="108">
        <v>0</v>
      </c>
      <c r="H70" s="108">
        <v>132</v>
      </c>
      <c r="I70" s="108">
        <v>-132</v>
      </c>
    </row>
    <row r="71" spans="1:9">
      <c r="A71" s="108">
        <v>2020</v>
      </c>
      <c r="B71" s="108" t="s">
        <v>348</v>
      </c>
      <c r="C71" s="108">
        <v>4401310000</v>
      </c>
      <c r="D71" s="108" t="s">
        <v>356</v>
      </c>
      <c r="E71" s="108">
        <v>0</v>
      </c>
      <c r="F71" s="109">
        <v>302704.09999999998</v>
      </c>
      <c r="G71" s="108">
        <v>0</v>
      </c>
      <c r="H71" s="110">
        <v>34734</v>
      </c>
      <c r="I71" s="110">
        <v>-34734</v>
      </c>
    </row>
    <row r="72" spans="1:9">
      <c r="A72" s="108">
        <v>2020</v>
      </c>
      <c r="B72" s="108" t="s">
        <v>348</v>
      </c>
      <c r="C72" s="108">
        <v>4401310000</v>
      </c>
      <c r="D72" s="108" t="s">
        <v>355</v>
      </c>
      <c r="E72" s="108">
        <v>0</v>
      </c>
      <c r="F72" s="108">
        <v>0</v>
      </c>
      <c r="G72" s="108">
        <v>0</v>
      </c>
      <c r="H72" s="108">
        <v>0</v>
      </c>
      <c r="I72" s="108">
        <v>0</v>
      </c>
    </row>
    <row r="73" spans="1:9">
      <c r="A73" s="108">
        <v>2020</v>
      </c>
      <c r="B73" s="108" t="s">
        <v>348</v>
      </c>
      <c r="C73" s="108">
        <v>4401310000</v>
      </c>
      <c r="D73" s="108" t="s">
        <v>383</v>
      </c>
      <c r="E73" s="108">
        <v>0</v>
      </c>
      <c r="F73" s="108">
        <v>0</v>
      </c>
      <c r="G73" s="108">
        <v>0</v>
      </c>
      <c r="H73" s="108">
        <v>0</v>
      </c>
      <c r="I73" s="108">
        <v>0</v>
      </c>
    </row>
    <row r="74" spans="1:9">
      <c r="A74" s="108">
        <v>2020</v>
      </c>
      <c r="B74" s="108" t="s">
        <v>348</v>
      </c>
      <c r="C74" s="108">
        <v>4401310000</v>
      </c>
      <c r="D74" s="108" t="s">
        <v>353</v>
      </c>
      <c r="E74" s="108">
        <v>0</v>
      </c>
      <c r="F74" s="108">
        <v>44.8</v>
      </c>
      <c r="G74" s="108">
        <v>0</v>
      </c>
      <c r="H74" s="108">
        <v>42</v>
      </c>
      <c r="I74" s="108">
        <v>-42</v>
      </c>
    </row>
    <row r="75" spans="1:9">
      <c r="A75" s="108">
        <v>2020</v>
      </c>
      <c r="B75" s="108" t="s">
        <v>348</v>
      </c>
      <c r="C75" s="108">
        <v>4401310000</v>
      </c>
      <c r="D75" s="108" t="s">
        <v>352</v>
      </c>
      <c r="E75" s="108">
        <v>0.2</v>
      </c>
      <c r="F75" s="109">
        <v>3374.7</v>
      </c>
      <c r="G75" s="108">
        <v>0</v>
      </c>
      <c r="H75" s="108">
        <v>493</v>
      </c>
      <c r="I75" s="108">
        <v>-493</v>
      </c>
    </row>
    <row r="76" spans="1:9">
      <c r="A76" s="108">
        <v>2020</v>
      </c>
      <c r="B76" s="108" t="s">
        <v>348</v>
      </c>
      <c r="C76" s="108">
        <v>4401310000</v>
      </c>
      <c r="D76" s="108" t="s">
        <v>380</v>
      </c>
      <c r="E76" s="108">
        <v>0</v>
      </c>
      <c r="F76" s="109">
        <v>1223.5999999999999</v>
      </c>
      <c r="G76" s="108">
        <v>0</v>
      </c>
      <c r="H76" s="108">
        <v>245</v>
      </c>
      <c r="I76" s="108">
        <v>-245</v>
      </c>
    </row>
    <row r="77" spans="1:9">
      <c r="A77" s="108">
        <v>2021</v>
      </c>
      <c r="B77" s="108" t="s">
        <v>348</v>
      </c>
      <c r="C77" s="108">
        <v>4401310000</v>
      </c>
      <c r="D77" s="108" t="s">
        <v>384</v>
      </c>
      <c r="E77" s="108">
        <v>0</v>
      </c>
      <c r="F77" s="108">
        <v>0</v>
      </c>
      <c r="G77" s="108">
        <v>0</v>
      </c>
      <c r="H77" s="108">
        <v>0</v>
      </c>
      <c r="I77" s="108">
        <v>0</v>
      </c>
    </row>
    <row r="78" spans="1:9">
      <c r="A78" s="108">
        <v>2021</v>
      </c>
      <c r="B78" s="108" t="s">
        <v>348</v>
      </c>
      <c r="C78" s="108">
        <v>4401310000</v>
      </c>
      <c r="D78" s="108" t="s">
        <v>372</v>
      </c>
      <c r="E78" s="108">
        <v>0</v>
      </c>
      <c r="F78" s="109">
        <v>1576745.6</v>
      </c>
      <c r="G78" s="108">
        <v>0</v>
      </c>
      <c r="H78" s="110">
        <v>181986</v>
      </c>
      <c r="I78" s="110">
        <v>-181986</v>
      </c>
    </row>
    <row r="79" spans="1:9">
      <c r="A79" s="108">
        <v>2021</v>
      </c>
      <c r="B79" s="108" t="s">
        <v>348</v>
      </c>
      <c r="C79" s="108">
        <v>4401310000</v>
      </c>
      <c r="D79" s="108" t="s">
        <v>369</v>
      </c>
      <c r="E79" s="108">
        <v>0</v>
      </c>
      <c r="F79" s="108">
        <v>113.7</v>
      </c>
      <c r="G79" s="108">
        <v>0</v>
      </c>
      <c r="H79" s="108">
        <v>45</v>
      </c>
      <c r="I79" s="108">
        <v>-45</v>
      </c>
    </row>
    <row r="80" spans="1:9">
      <c r="A80" s="108">
        <v>2021</v>
      </c>
      <c r="B80" s="108" t="s">
        <v>348</v>
      </c>
      <c r="C80" s="108">
        <v>4401310000</v>
      </c>
      <c r="D80" s="108" t="s">
        <v>385</v>
      </c>
      <c r="E80" s="108">
        <v>0</v>
      </c>
      <c r="F80" s="108">
        <v>0</v>
      </c>
      <c r="G80" s="108">
        <v>0</v>
      </c>
      <c r="H80" s="108">
        <v>0</v>
      </c>
      <c r="I80" s="108">
        <v>0</v>
      </c>
    </row>
    <row r="81" spans="1:9">
      <c r="A81" s="108">
        <v>2021</v>
      </c>
      <c r="B81" s="108" t="s">
        <v>348</v>
      </c>
      <c r="C81" s="108">
        <v>4401310000</v>
      </c>
      <c r="D81" s="108" t="s">
        <v>367</v>
      </c>
      <c r="E81" s="108">
        <v>0</v>
      </c>
      <c r="F81" s="108">
        <v>0.1</v>
      </c>
      <c r="G81" s="108">
        <v>0</v>
      </c>
      <c r="H81" s="108">
        <v>0</v>
      </c>
      <c r="I81" s="108">
        <v>0</v>
      </c>
    </row>
    <row r="82" spans="1:9">
      <c r="A82" s="108">
        <v>2021</v>
      </c>
      <c r="B82" s="108" t="s">
        <v>348</v>
      </c>
      <c r="C82" s="108">
        <v>4401310000</v>
      </c>
      <c r="D82" s="108" t="s">
        <v>366</v>
      </c>
      <c r="E82" s="108">
        <v>0</v>
      </c>
      <c r="F82" s="108">
        <v>0</v>
      </c>
      <c r="G82" s="108">
        <v>0</v>
      </c>
      <c r="H82" s="108">
        <v>0</v>
      </c>
      <c r="I82" s="108">
        <v>0</v>
      </c>
    </row>
    <row r="83" spans="1:9">
      <c r="A83" s="108">
        <v>2021</v>
      </c>
      <c r="B83" s="108" t="s">
        <v>348</v>
      </c>
      <c r="C83" s="108">
        <v>4401310000</v>
      </c>
      <c r="D83" s="108" t="s">
        <v>365</v>
      </c>
      <c r="E83" s="108">
        <v>0</v>
      </c>
      <c r="F83" s="109">
        <v>116460.5</v>
      </c>
      <c r="G83" s="108">
        <v>0</v>
      </c>
      <c r="H83" s="110">
        <v>14382</v>
      </c>
      <c r="I83" s="110">
        <v>-14382</v>
      </c>
    </row>
    <row r="84" spans="1:9">
      <c r="A84" s="108">
        <v>2021</v>
      </c>
      <c r="B84" s="108" t="s">
        <v>348</v>
      </c>
      <c r="C84" s="108">
        <v>4401310000</v>
      </c>
      <c r="D84" s="108" t="s">
        <v>364</v>
      </c>
      <c r="E84" s="108">
        <v>0</v>
      </c>
      <c r="F84" s="108">
        <v>21.6</v>
      </c>
      <c r="G84" s="108">
        <v>0</v>
      </c>
      <c r="H84" s="108">
        <v>10</v>
      </c>
      <c r="I84" s="108">
        <v>-10</v>
      </c>
    </row>
    <row r="85" spans="1:9">
      <c r="A85" s="108">
        <v>2021</v>
      </c>
      <c r="B85" s="108" t="s">
        <v>348</v>
      </c>
      <c r="C85" s="108">
        <v>4401310000</v>
      </c>
      <c r="D85" s="108" t="s">
        <v>363</v>
      </c>
      <c r="E85" s="108">
        <v>0</v>
      </c>
      <c r="F85" s="108">
        <v>48</v>
      </c>
      <c r="G85" s="108">
        <v>0</v>
      </c>
      <c r="H85" s="108">
        <v>26</v>
      </c>
      <c r="I85" s="108">
        <v>-26</v>
      </c>
    </row>
    <row r="86" spans="1:9">
      <c r="A86" s="108">
        <v>2021</v>
      </c>
      <c r="B86" s="108" t="s">
        <v>348</v>
      </c>
      <c r="C86" s="108">
        <v>4401310000</v>
      </c>
      <c r="D86" s="108" t="s">
        <v>362</v>
      </c>
      <c r="E86" s="108">
        <v>0</v>
      </c>
      <c r="F86" s="109">
        <v>3858.8</v>
      </c>
      <c r="G86" s="108">
        <v>0</v>
      </c>
      <c r="H86" s="108">
        <v>743</v>
      </c>
      <c r="I86" s="108">
        <v>-743</v>
      </c>
    </row>
    <row r="87" spans="1:9">
      <c r="A87" s="108">
        <v>2021</v>
      </c>
      <c r="B87" s="108" t="s">
        <v>348</v>
      </c>
      <c r="C87" s="108">
        <v>4401310000</v>
      </c>
      <c r="D87" s="108" t="s">
        <v>361</v>
      </c>
      <c r="E87" s="108">
        <v>0</v>
      </c>
      <c r="F87" s="108">
        <v>25.9</v>
      </c>
      <c r="G87" s="108">
        <v>0</v>
      </c>
      <c r="H87" s="108">
        <v>12</v>
      </c>
      <c r="I87" s="108">
        <v>-12</v>
      </c>
    </row>
    <row r="88" spans="1:9">
      <c r="A88" s="108">
        <v>2021</v>
      </c>
      <c r="B88" s="108" t="s">
        <v>348</v>
      </c>
      <c r="C88" s="108">
        <v>4401310000</v>
      </c>
      <c r="D88" s="108" t="s">
        <v>360</v>
      </c>
      <c r="E88" s="108">
        <v>0</v>
      </c>
      <c r="F88" s="109">
        <v>283363.90000000002</v>
      </c>
      <c r="G88" s="108">
        <v>0</v>
      </c>
      <c r="H88" s="110">
        <v>33243</v>
      </c>
      <c r="I88" s="110">
        <v>-33243</v>
      </c>
    </row>
    <row r="89" spans="1:9">
      <c r="A89" s="108">
        <v>2021</v>
      </c>
      <c r="B89" s="108" t="s">
        <v>348</v>
      </c>
      <c r="C89" s="108">
        <v>4401310000</v>
      </c>
      <c r="D89" s="108" t="s">
        <v>358</v>
      </c>
      <c r="E89" s="108">
        <v>0</v>
      </c>
      <c r="F89" s="108">
        <v>765.8</v>
      </c>
      <c r="G89" s="108">
        <v>0</v>
      </c>
      <c r="H89" s="108">
        <v>103</v>
      </c>
      <c r="I89" s="108">
        <v>-103</v>
      </c>
    </row>
    <row r="90" spans="1:9">
      <c r="A90" s="108">
        <v>2021</v>
      </c>
      <c r="B90" s="108" t="s">
        <v>348</v>
      </c>
      <c r="C90" s="108">
        <v>4401310000</v>
      </c>
      <c r="D90" s="108" t="s">
        <v>386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</row>
    <row r="91" spans="1:9">
      <c r="A91" s="108">
        <v>2021</v>
      </c>
      <c r="B91" s="108" t="s">
        <v>348</v>
      </c>
      <c r="C91" s="108">
        <v>4401310000</v>
      </c>
      <c r="D91" s="108" t="s">
        <v>356</v>
      </c>
      <c r="E91" s="108">
        <v>0</v>
      </c>
      <c r="F91" s="109">
        <v>181846.6</v>
      </c>
      <c r="G91" s="108">
        <v>0</v>
      </c>
      <c r="H91" s="110">
        <v>22537</v>
      </c>
      <c r="I91" s="110">
        <v>-22537</v>
      </c>
    </row>
    <row r="92" spans="1:9">
      <c r="A92" s="108">
        <v>2021</v>
      </c>
      <c r="B92" s="108" t="s">
        <v>348</v>
      </c>
      <c r="C92" s="108">
        <v>4401310000</v>
      </c>
      <c r="D92" s="108" t="s">
        <v>387</v>
      </c>
      <c r="E92" s="108">
        <v>0</v>
      </c>
      <c r="F92" s="108">
        <v>0</v>
      </c>
      <c r="G92" s="108">
        <v>0</v>
      </c>
      <c r="H92" s="108">
        <v>0</v>
      </c>
      <c r="I92" s="108">
        <v>0</v>
      </c>
    </row>
    <row r="93" spans="1:9">
      <c r="A93" s="108">
        <v>2021</v>
      </c>
      <c r="B93" s="108" t="s">
        <v>348</v>
      </c>
      <c r="C93" s="108">
        <v>4401310000</v>
      </c>
      <c r="D93" s="108" t="s">
        <v>353</v>
      </c>
      <c r="E93" s="108">
        <v>0</v>
      </c>
      <c r="F93" s="108">
        <v>34</v>
      </c>
      <c r="G93" s="108">
        <v>0</v>
      </c>
      <c r="H93" s="108">
        <v>24</v>
      </c>
      <c r="I93" s="108">
        <v>-24</v>
      </c>
    </row>
    <row r="94" spans="1:9">
      <c r="A94" s="108">
        <v>2021</v>
      </c>
      <c r="B94" s="108" t="s">
        <v>348</v>
      </c>
      <c r="C94" s="108">
        <v>4401310000</v>
      </c>
      <c r="D94" s="108" t="s">
        <v>352</v>
      </c>
      <c r="E94" s="108">
        <v>0</v>
      </c>
      <c r="F94" s="108">
        <v>0</v>
      </c>
      <c r="G94" s="108">
        <v>0</v>
      </c>
      <c r="H94" s="108">
        <v>0</v>
      </c>
      <c r="I94" s="108">
        <v>0</v>
      </c>
    </row>
    <row r="95" spans="1:9">
      <c r="A95" s="108">
        <v>2021</v>
      </c>
      <c r="B95" s="108" t="s">
        <v>348</v>
      </c>
      <c r="C95" s="108">
        <v>4401310000</v>
      </c>
      <c r="D95" s="108" t="s">
        <v>351</v>
      </c>
      <c r="E95" s="108">
        <v>0</v>
      </c>
      <c r="F95" s="109">
        <v>161697.79999999999</v>
      </c>
      <c r="G95" s="108">
        <v>0</v>
      </c>
      <c r="H95" s="110">
        <v>32055</v>
      </c>
      <c r="I95" s="110">
        <v>-32055</v>
      </c>
    </row>
    <row r="96" spans="1:9">
      <c r="A96" s="108">
        <v>2021</v>
      </c>
      <c r="B96" s="108" t="s">
        <v>348</v>
      </c>
      <c r="C96" s="108">
        <v>4401310000</v>
      </c>
      <c r="D96" s="108" t="s">
        <v>350</v>
      </c>
      <c r="E96" s="108">
        <v>0</v>
      </c>
      <c r="F96" s="108">
        <v>0</v>
      </c>
      <c r="G96" s="108">
        <v>0</v>
      </c>
      <c r="H96" s="108">
        <v>0</v>
      </c>
      <c r="I96" s="108">
        <v>0</v>
      </c>
    </row>
    <row r="97" spans="1:9">
      <c r="A97" s="108">
        <v>2021</v>
      </c>
      <c r="B97" s="108" t="s">
        <v>348</v>
      </c>
      <c r="C97" s="108">
        <v>4401310000</v>
      </c>
      <c r="D97" s="108" t="s">
        <v>349</v>
      </c>
      <c r="E97" s="108">
        <v>0</v>
      </c>
      <c r="F97" s="108">
        <v>0.1</v>
      </c>
      <c r="G97" s="108">
        <v>0</v>
      </c>
      <c r="H97" s="108">
        <v>0</v>
      </c>
      <c r="I97" s="108">
        <v>0</v>
      </c>
    </row>
    <row r="98" spans="1:9">
      <c r="A98" s="108">
        <v>2021</v>
      </c>
      <c r="B98" s="108" t="s">
        <v>348</v>
      </c>
      <c r="C98" s="108">
        <v>4401310000</v>
      </c>
      <c r="D98" s="108" t="s">
        <v>370</v>
      </c>
      <c r="E98" s="108">
        <v>0</v>
      </c>
      <c r="F98" s="108">
        <v>26.7</v>
      </c>
      <c r="G98" s="108">
        <v>0</v>
      </c>
      <c r="H98" s="108">
        <v>7</v>
      </c>
      <c r="I98" s="108">
        <v>-7</v>
      </c>
    </row>
    <row r="100" spans="1:9" ht="15" thickBot="1"/>
    <row r="101" spans="1:9">
      <c r="A101" s="111"/>
      <c r="B101" s="112">
        <v>2018</v>
      </c>
      <c r="C101" s="112">
        <v>2019</v>
      </c>
      <c r="D101" s="112">
        <v>2020</v>
      </c>
      <c r="E101" s="113">
        <v>2021</v>
      </c>
    </row>
    <row r="102" spans="1:9">
      <c r="A102" s="114" t="s">
        <v>391</v>
      </c>
      <c r="B102" s="51">
        <f>SUM(H7:H32)</f>
        <v>521768</v>
      </c>
      <c r="C102" s="51">
        <f>SUM(H33:H54)</f>
        <v>362282</v>
      </c>
      <c r="D102" s="10">
        <f>SUM(H55:H76)</f>
        <v>329070</v>
      </c>
      <c r="E102" s="115">
        <f>SUM(H77:H98)</f>
        <v>285173</v>
      </c>
    </row>
    <row r="103" spans="1:9" ht="17">
      <c r="A103" s="116" t="s">
        <v>389</v>
      </c>
      <c r="B103" s="117">
        <f>SUM(F7:F32)</f>
        <v>3445136.3</v>
      </c>
      <c r="C103" s="117">
        <f>SUM(F33:F54)</f>
        <v>3002318.2</v>
      </c>
      <c r="D103" s="10">
        <f>SUM(F55:F76)</f>
        <v>3003891.5000000005</v>
      </c>
      <c r="E103" s="115">
        <f>SUM(F77:F98)</f>
        <v>2325009.1</v>
      </c>
    </row>
    <row r="104" spans="1:9">
      <c r="A104" s="124" t="s">
        <v>390</v>
      </c>
      <c r="B104" s="10">
        <f>B102*1000/B103</f>
        <v>151.45061169277977</v>
      </c>
      <c r="C104" s="10">
        <f t="shared" ref="C104:E104" si="0">C102*1000/C103</f>
        <v>120.66742292672375</v>
      </c>
      <c r="D104" s="69">
        <f t="shared" si="0"/>
        <v>109.54789811815772</v>
      </c>
      <c r="E104" s="125">
        <f t="shared" si="0"/>
        <v>122.65457369607714</v>
      </c>
    </row>
    <row r="105" spans="1:9">
      <c r="A105" s="134" t="s">
        <v>64</v>
      </c>
      <c r="B105" s="10">
        <v>4300</v>
      </c>
      <c r="C105" s="10">
        <v>4040</v>
      </c>
      <c r="D105" s="10">
        <f>AVERAGE($B$105:$C$105)</f>
        <v>4170</v>
      </c>
      <c r="E105" s="115" t="s">
        <v>219</v>
      </c>
    </row>
    <row r="106" spans="1:9" ht="17">
      <c r="A106" s="116" t="s">
        <v>447</v>
      </c>
      <c r="D106" s="10">
        <f>D105*10^3</f>
        <v>4170000</v>
      </c>
      <c r="E106" s="115" t="s">
        <v>239</v>
      </c>
    </row>
    <row r="107" spans="1:9" ht="15" thickBot="1">
      <c r="A107" s="118"/>
      <c r="B107" s="119"/>
      <c r="C107" s="119"/>
      <c r="D107" s="119">
        <f>D104/D106</f>
        <v>2.6270479165025831E-5</v>
      </c>
      <c r="E107" s="120">
        <f>E104/D106</f>
        <v>2.9413566833591638E-5</v>
      </c>
    </row>
    <row r="109" spans="1:9">
      <c r="A109" s="56" t="s">
        <v>109</v>
      </c>
    </row>
    <row r="110" spans="1:9" ht="17">
      <c r="A110" s="10" t="s">
        <v>398</v>
      </c>
    </row>
    <row r="111" spans="1:9" ht="17">
      <c r="A111" s="8"/>
      <c r="D111" s="13" t="s">
        <v>399</v>
      </c>
    </row>
    <row r="112" spans="1:9">
      <c r="D112" s="10" t="s">
        <v>400</v>
      </c>
    </row>
    <row r="114" spans="1:1">
      <c r="A114" s="13"/>
    </row>
  </sheetData>
  <mergeCells count="1">
    <mergeCell ref="A1:F1"/>
  </mergeCells>
  <phoneticPr fontId="27" type="noConversion"/>
  <hyperlinks>
    <hyperlink ref="D111" r:id="rId1" display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xr:uid="{946527DA-2625-4C19-BB9F-880DD156870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04B9-11E8-4E4C-BDB0-7629A01A131E}">
  <dimension ref="A4:Q26"/>
  <sheetViews>
    <sheetView workbookViewId="0"/>
    <sheetView workbookViewId="1"/>
  </sheetViews>
  <sheetFormatPr defaultColWidth="8.7265625" defaultRowHeight="14.5"/>
  <sheetData>
    <row r="4" spans="10:17" ht="15" thickBot="1"/>
    <row r="5" spans="10:17">
      <c r="J5" s="90" t="s">
        <v>330</v>
      </c>
      <c r="K5" s="105">
        <v>809</v>
      </c>
      <c r="L5" s="91" t="s">
        <v>240</v>
      </c>
    </row>
    <row r="6" spans="10:17">
      <c r="J6" s="102" t="s">
        <v>64</v>
      </c>
      <c r="K6" s="37">
        <v>9050</v>
      </c>
      <c r="L6" s="93" t="s">
        <v>232</v>
      </c>
    </row>
    <row r="7" spans="10:17" ht="15" thickBot="1">
      <c r="J7" s="103"/>
      <c r="K7" s="104">
        <f>K5/K6</f>
        <v>8.9392265193370166E-2</v>
      </c>
      <c r="L7" s="95" t="s">
        <v>233</v>
      </c>
    </row>
    <row r="9" spans="10:17" ht="15" thickBot="1"/>
    <row r="10" spans="10:17">
      <c r="J10" s="90" t="s">
        <v>330</v>
      </c>
      <c r="K10" s="105">
        <v>34.5</v>
      </c>
      <c r="L10" s="91" t="s">
        <v>334</v>
      </c>
    </row>
    <row r="11" spans="10:17" ht="15" thickBot="1">
      <c r="J11" s="103"/>
      <c r="K11" s="123">
        <f>K5/K10</f>
        <v>23.44927536231884</v>
      </c>
      <c r="L11" s="95" t="s">
        <v>335</v>
      </c>
    </row>
    <row r="12" spans="10:17">
      <c r="J12" s="3" t="s">
        <v>396</v>
      </c>
      <c r="Q12" t="s">
        <v>395</v>
      </c>
    </row>
    <row r="13" spans="10:17" ht="17">
      <c r="J13" t="s">
        <v>397</v>
      </c>
    </row>
    <row r="22" spans="1:1">
      <c r="A22" s="23" t="s">
        <v>109</v>
      </c>
    </row>
    <row r="23" spans="1:1" ht="17">
      <c r="A23" s="8" t="s">
        <v>331</v>
      </c>
    </row>
    <row r="25" spans="1:1">
      <c r="A25" s="3" t="s">
        <v>332</v>
      </c>
    </row>
    <row r="26" spans="1:1" ht="17">
      <c r="A26" t="s">
        <v>333</v>
      </c>
    </row>
  </sheetData>
  <phoneticPr fontId="27" type="noConversion"/>
  <hyperlinks>
    <hyperlink ref="A25" r:id="rId1" xr:uid="{EA36C645-C977-4B5C-AA67-F7A35CD568ED}"/>
    <hyperlink ref="J12" r:id="rId2" xr:uid="{47F26E56-8475-42FE-B5E3-B3D7568D7AF8}"/>
  </hyperlinks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3C646-987D-438E-A304-BB4D337AFFF4}">
  <sheetPr codeName="Sheet13"/>
  <dimension ref="A3:Q35"/>
  <sheetViews>
    <sheetView workbookViewId="0"/>
    <sheetView workbookViewId="1"/>
  </sheetViews>
  <sheetFormatPr defaultColWidth="8.7265625" defaultRowHeight="14.5"/>
  <sheetData>
    <row r="3" spans="1:17" ht="15" thickBot="1"/>
    <row r="4" spans="1:17">
      <c r="L4" s="98" t="s">
        <v>319</v>
      </c>
      <c r="M4" s="99"/>
      <c r="N4" s="99">
        <v>2021</v>
      </c>
      <c r="O4" s="99">
        <v>2022</v>
      </c>
      <c r="P4" s="99">
        <v>2030</v>
      </c>
      <c r="Q4" s="100">
        <v>2040</v>
      </c>
    </row>
    <row r="5" spans="1:17">
      <c r="L5" s="101" t="s">
        <v>314</v>
      </c>
      <c r="M5" t="s">
        <v>315</v>
      </c>
      <c r="N5">
        <v>8800</v>
      </c>
      <c r="O5">
        <v>6000</v>
      </c>
      <c r="P5">
        <v>4000</v>
      </c>
      <c r="Q5" s="93">
        <v>3000</v>
      </c>
    </row>
    <row r="6" spans="1:17">
      <c r="L6" s="102"/>
      <c r="M6" t="s">
        <v>119</v>
      </c>
      <c r="N6">
        <f>N5/$H$16</f>
        <v>242.09078404401654</v>
      </c>
      <c r="O6">
        <f>O5/$H$16</f>
        <v>165.06189821182946</v>
      </c>
      <c r="P6">
        <f>P5/$H$16</f>
        <v>110.04126547455297</v>
      </c>
      <c r="Q6" s="93">
        <f>Q5/$H$16</f>
        <v>82.530949105914729</v>
      </c>
    </row>
    <row r="7" spans="1:17">
      <c r="L7" s="102"/>
      <c r="Q7" s="93"/>
    </row>
    <row r="8" spans="1:17">
      <c r="L8" s="102"/>
      <c r="N8" s="23" t="s">
        <v>320</v>
      </c>
      <c r="O8" s="23" t="s">
        <v>326</v>
      </c>
      <c r="Q8" s="93"/>
    </row>
    <row r="9" spans="1:17" ht="15" thickBot="1">
      <c r="L9" s="103"/>
      <c r="M9" s="104" t="s">
        <v>321</v>
      </c>
      <c r="N9" s="104">
        <f>(P6/O6)^(1/8)-1</f>
        <v>-4.9420175045859271E-2</v>
      </c>
      <c r="O9" s="104">
        <f>(Q6/P6)^(1/8)-1</f>
        <v>-3.5321370039690603E-2</v>
      </c>
      <c r="P9" s="104"/>
      <c r="Q9" s="95"/>
    </row>
    <row r="14" spans="1:17">
      <c r="A14" s="23" t="s">
        <v>109</v>
      </c>
    </row>
    <row r="15" spans="1:17" ht="17">
      <c r="A15" s="1" t="s">
        <v>318</v>
      </c>
      <c r="F15" t="s">
        <v>323</v>
      </c>
      <c r="G15" t="s">
        <v>324</v>
      </c>
      <c r="H15" t="s">
        <v>325</v>
      </c>
    </row>
    <row r="16" spans="1:17">
      <c r="E16" t="s">
        <v>322</v>
      </c>
      <c r="F16">
        <v>39.4</v>
      </c>
      <c r="G16">
        <v>33.299999999999997</v>
      </c>
      <c r="H16">
        <f>AVERAGE($F$16:$G$16)</f>
        <v>36.349999999999994</v>
      </c>
    </row>
    <row r="30" spans="1:1">
      <c r="A30" s="3" t="s">
        <v>313</v>
      </c>
    </row>
    <row r="32" spans="1:1">
      <c r="A32" s="1" t="s">
        <v>317</v>
      </c>
    </row>
    <row r="33" spans="1:1">
      <c r="A33" s="3" t="s">
        <v>316</v>
      </c>
    </row>
    <row r="35" spans="1:1">
      <c r="A35" t="s">
        <v>327</v>
      </c>
    </row>
  </sheetData>
  <phoneticPr fontId="27" type="noConversion"/>
  <hyperlinks>
    <hyperlink ref="A30" r:id="rId1" xr:uid="{E3484A5F-CF1E-401D-9538-64D8089C23D6}"/>
    <hyperlink ref="A33" r:id="rId2" xr:uid="{E26C2D00-F474-45E8-A162-C58A6AE92AEB}"/>
  </hyperlinks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FECF-D91C-40F3-80C4-3CB155556651}">
  <sheetPr>
    <tabColor theme="4"/>
  </sheetPr>
  <dimension ref="A1:E159"/>
  <sheetViews>
    <sheetView workbookViewId="0"/>
    <sheetView workbookViewId="1"/>
  </sheetViews>
  <sheetFormatPr defaultColWidth="8.7265625" defaultRowHeight="14.5"/>
  <cols>
    <col min="1" max="1" width="27.453125" customWidth="1"/>
    <col min="2" max="2" width="9.7265625" bestFit="1" customWidth="1"/>
    <col min="3" max="3" width="12.1796875" bestFit="1" customWidth="1"/>
    <col min="6" max="6" width="12.453125" bestFit="1" customWidth="1"/>
  </cols>
  <sheetData>
    <row r="1" spans="1:5">
      <c r="A1" s="90" t="s">
        <v>297</v>
      </c>
      <c r="B1" s="91"/>
    </row>
    <row r="2" spans="1:5">
      <c r="A2" s="92" t="s">
        <v>4</v>
      </c>
      <c r="B2" s="93">
        <v>-3.2738904043452298E-3</v>
      </c>
    </row>
    <row r="3" spans="1:5">
      <c r="A3" s="92" t="s">
        <v>5</v>
      </c>
      <c r="B3" s="93">
        <v>0</v>
      </c>
    </row>
    <row r="4" spans="1:5">
      <c r="A4" s="92" t="s">
        <v>6</v>
      </c>
      <c r="B4" s="93">
        <v>-3.2738904043452298E-3</v>
      </c>
    </row>
    <row r="5" spans="1:5">
      <c r="A5" s="92" t="s">
        <v>7</v>
      </c>
      <c r="B5" s="93">
        <v>-6.4273492547895997E-3</v>
      </c>
    </row>
    <row r="6" spans="1:5">
      <c r="A6" s="92" t="s">
        <v>8</v>
      </c>
      <c r="B6" s="93">
        <v>-7.6489401503594401E-3</v>
      </c>
    </row>
    <row r="7" spans="1:5">
      <c r="A7" s="92" t="s">
        <v>9</v>
      </c>
      <c r="B7" s="93">
        <v>-7.6489401503594401E-3</v>
      </c>
    </row>
    <row r="8" spans="1:5">
      <c r="A8" s="92" t="s">
        <v>10</v>
      </c>
      <c r="B8" s="93">
        <v>0</v>
      </c>
    </row>
    <row r="9" spans="1:5" ht="15" thickBot="1">
      <c r="A9" s="94" t="s">
        <v>11</v>
      </c>
      <c r="B9" s="95">
        <v>-7.6489401503594401E-3</v>
      </c>
    </row>
    <row r="10" spans="1:5" ht="15" thickBot="1"/>
    <row r="11" spans="1:5">
      <c r="A11" s="90" t="s">
        <v>298</v>
      </c>
      <c r="B11" s="91"/>
    </row>
    <row r="12" spans="1:5">
      <c r="A12" s="92" t="s">
        <v>4</v>
      </c>
      <c r="B12" s="93">
        <v>0</v>
      </c>
    </row>
    <row r="13" spans="1:5">
      <c r="A13" s="92" t="s">
        <v>5</v>
      </c>
      <c r="B13" s="93">
        <v>-6.8920015446152201E-3</v>
      </c>
      <c r="C13">
        <f>(D13/E13)^(1/(2030-2023))-1</f>
        <v>-9.7939682347357837E-2</v>
      </c>
      <c r="D13">
        <v>4.2645273036336086E-6</v>
      </c>
      <c r="E13" s="136">
        <v>8.7744893532895839E-6</v>
      </c>
    </row>
    <row r="14" spans="1:5">
      <c r="A14" s="92" t="s">
        <v>6</v>
      </c>
      <c r="B14" s="93">
        <v>0</v>
      </c>
    </row>
    <row r="15" spans="1:5">
      <c r="A15" s="92" t="s">
        <v>7</v>
      </c>
      <c r="B15" s="93">
        <v>0</v>
      </c>
    </row>
    <row r="16" spans="1:5">
      <c r="A16" s="92" t="s">
        <v>8</v>
      </c>
      <c r="B16" s="93">
        <v>1.71300783389605E-3</v>
      </c>
      <c r="C16">
        <f>(D16/E16)^(1/(2030-2023))-1</f>
        <v>-8.1853219010388001E-2</v>
      </c>
      <c r="D16">
        <v>4.7957405857159443E-6</v>
      </c>
      <c r="E16">
        <v>8.7190841956202454E-6</v>
      </c>
    </row>
    <row r="17" spans="1:5">
      <c r="A17" s="92" t="s">
        <v>9</v>
      </c>
      <c r="B17" s="93">
        <v>-6.8920015446152201E-3</v>
      </c>
    </row>
    <row r="18" spans="1:5">
      <c r="A18" s="92" t="s">
        <v>10</v>
      </c>
      <c r="B18" s="93">
        <v>0</v>
      </c>
    </row>
    <row r="19" spans="1:5" ht="15" thickBot="1">
      <c r="A19" s="94" t="s">
        <v>11</v>
      </c>
      <c r="B19" s="95">
        <v>1.71300783389605E-3</v>
      </c>
    </row>
    <row r="20" spans="1:5" ht="15" thickBot="1"/>
    <row r="21" spans="1:5">
      <c r="A21" s="90" t="s">
        <v>312</v>
      </c>
      <c r="B21" s="91"/>
    </row>
    <row r="22" spans="1:5">
      <c r="A22" s="92" t="s">
        <v>4</v>
      </c>
      <c r="B22" s="93">
        <v>-2.50219582018973E-3</v>
      </c>
      <c r="E22">
        <v>1.9014160946453089E-5</v>
      </c>
    </row>
    <row r="23" spans="1:5">
      <c r="A23" s="92" t="s">
        <v>5</v>
      </c>
      <c r="B23" s="93">
        <v>-6.3131731768734101E-3</v>
      </c>
      <c r="C23">
        <f>(D23/E23)^(1/(2030-2023))-1</f>
        <v>-9.5663242806904858E-2</v>
      </c>
      <c r="D23">
        <v>1.0832209786042193E-5</v>
      </c>
      <c r="E23" s="136">
        <v>2.1898066950028613E-5</v>
      </c>
    </row>
    <row r="24" spans="1:5">
      <c r="A24" s="92" t="s">
        <v>6</v>
      </c>
      <c r="B24" s="93">
        <v>2.16320397927294E-4</v>
      </c>
      <c r="E24">
        <v>1.8241566234426646E-5</v>
      </c>
    </row>
    <row r="25" spans="1:5">
      <c r="A25" s="92" t="s">
        <v>7</v>
      </c>
      <c r="B25" s="93">
        <v>-4.1953961226026698E-4</v>
      </c>
      <c r="E25">
        <v>1.7973307907449783E-5</v>
      </c>
    </row>
    <row r="26" spans="1:5">
      <c r="A26" s="92" t="s">
        <v>8</v>
      </c>
      <c r="B26" s="93">
        <v>-5.2353426039871698E-3</v>
      </c>
      <c r="C26">
        <f>(D26/E26)^(1/(2030-2023))-1</f>
        <v>-9.8122846760528515E-2</v>
      </c>
      <c r="D26">
        <v>1.0068195482452354E-5</v>
      </c>
      <c r="E26">
        <v>2.0745310619544028E-5</v>
      </c>
    </row>
    <row r="27" spans="1:5">
      <c r="A27" s="92" t="s">
        <v>9</v>
      </c>
      <c r="B27" s="93">
        <v>-6.3131731768734101E-3</v>
      </c>
      <c r="E27">
        <v>2.324905500466141E-5</v>
      </c>
    </row>
    <row r="28" spans="1:5">
      <c r="A28" s="92" t="s">
        <v>10</v>
      </c>
      <c r="B28" s="93">
        <v>0</v>
      </c>
    </row>
    <row r="29" spans="1:5" ht="15" thickBot="1">
      <c r="A29" s="94" t="s">
        <v>11</v>
      </c>
      <c r="B29" s="95">
        <v>-5.2353426039871698E-3</v>
      </c>
    </row>
    <row r="30" spans="1:5" ht="15" thickBot="1"/>
    <row r="31" spans="1:5">
      <c r="A31" s="90" t="s">
        <v>299</v>
      </c>
      <c r="B31" s="91"/>
    </row>
    <row r="32" spans="1:5">
      <c r="A32" s="92" t="s">
        <v>4</v>
      </c>
      <c r="B32" s="93">
        <v>0</v>
      </c>
    </row>
    <row r="33" spans="1:2">
      <c r="A33" s="92" t="s">
        <v>5</v>
      </c>
      <c r="B33" s="93">
        <v>2.4863182843310998E-3</v>
      </c>
    </row>
    <row r="34" spans="1:2">
      <c r="A34" s="92" t="s">
        <v>6</v>
      </c>
      <c r="B34" s="93">
        <v>0</v>
      </c>
    </row>
    <row r="35" spans="1:2">
      <c r="A35" s="92" t="s">
        <v>7</v>
      </c>
      <c r="B35" s="93">
        <v>0</v>
      </c>
    </row>
    <row r="36" spans="1:2">
      <c r="A36" s="92" t="s">
        <v>8</v>
      </c>
      <c r="B36" s="93">
        <v>0</v>
      </c>
    </row>
    <row r="37" spans="1:2">
      <c r="A37" s="92" t="s">
        <v>9</v>
      </c>
      <c r="B37" s="93">
        <v>0</v>
      </c>
    </row>
    <row r="38" spans="1:2">
      <c r="A38" s="92" t="s">
        <v>10</v>
      </c>
      <c r="B38" s="93">
        <v>0</v>
      </c>
    </row>
    <row r="39" spans="1:2" ht="15" thickBot="1">
      <c r="A39" s="94" t="s">
        <v>11</v>
      </c>
      <c r="B39" s="95">
        <v>0</v>
      </c>
    </row>
    <row r="40" spans="1:2" ht="15" thickBot="1"/>
    <row r="41" spans="1:2">
      <c r="A41" s="90" t="s">
        <v>300</v>
      </c>
      <c r="B41" s="91"/>
    </row>
    <row r="42" spans="1:2">
      <c r="A42" s="92" t="s">
        <v>4</v>
      </c>
      <c r="B42" s="93">
        <v>0</v>
      </c>
    </row>
    <row r="43" spans="1:2">
      <c r="A43" s="92" t="s">
        <v>5</v>
      </c>
      <c r="B43" s="93">
        <v>0</v>
      </c>
    </row>
    <row r="44" spans="1:2">
      <c r="A44" s="92" t="s">
        <v>6</v>
      </c>
      <c r="B44" s="93">
        <v>0</v>
      </c>
    </row>
    <row r="45" spans="1:2">
      <c r="A45" s="92" t="s">
        <v>7</v>
      </c>
      <c r="B45" s="93">
        <v>0</v>
      </c>
    </row>
    <row r="46" spans="1:2">
      <c r="A46" s="92" t="s">
        <v>8</v>
      </c>
      <c r="B46" s="93">
        <v>0</v>
      </c>
    </row>
    <row r="47" spans="1:2">
      <c r="A47" s="92" t="s">
        <v>9</v>
      </c>
      <c r="B47" s="93">
        <v>0</v>
      </c>
    </row>
    <row r="48" spans="1:2">
      <c r="A48" s="92" t="s">
        <v>10</v>
      </c>
      <c r="B48" s="93">
        <v>0</v>
      </c>
    </row>
    <row r="49" spans="1:2" ht="15" thickBot="1">
      <c r="A49" s="94" t="s">
        <v>11</v>
      </c>
      <c r="B49" s="95">
        <v>0</v>
      </c>
    </row>
    <row r="50" spans="1:2" ht="15" thickBot="1"/>
    <row r="51" spans="1:2">
      <c r="A51" s="90" t="s">
        <v>301</v>
      </c>
      <c r="B51" s="91"/>
    </row>
    <row r="52" spans="1:2">
      <c r="A52" s="92" t="s">
        <v>4</v>
      </c>
      <c r="B52" s="93">
        <v>1.18302054256414E-2</v>
      </c>
    </row>
    <row r="53" spans="1:2">
      <c r="A53" s="92" t="s">
        <v>5</v>
      </c>
      <c r="B53" s="93">
        <v>0</v>
      </c>
    </row>
    <row r="54" spans="1:2">
      <c r="A54" s="92" t="s">
        <v>6</v>
      </c>
      <c r="B54" s="93">
        <v>0</v>
      </c>
    </row>
    <row r="55" spans="1:2">
      <c r="A55" s="92" t="s">
        <v>7</v>
      </c>
      <c r="B55" s="93">
        <v>0</v>
      </c>
    </row>
    <row r="56" spans="1:2">
      <c r="A56" s="92" t="s">
        <v>8</v>
      </c>
      <c r="B56" s="93">
        <v>0</v>
      </c>
    </row>
    <row r="57" spans="1:2">
      <c r="A57" s="92" t="s">
        <v>9</v>
      </c>
      <c r="B57" s="93">
        <v>0</v>
      </c>
    </row>
    <row r="58" spans="1:2">
      <c r="A58" s="92" t="s">
        <v>10</v>
      </c>
      <c r="B58" s="93">
        <v>0</v>
      </c>
    </row>
    <row r="59" spans="1:2" ht="15" thickBot="1">
      <c r="A59" s="94" t="s">
        <v>11</v>
      </c>
      <c r="B59" s="95">
        <v>0</v>
      </c>
    </row>
    <row r="60" spans="1:2" ht="15" thickBot="1"/>
    <row r="61" spans="1:2">
      <c r="A61" s="90" t="s">
        <v>302</v>
      </c>
      <c r="B61" s="91"/>
    </row>
    <row r="62" spans="1:2">
      <c r="A62" s="92" t="s">
        <v>4</v>
      </c>
      <c r="B62" s="93">
        <v>1.7112387766008201E-2</v>
      </c>
    </row>
    <row r="63" spans="1:2">
      <c r="A63" s="92" t="s">
        <v>5</v>
      </c>
      <c r="B63" s="93">
        <v>1.0670167236637801E-2</v>
      </c>
    </row>
    <row r="64" spans="1:2">
      <c r="A64" s="92" t="s">
        <v>6</v>
      </c>
      <c r="B64" s="93">
        <v>1.9011474057668998E-2</v>
      </c>
    </row>
    <row r="65" spans="1:2">
      <c r="A65" s="92" t="s">
        <v>7</v>
      </c>
      <c r="B65" s="93">
        <v>1.1868760005440101E-2</v>
      </c>
    </row>
    <row r="66" spans="1:2">
      <c r="A66" s="92" t="s">
        <v>8</v>
      </c>
      <c r="B66" s="93">
        <v>1.1721517824295299E-2</v>
      </c>
    </row>
    <row r="67" spans="1:2">
      <c r="A67" s="92" t="s">
        <v>9</v>
      </c>
      <c r="B67" s="93">
        <v>1.0670167236637801E-2</v>
      </c>
    </row>
    <row r="68" spans="1:2">
      <c r="A68" s="92" t="s">
        <v>10</v>
      </c>
      <c r="B68" s="93">
        <v>0</v>
      </c>
    </row>
    <row r="69" spans="1:2" ht="15" thickBot="1">
      <c r="A69" s="94" t="s">
        <v>11</v>
      </c>
      <c r="B69" s="95">
        <v>1.1721517824295299E-2</v>
      </c>
    </row>
    <row r="70" spans="1:2" ht="15" thickBot="1"/>
    <row r="71" spans="1:2">
      <c r="A71" s="90" t="s">
        <v>303</v>
      </c>
      <c r="B71" s="91"/>
    </row>
    <row r="72" spans="1:2">
      <c r="A72" s="92" t="s">
        <v>4</v>
      </c>
      <c r="B72" s="93">
        <v>1.3037864016721201E-2</v>
      </c>
    </row>
    <row r="73" spans="1:2">
      <c r="A73" s="92" t="s">
        <v>5</v>
      </c>
      <c r="B73" s="93">
        <v>0</v>
      </c>
    </row>
    <row r="74" spans="1:2">
      <c r="A74" s="92" t="s">
        <v>6</v>
      </c>
      <c r="B74" s="93">
        <v>0</v>
      </c>
    </row>
    <row r="75" spans="1:2">
      <c r="A75" s="92" t="s">
        <v>7</v>
      </c>
      <c r="B75" s="93">
        <v>0</v>
      </c>
    </row>
    <row r="76" spans="1:2">
      <c r="A76" s="92" t="s">
        <v>8</v>
      </c>
      <c r="B76" s="93">
        <v>0</v>
      </c>
    </row>
    <row r="77" spans="1:2">
      <c r="A77" s="92" t="s">
        <v>9</v>
      </c>
      <c r="B77" s="93">
        <v>0</v>
      </c>
    </row>
    <row r="78" spans="1:2">
      <c r="A78" s="92" t="s">
        <v>10</v>
      </c>
      <c r="B78" s="93">
        <v>0</v>
      </c>
    </row>
    <row r="79" spans="1:2" ht="15" thickBot="1">
      <c r="A79" s="94" t="s">
        <v>11</v>
      </c>
      <c r="B79" s="95">
        <v>0</v>
      </c>
    </row>
    <row r="80" spans="1:2" ht="15" thickBot="1"/>
    <row r="81" spans="1:2">
      <c r="A81" s="90" t="s">
        <v>304</v>
      </c>
      <c r="B81" s="91"/>
    </row>
    <row r="82" spans="1:2">
      <c r="A82" s="92" t="s">
        <v>4</v>
      </c>
      <c r="B82" s="93">
        <v>1.7112387766008201E-2</v>
      </c>
    </row>
    <row r="83" spans="1:2">
      <c r="A83" s="92" t="s">
        <v>5</v>
      </c>
      <c r="B83" s="93">
        <v>0</v>
      </c>
    </row>
    <row r="84" spans="1:2">
      <c r="A84" s="92" t="s">
        <v>6</v>
      </c>
      <c r="B84" s="93">
        <v>0</v>
      </c>
    </row>
    <row r="85" spans="1:2">
      <c r="A85" s="92" t="s">
        <v>7</v>
      </c>
      <c r="B85" s="93">
        <v>0</v>
      </c>
    </row>
    <row r="86" spans="1:2">
      <c r="A86" s="92" t="s">
        <v>8</v>
      </c>
      <c r="B86" s="93">
        <v>0</v>
      </c>
    </row>
    <row r="87" spans="1:2">
      <c r="A87" s="92" t="s">
        <v>9</v>
      </c>
      <c r="B87" s="93">
        <v>0</v>
      </c>
    </row>
    <row r="88" spans="1:2">
      <c r="A88" s="92" t="s">
        <v>10</v>
      </c>
      <c r="B88" s="93">
        <v>0</v>
      </c>
    </row>
    <row r="89" spans="1:2" ht="15" thickBot="1">
      <c r="A89" s="94" t="s">
        <v>11</v>
      </c>
      <c r="B89" s="95">
        <v>0</v>
      </c>
    </row>
    <row r="90" spans="1:2" ht="15" thickBot="1"/>
    <row r="91" spans="1:2">
      <c r="A91" s="90" t="s">
        <v>305</v>
      </c>
      <c r="B91" s="91"/>
    </row>
    <row r="92" spans="1:2">
      <c r="A92" s="92" t="s">
        <v>4</v>
      </c>
      <c r="B92" s="93">
        <v>2.10915041876438E-2</v>
      </c>
    </row>
    <row r="93" spans="1:2">
      <c r="A93" s="92" t="s">
        <v>5</v>
      </c>
      <c r="B93" s="93">
        <v>0</v>
      </c>
    </row>
    <row r="94" spans="1:2">
      <c r="A94" s="92" t="s">
        <v>6</v>
      </c>
      <c r="B94" s="93">
        <v>1.40428512081854E-2</v>
      </c>
    </row>
    <row r="95" spans="1:2">
      <c r="A95" s="92" t="s">
        <v>7</v>
      </c>
      <c r="B95" s="93">
        <v>6.9349644892600102E-3</v>
      </c>
    </row>
    <row r="96" spans="1:2">
      <c r="A96" s="92" t="s">
        <v>8</v>
      </c>
      <c r="B96" s="93">
        <v>0</v>
      </c>
    </row>
    <row r="97" spans="1:2">
      <c r="A97" s="92" t="s">
        <v>9</v>
      </c>
      <c r="B97" s="93">
        <v>0</v>
      </c>
    </row>
    <row r="98" spans="1:2">
      <c r="A98" s="92" t="s">
        <v>10</v>
      </c>
      <c r="B98" s="93">
        <v>0</v>
      </c>
    </row>
    <row r="99" spans="1:2" ht="15" thickBot="1">
      <c r="A99" s="94" t="s">
        <v>11</v>
      </c>
      <c r="B99" s="95">
        <v>0</v>
      </c>
    </row>
    <row r="100" spans="1:2" ht="15" thickBot="1"/>
    <row r="101" spans="1:2">
      <c r="A101" s="90" t="s">
        <v>306</v>
      </c>
      <c r="B101" s="91"/>
    </row>
    <row r="102" spans="1:2">
      <c r="A102" s="92" t="s">
        <v>4</v>
      </c>
      <c r="B102" s="93">
        <v>0</v>
      </c>
    </row>
    <row r="103" spans="1:2">
      <c r="A103" s="92" t="s">
        <v>5</v>
      </c>
      <c r="B103" s="93">
        <v>0</v>
      </c>
    </row>
    <row r="104" spans="1:2">
      <c r="A104" s="92" t="s">
        <v>6</v>
      </c>
      <c r="B104" s="93">
        <v>0</v>
      </c>
    </row>
    <row r="105" spans="1:2">
      <c r="A105" s="92" t="s">
        <v>7</v>
      </c>
      <c r="B105" s="93">
        <v>0</v>
      </c>
    </row>
    <row r="106" spans="1:2">
      <c r="A106" s="92" t="s">
        <v>8</v>
      </c>
      <c r="B106" s="93">
        <v>0</v>
      </c>
    </row>
    <row r="107" spans="1:2">
      <c r="A107" s="92" t="s">
        <v>9</v>
      </c>
      <c r="B107" s="93">
        <v>0</v>
      </c>
    </row>
    <row r="108" spans="1:2">
      <c r="A108" s="92" t="s">
        <v>10</v>
      </c>
      <c r="B108" s="93">
        <v>0</v>
      </c>
    </row>
    <row r="109" spans="1:2" ht="15" thickBot="1">
      <c r="A109" s="94" t="s">
        <v>11</v>
      </c>
      <c r="B109" s="95">
        <v>0</v>
      </c>
    </row>
    <row r="110" spans="1:2" ht="15" thickBot="1"/>
    <row r="111" spans="1:2">
      <c r="A111" s="90" t="s">
        <v>307</v>
      </c>
      <c r="B111" s="91"/>
    </row>
    <row r="112" spans="1:2">
      <c r="A112" s="92" t="s">
        <v>4</v>
      </c>
      <c r="B112" s="93">
        <v>0</v>
      </c>
    </row>
    <row r="113" spans="1:2">
      <c r="A113" s="92" t="s">
        <v>5</v>
      </c>
      <c r="B113" s="93">
        <v>-6.8920015446152201E-3</v>
      </c>
    </row>
    <row r="114" spans="1:2">
      <c r="A114" s="92" t="s">
        <v>6</v>
      </c>
      <c r="B114" s="93">
        <v>0</v>
      </c>
    </row>
    <row r="115" spans="1:2">
      <c r="A115" s="92" t="s">
        <v>7</v>
      </c>
      <c r="B115" s="93">
        <v>0</v>
      </c>
    </row>
    <row r="116" spans="1:2">
      <c r="A116" s="92" t="s">
        <v>8</v>
      </c>
      <c r="B116" s="93">
        <v>0</v>
      </c>
    </row>
    <row r="117" spans="1:2">
      <c r="A117" s="92" t="s">
        <v>9</v>
      </c>
      <c r="B117" s="93">
        <v>0</v>
      </c>
    </row>
    <row r="118" spans="1:2">
      <c r="A118" s="92" t="s">
        <v>10</v>
      </c>
      <c r="B118" s="93">
        <v>0</v>
      </c>
    </row>
    <row r="119" spans="1:2" ht="15" thickBot="1">
      <c r="A119" s="94" t="s">
        <v>11</v>
      </c>
      <c r="B119" s="95">
        <v>0</v>
      </c>
    </row>
    <row r="120" spans="1:2" ht="15" thickBot="1"/>
    <row r="121" spans="1:2">
      <c r="A121" s="90" t="s">
        <v>308</v>
      </c>
      <c r="B121" s="91"/>
    </row>
    <row r="122" spans="1:2">
      <c r="A122" s="92" t="s">
        <v>4</v>
      </c>
      <c r="B122" s="93">
        <v>0</v>
      </c>
    </row>
    <row r="123" spans="1:2">
      <c r="A123" s="92" t="s">
        <v>5</v>
      </c>
      <c r="B123" s="93">
        <v>1.9261185468714598E-2</v>
      </c>
    </row>
    <row r="124" spans="1:2">
      <c r="A124" s="92" t="s">
        <v>6</v>
      </c>
      <c r="B124" s="93">
        <v>0</v>
      </c>
    </row>
    <row r="125" spans="1:2">
      <c r="A125" s="92" t="s">
        <v>7</v>
      </c>
      <c r="B125" s="93">
        <v>0</v>
      </c>
    </row>
    <row r="126" spans="1:2">
      <c r="A126" s="92" t="s">
        <v>8</v>
      </c>
      <c r="B126" s="93">
        <v>1.9261185468714598E-2</v>
      </c>
    </row>
    <row r="127" spans="1:2">
      <c r="A127" s="92" t="s">
        <v>9</v>
      </c>
      <c r="B127" s="93">
        <v>0</v>
      </c>
    </row>
    <row r="128" spans="1:2">
      <c r="A128" s="92" t="s">
        <v>10</v>
      </c>
      <c r="B128" s="93">
        <v>0</v>
      </c>
    </row>
    <row r="129" spans="1:2" ht="15" thickBot="1">
      <c r="A129" s="94" t="s">
        <v>11</v>
      </c>
      <c r="B129" s="95">
        <v>1.9261185468714598E-2</v>
      </c>
    </row>
    <row r="130" spans="1:2" ht="15" thickBot="1"/>
    <row r="131" spans="1:2">
      <c r="A131" s="90" t="s">
        <v>309</v>
      </c>
      <c r="B131" s="91"/>
    </row>
    <row r="132" spans="1:2">
      <c r="A132" s="92" t="s">
        <v>4</v>
      </c>
      <c r="B132" s="93">
        <v>2.50696551493137E-2</v>
      </c>
    </row>
    <row r="133" spans="1:2">
      <c r="A133" s="92" t="s">
        <v>5</v>
      </c>
      <c r="B133" s="93">
        <v>1.84643769797883E-2</v>
      </c>
    </row>
    <row r="134" spans="1:2">
      <c r="A134" s="92" t="s">
        <v>6</v>
      </c>
      <c r="B134" s="93">
        <v>3.9749939402169199E-2</v>
      </c>
    </row>
    <row r="135" spans="1:2">
      <c r="A135" s="92" t="s">
        <v>7</v>
      </c>
      <c r="B135" s="93">
        <v>3.9749939402169199E-2</v>
      </c>
    </row>
    <row r="136" spans="1:2">
      <c r="A136" s="92" t="s">
        <v>8</v>
      </c>
      <c r="B136" s="93">
        <v>4.1801344060868703E-2</v>
      </c>
    </row>
    <row r="137" spans="1:2">
      <c r="A137" s="92" t="s">
        <v>9</v>
      </c>
      <c r="B137" s="93">
        <v>4.1801344060868703E-2</v>
      </c>
    </row>
    <row r="138" spans="1:2">
      <c r="A138" s="92" t="s">
        <v>10</v>
      </c>
      <c r="B138" s="93">
        <v>0</v>
      </c>
    </row>
    <row r="139" spans="1:2" ht="15" thickBot="1">
      <c r="A139" s="94" t="s">
        <v>11</v>
      </c>
      <c r="B139" s="95">
        <v>4.1801344060868703E-2</v>
      </c>
    </row>
    <row r="140" spans="1:2" ht="15" thickBot="1"/>
    <row r="141" spans="1:2">
      <c r="A141" s="90" t="s">
        <v>310</v>
      </c>
      <c r="B141" s="91"/>
    </row>
    <row r="142" spans="1:2">
      <c r="A142" s="92" t="s">
        <v>4</v>
      </c>
      <c r="B142" s="93">
        <v>9.0972176318633302E-3</v>
      </c>
    </row>
    <row r="143" spans="1:2">
      <c r="A143" s="92" t="s">
        <v>5</v>
      </c>
      <c r="B143" s="93">
        <v>0</v>
      </c>
    </row>
    <row r="144" spans="1:2">
      <c r="A144" s="92" t="s">
        <v>6</v>
      </c>
      <c r="B144" s="93">
        <v>8.9724123086902807E-3</v>
      </c>
    </row>
    <row r="145" spans="1:2">
      <c r="A145" s="92" t="s">
        <v>7</v>
      </c>
      <c r="B145" s="93">
        <v>9.5182128595745503E-3</v>
      </c>
    </row>
    <row r="146" spans="1:2">
      <c r="A146" s="92" t="s">
        <v>8</v>
      </c>
      <c r="B146" s="93">
        <v>1.3085799454665099E-2</v>
      </c>
    </row>
    <row r="147" spans="1:2">
      <c r="A147" s="92" t="s">
        <v>9</v>
      </c>
      <c r="B147" s="93">
        <v>0</v>
      </c>
    </row>
    <row r="148" spans="1:2">
      <c r="A148" s="92" t="s">
        <v>10</v>
      </c>
      <c r="B148" s="93">
        <v>0</v>
      </c>
    </row>
    <row r="149" spans="1:2" ht="15" thickBot="1">
      <c r="A149" s="94" t="s">
        <v>11</v>
      </c>
      <c r="B149" s="95">
        <v>1.3085799454665099E-2</v>
      </c>
    </row>
    <row r="150" spans="1:2" ht="15" thickBot="1"/>
    <row r="151" spans="1:2">
      <c r="A151" s="90" t="s">
        <v>311</v>
      </c>
      <c r="B151" s="91"/>
    </row>
    <row r="152" spans="1:2">
      <c r="A152" s="92" t="s">
        <v>4</v>
      </c>
      <c r="B152" s="96">
        <v>-7.5820617595241196E-2</v>
      </c>
    </row>
    <row r="153" spans="1:2">
      <c r="A153" s="92" t="s">
        <v>5</v>
      </c>
      <c r="B153" s="93">
        <v>0</v>
      </c>
    </row>
    <row r="154" spans="1:2">
      <c r="A154" s="92" t="s">
        <v>6</v>
      </c>
      <c r="B154" s="96">
        <v>-7.5820617595241196E-2</v>
      </c>
    </row>
    <row r="155" spans="1:2">
      <c r="A155" s="92" t="s">
        <v>7</v>
      </c>
      <c r="B155" s="96">
        <v>-7.5820617595241196E-2</v>
      </c>
    </row>
    <row r="156" spans="1:2">
      <c r="A156" s="92" t="s">
        <v>8</v>
      </c>
      <c r="B156" s="96">
        <v>-7.5820617595241196E-2</v>
      </c>
    </row>
    <row r="157" spans="1:2">
      <c r="A157" s="92" t="s">
        <v>9</v>
      </c>
      <c r="B157" s="96">
        <v>-7.5820617595241196E-2</v>
      </c>
    </row>
    <row r="158" spans="1:2">
      <c r="A158" s="92" t="s">
        <v>10</v>
      </c>
      <c r="B158" s="93">
        <v>0</v>
      </c>
    </row>
    <row r="159" spans="1:2" ht="15" thickBot="1">
      <c r="A159" s="94" t="s">
        <v>11</v>
      </c>
      <c r="B159" s="97">
        <v>-7.5820617595241196E-2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0E5C2-32A2-44AF-B3B4-0F69F9260AD7}">
  <sheetPr codeName="Sheet26">
    <tabColor rgb="FF92D050"/>
  </sheetPr>
  <dimension ref="A1:D13"/>
  <sheetViews>
    <sheetView workbookViewId="0"/>
    <sheetView workbookViewId="1"/>
  </sheetViews>
  <sheetFormatPr defaultColWidth="9.26953125" defaultRowHeight="14.5"/>
  <cols>
    <col min="1" max="16384" width="9.26953125" style="10"/>
  </cols>
  <sheetData>
    <row r="1" spans="1:4" ht="17">
      <c r="B1" s="228" t="s">
        <v>69</v>
      </c>
      <c r="C1" s="228"/>
      <c r="D1" s="10">
        <v>2019</v>
      </c>
    </row>
    <row r="2" spans="1:4" ht="17">
      <c r="A2" s="235" t="s">
        <v>264</v>
      </c>
      <c r="B2" s="198" t="s">
        <v>255</v>
      </c>
      <c r="C2" s="198"/>
      <c r="D2" s="10">
        <v>762.36</v>
      </c>
    </row>
    <row r="3" spans="1:4" ht="17">
      <c r="A3" s="235"/>
      <c r="B3" s="198" t="s">
        <v>256</v>
      </c>
      <c r="C3" s="198"/>
      <c r="D3" s="10">
        <v>545.22</v>
      </c>
    </row>
    <row r="4" spans="1:4">
      <c r="A4" s="235"/>
      <c r="B4" s="236" t="s">
        <v>257</v>
      </c>
      <c r="C4" s="236"/>
      <c r="D4" s="10">
        <v>383.05700000000002</v>
      </c>
    </row>
    <row r="5" spans="1:4" ht="17">
      <c r="A5" s="234" t="s">
        <v>265</v>
      </c>
      <c r="B5" s="237" t="s">
        <v>267</v>
      </c>
      <c r="C5" s="236"/>
      <c r="D5" s="10">
        <v>88.92</v>
      </c>
    </row>
    <row r="6" spans="1:4" ht="17">
      <c r="A6" s="234"/>
      <c r="B6" s="198" t="s">
        <v>258</v>
      </c>
      <c r="C6" s="198"/>
      <c r="D6" s="10">
        <v>36.020000000000003</v>
      </c>
    </row>
    <row r="7" spans="1:4" ht="17">
      <c r="A7" s="234"/>
      <c r="B7" s="198" t="s">
        <v>259</v>
      </c>
      <c r="C7" s="198"/>
      <c r="D7" s="10">
        <v>24.527000000000001</v>
      </c>
    </row>
    <row r="8" spans="1:4" ht="17">
      <c r="A8" s="234" t="s">
        <v>266</v>
      </c>
      <c r="B8" s="198" t="s">
        <v>260</v>
      </c>
      <c r="C8" s="198"/>
      <c r="D8" s="10">
        <v>20.63</v>
      </c>
    </row>
    <row r="9" spans="1:4" ht="17">
      <c r="A9" s="234"/>
      <c r="B9" s="198" t="s">
        <v>261</v>
      </c>
      <c r="C9" s="198"/>
      <c r="D9" s="10">
        <v>46</v>
      </c>
    </row>
    <row r="10" spans="1:4" ht="17">
      <c r="A10" s="234"/>
      <c r="B10" s="198" t="s">
        <v>262</v>
      </c>
      <c r="C10" s="198"/>
    </row>
    <row r="11" spans="1:4" ht="17">
      <c r="B11" s="198" t="s">
        <v>263</v>
      </c>
      <c r="C11" s="198"/>
    </row>
    <row r="13" spans="1:4" ht="17">
      <c r="B13" s="18"/>
    </row>
  </sheetData>
  <mergeCells count="14">
    <mergeCell ref="B11:C11"/>
    <mergeCell ref="A5:A7"/>
    <mergeCell ref="A2:A4"/>
    <mergeCell ref="A8:A10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</mergeCells>
  <phoneticPr fontId="2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C00000"/>
  </sheetPr>
  <dimension ref="A1"/>
  <sheetViews>
    <sheetView workbookViewId="0"/>
    <sheetView workbookViewId="1"/>
  </sheetViews>
  <sheetFormatPr defaultColWidth="8.7265625" defaultRowHeight="14.5"/>
  <sheetData/>
  <phoneticPr fontId="2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002060"/>
  </sheetPr>
  <dimension ref="A1:CC24"/>
  <sheetViews>
    <sheetView workbookViewId="0">
      <selection activeCell="E14" sqref="E14"/>
    </sheetView>
    <sheetView workbookViewId="1"/>
  </sheetViews>
  <sheetFormatPr defaultColWidth="9.26953125" defaultRowHeight="14.5"/>
  <cols>
    <col min="1" max="1" width="18.81640625" customWidth="1"/>
    <col min="2" max="31" width="10" customWidth="1"/>
    <col min="32" max="33" width="9.453125" bestFit="1" customWidth="1"/>
    <col min="81" max="81" width="9.453125" bestFit="1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 s="2">
        <f>'elec-fee'!E35*About!$B$45/About!$C$57</f>
        <v>2.2937690089055873E-5</v>
      </c>
      <c r="C2" s="2">
        <f>'elec-fee'!F35*About!$B$45/About!$D$57</f>
        <v>2.2912350181072633E-5</v>
      </c>
      <c r="D2" s="88">
        <f>C2*(1+CAGR!$B$2)</f>
        <v>2.2837337657673823E-5</v>
      </c>
      <c r="E2" s="2">
        <f>D2*(1+CAGR!$B$2)</f>
        <v>2.2762570717055571E-5</v>
      </c>
      <c r="F2" s="2">
        <f>E2*(1+CAGR!$B$2)</f>
        <v>2.2688048555206775E-5</v>
      </c>
      <c r="G2" s="2">
        <f>F2*(1+CAGR!$B$2)</f>
        <v>2.2613770370748565E-5</v>
      </c>
      <c r="H2" s="2">
        <f>G2*(1+CAGR!$B$2)</f>
        <v>2.2539735364925707E-5</v>
      </c>
      <c r="I2" s="2">
        <f>H2*(1+CAGR!$B$2)</f>
        <v>2.2465942741597995E-5</v>
      </c>
      <c r="J2" s="2">
        <f>I2*(1+CAGR!$B$2)</f>
        <v>2.2392391707231709E-5</v>
      </c>
      <c r="K2" s="2">
        <f>J2*(1+CAGR!$B$2)</f>
        <v>2.2319081470891063E-5</v>
      </c>
      <c r="L2" s="2">
        <f>K2*(1+CAGR!$B$2)</f>
        <v>2.2246011244229713E-5</v>
      </c>
      <c r="M2" s="2">
        <f>L2*(1+CAGR!$B$2)</f>
        <v>2.2173180241482271E-5</v>
      </c>
      <c r="N2" s="2">
        <f>M2*(1+CAGR!$B$2)</f>
        <v>2.2100587679455865E-5</v>
      </c>
      <c r="O2" s="2">
        <f>N2*(1+CAGR!$B$2)</f>
        <v>2.2028232777521705E-5</v>
      </c>
      <c r="P2" s="2">
        <f>O2*(1+CAGR!$B$2)</f>
        <v>2.1956114757606695E-5</v>
      </c>
      <c r="Q2" s="2">
        <f>P2*(1+CAGR!$B$2)</f>
        <v>2.1884232844185064E-5</v>
      </c>
      <c r="R2" s="2">
        <f>Q2*(1+CAGR!$B$2)</f>
        <v>2.1812586264270031E-5</v>
      </c>
      <c r="S2" s="2">
        <f>R2*(1+CAGR!$B$2)</f>
        <v>2.1741174247405486E-5</v>
      </c>
      <c r="T2" s="2">
        <f>S2*(1+CAGR!$B$2)</f>
        <v>2.1669996025657709E-5</v>
      </c>
      <c r="U2" s="2">
        <f>T2*(1+CAGR!$B$2)</f>
        <v>2.159905083360711E-5</v>
      </c>
      <c r="V2" s="2">
        <f>U2*(1+CAGR!$B$2)</f>
        <v>2.1528337908339999E-5</v>
      </c>
      <c r="W2" s="2">
        <f>V2*(1+CAGR!$B$2)</f>
        <v>2.1457856489440383E-5</v>
      </c>
      <c r="X2" s="2">
        <f>W2*(1+CAGR!$B$2)</f>
        <v>2.1387605818981786E-5</v>
      </c>
      <c r="Y2" s="2">
        <f>X2*(1+CAGR!$B$2)</f>
        <v>2.1317585141519103E-5</v>
      </c>
      <c r="Z2" s="2">
        <f>Y2*(1+CAGR!$B$2)</f>
        <v>2.1247793704080472E-5</v>
      </c>
      <c r="AA2" s="2">
        <f>Z2*(1+CAGR!$B$2)</f>
        <v>2.1178230756159175E-5</v>
      </c>
      <c r="AB2" s="2">
        <f>AA2*(1+CAGR!$B$2)</f>
        <v>2.1108895549705575E-5</v>
      </c>
      <c r="AC2" s="2">
        <f>AB2*(1+CAGR!$B$2)</f>
        <v>2.1039787339119069E-5</v>
      </c>
      <c r="AD2" s="2">
        <f>AC2*(1+CAGR!$B$2)</f>
        <v>2.0970905381240063E-5</v>
      </c>
      <c r="AE2" s="2">
        <f>AD2*(1+CAGR!$B$2)</f>
        <v>2.0902248935341989E-5</v>
      </c>
      <c r="AF2" s="2">
        <f>AE2</f>
        <v>2.0902248935341989E-5</v>
      </c>
      <c r="AG2" s="2">
        <f>AF2</f>
        <v>2.0902248935341989E-5</v>
      </c>
      <c r="AH2" s="2">
        <f t="shared" ref="AH2:CB2" si="0">AG2</f>
        <v>2.0902248935341989E-5</v>
      </c>
      <c r="AI2" s="2">
        <f t="shared" si="0"/>
        <v>2.0902248935341989E-5</v>
      </c>
      <c r="AJ2" s="2">
        <f t="shared" si="0"/>
        <v>2.0902248935341989E-5</v>
      </c>
      <c r="AK2" s="2">
        <f t="shared" si="0"/>
        <v>2.0902248935341989E-5</v>
      </c>
      <c r="AL2" s="2">
        <f t="shared" si="0"/>
        <v>2.0902248935341989E-5</v>
      </c>
      <c r="AM2" s="2">
        <f t="shared" si="0"/>
        <v>2.0902248935341989E-5</v>
      </c>
      <c r="AN2" s="2">
        <f t="shared" si="0"/>
        <v>2.0902248935341989E-5</v>
      </c>
      <c r="AO2" s="2">
        <f t="shared" si="0"/>
        <v>2.0902248935341989E-5</v>
      </c>
      <c r="AP2" s="2">
        <f t="shared" si="0"/>
        <v>2.0902248935341989E-5</v>
      </c>
      <c r="AQ2" s="2">
        <f t="shared" si="0"/>
        <v>2.0902248935341989E-5</v>
      </c>
      <c r="AR2" s="2">
        <f t="shared" si="0"/>
        <v>2.0902248935341989E-5</v>
      </c>
      <c r="AS2" s="2">
        <f t="shared" si="0"/>
        <v>2.0902248935341989E-5</v>
      </c>
      <c r="AT2" s="2">
        <f t="shared" si="0"/>
        <v>2.0902248935341989E-5</v>
      </c>
      <c r="AU2" s="2">
        <f t="shared" si="0"/>
        <v>2.0902248935341989E-5</v>
      </c>
      <c r="AV2" s="2">
        <f t="shared" si="0"/>
        <v>2.0902248935341989E-5</v>
      </c>
      <c r="AW2" s="2">
        <f t="shared" si="0"/>
        <v>2.0902248935341989E-5</v>
      </c>
      <c r="AX2" s="2">
        <f t="shared" si="0"/>
        <v>2.0902248935341989E-5</v>
      </c>
      <c r="AY2" s="2">
        <f t="shared" si="0"/>
        <v>2.0902248935341989E-5</v>
      </c>
      <c r="AZ2" s="2">
        <f t="shared" si="0"/>
        <v>2.0902248935341989E-5</v>
      </c>
      <c r="BA2" s="2">
        <f t="shared" si="0"/>
        <v>2.0902248935341989E-5</v>
      </c>
      <c r="BB2" s="2">
        <f t="shared" si="0"/>
        <v>2.0902248935341989E-5</v>
      </c>
      <c r="BC2" s="2">
        <f t="shared" si="0"/>
        <v>2.0902248935341989E-5</v>
      </c>
      <c r="BD2" s="2">
        <f t="shared" si="0"/>
        <v>2.0902248935341989E-5</v>
      </c>
      <c r="BE2" s="2">
        <f t="shared" si="0"/>
        <v>2.0902248935341989E-5</v>
      </c>
      <c r="BF2" s="2">
        <f t="shared" si="0"/>
        <v>2.0902248935341989E-5</v>
      </c>
      <c r="BG2" s="2">
        <f t="shared" si="0"/>
        <v>2.0902248935341989E-5</v>
      </c>
      <c r="BH2" s="2">
        <f t="shared" si="0"/>
        <v>2.0902248935341989E-5</v>
      </c>
      <c r="BI2" s="2">
        <f t="shared" si="0"/>
        <v>2.0902248935341989E-5</v>
      </c>
      <c r="BJ2" s="2">
        <f t="shared" si="0"/>
        <v>2.0902248935341989E-5</v>
      </c>
      <c r="BK2" s="2">
        <f t="shared" si="0"/>
        <v>2.0902248935341989E-5</v>
      </c>
      <c r="BL2" s="2">
        <f t="shared" si="0"/>
        <v>2.0902248935341989E-5</v>
      </c>
      <c r="BM2" s="2">
        <f t="shared" si="0"/>
        <v>2.0902248935341989E-5</v>
      </c>
      <c r="BN2" s="2">
        <f t="shared" si="0"/>
        <v>2.0902248935341989E-5</v>
      </c>
      <c r="BO2" s="2">
        <f t="shared" si="0"/>
        <v>2.0902248935341989E-5</v>
      </c>
      <c r="BP2" s="2">
        <f t="shared" si="0"/>
        <v>2.0902248935341989E-5</v>
      </c>
      <c r="BQ2" s="2">
        <f t="shared" si="0"/>
        <v>2.0902248935341989E-5</v>
      </c>
      <c r="BR2" s="2">
        <f t="shared" si="0"/>
        <v>2.0902248935341989E-5</v>
      </c>
      <c r="BS2" s="2">
        <f t="shared" si="0"/>
        <v>2.0902248935341989E-5</v>
      </c>
      <c r="BT2" s="2">
        <f t="shared" si="0"/>
        <v>2.0902248935341989E-5</v>
      </c>
      <c r="BU2" s="2">
        <f t="shared" si="0"/>
        <v>2.0902248935341989E-5</v>
      </c>
      <c r="BV2" s="2">
        <f t="shared" si="0"/>
        <v>2.0902248935341989E-5</v>
      </c>
      <c r="BW2" s="2">
        <f t="shared" si="0"/>
        <v>2.0902248935341989E-5</v>
      </c>
      <c r="BX2" s="2">
        <f t="shared" si="0"/>
        <v>2.0902248935341989E-5</v>
      </c>
      <c r="BY2" s="2">
        <f t="shared" si="0"/>
        <v>2.0902248935341989E-5</v>
      </c>
      <c r="BZ2" s="2">
        <f t="shared" si="0"/>
        <v>2.0902248935341989E-5</v>
      </c>
      <c r="CA2" s="2">
        <f t="shared" si="0"/>
        <v>2.0902248935341989E-5</v>
      </c>
      <c r="CB2" s="2">
        <f t="shared" si="0"/>
        <v>2.0902248935341989E-5</v>
      </c>
      <c r="CC2" s="2">
        <f>CB2</f>
        <v>2.0902248935341989E-5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G9" si="1">AE3</f>
        <v>0</v>
      </c>
      <c r="AG3" s="2">
        <f t="shared" si="1"/>
        <v>0</v>
      </c>
      <c r="AH3" s="2">
        <f t="shared" ref="AH3:CC3" si="2">AG3</f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si="2"/>
        <v>0</v>
      </c>
      <c r="BN3" s="2">
        <f t="shared" si="2"/>
        <v>0</v>
      </c>
      <c r="BO3" s="2">
        <f t="shared" si="2"/>
        <v>0</v>
      </c>
      <c r="BP3" s="2">
        <f t="shared" si="2"/>
        <v>0</v>
      </c>
      <c r="BQ3" s="2">
        <f t="shared" si="2"/>
        <v>0</v>
      </c>
      <c r="BR3" s="2">
        <f t="shared" si="2"/>
        <v>0</v>
      </c>
      <c r="BS3" s="2">
        <f t="shared" si="2"/>
        <v>0</v>
      </c>
      <c r="BT3" s="2">
        <f t="shared" si="2"/>
        <v>0</v>
      </c>
      <c r="BU3" s="2">
        <f t="shared" si="2"/>
        <v>0</v>
      </c>
      <c r="BV3" s="2">
        <f t="shared" si="2"/>
        <v>0</v>
      </c>
      <c r="BW3" s="2">
        <f t="shared" si="2"/>
        <v>0</v>
      </c>
      <c r="BX3" s="2">
        <f t="shared" si="2"/>
        <v>0</v>
      </c>
      <c r="BY3" s="2">
        <f t="shared" si="2"/>
        <v>0</v>
      </c>
      <c r="BZ3" s="2">
        <f t="shared" si="2"/>
        <v>0</v>
      </c>
      <c r="CA3" s="2">
        <f t="shared" si="2"/>
        <v>0</v>
      </c>
      <c r="CB3" s="2">
        <f t="shared" si="2"/>
        <v>0</v>
      </c>
      <c r="CC3" s="2">
        <f t="shared" si="2"/>
        <v>0</v>
      </c>
    </row>
    <row r="4" spans="1:81">
      <c r="A4" s="1" t="s">
        <v>6</v>
      </c>
      <c r="B4" s="2">
        <f>'elec-fee'!$B$5*About!$B$45/About!$C$57</f>
        <v>2.5430123851596288E-5</v>
      </c>
      <c r="C4" s="2">
        <f>'elec-fee'!$B$4*About!$B$45/About!$D$57</f>
        <v>2.6893347934114037E-5</v>
      </c>
      <c r="D4" s="88">
        <f>'elec-fee'!$B$3*About!$B$45/About!$E$57</f>
        <v>3.2044268879138992E-5</v>
      </c>
      <c r="E4" s="2">
        <f>D4*(1+CAGR!$B$4)</f>
        <v>3.1939359454741322E-5</v>
      </c>
      <c r="F4" s="2">
        <f>E4*(1+CAGR!$B$4)</f>
        <v>3.1834793492301515E-5</v>
      </c>
      <c r="G4" s="2">
        <f>F4*(1+CAGR!$B$4)</f>
        <v>3.173056986736276E-5</v>
      </c>
      <c r="H4" s="2">
        <f>G4*(1+CAGR!$B$4)</f>
        <v>3.1626687459149596E-5</v>
      </c>
      <c r="I4" s="2">
        <f>H4*(1+CAGR!$B$4)</f>
        <v>3.1523145150555857E-5</v>
      </c>
      <c r="J4" s="2">
        <f>I4*(1+CAGR!$B$4)</f>
        <v>3.1419941828132673E-5</v>
      </c>
      <c r="K4" s="2">
        <f>J4*(1+CAGR!$B$4)</f>
        <v>3.1317076382076464E-5</v>
      </c>
      <c r="L4" s="2">
        <f>K4*(1+CAGR!$B$4)</f>
        <v>3.1214547706217039E-5</v>
      </c>
      <c r="M4" s="2">
        <f>L4*(1+CAGR!$B$4)</f>
        <v>3.1112354698005677E-5</v>
      </c>
      <c r="N4" s="2">
        <f>M4*(1+CAGR!$B$4)</f>
        <v>3.1010496258503288E-5</v>
      </c>
      <c r="O4" s="2">
        <f>N4*(1+CAGR!$B$4)</f>
        <v>3.0908971292368593E-5</v>
      </c>
      <c r="P4" s="2">
        <f>O4*(1+CAGR!$B$4)</f>
        <v>3.0807778707846325E-5</v>
      </c>
      <c r="Q4" s="2">
        <f>P4*(1+CAGR!$B$4)</f>
        <v>3.0706917416755513E-5</v>
      </c>
      <c r="R4" s="2">
        <f>Q4*(1+CAGR!$B$4)</f>
        <v>3.0606386334477774E-5</v>
      </c>
      <c r="S4" s="2">
        <f>R4*(1+CAGR!$B$4)</f>
        <v>3.0506184379945643E-5</v>
      </c>
      <c r="T4" s="2">
        <f>S4*(1+CAGR!$B$4)</f>
        <v>3.0406310475630953E-5</v>
      </c>
      <c r="U4" s="2">
        <f>T4*(1+CAGR!$B$4)</f>
        <v>3.0306763547533242E-5</v>
      </c>
      <c r="V4" s="2">
        <f>U4*(1+CAGR!$B$4)</f>
        <v>3.0207542525168213E-5</v>
      </c>
      <c r="W4" s="2">
        <f>V4*(1+CAGR!$B$4)</f>
        <v>3.0108646341556215E-5</v>
      </c>
      <c r="X4" s="2">
        <f>W4*(1+CAGR!$B$4)</f>
        <v>3.0010073933210769E-5</v>
      </c>
      <c r="Y4" s="2">
        <f>X4*(1+CAGR!$B$4)</f>
        <v>2.9911824240127138E-5</v>
      </c>
      <c r="Z4" s="2">
        <f>Y4*(1+CAGR!$B$4)</f>
        <v>2.9813896205770925E-5</v>
      </c>
      <c r="AA4" s="2">
        <f>Z4*(1+CAGR!$B$4)</f>
        <v>2.9716288777066707E-5</v>
      </c>
      <c r="AB4" s="2">
        <f>AA4*(1+CAGR!$B$4)</f>
        <v>2.9619000904386716E-5</v>
      </c>
      <c r="AC4" s="2">
        <f>AB4*(1+CAGR!$B$4)</f>
        <v>2.9522031541539552E-5</v>
      </c>
      <c r="AD4" s="2">
        <f>AC4*(1+CAGR!$B$4)</f>
        <v>2.9425379645758929E-5</v>
      </c>
      <c r="AE4" s="2">
        <f>AD4*(1+CAGR!$B$4)</f>
        <v>2.9329044177692463E-5</v>
      </c>
      <c r="AF4" s="2">
        <f t="shared" si="1"/>
        <v>2.9329044177692463E-5</v>
      </c>
      <c r="AG4" s="2">
        <f t="shared" si="1"/>
        <v>2.9329044177692463E-5</v>
      </c>
      <c r="AH4" s="2">
        <f t="shared" ref="AH4:CC4" si="3">AG4</f>
        <v>2.9329044177692463E-5</v>
      </c>
      <c r="AI4" s="2">
        <f t="shared" si="3"/>
        <v>2.9329044177692463E-5</v>
      </c>
      <c r="AJ4" s="2">
        <f t="shared" si="3"/>
        <v>2.9329044177692463E-5</v>
      </c>
      <c r="AK4" s="2">
        <f t="shared" si="3"/>
        <v>2.9329044177692463E-5</v>
      </c>
      <c r="AL4" s="2">
        <f t="shared" si="3"/>
        <v>2.9329044177692463E-5</v>
      </c>
      <c r="AM4" s="2">
        <f t="shared" si="3"/>
        <v>2.9329044177692463E-5</v>
      </c>
      <c r="AN4" s="2">
        <f t="shared" si="3"/>
        <v>2.9329044177692463E-5</v>
      </c>
      <c r="AO4" s="2">
        <f t="shared" si="3"/>
        <v>2.9329044177692463E-5</v>
      </c>
      <c r="AP4" s="2">
        <f t="shared" si="3"/>
        <v>2.9329044177692463E-5</v>
      </c>
      <c r="AQ4" s="2">
        <f t="shared" si="3"/>
        <v>2.9329044177692463E-5</v>
      </c>
      <c r="AR4" s="2">
        <f t="shared" si="3"/>
        <v>2.9329044177692463E-5</v>
      </c>
      <c r="AS4" s="2">
        <f t="shared" si="3"/>
        <v>2.9329044177692463E-5</v>
      </c>
      <c r="AT4" s="2">
        <f t="shared" si="3"/>
        <v>2.9329044177692463E-5</v>
      </c>
      <c r="AU4" s="2">
        <f t="shared" si="3"/>
        <v>2.9329044177692463E-5</v>
      </c>
      <c r="AV4" s="2">
        <f t="shared" si="3"/>
        <v>2.9329044177692463E-5</v>
      </c>
      <c r="AW4" s="2">
        <f t="shared" si="3"/>
        <v>2.9329044177692463E-5</v>
      </c>
      <c r="AX4" s="2">
        <f t="shared" si="3"/>
        <v>2.9329044177692463E-5</v>
      </c>
      <c r="AY4" s="2">
        <f t="shared" si="3"/>
        <v>2.9329044177692463E-5</v>
      </c>
      <c r="AZ4" s="2">
        <f t="shared" si="3"/>
        <v>2.9329044177692463E-5</v>
      </c>
      <c r="BA4" s="2">
        <f t="shared" si="3"/>
        <v>2.9329044177692463E-5</v>
      </c>
      <c r="BB4" s="2">
        <f t="shared" si="3"/>
        <v>2.9329044177692463E-5</v>
      </c>
      <c r="BC4" s="2">
        <f t="shared" si="3"/>
        <v>2.9329044177692463E-5</v>
      </c>
      <c r="BD4" s="2">
        <f t="shared" si="3"/>
        <v>2.9329044177692463E-5</v>
      </c>
      <c r="BE4" s="2">
        <f t="shared" si="3"/>
        <v>2.9329044177692463E-5</v>
      </c>
      <c r="BF4" s="2">
        <f t="shared" si="3"/>
        <v>2.9329044177692463E-5</v>
      </c>
      <c r="BG4" s="2">
        <f t="shared" si="3"/>
        <v>2.9329044177692463E-5</v>
      </c>
      <c r="BH4" s="2">
        <f t="shared" si="3"/>
        <v>2.9329044177692463E-5</v>
      </c>
      <c r="BI4" s="2">
        <f t="shared" si="3"/>
        <v>2.9329044177692463E-5</v>
      </c>
      <c r="BJ4" s="2">
        <f t="shared" si="3"/>
        <v>2.9329044177692463E-5</v>
      </c>
      <c r="BK4" s="2">
        <f t="shared" si="3"/>
        <v>2.9329044177692463E-5</v>
      </c>
      <c r="BL4" s="2">
        <f t="shared" si="3"/>
        <v>2.9329044177692463E-5</v>
      </c>
      <c r="BM4" s="2">
        <f t="shared" si="3"/>
        <v>2.9329044177692463E-5</v>
      </c>
      <c r="BN4" s="2">
        <f t="shared" si="3"/>
        <v>2.9329044177692463E-5</v>
      </c>
      <c r="BO4" s="2">
        <f t="shared" si="3"/>
        <v>2.9329044177692463E-5</v>
      </c>
      <c r="BP4" s="2">
        <f t="shared" si="3"/>
        <v>2.9329044177692463E-5</v>
      </c>
      <c r="BQ4" s="2">
        <f t="shared" si="3"/>
        <v>2.9329044177692463E-5</v>
      </c>
      <c r="BR4" s="2">
        <f t="shared" si="3"/>
        <v>2.9329044177692463E-5</v>
      </c>
      <c r="BS4" s="2">
        <f t="shared" si="3"/>
        <v>2.9329044177692463E-5</v>
      </c>
      <c r="BT4" s="2">
        <f t="shared" si="3"/>
        <v>2.9329044177692463E-5</v>
      </c>
      <c r="BU4" s="2">
        <f t="shared" si="3"/>
        <v>2.9329044177692463E-5</v>
      </c>
      <c r="BV4" s="2">
        <f t="shared" si="3"/>
        <v>2.9329044177692463E-5</v>
      </c>
      <c r="BW4" s="2">
        <f t="shared" si="3"/>
        <v>2.9329044177692463E-5</v>
      </c>
      <c r="BX4" s="2">
        <f t="shared" si="3"/>
        <v>2.9329044177692463E-5</v>
      </c>
      <c r="BY4" s="2">
        <f t="shared" si="3"/>
        <v>2.9329044177692463E-5</v>
      </c>
      <c r="BZ4" s="2">
        <f t="shared" si="3"/>
        <v>2.9329044177692463E-5</v>
      </c>
      <c r="CA4" s="2">
        <f t="shared" si="3"/>
        <v>2.9329044177692463E-5</v>
      </c>
      <c r="CB4" s="2">
        <f t="shared" si="3"/>
        <v>2.9329044177692463E-5</v>
      </c>
      <c r="CC4" s="2">
        <f t="shared" si="3"/>
        <v>2.9329044177692463E-5</v>
      </c>
    </row>
    <row r="5" spans="1:81">
      <c r="A5" s="1" t="s">
        <v>7</v>
      </c>
      <c r="B5" s="2">
        <f>'elec-fee'!$C$5*About!$B$45/About!$C$57</f>
        <v>2.9928618644325528E-5</v>
      </c>
      <c r="C5" s="2">
        <f>'elec-fee'!$C$4*About!$B$45/About!$D$57</f>
        <v>3.0834690880607176E-5</v>
      </c>
      <c r="D5" s="88">
        <f>'elec-fee'!$C$3*About!$B$45/About!$E$57</f>
        <v>3.6261915220426671E-5</v>
      </c>
      <c r="E5" s="2">
        <f>D5*(1+CAGR!$B$5)</f>
        <v>3.6028847226657416E-5</v>
      </c>
      <c r="F5" s="2">
        <f>E5*(1+CAGR!$B$5)</f>
        <v>3.5797277242284228E-5</v>
      </c>
      <c r="G5" s="2">
        <f>F5*(1+CAGR!$B$5)</f>
        <v>3.5567195639077536E-5</v>
      </c>
      <c r="H5" s="2">
        <f>G5*(1+CAGR!$B$5)</f>
        <v>3.5338592850691756E-5</v>
      </c>
      <c r="I5" s="2">
        <f>H5*(1+CAGR!$B$5)</f>
        <v>3.511145937226755E-5</v>
      </c>
      <c r="J5" s="2">
        <f>I5*(1+CAGR!$B$5)</f>
        <v>3.4885785760036629E-5</v>
      </c>
      <c r="K5" s="2">
        <f>J5*(1+CAGR!$B$5)</f>
        <v>3.4661562630929109E-5</v>
      </c>
      <c r="L5" s="2">
        <f>K5*(1+CAGR!$B$5)</f>
        <v>3.4438780662183367E-5</v>
      </c>
      <c r="M5" s="2">
        <f>L5*(1+CAGR!$B$5)</f>
        <v>3.4217430590958418E-5</v>
      </c>
      <c r="N5" s="2">
        <f>M5*(1+CAGR!$B$5)</f>
        <v>3.3997503213948809E-5</v>
      </c>
      <c r="O5" s="2">
        <f>N5*(1+CAGR!$B$5)</f>
        <v>3.3778989387001926E-5</v>
      </c>
      <c r="P5" s="2">
        <f>O5*(1+CAGR!$B$5)</f>
        <v>3.3561880024737834E-5</v>
      </c>
      <c r="Q5" s="2">
        <f>P5*(1+CAGR!$B$5)</f>
        <v>3.3346166100171495E-5</v>
      </c>
      <c r="R5" s="2">
        <f>Q5*(1+CAGR!$B$5)</f>
        <v>3.3131838644337466E-5</v>
      </c>
      <c r="S5" s="2">
        <f>R5*(1+CAGR!$B$5)</f>
        <v>3.2918888745916974E-5</v>
      </c>
      <c r="T5" s="2">
        <f>S5*(1+CAGR!$B$5)</f>
        <v>3.27073075508674E-5</v>
      </c>
      <c r="U5" s="2">
        <f>T5*(1+CAGR!$B$5)</f>
        <v>3.2497086262054158E-5</v>
      </c>
      <c r="V5" s="2">
        <f>U5*(1+CAGR!$B$5)</f>
        <v>3.2288216138884913E-5</v>
      </c>
      <c r="W5" s="2">
        <f>V5*(1+CAGR!$B$5)</f>
        <v>3.2080688496946166E-5</v>
      </c>
      <c r="X5" s="2">
        <f>W5*(1+CAGR!$B$5)</f>
        <v>3.1874494707642181E-5</v>
      </c>
      <c r="Y5" s="2">
        <f>X5*(1+CAGR!$B$5)</f>
        <v>3.1669626197836224E-5</v>
      </c>
      <c r="Z5" s="2">
        <f>Y5*(1+CAGR!$B$5)</f>
        <v>3.1466074449494096E-5</v>
      </c>
      <c r="AA5" s="2">
        <f>Z5*(1+CAGR!$B$5)</f>
        <v>3.1263830999329985E-5</v>
      </c>
      <c r="AB5" s="2">
        <f>AA5*(1+CAGR!$B$5)</f>
        <v>3.1062887438454572E-5</v>
      </c>
      <c r="AC5" s="2">
        <f>AB5*(1+CAGR!$B$5)</f>
        <v>3.086323541202541E-5</v>
      </c>
      <c r="AD5" s="2">
        <f>AC5*(1+CAGR!$B$5)</f>
        <v>3.0664866618899529E-5</v>
      </c>
      <c r="AE5" s="2">
        <f>AD5*(1+CAGR!$B$5)</f>
        <v>3.0467772811288323E-5</v>
      </c>
      <c r="AF5" s="2">
        <f t="shared" si="1"/>
        <v>3.0467772811288323E-5</v>
      </c>
      <c r="AG5" s="2">
        <f t="shared" si="1"/>
        <v>3.0467772811288323E-5</v>
      </c>
      <c r="AH5" s="2">
        <f t="shared" ref="AH5:CC5" si="4">AG5</f>
        <v>3.0467772811288323E-5</v>
      </c>
      <c r="AI5" s="2">
        <f t="shared" si="4"/>
        <v>3.0467772811288323E-5</v>
      </c>
      <c r="AJ5" s="2">
        <f t="shared" si="4"/>
        <v>3.0467772811288323E-5</v>
      </c>
      <c r="AK5" s="2">
        <f t="shared" si="4"/>
        <v>3.0467772811288323E-5</v>
      </c>
      <c r="AL5" s="2">
        <f t="shared" si="4"/>
        <v>3.0467772811288323E-5</v>
      </c>
      <c r="AM5" s="2">
        <f t="shared" si="4"/>
        <v>3.0467772811288323E-5</v>
      </c>
      <c r="AN5" s="2">
        <f t="shared" si="4"/>
        <v>3.0467772811288323E-5</v>
      </c>
      <c r="AO5" s="2">
        <f t="shared" si="4"/>
        <v>3.0467772811288323E-5</v>
      </c>
      <c r="AP5" s="2">
        <f t="shared" si="4"/>
        <v>3.0467772811288323E-5</v>
      </c>
      <c r="AQ5" s="2">
        <f t="shared" si="4"/>
        <v>3.0467772811288323E-5</v>
      </c>
      <c r="AR5" s="2">
        <f t="shared" si="4"/>
        <v>3.0467772811288323E-5</v>
      </c>
      <c r="AS5" s="2">
        <f t="shared" si="4"/>
        <v>3.0467772811288323E-5</v>
      </c>
      <c r="AT5" s="2">
        <f t="shared" si="4"/>
        <v>3.0467772811288323E-5</v>
      </c>
      <c r="AU5" s="2">
        <f t="shared" si="4"/>
        <v>3.0467772811288323E-5</v>
      </c>
      <c r="AV5" s="2">
        <f t="shared" si="4"/>
        <v>3.0467772811288323E-5</v>
      </c>
      <c r="AW5" s="2">
        <f t="shared" si="4"/>
        <v>3.0467772811288323E-5</v>
      </c>
      <c r="AX5" s="2">
        <f t="shared" si="4"/>
        <v>3.0467772811288323E-5</v>
      </c>
      <c r="AY5" s="2">
        <f t="shared" si="4"/>
        <v>3.0467772811288323E-5</v>
      </c>
      <c r="AZ5" s="2">
        <f t="shared" si="4"/>
        <v>3.0467772811288323E-5</v>
      </c>
      <c r="BA5" s="2">
        <f t="shared" si="4"/>
        <v>3.0467772811288323E-5</v>
      </c>
      <c r="BB5" s="2">
        <f t="shared" si="4"/>
        <v>3.0467772811288323E-5</v>
      </c>
      <c r="BC5" s="2">
        <f t="shared" si="4"/>
        <v>3.0467772811288323E-5</v>
      </c>
      <c r="BD5" s="2">
        <f t="shared" si="4"/>
        <v>3.0467772811288323E-5</v>
      </c>
      <c r="BE5" s="2">
        <f t="shared" si="4"/>
        <v>3.0467772811288323E-5</v>
      </c>
      <c r="BF5" s="2">
        <f t="shared" si="4"/>
        <v>3.0467772811288323E-5</v>
      </c>
      <c r="BG5" s="2">
        <f t="shared" si="4"/>
        <v>3.0467772811288323E-5</v>
      </c>
      <c r="BH5" s="2">
        <f t="shared" si="4"/>
        <v>3.0467772811288323E-5</v>
      </c>
      <c r="BI5" s="2">
        <f t="shared" si="4"/>
        <v>3.0467772811288323E-5</v>
      </c>
      <c r="BJ5" s="2">
        <f t="shared" si="4"/>
        <v>3.0467772811288323E-5</v>
      </c>
      <c r="BK5" s="2">
        <f t="shared" si="4"/>
        <v>3.0467772811288323E-5</v>
      </c>
      <c r="BL5" s="2">
        <f t="shared" si="4"/>
        <v>3.0467772811288323E-5</v>
      </c>
      <c r="BM5" s="2">
        <f t="shared" si="4"/>
        <v>3.0467772811288323E-5</v>
      </c>
      <c r="BN5" s="2">
        <f t="shared" si="4"/>
        <v>3.0467772811288323E-5</v>
      </c>
      <c r="BO5" s="2">
        <f t="shared" si="4"/>
        <v>3.0467772811288323E-5</v>
      </c>
      <c r="BP5" s="2">
        <f t="shared" si="4"/>
        <v>3.0467772811288323E-5</v>
      </c>
      <c r="BQ5" s="2">
        <f t="shared" si="4"/>
        <v>3.0467772811288323E-5</v>
      </c>
      <c r="BR5" s="2">
        <f t="shared" si="4"/>
        <v>3.0467772811288323E-5</v>
      </c>
      <c r="BS5" s="2">
        <f t="shared" si="4"/>
        <v>3.0467772811288323E-5</v>
      </c>
      <c r="BT5" s="2">
        <f t="shared" si="4"/>
        <v>3.0467772811288323E-5</v>
      </c>
      <c r="BU5" s="2">
        <f t="shared" si="4"/>
        <v>3.0467772811288323E-5</v>
      </c>
      <c r="BV5" s="2">
        <f t="shared" si="4"/>
        <v>3.0467772811288323E-5</v>
      </c>
      <c r="BW5" s="2">
        <f t="shared" si="4"/>
        <v>3.0467772811288323E-5</v>
      </c>
      <c r="BX5" s="2">
        <f t="shared" si="4"/>
        <v>3.0467772811288323E-5</v>
      </c>
      <c r="BY5" s="2">
        <f t="shared" si="4"/>
        <v>3.0467772811288323E-5</v>
      </c>
      <c r="BZ5" s="2">
        <f t="shared" si="4"/>
        <v>3.0467772811288323E-5</v>
      </c>
      <c r="CA5" s="2">
        <f t="shared" si="4"/>
        <v>3.0467772811288323E-5</v>
      </c>
      <c r="CB5" s="2">
        <f t="shared" si="4"/>
        <v>3.0467772811288323E-5</v>
      </c>
      <c r="CC5" s="2">
        <f t="shared" si="4"/>
        <v>3.0467772811288323E-5</v>
      </c>
    </row>
    <row r="6" spans="1:81">
      <c r="A6" s="1" t="s">
        <v>8</v>
      </c>
      <c r="B6" s="2">
        <f>'elec-fee'!$E$5*About!$B$45/About!$C$57</f>
        <v>2.4572823963598172E-5</v>
      </c>
      <c r="C6" s="2">
        <f>'elec-fee'!$E$4*About!$B$45/About!$D$57</f>
        <v>2.6303698201961523E-5</v>
      </c>
      <c r="D6" s="88">
        <f>'elec-fee'!$E$3*About!$B$45/About!$E$57</f>
        <v>3.2891649879215052E-5</v>
      </c>
      <c r="E6" s="2">
        <f>D6*(1+CAGR!$B$6)</f>
        <v>3.2640063617842357E-5</v>
      </c>
      <c r="F6" s="2">
        <f>E6*(1+CAGR!$B$6)</f>
        <v>3.2390401724725554E-5</v>
      </c>
      <c r="G6" s="2">
        <f>F6*(1+CAGR!$B$6)</f>
        <v>3.2142649480487029E-5</v>
      </c>
      <c r="H6" s="2">
        <f>G6*(1+CAGR!$B$6)</f>
        <v>3.1896792278336803E-5</v>
      </c>
      <c r="I6" s="2">
        <f>H6*(1+CAGR!$B$6)</f>
        <v>3.1652815623211359E-5</v>
      </c>
      <c r="J6" s="2">
        <f>I6*(1+CAGR!$B$6)</f>
        <v>3.1410705130919053E-5</v>
      </c>
      <c r="K6" s="2">
        <f>J6*(1+CAGR!$B$6)</f>
        <v>3.1170446527292065E-5</v>
      </c>
      <c r="L6" s="2">
        <f>K6*(1+CAGR!$B$6)</f>
        <v>3.0932025647344831E-5</v>
      </c>
      <c r="M6" s="2">
        <f>L6*(1+CAGR!$B$6)</f>
        <v>3.069542843443891E-5</v>
      </c>
      <c r="N6" s="2">
        <f>M6*(1+CAGR!$B$6)</f>
        <v>3.0460640939454244E-5</v>
      </c>
      <c r="O6" s="2">
        <f>N6*(1+CAGR!$B$6)</f>
        <v>3.0227649319966769E-5</v>
      </c>
      <c r="P6" s="2">
        <f>O6*(1+CAGR!$B$6)</f>
        <v>2.999643983943229E-5</v>
      </c>
      <c r="Q6" s="2">
        <f>P6*(1+CAGR!$B$6)</f>
        <v>2.9766998866376614E-5</v>
      </c>
      <c r="R6" s="2">
        <f>Q6*(1+CAGR!$B$6)</f>
        <v>2.9539312873591882E-5</v>
      </c>
      <c r="S6" s="2">
        <f>R6*(1+CAGR!$B$6)</f>
        <v>2.9313368437339037E-5</v>
      </c>
      <c r="T6" s="2">
        <f>S6*(1+CAGR!$B$6)</f>
        <v>2.9089152236556395E-5</v>
      </c>
      <c r="U6" s="2">
        <f>T6*(1+CAGR!$B$6)</f>
        <v>2.886665105207428E-5</v>
      </c>
      <c r="V6" s="2">
        <f>U6*(1+CAGR!$B$6)</f>
        <v>2.8645851765835653E-5</v>
      </c>
      <c r="W6" s="2">
        <f>V6*(1+CAGR!$B$6)</f>
        <v>2.8426741360122707E-5</v>
      </c>
      <c r="X6" s="2">
        <f>W6*(1+CAGR!$B$6)</f>
        <v>2.8209306916789381E-5</v>
      </c>
      <c r="Y6" s="2">
        <f>X6*(1+CAGR!$B$6)</f>
        <v>2.7993535616499739E-5</v>
      </c>
      <c r="Z6" s="2">
        <f>Y6*(1+CAGR!$B$6)</f>
        <v>2.7779414737972175E-5</v>
      </c>
      <c r="AA6" s="2">
        <f>Z6*(1+CAGR!$B$6)</f>
        <v>2.7566931657229411E-5</v>
      </c>
      <c r="AB6" s="2">
        <f>AA6*(1+CAGR!$B$6)</f>
        <v>2.7356073846854213E-5</v>
      </c>
      <c r="AC6" s="2">
        <f>AB6*(1+CAGR!$B$6)</f>
        <v>2.7146828875250812E-5</v>
      </c>
      <c r="AD6" s="2">
        <f>AC6*(1+CAGR!$B$6)</f>
        <v>2.6939184405911969E-5</v>
      </c>
      <c r="AE6" s="2">
        <f>AD6*(1+CAGR!$B$6)</f>
        <v>2.6733128196691652E-5</v>
      </c>
      <c r="AF6" s="2">
        <f t="shared" si="1"/>
        <v>2.6733128196691652E-5</v>
      </c>
      <c r="AG6" s="2">
        <f t="shared" si="1"/>
        <v>2.6733128196691652E-5</v>
      </c>
      <c r="AH6" s="2">
        <f t="shared" ref="AH6:CC6" si="5">AG6</f>
        <v>2.6733128196691652E-5</v>
      </c>
      <c r="AI6" s="2">
        <f t="shared" si="5"/>
        <v>2.6733128196691652E-5</v>
      </c>
      <c r="AJ6" s="2">
        <f t="shared" si="5"/>
        <v>2.6733128196691652E-5</v>
      </c>
      <c r="AK6" s="2">
        <f t="shared" si="5"/>
        <v>2.6733128196691652E-5</v>
      </c>
      <c r="AL6" s="2">
        <f t="shared" si="5"/>
        <v>2.6733128196691652E-5</v>
      </c>
      <c r="AM6" s="2">
        <f t="shared" si="5"/>
        <v>2.6733128196691652E-5</v>
      </c>
      <c r="AN6" s="2">
        <f t="shared" si="5"/>
        <v>2.6733128196691652E-5</v>
      </c>
      <c r="AO6" s="2">
        <f t="shared" si="5"/>
        <v>2.6733128196691652E-5</v>
      </c>
      <c r="AP6" s="2">
        <f t="shared" si="5"/>
        <v>2.6733128196691652E-5</v>
      </c>
      <c r="AQ6" s="2">
        <f t="shared" si="5"/>
        <v>2.6733128196691652E-5</v>
      </c>
      <c r="AR6" s="2">
        <f t="shared" si="5"/>
        <v>2.6733128196691652E-5</v>
      </c>
      <c r="AS6" s="2">
        <f t="shared" si="5"/>
        <v>2.6733128196691652E-5</v>
      </c>
      <c r="AT6" s="2">
        <f t="shared" si="5"/>
        <v>2.6733128196691652E-5</v>
      </c>
      <c r="AU6" s="2">
        <f t="shared" si="5"/>
        <v>2.6733128196691652E-5</v>
      </c>
      <c r="AV6" s="2">
        <f t="shared" si="5"/>
        <v>2.6733128196691652E-5</v>
      </c>
      <c r="AW6" s="2">
        <f t="shared" si="5"/>
        <v>2.6733128196691652E-5</v>
      </c>
      <c r="AX6" s="2">
        <f t="shared" si="5"/>
        <v>2.6733128196691652E-5</v>
      </c>
      <c r="AY6" s="2">
        <f t="shared" si="5"/>
        <v>2.6733128196691652E-5</v>
      </c>
      <c r="AZ6" s="2">
        <f t="shared" si="5"/>
        <v>2.6733128196691652E-5</v>
      </c>
      <c r="BA6" s="2">
        <f t="shared" si="5"/>
        <v>2.6733128196691652E-5</v>
      </c>
      <c r="BB6" s="2">
        <f t="shared" si="5"/>
        <v>2.6733128196691652E-5</v>
      </c>
      <c r="BC6" s="2">
        <f t="shared" si="5"/>
        <v>2.6733128196691652E-5</v>
      </c>
      <c r="BD6" s="2">
        <f t="shared" si="5"/>
        <v>2.6733128196691652E-5</v>
      </c>
      <c r="BE6" s="2">
        <f t="shared" si="5"/>
        <v>2.6733128196691652E-5</v>
      </c>
      <c r="BF6" s="2">
        <f t="shared" si="5"/>
        <v>2.6733128196691652E-5</v>
      </c>
      <c r="BG6" s="2">
        <f t="shared" si="5"/>
        <v>2.6733128196691652E-5</v>
      </c>
      <c r="BH6" s="2">
        <f t="shared" si="5"/>
        <v>2.6733128196691652E-5</v>
      </c>
      <c r="BI6" s="2">
        <f t="shared" si="5"/>
        <v>2.6733128196691652E-5</v>
      </c>
      <c r="BJ6" s="2">
        <f t="shared" si="5"/>
        <v>2.6733128196691652E-5</v>
      </c>
      <c r="BK6" s="2">
        <f t="shared" si="5"/>
        <v>2.6733128196691652E-5</v>
      </c>
      <c r="BL6" s="2">
        <f t="shared" si="5"/>
        <v>2.6733128196691652E-5</v>
      </c>
      <c r="BM6" s="2">
        <f t="shared" si="5"/>
        <v>2.6733128196691652E-5</v>
      </c>
      <c r="BN6" s="2">
        <f t="shared" si="5"/>
        <v>2.6733128196691652E-5</v>
      </c>
      <c r="BO6" s="2">
        <f t="shared" si="5"/>
        <v>2.6733128196691652E-5</v>
      </c>
      <c r="BP6" s="2">
        <f t="shared" si="5"/>
        <v>2.6733128196691652E-5</v>
      </c>
      <c r="BQ6" s="2">
        <f t="shared" si="5"/>
        <v>2.6733128196691652E-5</v>
      </c>
      <c r="BR6" s="2">
        <f t="shared" si="5"/>
        <v>2.6733128196691652E-5</v>
      </c>
      <c r="BS6" s="2">
        <f t="shared" si="5"/>
        <v>2.6733128196691652E-5</v>
      </c>
      <c r="BT6" s="2">
        <f t="shared" si="5"/>
        <v>2.6733128196691652E-5</v>
      </c>
      <c r="BU6" s="2">
        <f t="shared" si="5"/>
        <v>2.6733128196691652E-5</v>
      </c>
      <c r="BV6" s="2">
        <f t="shared" si="5"/>
        <v>2.6733128196691652E-5</v>
      </c>
      <c r="BW6" s="2">
        <f t="shared" si="5"/>
        <v>2.6733128196691652E-5</v>
      </c>
      <c r="BX6" s="2">
        <f t="shared" si="5"/>
        <v>2.6733128196691652E-5</v>
      </c>
      <c r="BY6" s="2">
        <f t="shared" si="5"/>
        <v>2.6733128196691652E-5</v>
      </c>
      <c r="BZ6" s="2">
        <f t="shared" si="5"/>
        <v>2.6733128196691652E-5</v>
      </c>
      <c r="CA6" s="2">
        <f t="shared" si="5"/>
        <v>2.6733128196691652E-5</v>
      </c>
      <c r="CB6" s="2">
        <f t="shared" si="5"/>
        <v>2.6733128196691652E-5</v>
      </c>
      <c r="CC6" s="2">
        <f t="shared" si="5"/>
        <v>2.6733128196691652E-5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ref="AH7:CC7" si="6">AG7</f>
        <v>0</v>
      </c>
      <c r="AI7" s="2">
        <f t="shared" si="6"/>
        <v>0</v>
      </c>
      <c r="AJ7" s="2">
        <f t="shared" si="6"/>
        <v>0</v>
      </c>
      <c r="AK7" s="2">
        <f t="shared" si="6"/>
        <v>0</v>
      </c>
      <c r="AL7" s="2">
        <f t="shared" si="6"/>
        <v>0</v>
      </c>
      <c r="AM7" s="2">
        <f t="shared" si="6"/>
        <v>0</v>
      </c>
      <c r="AN7" s="2">
        <f t="shared" si="6"/>
        <v>0</v>
      </c>
      <c r="AO7" s="2">
        <f t="shared" si="6"/>
        <v>0</v>
      </c>
      <c r="AP7" s="2">
        <f t="shared" si="6"/>
        <v>0</v>
      </c>
      <c r="AQ7" s="2">
        <f t="shared" si="6"/>
        <v>0</v>
      </c>
      <c r="AR7" s="2">
        <f t="shared" si="6"/>
        <v>0</v>
      </c>
      <c r="AS7" s="2">
        <f t="shared" si="6"/>
        <v>0</v>
      </c>
      <c r="AT7" s="2">
        <f t="shared" si="6"/>
        <v>0</v>
      </c>
      <c r="AU7" s="2">
        <f t="shared" si="6"/>
        <v>0</v>
      </c>
      <c r="AV7" s="2">
        <f t="shared" si="6"/>
        <v>0</v>
      </c>
      <c r="AW7" s="2">
        <f t="shared" si="6"/>
        <v>0</v>
      </c>
      <c r="AX7" s="2">
        <f t="shared" si="6"/>
        <v>0</v>
      </c>
      <c r="AY7" s="2">
        <f t="shared" si="6"/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</row>
    <row r="8" spans="1:81">
      <c r="A8" s="1" t="s">
        <v>10</v>
      </c>
      <c r="B8" s="2">
        <f>'elec-fee'!$F$5*About!$B$45/About!$C$57</f>
        <v>1.0704600503672127E-5</v>
      </c>
      <c r="C8" s="2">
        <f>'elec-fee'!$F$4*About!$B$45/About!$D$57</f>
        <v>1.2610967391788225E-5</v>
      </c>
      <c r="D8" s="88">
        <f>'elec-fee'!$F$3*About!$B$45/About!$E$57</f>
        <v>1.607028108730109E-5</v>
      </c>
      <c r="E8">
        <f>D8*(1+CAGR!$B$8)</f>
        <v>1.607028108730109E-5</v>
      </c>
      <c r="F8">
        <f>E8*(1+CAGR!$B$8)</f>
        <v>1.607028108730109E-5</v>
      </c>
      <c r="G8">
        <f>F8*(1+CAGR!$B$8)</f>
        <v>1.607028108730109E-5</v>
      </c>
      <c r="H8">
        <f>G8*(1+CAGR!$B$8)</f>
        <v>1.607028108730109E-5</v>
      </c>
      <c r="I8">
        <f>H8*(1+CAGR!$B$8)</f>
        <v>1.607028108730109E-5</v>
      </c>
      <c r="J8">
        <f>I8*(1+CAGR!$B$8)</f>
        <v>1.607028108730109E-5</v>
      </c>
      <c r="K8">
        <f>J8*(1+CAGR!$B$8)</f>
        <v>1.607028108730109E-5</v>
      </c>
      <c r="L8">
        <f>K8*(1+CAGR!$B$8)</f>
        <v>1.607028108730109E-5</v>
      </c>
      <c r="M8">
        <f>L8*(1+CAGR!$B$8)</f>
        <v>1.607028108730109E-5</v>
      </c>
      <c r="N8">
        <f>M8*(1+CAGR!$B$8)</f>
        <v>1.607028108730109E-5</v>
      </c>
      <c r="O8">
        <f>N8*(1+CAGR!$B$8)</f>
        <v>1.607028108730109E-5</v>
      </c>
      <c r="P8">
        <f>O8*(1+CAGR!$B$8)</f>
        <v>1.607028108730109E-5</v>
      </c>
      <c r="Q8">
        <f>P8*(1+CAGR!$B$8)</f>
        <v>1.607028108730109E-5</v>
      </c>
      <c r="R8">
        <f>Q8*(1+CAGR!$B$8)</f>
        <v>1.607028108730109E-5</v>
      </c>
      <c r="S8">
        <f>R8*(1+CAGR!$B$8)</f>
        <v>1.607028108730109E-5</v>
      </c>
      <c r="T8">
        <f>S8*(1+CAGR!$B$8)</f>
        <v>1.607028108730109E-5</v>
      </c>
      <c r="U8">
        <f>T8*(1+CAGR!$B$8)</f>
        <v>1.607028108730109E-5</v>
      </c>
      <c r="V8">
        <f>U8*(1+CAGR!$B$8)</f>
        <v>1.607028108730109E-5</v>
      </c>
      <c r="W8">
        <f>V8*(1+CAGR!$B$8)</f>
        <v>1.607028108730109E-5</v>
      </c>
      <c r="X8">
        <f>W8*(1+CAGR!$B$8)</f>
        <v>1.607028108730109E-5</v>
      </c>
      <c r="Y8">
        <f>X8*(1+CAGR!$B$8)</f>
        <v>1.607028108730109E-5</v>
      </c>
      <c r="Z8">
        <f>Y8*(1+CAGR!$B$8)</f>
        <v>1.607028108730109E-5</v>
      </c>
      <c r="AA8">
        <f>Z8*(1+CAGR!$B$8)</f>
        <v>1.607028108730109E-5</v>
      </c>
      <c r="AB8">
        <f>AA8*(1+CAGR!$B$8)</f>
        <v>1.607028108730109E-5</v>
      </c>
      <c r="AC8">
        <f>AB8*(1+CAGR!$B$8)</f>
        <v>1.607028108730109E-5</v>
      </c>
      <c r="AD8">
        <f>AC8*(1+CAGR!$B$8)</f>
        <v>1.607028108730109E-5</v>
      </c>
      <c r="AE8">
        <f>AD8*(1+CAGR!$B$8)</f>
        <v>1.607028108730109E-5</v>
      </c>
      <c r="AF8" s="2">
        <f t="shared" si="1"/>
        <v>1.607028108730109E-5</v>
      </c>
      <c r="AG8" s="2">
        <f t="shared" si="1"/>
        <v>1.607028108730109E-5</v>
      </c>
      <c r="AH8" s="2">
        <f t="shared" ref="AH8:CC8" si="7">AG8</f>
        <v>1.607028108730109E-5</v>
      </c>
      <c r="AI8" s="2">
        <f t="shared" si="7"/>
        <v>1.607028108730109E-5</v>
      </c>
      <c r="AJ8" s="2">
        <f t="shared" si="7"/>
        <v>1.607028108730109E-5</v>
      </c>
      <c r="AK8" s="2">
        <f t="shared" si="7"/>
        <v>1.607028108730109E-5</v>
      </c>
      <c r="AL8" s="2">
        <f t="shared" si="7"/>
        <v>1.607028108730109E-5</v>
      </c>
      <c r="AM8" s="2">
        <f t="shared" si="7"/>
        <v>1.607028108730109E-5</v>
      </c>
      <c r="AN8" s="2">
        <f t="shared" si="7"/>
        <v>1.607028108730109E-5</v>
      </c>
      <c r="AO8" s="2">
        <f t="shared" si="7"/>
        <v>1.607028108730109E-5</v>
      </c>
      <c r="AP8" s="2">
        <f t="shared" si="7"/>
        <v>1.607028108730109E-5</v>
      </c>
      <c r="AQ8" s="2">
        <f t="shared" si="7"/>
        <v>1.607028108730109E-5</v>
      </c>
      <c r="AR8" s="2">
        <f t="shared" si="7"/>
        <v>1.607028108730109E-5</v>
      </c>
      <c r="AS8" s="2">
        <f t="shared" si="7"/>
        <v>1.607028108730109E-5</v>
      </c>
      <c r="AT8" s="2">
        <f t="shared" si="7"/>
        <v>1.607028108730109E-5</v>
      </c>
      <c r="AU8" s="2">
        <f t="shared" si="7"/>
        <v>1.607028108730109E-5</v>
      </c>
      <c r="AV8" s="2">
        <f t="shared" si="7"/>
        <v>1.607028108730109E-5</v>
      </c>
      <c r="AW8" s="2">
        <f t="shared" si="7"/>
        <v>1.607028108730109E-5</v>
      </c>
      <c r="AX8" s="2">
        <f t="shared" si="7"/>
        <v>1.607028108730109E-5</v>
      </c>
      <c r="AY8" s="2">
        <f t="shared" si="7"/>
        <v>1.607028108730109E-5</v>
      </c>
      <c r="AZ8" s="2">
        <f t="shared" si="7"/>
        <v>1.607028108730109E-5</v>
      </c>
      <c r="BA8" s="2">
        <f t="shared" si="7"/>
        <v>1.607028108730109E-5</v>
      </c>
      <c r="BB8" s="2">
        <f t="shared" si="7"/>
        <v>1.607028108730109E-5</v>
      </c>
      <c r="BC8" s="2">
        <f t="shared" si="7"/>
        <v>1.607028108730109E-5</v>
      </c>
      <c r="BD8" s="2">
        <f t="shared" si="7"/>
        <v>1.607028108730109E-5</v>
      </c>
      <c r="BE8" s="2">
        <f t="shared" si="7"/>
        <v>1.607028108730109E-5</v>
      </c>
      <c r="BF8" s="2">
        <f t="shared" si="7"/>
        <v>1.607028108730109E-5</v>
      </c>
      <c r="BG8" s="2">
        <f t="shared" si="7"/>
        <v>1.607028108730109E-5</v>
      </c>
      <c r="BH8" s="2">
        <f t="shared" si="7"/>
        <v>1.607028108730109E-5</v>
      </c>
      <c r="BI8" s="2">
        <f t="shared" si="7"/>
        <v>1.607028108730109E-5</v>
      </c>
      <c r="BJ8" s="2">
        <f t="shared" si="7"/>
        <v>1.607028108730109E-5</v>
      </c>
      <c r="BK8" s="2">
        <f t="shared" si="7"/>
        <v>1.607028108730109E-5</v>
      </c>
      <c r="BL8" s="2">
        <f t="shared" si="7"/>
        <v>1.607028108730109E-5</v>
      </c>
      <c r="BM8" s="2">
        <f t="shared" si="7"/>
        <v>1.607028108730109E-5</v>
      </c>
      <c r="BN8" s="2">
        <f t="shared" si="7"/>
        <v>1.607028108730109E-5</v>
      </c>
      <c r="BO8" s="2">
        <f t="shared" si="7"/>
        <v>1.607028108730109E-5</v>
      </c>
      <c r="BP8" s="2">
        <f t="shared" si="7"/>
        <v>1.607028108730109E-5</v>
      </c>
      <c r="BQ8" s="2">
        <f t="shared" si="7"/>
        <v>1.607028108730109E-5</v>
      </c>
      <c r="BR8" s="2">
        <f t="shared" si="7"/>
        <v>1.607028108730109E-5</v>
      </c>
      <c r="BS8" s="2">
        <f t="shared" si="7"/>
        <v>1.607028108730109E-5</v>
      </c>
      <c r="BT8" s="2">
        <f t="shared" si="7"/>
        <v>1.607028108730109E-5</v>
      </c>
      <c r="BU8" s="2">
        <f t="shared" si="7"/>
        <v>1.607028108730109E-5</v>
      </c>
      <c r="BV8" s="2">
        <f t="shared" si="7"/>
        <v>1.607028108730109E-5</v>
      </c>
      <c r="BW8" s="2">
        <f t="shared" si="7"/>
        <v>1.607028108730109E-5</v>
      </c>
      <c r="BX8" s="2">
        <f t="shared" si="7"/>
        <v>1.607028108730109E-5</v>
      </c>
      <c r="BY8" s="2">
        <f t="shared" si="7"/>
        <v>1.607028108730109E-5</v>
      </c>
      <c r="BZ8" s="2">
        <f t="shared" si="7"/>
        <v>1.607028108730109E-5</v>
      </c>
      <c r="CA8" s="2">
        <f t="shared" si="7"/>
        <v>1.607028108730109E-5</v>
      </c>
      <c r="CB8" s="2">
        <f t="shared" si="7"/>
        <v>1.607028108730109E-5</v>
      </c>
      <c r="CC8" s="2">
        <f t="shared" si="7"/>
        <v>1.607028108730109E-5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ref="AH9:CC9" si="8">AG9</f>
        <v>0</v>
      </c>
      <c r="AI9" s="2">
        <f t="shared" si="8"/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</row>
    <row r="13" spans="1:81" ht="17">
      <c r="B13" s="8"/>
      <c r="J13" s="1"/>
    </row>
    <row r="14" spans="1:81">
      <c r="A14" s="9"/>
    </row>
    <row r="15" spans="1:81">
      <c r="A15" s="9"/>
      <c r="J15" s="1"/>
    </row>
    <row r="16" spans="1:81">
      <c r="A16" s="9"/>
      <c r="J16" s="1"/>
    </row>
    <row r="18" spans="1:10" ht="17">
      <c r="B18" s="8"/>
      <c r="J18" s="1"/>
    </row>
    <row r="20" spans="1:10">
      <c r="J20" s="1"/>
    </row>
    <row r="22" spans="1:10" ht="17">
      <c r="A22" s="8"/>
    </row>
    <row r="23" spans="1:10">
      <c r="A23" s="1"/>
    </row>
    <row r="24" spans="1:10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2060"/>
  </sheetPr>
  <dimension ref="A1:CC9"/>
  <sheetViews>
    <sheetView workbookViewId="0">
      <selection activeCell="F12" sqref="F12"/>
    </sheetView>
    <sheetView workbookViewId="1"/>
  </sheetViews>
  <sheetFormatPr defaultColWidth="9.26953125" defaultRowHeight="14.5"/>
  <cols>
    <col min="1" max="1" width="41.453125" customWidth="1"/>
    <col min="2" max="23" width="10" customWidth="1"/>
    <col min="32" max="32" width="9.7265625" bestFit="1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f>About!$B$46/About!$C$57*('coal-fee'!C$28*'coal-fee'!C$30/('coal-fee'!C$30+'coal-fee'!C$21)+'coal-fee'!C$19*'coal-fee'!C$21/('coal-fee'!C$30+'coal-fee'!C$21))</f>
        <v>4.7248132587537353E-6</v>
      </c>
      <c r="C3">
        <f>About!$B$46/About!$D$57*('coal-fee'!D$28*'coal-fee'!D$30/('coal-fee'!D$30+'coal-fee'!D$21)+'coal-fee'!D$19*'coal-fee'!D$21/('coal-fee'!D$30+'coal-fee'!D$21))</f>
        <v>8.4593068633648421E-6</v>
      </c>
      <c r="D3" s="136">
        <f>About!$B$46/About!$E$57*('coal-fee'!E$28*'coal-fee'!E$30/('coal-fee'!E$30+'coal-fee'!E$21)+'coal-fee'!E$19*'coal-fee'!E$21/('coal-fee'!E$30+'coal-fee'!E$21))</f>
        <v>7.5592331826730031E-6</v>
      </c>
      <c r="E3" s="136">
        <f>About!$B$46/About!$E$57*('coal-fee'!F$28*'coal-fee'!F$30/('coal-fee'!F$30+'coal-fee'!F$21)+'coal-fee'!F$19*'coal-fee'!F$21/('coal-fee'!F$30+'coal-fee'!F$21))</f>
        <v>5.6019000616511792E-6</v>
      </c>
      <c r="F3" s="136">
        <f>About!$B$46/About!$E$57*('coal-fee'!G$28*'coal-fee'!G$30/('coal-fee'!G$30+'coal-fee'!G$21)+'coal-fee'!G$19*'coal-fee'!G$21/('coal-fee'!G$30+'coal-fee'!G$21))</f>
        <v>5.7398690401677178E-6</v>
      </c>
      <c r="G3">
        <f>F3*(1+CAGR!$C$13)</f>
        <v>5.1777080896582577E-6</v>
      </c>
      <c r="H3">
        <f>G3*(1+CAGR!$C$13)</f>
        <v>4.6706050040697826E-6</v>
      </c>
      <c r="I3">
        <f>H3*(1+CAGR!$C$13)</f>
        <v>4.2131674336012084E-6</v>
      </c>
      <c r="J3">
        <f>I3*(1+CAGR!$C$13)</f>
        <v>3.8005311534780731E-6</v>
      </c>
      <c r="K3">
        <f>J3*(1+CAGR!$C$13)</f>
        <v>3.428308339555193E-6</v>
      </c>
      <c r="L3">
        <f>K3*(1+CAGR!$B$13)</f>
        <v>3.4046804331835612E-6</v>
      </c>
      <c r="M3">
        <f>L3*(1+CAGR!$B$13)</f>
        <v>3.3812153703791387E-6</v>
      </c>
      <c r="N3">
        <f>M3*(1+CAGR!$B$13)</f>
        <v>3.3579120288238091E-6</v>
      </c>
      <c r="O3">
        <f>N3*(1+CAGR!$B$13)</f>
        <v>3.3347692939344736E-6</v>
      </c>
      <c r="P3">
        <f>O3*(1+CAGR!$B$13)</f>
        <v>3.3117860588097417E-6</v>
      </c>
      <c r="Q3">
        <f>P3*(1+CAGR!$B$13)</f>
        <v>3.2889612241769898E-6</v>
      </c>
      <c r="R3">
        <f>Q3*(1+CAGR!$B$13)</f>
        <v>3.2662936983397824E-6</v>
      </c>
      <c r="S3">
        <f>R3*(1+CAGR!$B$13)</f>
        <v>3.2437823971256575E-6</v>
      </c>
      <c r="T3">
        <f>S3*(1+CAGR!$B$13)</f>
        <v>3.2214262438342718E-6</v>
      </c>
      <c r="U3">
        <f>T3*(1+CAGR!$B$13)</f>
        <v>3.1992241691859018E-6</v>
      </c>
      <c r="V3">
        <f>U3*(1+CAGR!$B$13)</f>
        <v>3.1771751112703021E-6</v>
      </c>
      <c r="W3">
        <f>V3*(1+CAGR!$B$13)</f>
        <v>3.1552780154959141E-6</v>
      </c>
      <c r="X3">
        <f>W3*(1+CAGR!$B$13)</f>
        <v>3.133531834539426E-6</v>
      </c>
      <c r="Y3">
        <f>X3*(1+CAGR!$B$13)</f>
        <v>3.1119355282956792E-6</v>
      </c>
      <c r="Z3">
        <f>Y3*(1+CAGR!$B$13)</f>
        <v>3.0904880638279225E-6</v>
      </c>
      <c r="AA3">
        <f>Z3*(1+CAGR!$B$13)</f>
        <v>3.0691884153184054E-6</v>
      </c>
      <c r="AB3">
        <f>AA3*(1+CAGR!$B$13)</f>
        <v>3.0480355640193159E-6</v>
      </c>
      <c r="AC3">
        <f>AB3*(1+CAGR!$B$13)</f>
        <v>3.0270284982040526E-6</v>
      </c>
      <c r="AD3">
        <f>AC3*(1+CAGR!$B$13)</f>
        <v>3.006166213118836E-6</v>
      </c>
      <c r="AE3">
        <f>AD3*(1+CAGR!$B$13)</f>
        <v>2.9854477109346508E-6</v>
      </c>
      <c r="AF3" s="2">
        <f t="shared" ref="AF3:AU9" si="1">AE3</f>
        <v>2.9854477109346508E-6</v>
      </c>
      <c r="AG3" s="2">
        <f t="shared" si="1"/>
        <v>2.9854477109346508E-6</v>
      </c>
      <c r="AH3" s="2">
        <f t="shared" si="0"/>
        <v>2.9854477109346508E-6</v>
      </c>
      <c r="AI3" s="2">
        <f t="shared" si="0"/>
        <v>2.9854477109346508E-6</v>
      </c>
      <c r="AJ3" s="2">
        <f t="shared" si="0"/>
        <v>2.9854477109346508E-6</v>
      </c>
      <c r="AK3" s="2">
        <f t="shared" si="0"/>
        <v>2.9854477109346508E-6</v>
      </c>
      <c r="AL3" s="2">
        <f t="shared" si="0"/>
        <v>2.9854477109346508E-6</v>
      </c>
      <c r="AM3" s="2">
        <f t="shared" si="0"/>
        <v>2.9854477109346508E-6</v>
      </c>
      <c r="AN3" s="2">
        <f t="shared" si="0"/>
        <v>2.9854477109346508E-6</v>
      </c>
      <c r="AO3" s="2">
        <f t="shared" si="0"/>
        <v>2.9854477109346508E-6</v>
      </c>
      <c r="AP3" s="2">
        <f t="shared" si="0"/>
        <v>2.9854477109346508E-6</v>
      </c>
      <c r="AQ3" s="2">
        <f t="shared" si="0"/>
        <v>2.9854477109346508E-6</v>
      </c>
      <c r="AR3" s="2">
        <f t="shared" si="0"/>
        <v>2.9854477109346508E-6</v>
      </c>
      <c r="AS3" s="2">
        <f t="shared" si="0"/>
        <v>2.9854477109346508E-6</v>
      </c>
      <c r="AT3" s="2">
        <f t="shared" si="0"/>
        <v>2.9854477109346508E-6</v>
      </c>
      <c r="AU3" s="2">
        <f t="shared" si="0"/>
        <v>2.9854477109346508E-6</v>
      </c>
      <c r="AV3" s="2">
        <f t="shared" si="0"/>
        <v>2.9854477109346508E-6</v>
      </c>
      <c r="AW3" s="2">
        <f t="shared" si="0"/>
        <v>2.9854477109346508E-6</v>
      </c>
      <c r="AX3" s="2">
        <f t="shared" si="0"/>
        <v>2.9854477109346508E-6</v>
      </c>
      <c r="AY3" s="2">
        <f t="shared" si="0"/>
        <v>2.9854477109346508E-6</v>
      </c>
      <c r="AZ3" s="2">
        <f t="shared" si="0"/>
        <v>2.9854477109346508E-6</v>
      </c>
      <c r="BA3" s="2">
        <f t="shared" si="0"/>
        <v>2.9854477109346508E-6</v>
      </c>
      <c r="BB3" s="2">
        <f t="shared" si="0"/>
        <v>2.9854477109346508E-6</v>
      </c>
      <c r="BC3" s="2">
        <f t="shared" si="0"/>
        <v>2.9854477109346508E-6</v>
      </c>
      <c r="BD3" s="2">
        <f t="shared" si="0"/>
        <v>2.9854477109346508E-6</v>
      </c>
      <c r="BE3" s="2">
        <f t="shared" si="0"/>
        <v>2.9854477109346508E-6</v>
      </c>
      <c r="BF3" s="2">
        <f t="shared" si="0"/>
        <v>2.9854477109346508E-6</v>
      </c>
      <c r="BG3" s="2">
        <f t="shared" si="0"/>
        <v>2.9854477109346508E-6</v>
      </c>
      <c r="BH3" s="2">
        <f t="shared" si="0"/>
        <v>2.9854477109346508E-6</v>
      </c>
      <c r="BI3" s="2">
        <f t="shared" si="0"/>
        <v>2.9854477109346508E-6</v>
      </c>
      <c r="BJ3" s="2">
        <f t="shared" si="0"/>
        <v>2.9854477109346508E-6</v>
      </c>
      <c r="BK3" s="2">
        <f t="shared" si="0"/>
        <v>2.9854477109346508E-6</v>
      </c>
      <c r="BL3" s="2">
        <f t="shared" si="0"/>
        <v>2.9854477109346508E-6</v>
      </c>
      <c r="BM3" s="2">
        <f t="shared" si="0"/>
        <v>2.9854477109346508E-6</v>
      </c>
      <c r="BN3" s="2">
        <f t="shared" si="0"/>
        <v>2.9854477109346508E-6</v>
      </c>
      <c r="BO3" s="2">
        <f t="shared" si="0"/>
        <v>2.9854477109346508E-6</v>
      </c>
      <c r="BP3" s="2">
        <f t="shared" si="0"/>
        <v>2.9854477109346508E-6</v>
      </c>
      <c r="BQ3" s="2">
        <f t="shared" si="0"/>
        <v>2.9854477109346508E-6</v>
      </c>
      <c r="BR3" s="2">
        <f t="shared" si="0"/>
        <v>2.9854477109346508E-6</v>
      </c>
      <c r="BS3" s="2">
        <f t="shared" si="0"/>
        <v>2.9854477109346508E-6</v>
      </c>
      <c r="BT3" s="2">
        <f t="shared" si="0"/>
        <v>2.9854477109346508E-6</v>
      </c>
      <c r="BU3" s="2">
        <f t="shared" si="0"/>
        <v>2.9854477109346508E-6</v>
      </c>
      <c r="BV3" s="2">
        <f t="shared" si="0"/>
        <v>2.9854477109346508E-6</v>
      </c>
      <c r="BW3" s="2">
        <f t="shared" si="0"/>
        <v>2.9854477109346508E-6</v>
      </c>
      <c r="BX3" s="2">
        <f t="shared" si="0"/>
        <v>2.9854477109346508E-6</v>
      </c>
      <c r="BY3" s="2">
        <f t="shared" si="0"/>
        <v>2.9854477109346508E-6</v>
      </c>
      <c r="BZ3" s="2">
        <f t="shared" si="0"/>
        <v>2.9854477109346508E-6</v>
      </c>
      <c r="CA3" s="2">
        <f t="shared" si="0"/>
        <v>2.9854477109346508E-6</v>
      </c>
      <c r="CB3" s="2">
        <f t="shared" si="0"/>
        <v>2.9854477109346508E-6</v>
      </c>
      <c r="CC3" s="2">
        <f t="shared" si="0"/>
        <v>2.9854477109346508E-6</v>
      </c>
    </row>
    <row r="4" spans="1:81">
      <c r="A4" s="1" t="s">
        <v>6</v>
      </c>
      <c r="B4">
        <f>About!$B$46/About!$C$57*('coal-fee'!C$28*'coal-fee'!C$31/('coal-fee'!C$31+'coal-fee'!C$22)+'coal-fee'!C$19*'coal-fee'!C$22/('coal-fee'!C$31+'coal-fee'!C$22))</f>
        <v>4.9151268102352196E-6</v>
      </c>
      <c r="C4">
        <f>About!$B$46/About!$D$57*('coal-fee'!D$28*'coal-fee'!D$31/('coal-fee'!D$31+'coal-fee'!D$22)+'coal-fee'!D$19*'coal-fee'!D$22/('coal-fee'!D$31+'coal-fee'!D$22))</f>
        <v>8.3275055885376548E-6</v>
      </c>
      <c r="D4" s="136">
        <f>About!$B$46/About!$E$57*('coal-fee'!E$28*'coal-fee'!E$31/('coal-fee'!E$31+'coal-fee'!E$22)+'coal-fee'!E$19*'coal-fee'!E$22/('coal-fee'!E$31+'coal-fee'!E$22))</f>
        <v>7.5115015723784079E-6</v>
      </c>
      <c r="E4" s="136">
        <f>About!$B$46/About!$E$57*('coal-fee'!F$28*'coal-fee'!F$31/('coal-fee'!F$31+'coal-fee'!F$22)+'coal-fee'!F$19*'coal-fee'!F$22/('coal-fee'!F$31+'coal-fee'!F$22))</f>
        <v>5.5577945139942535E-6</v>
      </c>
      <c r="F4" s="136">
        <f>About!$B$46/About!$E$57*('coal-fee'!G$28*'coal-fee'!G$31/('coal-fee'!G$31+'coal-fee'!G$22)+'coal-fee'!G$19*'coal-fee'!G$22/('coal-fee'!G$31+'coal-fee'!G$22))</f>
        <v>5.743457285389681E-6</v>
      </c>
      <c r="G4">
        <f>F4*(1+CAGR!$C$16)</f>
        <v>5.2733368183318712E-6</v>
      </c>
      <c r="H4">
        <f>G4*(1+CAGR!$C$16)</f>
        <v>4.8416972248254097E-6</v>
      </c>
      <c r="I4">
        <f>H4*(1+CAGR!$C$16)</f>
        <v>4.4453887214997874E-6</v>
      </c>
      <c r="J4">
        <f>I4*(1+CAGR!$C$16)</f>
        <v>4.0815193448925564E-6</v>
      </c>
      <c r="K4">
        <f>J4*(1+CAGR!$C$16)</f>
        <v>3.7474338480599308E-6</v>
      </c>
      <c r="L4">
        <f>K4*(1+CAGR!$B$34)</f>
        <v>3.7474338480599308E-6</v>
      </c>
      <c r="M4">
        <f>L4*(1+CAGR!$B$34)</f>
        <v>3.7474338480599308E-6</v>
      </c>
      <c r="N4">
        <f>M4*(1+CAGR!$B$34)</f>
        <v>3.7474338480599308E-6</v>
      </c>
      <c r="O4">
        <f>N4*(1+CAGR!$B$34)</f>
        <v>3.7474338480599308E-6</v>
      </c>
      <c r="P4">
        <f>O4*(1+CAGR!$B$34)</f>
        <v>3.7474338480599308E-6</v>
      </c>
      <c r="Q4">
        <f>P4*(1+CAGR!$B$34)</f>
        <v>3.7474338480599308E-6</v>
      </c>
      <c r="R4">
        <f>Q4*(1+CAGR!$B$34)</f>
        <v>3.7474338480599308E-6</v>
      </c>
      <c r="S4">
        <f>R4*(1+CAGR!$B$34)</f>
        <v>3.7474338480599308E-6</v>
      </c>
      <c r="T4">
        <f>S4*(1+CAGR!$B$34)</f>
        <v>3.7474338480599308E-6</v>
      </c>
      <c r="U4">
        <f>T4*(1+CAGR!$B$34)</f>
        <v>3.7474338480599308E-6</v>
      </c>
      <c r="V4">
        <f>U4*(1+CAGR!$B$34)</f>
        <v>3.7474338480599308E-6</v>
      </c>
      <c r="W4">
        <f>V4*(1+CAGR!$B$34)</f>
        <v>3.7474338480599308E-6</v>
      </c>
      <c r="X4">
        <f>W4*(1+CAGR!$B$34)</f>
        <v>3.7474338480599308E-6</v>
      </c>
      <c r="Y4">
        <f>X4*(1+CAGR!$B$34)</f>
        <v>3.7474338480599308E-6</v>
      </c>
      <c r="Z4">
        <f>Y4*(1+CAGR!$B$34)</f>
        <v>3.7474338480599308E-6</v>
      </c>
      <c r="AA4">
        <f>Z4*(1+CAGR!$B$34)</f>
        <v>3.7474338480599308E-6</v>
      </c>
      <c r="AB4">
        <f>AA4*(1+CAGR!$B$34)</f>
        <v>3.7474338480599308E-6</v>
      </c>
      <c r="AC4">
        <f>AB4*(1+CAGR!$B$34)</f>
        <v>3.7474338480599308E-6</v>
      </c>
      <c r="AD4">
        <f>AC4*(1+CAGR!$B$34)</f>
        <v>3.7474338480599308E-6</v>
      </c>
      <c r="AE4">
        <f>AD4*(1+CAGR!$B$34)</f>
        <v>3.7474338480599308E-6</v>
      </c>
      <c r="AF4" s="2">
        <f t="shared" si="1"/>
        <v>3.7474338480599308E-6</v>
      </c>
      <c r="AG4" s="2">
        <f t="shared" si="1"/>
        <v>3.7474338480599308E-6</v>
      </c>
      <c r="AH4" s="2">
        <f t="shared" si="0"/>
        <v>3.7474338480599308E-6</v>
      </c>
      <c r="AI4" s="2">
        <f t="shared" si="0"/>
        <v>3.7474338480599308E-6</v>
      </c>
      <c r="AJ4" s="2">
        <f t="shared" si="0"/>
        <v>3.7474338480599308E-6</v>
      </c>
      <c r="AK4" s="2">
        <f t="shared" si="0"/>
        <v>3.7474338480599308E-6</v>
      </c>
      <c r="AL4" s="2">
        <f t="shared" si="0"/>
        <v>3.7474338480599308E-6</v>
      </c>
      <c r="AM4" s="2">
        <f t="shared" si="0"/>
        <v>3.7474338480599308E-6</v>
      </c>
      <c r="AN4" s="2">
        <f t="shared" si="0"/>
        <v>3.7474338480599308E-6</v>
      </c>
      <c r="AO4" s="2">
        <f t="shared" si="0"/>
        <v>3.7474338480599308E-6</v>
      </c>
      <c r="AP4" s="2">
        <f t="shared" si="0"/>
        <v>3.7474338480599308E-6</v>
      </c>
      <c r="AQ4" s="2">
        <f t="shared" si="0"/>
        <v>3.7474338480599308E-6</v>
      </c>
      <c r="AR4" s="2">
        <f t="shared" si="0"/>
        <v>3.7474338480599308E-6</v>
      </c>
      <c r="AS4" s="2">
        <f t="shared" si="0"/>
        <v>3.7474338480599308E-6</v>
      </c>
      <c r="AT4" s="2">
        <f t="shared" si="0"/>
        <v>3.7474338480599308E-6</v>
      </c>
      <c r="AU4" s="2">
        <f t="shared" si="0"/>
        <v>3.7474338480599308E-6</v>
      </c>
      <c r="AV4" s="2">
        <f t="shared" si="0"/>
        <v>3.7474338480599308E-6</v>
      </c>
      <c r="AW4" s="2">
        <f t="shared" si="0"/>
        <v>3.7474338480599308E-6</v>
      </c>
      <c r="AX4" s="2">
        <f t="shared" si="0"/>
        <v>3.7474338480599308E-6</v>
      </c>
      <c r="AY4" s="2">
        <f t="shared" si="0"/>
        <v>3.7474338480599308E-6</v>
      </c>
      <c r="AZ4" s="2">
        <f t="shared" si="0"/>
        <v>3.7474338480599308E-6</v>
      </c>
      <c r="BA4" s="2">
        <f t="shared" si="0"/>
        <v>3.7474338480599308E-6</v>
      </c>
      <c r="BB4" s="2">
        <f t="shared" si="0"/>
        <v>3.7474338480599308E-6</v>
      </c>
      <c r="BC4" s="2">
        <f t="shared" si="0"/>
        <v>3.7474338480599308E-6</v>
      </c>
      <c r="BD4" s="2">
        <f t="shared" si="0"/>
        <v>3.7474338480599308E-6</v>
      </c>
      <c r="BE4" s="2">
        <f t="shared" si="0"/>
        <v>3.7474338480599308E-6</v>
      </c>
      <c r="BF4" s="2">
        <f t="shared" si="0"/>
        <v>3.7474338480599308E-6</v>
      </c>
      <c r="BG4" s="2">
        <f t="shared" si="0"/>
        <v>3.7474338480599308E-6</v>
      </c>
      <c r="BH4" s="2">
        <f t="shared" si="0"/>
        <v>3.7474338480599308E-6</v>
      </c>
      <c r="BI4" s="2">
        <f t="shared" si="0"/>
        <v>3.7474338480599308E-6</v>
      </c>
      <c r="BJ4" s="2">
        <f t="shared" si="0"/>
        <v>3.7474338480599308E-6</v>
      </c>
      <c r="BK4" s="2">
        <f t="shared" si="0"/>
        <v>3.7474338480599308E-6</v>
      </c>
      <c r="BL4" s="2">
        <f t="shared" si="0"/>
        <v>3.7474338480599308E-6</v>
      </c>
      <c r="BM4" s="2">
        <f t="shared" si="0"/>
        <v>3.7474338480599308E-6</v>
      </c>
      <c r="BN4" s="2">
        <f t="shared" si="0"/>
        <v>3.7474338480599308E-6</v>
      </c>
      <c r="BO4" s="2">
        <f t="shared" si="0"/>
        <v>3.7474338480599308E-6</v>
      </c>
      <c r="BP4" s="2">
        <f t="shared" si="0"/>
        <v>3.7474338480599308E-6</v>
      </c>
      <c r="BQ4" s="2">
        <f t="shared" si="0"/>
        <v>3.7474338480599308E-6</v>
      </c>
      <c r="BR4" s="2">
        <f t="shared" si="0"/>
        <v>3.7474338480599308E-6</v>
      </c>
      <c r="BS4" s="2">
        <f t="shared" si="0"/>
        <v>3.7474338480599308E-6</v>
      </c>
      <c r="BT4" s="2">
        <f t="shared" si="0"/>
        <v>3.7474338480599308E-6</v>
      </c>
      <c r="BU4" s="2">
        <f t="shared" si="0"/>
        <v>3.7474338480599308E-6</v>
      </c>
      <c r="BV4" s="2">
        <f t="shared" si="0"/>
        <v>3.7474338480599308E-6</v>
      </c>
      <c r="BW4" s="2">
        <f t="shared" si="0"/>
        <v>3.7474338480599308E-6</v>
      </c>
      <c r="BX4" s="2">
        <f t="shared" si="0"/>
        <v>3.7474338480599308E-6</v>
      </c>
      <c r="BY4" s="2">
        <f t="shared" si="0"/>
        <v>3.7474338480599308E-6</v>
      </c>
      <c r="BZ4" s="2">
        <f t="shared" si="0"/>
        <v>3.7474338480599308E-6</v>
      </c>
      <c r="CA4" s="2">
        <f t="shared" si="0"/>
        <v>3.7474338480599308E-6</v>
      </c>
      <c r="CB4" s="2">
        <f t="shared" si="0"/>
        <v>3.7474338480599308E-6</v>
      </c>
      <c r="CC4" s="2">
        <f t="shared" si="0"/>
        <v>3.7474338480599308E-6</v>
      </c>
    </row>
    <row r="5" spans="1:81">
      <c r="A5" s="1" t="s">
        <v>7</v>
      </c>
      <c r="B5">
        <f t="shared" ref="B5:AE5" si="2">B4</f>
        <v>4.9151268102352196E-6</v>
      </c>
      <c r="C5">
        <f t="shared" si="2"/>
        <v>8.3275055885376548E-6</v>
      </c>
      <c r="D5" s="136">
        <f t="shared" si="2"/>
        <v>7.5115015723784079E-6</v>
      </c>
      <c r="E5" s="136">
        <f t="shared" ref="E5:F5" si="3">E4</f>
        <v>5.5577945139942535E-6</v>
      </c>
      <c r="F5" s="136">
        <f t="shared" si="3"/>
        <v>5.743457285389681E-6</v>
      </c>
      <c r="G5" s="135">
        <f t="shared" si="2"/>
        <v>5.2733368183318712E-6</v>
      </c>
      <c r="H5" s="135">
        <f t="shared" si="2"/>
        <v>4.8416972248254097E-6</v>
      </c>
      <c r="I5" s="135">
        <f t="shared" si="2"/>
        <v>4.4453887214997874E-6</v>
      </c>
      <c r="J5" s="135">
        <f t="shared" si="2"/>
        <v>4.0815193448925564E-6</v>
      </c>
      <c r="K5" s="135">
        <f t="shared" si="2"/>
        <v>3.7474338480599308E-6</v>
      </c>
      <c r="L5" s="135">
        <f t="shared" si="2"/>
        <v>3.7474338480599308E-6</v>
      </c>
      <c r="M5" s="135">
        <f t="shared" si="2"/>
        <v>3.7474338480599308E-6</v>
      </c>
      <c r="N5" s="135">
        <f t="shared" si="2"/>
        <v>3.7474338480599308E-6</v>
      </c>
      <c r="O5" s="135">
        <f t="shared" si="2"/>
        <v>3.7474338480599308E-6</v>
      </c>
      <c r="P5" s="135">
        <f t="shared" si="2"/>
        <v>3.7474338480599308E-6</v>
      </c>
      <c r="Q5" s="135">
        <f t="shared" si="2"/>
        <v>3.7474338480599308E-6</v>
      </c>
      <c r="R5" s="135">
        <f t="shared" si="2"/>
        <v>3.7474338480599308E-6</v>
      </c>
      <c r="S5" s="135">
        <f t="shared" si="2"/>
        <v>3.7474338480599308E-6</v>
      </c>
      <c r="T5" s="135">
        <f t="shared" si="2"/>
        <v>3.7474338480599308E-6</v>
      </c>
      <c r="U5" s="135">
        <f t="shared" si="2"/>
        <v>3.7474338480599308E-6</v>
      </c>
      <c r="V5" s="135">
        <f t="shared" si="2"/>
        <v>3.7474338480599308E-6</v>
      </c>
      <c r="W5" s="135">
        <f t="shared" si="2"/>
        <v>3.7474338480599308E-6</v>
      </c>
      <c r="X5" s="135">
        <f t="shared" si="2"/>
        <v>3.7474338480599308E-6</v>
      </c>
      <c r="Y5" s="135">
        <f t="shared" si="2"/>
        <v>3.7474338480599308E-6</v>
      </c>
      <c r="Z5" s="135">
        <f t="shared" si="2"/>
        <v>3.7474338480599308E-6</v>
      </c>
      <c r="AA5" s="135">
        <f t="shared" si="2"/>
        <v>3.7474338480599308E-6</v>
      </c>
      <c r="AB5" s="135">
        <f t="shared" si="2"/>
        <v>3.7474338480599308E-6</v>
      </c>
      <c r="AC5" s="135">
        <f t="shared" si="2"/>
        <v>3.7474338480599308E-6</v>
      </c>
      <c r="AD5" s="135">
        <f t="shared" si="2"/>
        <v>3.7474338480599308E-6</v>
      </c>
      <c r="AE5" s="135">
        <f t="shared" si="2"/>
        <v>3.7474338480599308E-6</v>
      </c>
      <c r="AF5" s="2">
        <f t="shared" si="1"/>
        <v>3.7474338480599308E-6</v>
      </c>
      <c r="AG5" s="2">
        <f t="shared" si="1"/>
        <v>3.7474338480599308E-6</v>
      </c>
      <c r="AH5" s="2">
        <f t="shared" si="0"/>
        <v>3.7474338480599308E-6</v>
      </c>
      <c r="AI5" s="2">
        <f t="shared" si="0"/>
        <v>3.7474338480599308E-6</v>
      </c>
      <c r="AJ5" s="2">
        <f t="shared" si="0"/>
        <v>3.7474338480599308E-6</v>
      </c>
      <c r="AK5" s="2">
        <f t="shared" si="0"/>
        <v>3.7474338480599308E-6</v>
      </c>
      <c r="AL5" s="2">
        <f t="shared" si="0"/>
        <v>3.7474338480599308E-6</v>
      </c>
      <c r="AM5" s="2">
        <f t="shared" si="0"/>
        <v>3.7474338480599308E-6</v>
      </c>
      <c r="AN5" s="2">
        <f t="shared" si="0"/>
        <v>3.7474338480599308E-6</v>
      </c>
      <c r="AO5" s="2">
        <f t="shared" si="0"/>
        <v>3.7474338480599308E-6</v>
      </c>
      <c r="AP5" s="2">
        <f t="shared" si="0"/>
        <v>3.7474338480599308E-6</v>
      </c>
      <c r="AQ5" s="2">
        <f t="shared" si="0"/>
        <v>3.7474338480599308E-6</v>
      </c>
      <c r="AR5" s="2">
        <f t="shared" si="0"/>
        <v>3.7474338480599308E-6</v>
      </c>
      <c r="AS5" s="2">
        <f t="shared" si="0"/>
        <v>3.7474338480599308E-6</v>
      </c>
      <c r="AT5" s="2">
        <f t="shared" si="0"/>
        <v>3.7474338480599308E-6</v>
      </c>
      <c r="AU5" s="2">
        <f t="shared" si="0"/>
        <v>3.7474338480599308E-6</v>
      </c>
      <c r="AV5" s="2">
        <f t="shared" si="0"/>
        <v>3.7474338480599308E-6</v>
      </c>
      <c r="AW5" s="2">
        <f t="shared" si="0"/>
        <v>3.7474338480599308E-6</v>
      </c>
      <c r="AX5" s="2">
        <f t="shared" si="0"/>
        <v>3.7474338480599308E-6</v>
      </c>
      <c r="AY5" s="2">
        <f t="shared" si="0"/>
        <v>3.7474338480599308E-6</v>
      </c>
      <c r="AZ5" s="2">
        <f t="shared" si="0"/>
        <v>3.7474338480599308E-6</v>
      </c>
      <c r="BA5" s="2">
        <f t="shared" si="0"/>
        <v>3.7474338480599308E-6</v>
      </c>
      <c r="BB5" s="2">
        <f t="shared" si="0"/>
        <v>3.7474338480599308E-6</v>
      </c>
      <c r="BC5" s="2">
        <f t="shared" si="0"/>
        <v>3.7474338480599308E-6</v>
      </c>
      <c r="BD5" s="2">
        <f t="shared" si="0"/>
        <v>3.7474338480599308E-6</v>
      </c>
      <c r="BE5" s="2">
        <f t="shared" si="0"/>
        <v>3.7474338480599308E-6</v>
      </c>
      <c r="BF5" s="2">
        <f t="shared" si="0"/>
        <v>3.7474338480599308E-6</v>
      </c>
      <c r="BG5" s="2">
        <f t="shared" si="0"/>
        <v>3.7474338480599308E-6</v>
      </c>
      <c r="BH5" s="2">
        <f t="shared" si="0"/>
        <v>3.7474338480599308E-6</v>
      </c>
      <c r="BI5" s="2">
        <f t="shared" si="0"/>
        <v>3.7474338480599308E-6</v>
      </c>
      <c r="BJ5" s="2">
        <f t="shared" si="0"/>
        <v>3.7474338480599308E-6</v>
      </c>
      <c r="BK5" s="2">
        <f t="shared" si="0"/>
        <v>3.7474338480599308E-6</v>
      </c>
      <c r="BL5" s="2">
        <f t="shared" si="0"/>
        <v>3.7474338480599308E-6</v>
      </c>
      <c r="BM5" s="2">
        <f t="shared" si="0"/>
        <v>3.7474338480599308E-6</v>
      </c>
      <c r="BN5" s="2">
        <f t="shared" si="0"/>
        <v>3.7474338480599308E-6</v>
      </c>
      <c r="BO5" s="2">
        <f t="shared" si="0"/>
        <v>3.7474338480599308E-6</v>
      </c>
      <c r="BP5" s="2">
        <f t="shared" si="0"/>
        <v>3.7474338480599308E-6</v>
      </c>
      <c r="BQ5" s="2">
        <f t="shared" si="0"/>
        <v>3.7474338480599308E-6</v>
      </c>
      <c r="BR5" s="2">
        <f t="shared" si="0"/>
        <v>3.7474338480599308E-6</v>
      </c>
      <c r="BS5" s="2">
        <f t="shared" si="0"/>
        <v>3.7474338480599308E-6</v>
      </c>
      <c r="BT5" s="2">
        <f t="shared" si="0"/>
        <v>3.7474338480599308E-6</v>
      </c>
      <c r="BU5" s="2">
        <f t="shared" si="0"/>
        <v>3.7474338480599308E-6</v>
      </c>
      <c r="BV5" s="2">
        <f t="shared" si="0"/>
        <v>3.7474338480599308E-6</v>
      </c>
      <c r="BW5" s="2">
        <f t="shared" si="0"/>
        <v>3.7474338480599308E-6</v>
      </c>
      <c r="BX5" s="2">
        <f t="shared" si="0"/>
        <v>3.7474338480599308E-6</v>
      </c>
      <c r="BY5" s="2">
        <f t="shared" si="0"/>
        <v>3.7474338480599308E-6</v>
      </c>
      <c r="BZ5" s="2">
        <f t="shared" si="0"/>
        <v>3.7474338480599308E-6</v>
      </c>
      <c r="CA5" s="2">
        <f t="shared" si="0"/>
        <v>3.7474338480599308E-6</v>
      </c>
      <c r="CB5" s="2">
        <f t="shared" si="0"/>
        <v>3.7474338480599308E-6</v>
      </c>
      <c r="CC5" s="2">
        <f t="shared" si="0"/>
        <v>3.7474338480599308E-6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AE7" si="4">B3</f>
        <v>4.7248132587537353E-6</v>
      </c>
      <c r="C7">
        <f t="shared" si="4"/>
        <v>8.4593068633648421E-6</v>
      </c>
      <c r="D7" s="136">
        <f t="shared" si="4"/>
        <v>7.5592331826730031E-6</v>
      </c>
      <c r="E7" s="136">
        <f t="shared" si="4"/>
        <v>5.6019000616511792E-6</v>
      </c>
      <c r="F7" s="136">
        <f t="shared" si="4"/>
        <v>5.7398690401677178E-6</v>
      </c>
      <c r="G7">
        <f t="shared" si="4"/>
        <v>5.1777080896582577E-6</v>
      </c>
      <c r="H7">
        <f t="shared" si="4"/>
        <v>4.6706050040697826E-6</v>
      </c>
      <c r="I7">
        <f t="shared" si="4"/>
        <v>4.2131674336012084E-6</v>
      </c>
      <c r="J7">
        <f t="shared" si="4"/>
        <v>3.8005311534780731E-6</v>
      </c>
      <c r="K7">
        <f t="shared" si="4"/>
        <v>3.428308339555193E-6</v>
      </c>
      <c r="L7">
        <f t="shared" si="4"/>
        <v>3.4046804331835612E-6</v>
      </c>
      <c r="M7">
        <f t="shared" si="4"/>
        <v>3.3812153703791387E-6</v>
      </c>
      <c r="N7">
        <f t="shared" si="4"/>
        <v>3.3579120288238091E-6</v>
      </c>
      <c r="O7">
        <f t="shared" si="4"/>
        <v>3.3347692939344736E-6</v>
      </c>
      <c r="P7">
        <f t="shared" si="4"/>
        <v>3.3117860588097417E-6</v>
      </c>
      <c r="Q7">
        <f t="shared" si="4"/>
        <v>3.2889612241769898E-6</v>
      </c>
      <c r="R7">
        <f t="shared" si="4"/>
        <v>3.2662936983397824E-6</v>
      </c>
      <c r="S7">
        <f t="shared" si="4"/>
        <v>3.2437823971256575E-6</v>
      </c>
      <c r="T7">
        <f t="shared" si="4"/>
        <v>3.2214262438342718E-6</v>
      </c>
      <c r="U7">
        <f t="shared" si="4"/>
        <v>3.1992241691859018E-6</v>
      </c>
      <c r="V7">
        <f t="shared" si="4"/>
        <v>3.1771751112703021E-6</v>
      </c>
      <c r="W7">
        <f t="shared" si="4"/>
        <v>3.1552780154959141E-6</v>
      </c>
      <c r="X7">
        <f t="shared" si="4"/>
        <v>3.133531834539426E-6</v>
      </c>
      <c r="Y7">
        <f t="shared" si="4"/>
        <v>3.1119355282956792E-6</v>
      </c>
      <c r="Z7">
        <f t="shared" si="4"/>
        <v>3.0904880638279225E-6</v>
      </c>
      <c r="AA7">
        <f t="shared" si="4"/>
        <v>3.0691884153184054E-6</v>
      </c>
      <c r="AB7">
        <f t="shared" si="4"/>
        <v>3.0480355640193159E-6</v>
      </c>
      <c r="AC7">
        <f t="shared" si="4"/>
        <v>3.0270284982040526E-6</v>
      </c>
      <c r="AD7">
        <f t="shared" si="4"/>
        <v>3.006166213118836E-6</v>
      </c>
      <c r="AE7">
        <f t="shared" si="4"/>
        <v>2.9854477109346508E-6</v>
      </c>
      <c r="AF7" s="2">
        <f t="shared" si="1"/>
        <v>2.9854477109346508E-6</v>
      </c>
      <c r="AG7" s="2">
        <f t="shared" si="1"/>
        <v>2.9854477109346508E-6</v>
      </c>
      <c r="AH7" s="2">
        <f t="shared" si="0"/>
        <v>2.9854477109346508E-6</v>
      </c>
      <c r="AI7" s="2">
        <f t="shared" si="0"/>
        <v>2.9854477109346508E-6</v>
      </c>
      <c r="AJ7" s="2">
        <f t="shared" si="0"/>
        <v>2.9854477109346508E-6</v>
      </c>
      <c r="AK7" s="2">
        <f t="shared" si="0"/>
        <v>2.9854477109346508E-6</v>
      </c>
      <c r="AL7" s="2">
        <f t="shared" si="0"/>
        <v>2.9854477109346508E-6</v>
      </c>
      <c r="AM7" s="2">
        <f t="shared" si="0"/>
        <v>2.9854477109346508E-6</v>
      </c>
      <c r="AN7" s="2">
        <f t="shared" si="0"/>
        <v>2.9854477109346508E-6</v>
      </c>
      <c r="AO7" s="2">
        <f t="shared" si="0"/>
        <v>2.9854477109346508E-6</v>
      </c>
      <c r="AP7" s="2">
        <f t="shared" si="0"/>
        <v>2.9854477109346508E-6</v>
      </c>
      <c r="AQ7" s="2">
        <f t="shared" si="0"/>
        <v>2.9854477109346508E-6</v>
      </c>
      <c r="AR7" s="2">
        <f t="shared" si="0"/>
        <v>2.9854477109346508E-6</v>
      </c>
      <c r="AS7" s="2">
        <f t="shared" si="0"/>
        <v>2.9854477109346508E-6</v>
      </c>
      <c r="AT7" s="2">
        <f t="shared" si="0"/>
        <v>2.9854477109346508E-6</v>
      </c>
      <c r="AU7" s="2">
        <f t="shared" si="0"/>
        <v>2.9854477109346508E-6</v>
      </c>
      <c r="AV7" s="2">
        <f t="shared" si="0"/>
        <v>2.9854477109346508E-6</v>
      </c>
      <c r="AW7" s="2">
        <f t="shared" si="0"/>
        <v>2.9854477109346508E-6</v>
      </c>
      <c r="AX7" s="2">
        <f t="shared" ref="AX7:CC7" si="5">AW7</f>
        <v>2.9854477109346508E-6</v>
      </c>
      <c r="AY7" s="2">
        <f t="shared" si="5"/>
        <v>2.9854477109346508E-6</v>
      </c>
      <c r="AZ7" s="2">
        <f t="shared" si="5"/>
        <v>2.9854477109346508E-6</v>
      </c>
      <c r="BA7" s="2">
        <f t="shared" si="5"/>
        <v>2.9854477109346508E-6</v>
      </c>
      <c r="BB7" s="2">
        <f t="shared" si="5"/>
        <v>2.9854477109346508E-6</v>
      </c>
      <c r="BC7" s="2">
        <f t="shared" si="5"/>
        <v>2.9854477109346508E-6</v>
      </c>
      <c r="BD7" s="2">
        <f t="shared" si="5"/>
        <v>2.9854477109346508E-6</v>
      </c>
      <c r="BE7" s="2">
        <f t="shared" si="5"/>
        <v>2.9854477109346508E-6</v>
      </c>
      <c r="BF7" s="2">
        <f t="shared" si="5"/>
        <v>2.9854477109346508E-6</v>
      </c>
      <c r="BG7" s="2">
        <f t="shared" si="5"/>
        <v>2.9854477109346508E-6</v>
      </c>
      <c r="BH7" s="2">
        <f t="shared" si="5"/>
        <v>2.9854477109346508E-6</v>
      </c>
      <c r="BI7" s="2">
        <f t="shared" si="5"/>
        <v>2.9854477109346508E-6</v>
      </c>
      <c r="BJ7" s="2">
        <f t="shared" si="5"/>
        <v>2.9854477109346508E-6</v>
      </c>
      <c r="BK7" s="2">
        <f t="shared" si="5"/>
        <v>2.9854477109346508E-6</v>
      </c>
      <c r="BL7" s="2">
        <f t="shared" si="5"/>
        <v>2.9854477109346508E-6</v>
      </c>
      <c r="BM7" s="2">
        <f t="shared" si="5"/>
        <v>2.9854477109346508E-6</v>
      </c>
      <c r="BN7" s="2">
        <f t="shared" si="5"/>
        <v>2.9854477109346508E-6</v>
      </c>
      <c r="BO7" s="2">
        <f t="shared" si="5"/>
        <v>2.9854477109346508E-6</v>
      </c>
      <c r="BP7" s="2">
        <f t="shared" si="5"/>
        <v>2.9854477109346508E-6</v>
      </c>
      <c r="BQ7" s="2">
        <f t="shared" si="5"/>
        <v>2.9854477109346508E-6</v>
      </c>
      <c r="BR7" s="2">
        <f t="shared" si="5"/>
        <v>2.9854477109346508E-6</v>
      </c>
      <c r="BS7" s="2">
        <f t="shared" si="5"/>
        <v>2.9854477109346508E-6</v>
      </c>
      <c r="BT7" s="2">
        <f t="shared" si="5"/>
        <v>2.9854477109346508E-6</v>
      </c>
      <c r="BU7" s="2">
        <f t="shared" si="5"/>
        <v>2.9854477109346508E-6</v>
      </c>
      <c r="BV7" s="2">
        <f t="shared" si="5"/>
        <v>2.9854477109346508E-6</v>
      </c>
      <c r="BW7" s="2">
        <f t="shared" si="5"/>
        <v>2.9854477109346508E-6</v>
      </c>
      <c r="BX7" s="2">
        <f t="shared" si="5"/>
        <v>2.9854477109346508E-6</v>
      </c>
      <c r="BY7" s="2">
        <f t="shared" si="5"/>
        <v>2.9854477109346508E-6</v>
      </c>
      <c r="BZ7" s="2">
        <f t="shared" si="5"/>
        <v>2.9854477109346508E-6</v>
      </c>
      <c r="CA7" s="2">
        <f t="shared" si="5"/>
        <v>2.9854477109346508E-6</v>
      </c>
      <c r="CB7" s="2">
        <f t="shared" si="5"/>
        <v>2.9854477109346508E-6</v>
      </c>
      <c r="CC7" s="2">
        <f t="shared" si="5"/>
        <v>2.9854477109346508E-6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V8:CC9" si="6">AU8</f>
        <v>0</v>
      </c>
      <c r="AW8" s="2">
        <f t="shared" si="6"/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1">
    <tabColor rgb="FF002060"/>
  </sheetPr>
  <dimension ref="A1:CC25"/>
  <sheetViews>
    <sheetView tabSelected="1" workbookViewId="0">
      <selection activeCell="B15" sqref="B15"/>
    </sheetView>
    <sheetView workbookViewId="1"/>
  </sheetViews>
  <sheetFormatPr defaultColWidth="9.26953125" defaultRowHeight="14.5"/>
  <cols>
    <col min="1" max="1" width="41.453125" customWidth="1"/>
    <col min="2" max="2" width="17.26953125" customWidth="1"/>
    <col min="3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 s="2">
        <f>'natgas-fee'!AV9*About!$B$49/About!$C$57</f>
        <v>9.8056879167240935E-6</v>
      </c>
      <c r="C2" s="2">
        <f>'natgas-fee'!AW9*About!$B$49/About!$D$57</f>
        <v>1.6141659040571732E-5</v>
      </c>
      <c r="D2" s="88">
        <f>'natgas-fee'!AX9*About!$B$49/About!$E$57</f>
        <v>1.6380722635810998E-5</v>
      </c>
      <c r="E2" s="2">
        <f>D2*(1+CAGR!$B22)</f>
        <v>1.6339734860099984E-5</v>
      </c>
      <c r="F2" s="2">
        <f>E2*(1+CAGR!$B22)</f>
        <v>1.6298849643830032E-5</v>
      </c>
      <c r="G2" s="2">
        <f>F2*(1+CAGR!$B22)</f>
        <v>1.625806673037734E-5</v>
      </c>
      <c r="H2" s="2">
        <f>G2*(1+CAGR!$B22)</f>
        <v>1.6217385863760226E-5</v>
      </c>
      <c r="I2" s="2">
        <f>H2*(1+CAGR!$B22)</f>
        <v>1.6176806788637521E-5</v>
      </c>
      <c r="J2" s="2">
        <f>I2*(1+CAGR!$B22)</f>
        <v>1.6136329250306973E-5</v>
      </c>
      <c r="K2" s="2">
        <f>J2*(1+CAGR!$B22)</f>
        <v>1.609595299470365E-5</v>
      </c>
      <c r="L2" s="2">
        <f>K2*(1+CAGR!$B22)</f>
        <v>1.6055677768398332E-5</v>
      </c>
      <c r="M2" s="2">
        <f>L2*(1+CAGR!$B22)</f>
        <v>1.6015503318595933E-5</v>
      </c>
      <c r="N2" s="2">
        <f>M2*(1+CAGR!$B22)</f>
        <v>1.5975429393133909E-5</v>
      </c>
      <c r="O2" s="2">
        <f>N2*(1+CAGR!$B22)</f>
        <v>1.5935455740480672E-5</v>
      </c>
      <c r="P2" s="2">
        <f>O2*(1+CAGR!$B22)</f>
        <v>1.5895582109734021E-5</v>
      </c>
      <c r="Q2" s="2">
        <f>P2*(1+CAGR!$B22)</f>
        <v>1.5855808250619563E-5</v>
      </c>
      <c r="R2" s="2">
        <f>Q2*(1+CAGR!$B22)</f>
        <v>1.5816133913489132E-5</v>
      </c>
      <c r="S2" s="2">
        <f>R2*(1+CAGR!$B22)</f>
        <v>1.5776558849319237E-5</v>
      </c>
      <c r="T2" s="2">
        <f>S2*(1+CAGR!$B22)</f>
        <v>1.5737082809709494E-5</v>
      </c>
      <c r="U2" s="2">
        <f>T2*(1+CAGR!$B22)</f>
        <v>1.569770554688106E-5</v>
      </c>
      <c r="V2" s="2">
        <f>U2*(1+CAGR!$B22)</f>
        <v>1.5658426813675086E-5</v>
      </c>
      <c r="W2" s="2">
        <f>V2*(1+CAGR!$B22)</f>
        <v>1.5619246363551163E-5</v>
      </c>
      <c r="X2" s="2">
        <f>W2*(1+CAGR!$B22)</f>
        <v>1.558016395058577E-5</v>
      </c>
      <c r="Y2" s="2">
        <f>X2*(1+CAGR!$B22)</f>
        <v>1.5541179329470743E-5</v>
      </c>
      <c r="Z2" s="2">
        <f>Y2*(1+CAGR!$B22)</f>
        <v>1.5502292255511721E-5</v>
      </c>
      <c r="AA2" s="2">
        <f>Z2*(1+CAGR!$B22)</f>
        <v>1.5463502484626618E-5</v>
      </c>
      <c r="AB2" s="2">
        <f>AA2*(1+CAGR!$B22)</f>
        <v>1.5424809773344093E-5</v>
      </c>
      <c r="AC2" s="2">
        <f>AB2*(1+CAGR!$B22)</f>
        <v>1.538621387880201E-5</v>
      </c>
      <c r="AD2" s="2">
        <f>AC2*(1+CAGR!$B22)</f>
        <v>1.5347714558745924E-5</v>
      </c>
      <c r="AE2" s="2">
        <f>AD2*(1+CAGR!$B22)</f>
        <v>1.5309311571527566E-5</v>
      </c>
      <c r="AF2" s="2">
        <f t="shared" ref="AF2:BK2" si="0">AE2</f>
        <v>1.5309311571527566E-5</v>
      </c>
      <c r="AG2" s="2">
        <f t="shared" si="0"/>
        <v>1.5309311571527566E-5</v>
      </c>
      <c r="AH2" s="2">
        <f t="shared" si="0"/>
        <v>1.5309311571527566E-5</v>
      </c>
      <c r="AI2" s="2">
        <f t="shared" si="0"/>
        <v>1.5309311571527566E-5</v>
      </c>
      <c r="AJ2" s="2">
        <f t="shared" si="0"/>
        <v>1.5309311571527566E-5</v>
      </c>
      <c r="AK2" s="2">
        <f t="shared" si="0"/>
        <v>1.5309311571527566E-5</v>
      </c>
      <c r="AL2" s="2">
        <f t="shared" si="0"/>
        <v>1.5309311571527566E-5</v>
      </c>
      <c r="AM2" s="2">
        <f t="shared" si="0"/>
        <v>1.5309311571527566E-5</v>
      </c>
      <c r="AN2" s="2">
        <f t="shared" si="0"/>
        <v>1.5309311571527566E-5</v>
      </c>
      <c r="AO2" s="2">
        <f t="shared" si="0"/>
        <v>1.5309311571527566E-5</v>
      </c>
      <c r="AP2" s="2">
        <f t="shared" si="0"/>
        <v>1.5309311571527566E-5</v>
      </c>
      <c r="AQ2" s="2">
        <f t="shared" si="0"/>
        <v>1.5309311571527566E-5</v>
      </c>
      <c r="AR2" s="2">
        <f t="shared" si="0"/>
        <v>1.5309311571527566E-5</v>
      </c>
      <c r="AS2" s="2">
        <f t="shared" si="0"/>
        <v>1.5309311571527566E-5</v>
      </c>
      <c r="AT2" s="2">
        <f t="shared" si="0"/>
        <v>1.5309311571527566E-5</v>
      </c>
      <c r="AU2" s="2">
        <f t="shared" si="0"/>
        <v>1.5309311571527566E-5</v>
      </c>
      <c r="AV2" s="2">
        <f t="shared" si="0"/>
        <v>1.5309311571527566E-5</v>
      </c>
      <c r="AW2" s="2">
        <f t="shared" si="0"/>
        <v>1.5309311571527566E-5</v>
      </c>
      <c r="AX2" s="2">
        <f t="shared" si="0"/>
        <v>1.5309311571527566E-5</v>
      </c>
      <c r="AY2" s="2">
        <f t="shared" si="0"/>
        <v>1.5309311571527566E-5</v>
      </c>
      <c r="AZ2" s="2">
        <f t="shared" si="0"/>
        <v>1.5309311571527566E-5</v>
      </c>
      <c r="BA2" s="2">
        <f t="shared" si="0"/>
        <v>1.5309311571527566E-5</v>
      </c>
      <c r="BB2" s="2">
        <f t="shared" si="0"/>
        <v>1.5309311571527566E-5</v>
      </c>
      <c r="BC2" s="2">
        <f t="shared" si="0"/>
        <v>1.5309311571527566E-5</v>
      </c>
      <c r="BD2" s="2">
        <f t="shared" si="0"/>
        <v>1.5309311571527566E-5</v>
      </c>
      <c r="BE2" s="2">
        <f t="shared" si="0"/>
        <v>1.5309311571527566E-5</v>
      </c>
      <c r="BF2" s="2">
        <f t="shared" si="0"/>
        <v>1.5309311571527566E-5</v>
      </c>
      <c r="BG2" s="2">
        <f t="shared" si="0"/>
        <v>1.5309311571527566E-5</v>
      </c>
      <c r="BH2" s="2">
        <f t="shared" si="0"/>
        <v>1.5309311571527566E-5</v>
      </c>
      <c r="BI2" s="2">
        <f t="shared" si="0"/>
        <v>1.5309311571527566E-5</v>
      </c>
      <c r="BJ2" s="2">
        <f t="shared" si="0"/>
        <v>1.5309311571527566E-5</v>
      </c>
      <c r="BK2" s="2">
        <f t="shared" si="0"/>
        <v>1.5309311571527566E-5</v>
      </c>
      <c r="BL2" s="2">
        <f t="shared" ref="BL2:CC2" si="1">BK2</f>
        <v>1.5309311571527566E-5</v>
      </c>
      <c r="BM2" s="2">
        <f t="shared" si="1"/>
        <v>1.5309311571527566E-5</v>
      </c>
      <c r="BN2" s="2">
        <f t="shared" si="1"/>
        <v>1.5309311571527566E-5</v>
      </c>
      <c r="BO2" s="2">
        <f t="shared" si="1"/>
        <v>1.5309311571527566E-5</v>
      </c>
      <c r="BP2" s="2">
        <f t="shared" si="1"/>
        <v>1.5309311571527566E-5</v>
      </c>
      <c r="BQ2" s="2">
        <f t="shared" si="1"/>
        <v>1.5309311571527566E-5</v>
      </c>
      <c r="BR2" s="2">
        <f t="shared" si="1"/>
        <v>1.5309311571527566E-5</v>
      </c>
      <c r="BS2" s="2">
        <f t="shared" si="1"/>
        <v>1.5309311571527566E-5</v>
      </c>
      <c r="BT2" s="2">
        <f t="shared" si="1"/>
        <v>1.5309311571527566E-5</v>
      </c>
      <c r="BU2" s="2">
        <f t="shared" si="1"/>
        <v>1.5309311571527566E-5</v>
      </c>
      <c r="BV2" s="2">
        <f t="shared" si="1"/>
        <v>1.5309311571527566E-5</v>
      </c>
      <c r="BW2" s="2">
        <f t="shared" si="1"/>
        <v>1.5309311571527566E-5</v>
      </c>
      <c r="BX2" s="2">
        <f t="shared" si="1"/>
        <v>1.5309311571527566E-5</v>
      </c>
      <c r="BY2" s="2">
        <f t="shared" si="1"/>
        <v>1.5309311571527566E-5</v>
      </c>
      <c r="BZ2" s="2">
        <f t="shared" si="1"/>
        <v>1.5309311571527566E-5</v>
      </c>
      <c r="CA2" s="2">
        <f t="shared" si="1"/>
        <v>1.5309311571527566E-5</v>
      </c>
      <c r="CB2" s="2">
        <f t="shared" si="1"/>
        <v>1.5309311571527566E-5</v>
      </c>
      <c r="CC2" s="2">
        <f t="shared" si="1"/>
        <v>1.5309311571527566E-5</v>
      </c>
    </row>
    <row r="3" spans="1:81">
      <c r="A3" s="1" t="s">
        <v>561</v>
      </c>
      <c r="B3" s="2">
        <f>'elec-fee per fuels'!K9*(About!$B$47/1000)/About!$C$57</f>
        <v>1.0922468208175799E-5</v>
      </c>
      <c r="C3" s="2">
        <f>'elec-fee per fuels'!K8*(About!$B$47/1000)/About!$D$57</f>
        <v>2.2202998502081492E-5</v>
      </c>
      <c r="D3" s="88">
        <f>'elec-fee per fuels'!K7*(About!$B$47/1000)/About!$E$57</f>
        <v>1.8865211143368997E-5</v>
      </c>
      <c r="E3" s="88">
        <f>'elec-fee per fuels'!K6*(About!$B$47/1000)/About!$E$57</f>
        <v>1.4894649219244274E-5</v>
      </c>
      <c r="F3" s="88">
        <f>'elec-fee per fuels'!K5*(About!$B$47/1000)/About!$E$57</f>
        <v>1.4156081090202371E-5</v>
      </c>
      <c r="G3" s="88">
        <f>F3*(1+CAGR!$C23)</f>
        <v>1.2801864467676108E-5</v>
      </c>
      <c r="H3" s="88">
        <f>G3*(1+CAGR!$C23)</f>
        <v>1.157719659872372E-5</v>
      </c>
      <c r="I3" s="88">
        <f>H3*(1+CAGR!$C23)</f>
        <v>1.046968442947674E-5</v>
      </c>
      <c r="J3" s="88">
        <f>I3*(1+CAGR!$C23)</f>
        <v>9.4681204657880355E-6</v>
      </c>
      <c r="K3" s="88">
        <f>J3*(1+CAGR!$C23)</f>
        <v>8.5623693587443298E-6</v>
      </c>
      <c r="L3" s="88">
        <f>K3*(1+CAGR!$B23)</f>
        <v>8.5083136381782226E-6</v>
      </c>
      <c r="M3" s="88">
        <f>L3*(1+CAGR!$B23)</f>
        <v>8.4545991807372502E-6</v>
      </c>
      <c r="N3" s="88">
        <f>M3*(1+CAGR!$B23)</f>
        <v>8.4012238319682034E-6</v>
      </c>
      <c r="O3" s="88">
        <f>N3*(1+CAGR!$B23)</f>
        <v>8.3481854510193113E-6</v>
      </c>
      <c r="P3" s="88">
        <f>O3*(1+CAGR!$B23)</f>
        <v>8.2954819105543706E-6</v>
      </c>
      <c r="Q3" s="88">
        <f>P3*(1+CAGR!$B23)</f>
        <v>8.2431110966674208E-6</v>
      </c>
      <c r="R3" s="88">
        <f>Q3*(1+CAGR!$B23)</f>
        <v>8.1910709087979526E-6</v>
      </c>
      <c r="S3" s="88">
        <f>R3*(1+CAGR!$B23)</f>
        <v>8.1393592596466606E-6</v>
      </c>
      <c r="T3" s="88">
        <f>S3*(1+CAGR!$B23)</f>
        <v>8.0879740750917239E-6</v>
      </c>
      <c r="U3" s="88">
        <f>T3*(1+CAGR!$B23)</f>
        <v>8.0369132941056075E-6</v>
      </c>
      <c r="V3" s="88">
        <f>U3*(1+CAGR!$B23)</f>
        <v>7.9861748686724033E-6</v>
      </c>
      <c r="W3" s="88">
        <f>V3*(1+CAGR!$B23)</f>
        <v>7.9357567637056804E-6</v>
      </c>
      <c r="X3" s="88">
        <f>W3*(1+CAGR!$B23)</f>
        <v>7.8856569569668626E-6</v>
      </c>
      <c r="Y3" s="88">
        <f>X3*(1+CAGR!$B23)</f>
        <v>7.8358734389841136E-6</v>
      </c>
      <c r="Z3" s="88">
        <f>Y3*(1+CAGR!$B23)</f>
        <v>7.7864042129717434E-6</v>
      </c>
      <c r="AA3" s="88">
        <f>Z3*(1+CAGR!$B23)</f>
        <v>7.7372472947501163E-6</v>
      </c>
      <c r="AB3" s="88">
        <f>AA3*(1+CAGR!$B23)</f>
        <v>7.6884007126660635E-6</v>
      </c>
      <c r="AC3" s="88">
        <f>AB3*(1+CAGR!$B23)</f>
        <v>7.6398625075138059E-6</v>
      </c>
      <c r="AD3" s="88">
        <f>AC3*(1+CAGR!$B23)</f>
        <v>7.591630732456369E-6</v>
      </c>
      <c r="AE3" s="88">
        <f>AD3*(1+CAGR!$B23)</f>
        <v>7.5437034529474975E-6</v>
      </c>
      <c r="AF3" s="88">
        <f t="shared" ref="AF3:BK3" si="2">AE3</f>
        <v>7.5437034529474975E-6</v>
      </c>
      <c r="AG3" s="88">
        <f t="shared" si="2"/>
        <v>7.5437034529474975E-6</v>
      </c>
      <c r="AH3" s="88">
        <f t="shared" si="2"/>
        <v>7.5437034529474975E-6</v>
      </c>
      <c r="AI3" s="88">
        <f t="shared" si="2"/>
        <v>7.5437034529474975E-6</v>
      </c>
      <c r="AJ3" s="88">
        <f t="shared" si="2"/>
        <v>7.5437034529474975E-6</v>
      </c>
      <c r="AK3" s="88">
        <f t="shared" si="2"/>
        <v>7.5437034529474975E-6</v>
      </c>
      <c r="AL3" s="88">
        <f t="shared" si="2"/>
        <v>7.5437034529474975E-6</v>
      </c>
      <c r="AM3" s="88">
        <f t="shared" si="2"/>
        <v>7.5437034529474975E-6</v>
      </c>
      <c r="AN3" s="88">
        <f t="shared" si="2"/>
        <v>7.5437034529474975E-6</v>
      </c>
      <c r="AO3" s="88">
        <f t="shared" si="2"/>
        <v>7.5437034529474975E-6</v>
      </c>
      <c r="AP3" s="88">
        <f t="shared" si="2"/>
        <v>7.5437034529474975E-6</v>
      </c>
      <c r="AQ3" s="88">
        <f t="shared" si="2"/>
        <v>7.5437034529474975E-6</v>
      </c>
      <c r="AR3" s="88">
        <f t="shared" si="2"/>
        <v>7.5437034529474975E-6</v>
      </c>
      <c r="AS3" s="88">
        <f t="shared" si="2"/>
        <v>7.5437034529474975E-6</v>
      </c>
      <c r="AT3" s="88">
        <f t="shared" si="2"/>
        <v>7.5437034529474975E-6</v>
      </c>
      <c r="AU3" s="88">
        <f t="shared" si="2"/>
        <v>7.5437034529474975E-6</v>
      </c>
      <c r="AV3" s="88">
        <f t="shared" si="2"/>
        <v>7.5437034529474975E-6</v>
      </c>
      <c r="AW3" s="88">
        <f t="shared" si="2"/>
        <v>7.5437034529474975E-6</v>
      </c>
      <c r="AX3" s="88">
        <f t="shared" si="2"/>
        <v>7.5437034529474975E-6</v>
      </c>
      <c r="AY3" s="88">
        <f t="shared" si="2"/>
        <v>7.5437034529474975E-6</v>
      </c>
      <c r="AZ3" s="88">
        <f t="shared" si="2"/>
        <v>7.5437034529474975E-6</v>
      </c>
      <c r="BA3" s="88">
        <f t="shared" si="2"/>
        <v>7.5437034529474975E-6</v>
      </c>
      <c r="BB3" s="88">
        <f t="shared" si="2"/>
        <v>7.5437034529474975E-6</v>
      </c>
      <c r="BC3" s="88">
        <f t="shared" si="2"/>
        <v>7.5437034529474975E-6</v>
      </c>
      <c r="BD3" s="88">
        <f t="shared" si="2"/>
        <v>7.5437034529474975E-6</v>
      </c>
      <c r="BE3" s="88">
        <f t="shared" si="2"/>
        <v>7.5437034529474975E-6</v>
      </c>
      <c r="BF3" s="88">
        <f t="shared" si="2"/>
        <v>7.5437034529474975E-6</v>
      </c>
      <c r="BG3" s="88">
        <f t="shared" si="2"/>
        <v>7.5437034529474975E-6</v>
      </c>
      <c r="BH3" s="88">
        <f t="shared" si="2"/>
        <v>7.5437034529474975E-6</v>
      </c>
      <c r="BI3" s="88">
        <f t="shared" si="2"/>
        <v>7.5437034529474975E-6</v>
      </c>
      <c r="BJ3" s="88">
        <f t="shared" si="2"/>
        <v>7.5437034529474975E-6</v>
      </c>
      <c r="BK3" s="88">
        <f t="shared" si="2"/>
        <v>7.5437034529474975E-6</v>
      </c>
      <c r="BL3" s="88">
        <f t="shared" ref="BL3:CC3" si="3">BK3</f>
        <v>7.5437034529474975E-6</v>
      </c>
      <c r="BM3" s="88">
        <f t="shared" si="3"/>
        <v>7.5437034529474975E-6</v>
      </c>
      <c r="BN3" s="88">
        <f t="shared" si="3"/>
        <v>7.5437034529474975E-6</v>
      </c>
      <c r="BO3" s="88">
        <f t="shared" si="3"/>
        <v>7.5437034529474975E-6</v>
      </c>
      <c r="BP3" s="88">
        <f t="shared" si="3"/>
        <v>7.5437034529474975E-6</v>
      </c>
      <c r="BQ3" s="88">
        <f t="shared" si="3"/>
        <v>7.5437034529474975E-6</v>
      </c>
      <c r="BR3" s="88">
        <f t="shared" si="3"/>
        <v>7.5437034529474975E-6</v>
      </c>
      <c r="BS3" s="88">
        <f t="shared" si="3"/>
        <v>7.5437034529474975E-6</v>
      </c>
      <c r="BT3" s="88">
        <f t="shared" si="3"/>
        <v>7.5437034529474975E-6</v>
      </c>
      <c r="BU3" s="88">
        <f t="shared" si="3"/>
        <v>7.5437034529474975E-6</v>
      </c>
      <c r="BV3" s="88">
        <f t="shared" si="3"/>
        <v>7.5437034529474975E-6</v>
      </c>
      <c r="BW3" s="88">
        <f t="shared" si="3"/>
        <v>7.5437034529474975E-6</v>
      </c>
      <c r="BX3" s="88">
        <f t="shared" si="3"/>
        <v>7.5437034529474975E-6</v>
      </c>
      <c r="BY3" s="88">
        <f t="shared" si="3"/>
        <v>7.5437034529474975E-6</v>
      </c>
      <c r="BZ3" s="88">
        <f t="shared" si="3"/>
        <v>7.5437034529474975E-6</v>
      </c>
      <c r="CA3" s="88">
        <f t="shared" si="3"/>
        <v>7.5437034529474975E-6</v>
      </c>
      <c r="CB3" s="88">
        <f t="shared" si="3"/>
        <v>7.5437034529474975E-6</v>
      </c>
      <c r="CC3" s="88">
        <f t="shared" si="3"/>
        <v>7.5437034529474975E-6</v>
      </c>
    </row>
    <row r="4" spans="1:81">
      <c r="A4" s="1" t="s">
        <v>562</v>
      </c>
      <c r="B4" s="2">
        <f>'natgas-fee'!AV5*About!$B$49/About!$C$57</f>
        <v>1.1909063326845889E-5</v>
      </c>
      <c r="C4" s="2">
        <f>'natgas-fee'!AW5*About!$B$49/About!$D$57</f>
        <v>1.3247223664526892E-5</v>
      </c>
      <c r="D4" s="88">
        <f>'natgas-fee'!AX5*About!$B$49/About!$E$57</f>
        <v>1.5715131357645225E-5</v>
      </c>
      <c r="E4" s="2">
        <f>D4*(1+CAGR!$B24)</f>
        <v>1.571853086111399E-5</v>
      </c>
      <c r="F4" s="2">
        <f>E4*(1+CAGR!$B24)</f>
        <v>1.5721931099964698E-5</v>
      </c>
      <c r="G4" s="2">
        <f>F4*(1+CAGR!$B24)</f>
        <v>1.5725332074356429E-5</v>
      </c>
      <c r="H4" s="2">
        <f>G4*(1+CAGR!$B24)</f>
        <v>1.5728733784448293E-5</v>
      </c>
      <c r="I4" s="2">
        <f>H4*(1+CAGR!$B24)</f>
        <v>1.5732136230399436E-5</v>
      </c>
      <c r="J4" s="2">
        <f>I4*(1+CAGR!$B24)</f>
        <v>1.5735539412369041E-5</v>
      </c>
      <c r="K4" s="2">
        <f>J4*(1+CAGR!$B24)</f>
        <v>1.5738943330516325E-5</v>
      </c>
      <c r="L4" s="2">
        <f>K4*(1+CAGR!$B24)</f>
        <v>1.5742347985000539E-5</v>
      </c>
      <c r="M4" s="2">
        <f>L4*(1+CAGR!$B24)</f>
        <v>1.5745753375980963E-5</v>
      </c>
      <c r="N4" s="2">
        <f>M4*(1+CAGR!$B24)</f>
        <v>1.574915950361692E-5</v>
      </c>
      <c r="O4" s="2">
        <f>N4*(1+CAGR!$B24)</f>
        <v>1.5752566368067762E-5</v>
      </c>
      <c r="P4" s="2">
        <f>O4*(1+CAGR!$B24)</f>
        <v>1.5755973969492877E-5</v>
      </c>
      <c r="Q4" s="2">
        <f>P4*(1+CAGR!$B24)</f>
        <v>1.5759382308051691E-5</v>
      </c>
      <c r="R4" s="2">
        <f>Q4*(1+CAGR!$B24)</f>
        <v>1.5762791383903656E-5</v>
      </c>
      <c r="S4" s="2">
        <f>R4*(1+CAGR!$B24)</f>
        <v>1.5766201197208268E-5</v>
      </c>
      <c r="T4" s="2">
        <f>S4*(1+CAGR!$B24)</f>
        <v>1.5769611748125051E-5</v>
      </c>
      <c r="U4" s="2">
        <f>T4*(1+CAGR!$B24)</f>
        <v>1.5773023036813566E-5</v>
      </c>
      <c r="V4" s="2">
        <f>U4*(1+CAGR!$B24)</f>
        <v>1.5776435063433406E-5</v>
      </c>
      <c r="W4" s="2">
        <f>V4*(1+CAGR!$B24)</f>
        <v>1.57798478281442E-5</v>
      </c>
      <c r="X4" s="2">
        <f>W4*(1+CAGR!$B24)</f>
        <v>1.5783261331105618E-5</v>
      </c>
      <c r="Y4" s="2">
        <f>X4*(1+CAGR!$B24)</f>
        <v>1.5786675572477352E-5</v>
      </c>
      <c r="Z4" s="2">
        <f>Y4*(1+CAGR!$B24)</f>
        <v>1.5790090552419139E-5</v>
      </c>
      <c r="AA4" s="2">
        <f>Z4*(1+CAGR!$B24)</f>
        <v>1.5793506271090747E-5</v>
      </c>
      <c r="AB4" s="2">
        <f>AA4*(1+CAGR!$B24)</f>
        <v>1.5796922728651976E-5</v>
      </c>
      <c r="AC4" s="2">
        <f>AB4*(1+CAGR!$B24)</f>
        <v>1.5800339925262666E-5</v>
      </c>
      <c r="AD4" s="2">
        <f>AC4*(1+CAGR!$B24)</f>
        <v>1.5803757861082685E-5</v>
      </c>
      <c r="AE4" s="2">
        <f>AD4*(1+CAGR!$B24)</f>
        <v>1.5807176536271942E-5</v>
      </c>
      <c r="AF4" s="2">
        <f t="shared" ref="AF4:BK4" si="4">AE4</f>
        <v>1.5807176536271942E-5</v>
      </c>
      <c r="AG4" s="2">
        <f t="shared" si="4"/>
        <v>1.5807176536271942E-5</v>
      </c>
      <c r="AH4" s="2">
        <f t="shared" si="4"/>
        <v>1.5807176536271942E-5</v>
      </c>
      <c r="AI4" s="2">
        <f t="shared" si="4"/>
        <v>1.5807176536271942E-5</v>
      </c>
      <c r="AJ4" s="2">
        <f t="shared" si="4"/>
        <v>1.5807176536271942E-5</v>
      </c>
      <c r="AK4" s="2">
        <f t="shared" si="4"/>
        <v>1.5807176536271942E-5</v>
      </c>
      <c r="AL4" s="2">
        <f t="shared" si="4"/>
        <v>1.5807176536271942E-5</v>
      </c>
      <c r="AM4" s="2">
        <f t="shared" si="4"/>
        <v>1.5807176536271942E-5</v>
      </c>
      <c r="AN4" s="2">
        <f t="shared" si="4"/>
        <v>1.5807176536271942E-5</v>
      </c>
      <c r="AO4" s="2">
        <f t="shared" si="4"/>
        <v>1.5807176536271942E-5</v>
      </c>
      <c r="AP4" s="2">
        <f t="shared" si="4"/>
        <v>1.5807176536271942E-5</v>
      </c>
      <c r="AQ4" s="2">
        <f t="shared" si="4"/>
        <v>1.5807176536271942E-5</v>
      </c>
      <c r="AR4" s="2">
        <f t="shared" si="4"/>
        <v>1.5807176536271942E-5</v>
      </c>
      <c r="AS4" s="2">
        <f t="shared" si="4"/>
        <v>1.5807176536271942E-5</v>
      </c>
      <c r="AT4" s="2">
        <f t="shared" si="4"/>
        <v>1.5807176536271942E-5</v>
      </c>
      <c r="AU4" s="2">
        <f t="shared" si="4"/>
        <v>1.5807176536271942E-5</v>
      </c>
      <c r="AV4" s="2">
        <f t="shared" si="4"/>
        <v>1.5807176536271942E-5</v>
      </c>
      <c r="AW4" s="2">
        <f t="shared" si="4"/>
        <v>1.5807176536271942E-5</v>
      </c>
      <c r="AX4" s="2">
        <f t="shared" si="4"/>
        <v>1.5807176536271942E-5</v>
      </c>
      <c r="AY4" s="2">
        <f t="shared" si="4"/>
        <v>1.5807176536271942E-5</v>
      </c>
      <c r="AZ4" s="2">
        <f t="shared" si="4"/>
        <v>1.5807176536271942E-5</v>
      </c>
      <c r="BA4" s="2">
        <f t="shared" si="4"/>
        <v>1.5807176536271942E-5</v>
      </c>
      <c r="BB4" s="2">
        <f t="shared" si="4"/>
        <v>1.5807176536271942E-5</v>
      </c>
      <c r="BC4" s="2">
        <f t="shared" si="4"/>
        <v>1.5807176536271942E-5</v>
      </c>
      <c r="BD4" s="2">
        <f t="shared" si="4"/>
        <v>1.5807176536271942E-5</v>
      </c>
      <c r="BE4" s="2">
        <f t="shared" si="4"/>
        <v>1.5807176536271942E-5</v>
      </c>
      <c r="BF4" s="2">
        <f t="shared" si="4"/>
        <v>1.5807176536271942E-5</v>
      </c>
      <c r="BG4" s="2">
        <f t="shared" si="4"/>
        <v>1.5807176536271942E-5</v>
      </c>
      <c r="BH4" s="2">
        <f t="shared" si="4"/>
        <v>1.5807176536271942E-5</v>
      </c>
      <c r="BI4" s="2">
        <f t="shared" si="4"/>
        <v>1.5807176536271942E-5</v>
      </c>
      <c r="BJ4" s="2">
        <f t="shared" si="4"/>
        <v>1.5807176536271942E-5</v>
      </c>
      <c r="BK4" s="2">
        <f t="shared" si="4"/>
        <v>1.5807176536271942E-5</v>
      </c>
      <c r="BL4" s="2">
        <f t="shared" ref="BL4:CC4" si="5">BK4</f>
        <v>1.5807176536271942E-5</v>
      </c>
      <c r="BM4" s="2">
        <f t="shared" si="5"/>
        <v>1.5807176536271942E-5</v>
      </c>
      <c r="BN4" s="2">
        <f t="shared" si="5"/>
        <v>1.5807176536271942E-5</v>
      </c>
      <c r="BO4" s="2">
        <f t="shared" si="5"/>
        <v>1.5807176536271942E-5</v>
      </c>
      <c r="BP4" s="2">
        <f t="shared" si="5"/>
        <v>1.5807176536271942E-5</v>
      </c>
      <c r="BQ4" s="2">
        <f t="shared" si="5"/>
        <v>1.5807176536271942E-5</v>
      </c>
      <c r="BR4" s="2">
        <f t="shared" si="5"/>
        <v>1.5807176536271942E-5</v>
      </c>
      <c r="BS4" s="2">
        <f t="shared" si="5"/>
        <v>1.5807176536271942E-5</v>
      </c>
      <c r="BT4" s="2">
        <f t="shared" si="5"/>
        <v>1.5807176536271942E-5</v>
      </c>
      <c r="BU4" s="2">
        <f t="shared" si="5"/>
        <v>1.5807176536271942E-5</v>
      </c>
      <c r="BV4" s="2">
        <f t="shared" si="5"/>
        <v>1.5807176536271942E-5</v>
      </c>
      <c r="BW4" s="2">
        <f t="shared" si="5"/>
        <v>1.5807176536271942E-5</v>
      </c>
      <c r="BX4" s="2">
        <f t="shared" si="5"/>
        <v>1.5807176536271942E-5</v>
      </c>
      <c r="BY4" s="2">
        <f t="shared" si="5"/>
        <v>1.5807176536271942E-5</v>
      </c>
      <c r="BZ4" s="2">
        <f t="shared" si="5"/>
        <v>1.5807176536271942E-5</v>
      </c>
      <c r="CA4" s="2">
        <f t="shared" si="5"/>
        <v>1.5807176536271942E-5</v>
      </c>
      <c r="CB4" s="2">
        <f t="shared" si="5"/>
        <v>1.5807176536271942E-5</v>
      </c>
      <c r="CC4" s="2">
        <f t="shared" si="5"/>
        <v>1.5807176536271942E-5</v>
      </c>
    </row>
    <row r="5" spans="1:81">
      <c r="A5" s="1" t="s">
        <v>563</v>
      </c>
      <c r="B5" s="2">
        <f>'natgas-fee'!AV8*About!$B$49/About!$C$57</f>
        <v>1.1489730111111878E-5</v>
      </c>
      <c r="C5" s="2">
        <f>'natgas-fee'!AW8*About!$B$49/About!$D$57</f>
        <v>1.3007816007939058E-5</v>
      </c>
      <c r="D5" s="88">
        <f>'natgas-fee'!AX8*About!$B$49/About!$E$57</f>
        <v>1.5484026484738681E-5</v>
      </c>
      <c r="E5" s="2">
        <f>D5*(1+CAGR!$B25)</f>
        <v>1.5477530322271046E-5</v>
      </c>
      <c r="F5" s="2">
        <f>E5*(1+CAGR!$B25)</f>
        <v>1.5471036885200896E-5</v>
      </c>
      <c r="G5" s="2">
        <f>F5*(1+CAGR!$B25)</f>
        <v>1.5464546172384815E-5</v>
      </c>
      <c r="H5" s="2">
        <f>G5*(1+CAGR!$B25)</f>
        <v>1.5458058182679872E-5</v>
      </c>
      <c r="I5" s="2">
        <f>H5*(1+CAGR!$B25)</f>
        <v>1.5451572914943614E-5</v>
      </c>
      <c r="J5" s="2">
        <f>I5*(1+CAGR!$B25)</f>
        <v>1.5445090368034065E-5</v>
      </c>
      <c r="K5" s="2">
        <f>J5*(1+CAGR!$B25)</f>
        <v>1.5438610540809736E-5</v>
      </c>
      <c r="L5" s="2">
        <f>K5*(1+CAGR!$B25)</f>
        <v>1.5432133432129607E-5</v>
      </c>
      <c r="M5" s="2">
        <f>L5*(1+CAGR!$B25)</f>
        <v>1.5425659040853143E-5</v>
      </c>
      <c r="N5" s="2">
        <f>M5*(1+CAGR!$B25)</f>
        <v>1.5419187365840283E-5</v>
      </c>
      <c r="O5" s="2">
        <f>N5*(1+CAGR!$B25)</f>
        <v>1.5412718405951451E-5</v>
      </c>
      <c r="P5" s="2">
        <f>O5*(1+CAGR!$B25)</f>
        <v>1.5406252160047543E-5</v>
      </c>
      <c r="Q5" s="2">
        <f>P5*(1+CAGR!$B25)</f>
        <v>1.5399788626989934E-5</v>
      </c>
      <c r="R5" s="2">
        <f>Q5*(1+CAGR!$B25)</f>
        <v>1.5393327805640478E-5</v>
      </c>
      <c r="S5" s="2">
        <f>R5*(1+CAGR!$B25)</f>
        <v>1.5386869694861505E-5</v>
      </c>
      <c r="T5" s="2">
        <f>S5*(1+CAGR!$B25)</f>
        <v>1.5380414293515823E-5</v>
      </c>
      <c r="U5" s="2">
        <f>T5*(1+CAGR!$B25)</f>
        <v>1.537396160046672E-5</v>
      </c>
      <c r="V5" s="2">
        <f>U5*(1+CAGR!$B25)</f>
        <v>1.5367511614577957E-5</v>
      </c>
      <c r="W5" s="2">
        <f>V5*(1+CAGR!$B25)</f>
        <v>1.5361064334713772E-5</v>
      </c>
      <c r="X5" s="2">
        <f>W5*(1+CAGR!$B25)</f>
        <v>1.5354619759738883E-5</v>
      </c>
      <c r="Y5" s="2">
        <f>X5*(1+CAGR!$B25)</f>
        <v>1.5348177888518477E-5</v>
      </c>
      <c r="Z5" s="2">
        <f>Y5*(1+CAGR!$B25)</f>
        <v>1.5341738719918225E-5</v>
      </c>
      <c r="AA5" s="2">
        <f>Z5*(1+CAGR!$B25)</f>
        <v>1.5335302252804272E-5</v>
      </c>
      <c r="AB5" s="2">
        <f>AA5*(1+CAGR!$B25)</f>
        <v>1.5328868486043237E-5</v>
      </c>
      <c r="AC5" s="2">
        <f>AB5*(1+CAGR!$B25)</f>
        <v>1.5322437418502213E-5</v>
      </c>
      <c r="AD5" s="2">
        <f>AC5*(1+CAGR!$B25)</f>
        <v>1.5316009049048773E-5</v>
      </c>
      <c r="AE5" s="2">
        <f>AD5*(1+CAGR!$B25)</f>
        <v>1.530958337655096E-5</v>
      </c>
      <c r="AF5" s="2">
        <f t="shared" ref="AF5:BK5" si="6">AE5</f>
        <v>1.530958337655096E-5</v>
      </c>
      <c r="AG5" s="2">
        <f t="shared" si="6"/>
        <v>1.530958337655096E-5</v>
      </c>
      <c r="AH5" s="2">
        <f t="shared" si="6"/>
        <v>1.530958337655096E-5</v>
      </c>
      <c r="AI5" s="2">
        <f t="shared" si="6"/>
        <v>1.530958337655096E-5</v>
      </c>
      <c r="AJ5" s="2">
        <f t="shared" si="6"/>
        <v>1.530958337655096E-5</v>
      </c>
      <c r="AK5" s="2">
        <f t="shared" si="6"/>
        <v>1.530958337655096E-5</v>
      </c>
      <c r="AL5" s="2">
        <f t="shared" si="6"/>
        <v>1.530958337655096E-5</v>
      </c>
      <c r="AM5" s="2">
        <f t="shared" si="6"/>
        <v>1.530958337655096E-5</v>
      </c>
      <c r="AN5" s="2">
        <f t="shared" si="6"/>
        <v>1.530958337655096E-5</v>
      </c>
      <c r="AO5" s="2">
        <f t="shared" si="6"/>
        <v>1.530958337655096E-5</v>
      </c>
      <c r="AP5" s="2">
        <f t="shared" si="6"/>
        <v>1.530958337655096E-5</v>
      </c>
      <c r="AQ5" s="2">
        <f t="shared" si="6"/>
        <v>1.530958337655096E-5</v>
      </c>
      <c r="AR5" s="2">
        <f t="shared" si="6"/>
        <v>1.530958337655096E-5</v>
      </c>
      <c r="AS5" s="2">
        <f t="shared" si="6"/>
        <v>1.530958337655096E-5</v>
      </c>
      <c r="AT5" s="2">
        <f t="shared" si="6"/>
        <v>1.530958337655096E-5</v>
      </c>
      <c r="AU5" s="2">
        <f t="shared" si="6"/>
        <v>1.530958337655096E-5</v>
      </c>
      <c r="AV5" s="2">
        <f t="shared" si="6"/>
        <v>1.530958337655096E-5</v>
      </c>
      <c r="AW5" s="2">
        <f t="shared" si="6"/>
        <v>1.530958337655096E-5</v>
      </c>
      <c r="AX5" s="2">
        <f t="shared" si="6"/>
        <v>1.530958337655096E-5</v>
      </c>
      <c r="AY5" s="2">
        <f t="shared" si="6"/>
        <v>1.530958337655096E-5</v>
      </c>
      <c r="AZ5" s="2">
        <f t="shared" si="6"/>
        <v>1.530958337655096E-5</v>
      </c>
      <c r="BA5" s="2">
        <f t="shared" si="6"/>
        <v>1.530958337655096E-5</v>
      </c>
      <c r="BB5" s="2">
        <f t="shared" si="6"/>
        <v>1.530958337655096E-5</v>
      </c>
      <c r="BC5" s="2">
        <f t="shared" si="6"/>
        <v>1.530958337655096E-5</v>
      </c>
      <c r="BD5" s="2">
        <f t="shared" si="6"/>
        <v>1.530958337655096E-5</v>
      </c>
      <c r="BE5" s="2">
        <f t="shared" si="6"/>
        <v>1.530958337655096E-5</v>
      </c>
      <c r="BF5" s="2">
        <f t="shared" si="6"/>
        <v>1.530958337655096E-5</v>
      </c>
      <c r="BG5" s="2">
        <f t="shared" si="6"/>
        <v>1.530958337655096E-5</v>
      </c>
      <c r="BH5" s="2">
        <f t="shared" si="6"/>
        <v>1.530958337655096E-5</v>
      </c>
      <c r="BI5" s="2">
        <f t="shared" si="6"/>
        <v>1.530958337655096E-5</v>
      </c>
      <c r="BJ5" s="2">
        <f t="shared" si="6"/>
        <v>1.530958337655096E-5</v>
      </c>
      <c r="BK5" s="2">
        <f t="shared" si="6"/>
        <v>1.530958337655096E-5</v>
      </c>
      <c r="BL5" s="2">
        <f t="shared" ref="BL5:CC5" si="7">BK5</f>
        <v>1.530958337655096E-5</v>
      </c>
      <c r="BM5" s="2">
        <f t="shared" si="7"/>
        <v>1.530958337655096E-5</v>
      </c>
      <c r="BN5" s="2">
        <f t="shared" si="7"/>
        <v>1.530958337655096E-5</v>
      </c>
      <c r="BO5" s="2">
        <f t="shared" si="7"/>
        <v>1.530958337655096E-5</v>
      </c>
      <c r="BP5" s="2">
        <f t="shared" si="7"/>
        <v>1.530958337655096E-5</v>
      </c>
      <c r="BQ5" s="2">
        <f t="shared" si="7"/>
        <v>1.530958337655096E-5</v>
      </c>
      <c r="BR5" s="2">
        <f t="shared" si="7"/>
        <v>1.530958337655096E-5</v>
      </c>
      <c r="BS5" s="2">
        <f t="shared" si="7"/>
        <v>1.530958337655096E-5</v>
      </c>
      <c r="BT5" s="2">
        <f t="shared" si="7"/>
        <v>1.530958337655096E-5</v>
      </c>
      <c r="BU5" s="2">
        <f t="shared" si="7"/>
        <v>1.530958337655096E-5</v>
      </c>
      <c r="BV5" s="2">
        <f t="shared" si="7"/>
        <v>1.530958337655096E-5</v>
      </c>
      <c r="BW5" s="2">
        <f t="shared" si="7"/>
        <v>1.530958337655096E-5</v>
      </c>
      <c r="BX5" s="2">
        <f t="shared" si="7"/>
        <v>1.530958337655096E-5</v>
      </c>
      <c r="BY5" s="2">
        <f t="shared" si="7"/>
        <v>1.530958337655096E-5</v>
      </c>
      <c r="BZ5" s="2">
        <f t="shared" si="7"/>
        <v>1.530958337655096E-5</v>
      </c>
      <c r="CA5" s="2">
        <f t="shared" si="7"/>
        <v>1.530958337655096E-5</v>
      </c>
      <c r="CB5" s="2">
        <f t="shared" si="7"/>
        <v>1.530958337655096E-5</v>
      </c>
      <c r="CC5" s="2">
        <f t="shared" si="7"/>
        <v>1.530958337655096E-5</v>
      </c>
    </row>
    <row r="6" spans="1:81">
      <c r="A6" s="1" t="s">
        <v>564</v>
      </c>
      <c r="B6" s="2">
        <f>'natgas-fee'!AV7*About!$B$49/About!$C$57</f>
        <v>1.1992929969992691E-5</v>
      </c>
      <c r="C6" s="2">
        <f>'natgas-fee'!AW7*About!$B$49/About!$D$57</f>
        <v>2.0668861018749787E-5</v>
      </c>
      <c r="D6" s="88">
        <f>'natgas-fee'!AX7*About!$B$49/About!$E$57</f>
        <v>1.7872110171439667E-5</v>
      </c>
      <c r="E6" s="2">
        <f>D6*(1+CAGR!$B26)</f>
        <v>1.7778543551635977E-5</v>
      </c>
      <c r="F6" s="2">
        <f>E6*(1+CAGR!$B26)</f>
        <v>1.7685466785143257E-5</v>
      </c>
      <c r="G6" s="2">
        <f>F6*(1+CAGR!$B26)</f>
        <v>1.7592877307411597E-5</v>
      </c>
      <c r="H6" s="2">
        <f>G6*(1+CAGR!$B26)</f>
        <v>1.7500772567317386E-5</v>
      </c>
      <c r="I6" s="2">
        <f>H6*(1+CAGR!$B26)</f>
        <v>1.7409150027093019E-5</v>
      </c>
      <c r="J6" s="2">
        <f>I6*(1+CAGR!$B26)</f>
        <v>1.7318007162256976E-5</v>
      </c>
      <c r="K6" s="2">
        <f>J6*(1+CAGR!$B26)</f>
        <v>1.7227341461544257E-5</v>
      </c>
      <c r="L6" s="2">
        <f>K6*(1+CAGR!$B26)</f>
        <v>1.7137150426837201E-5</v>
      </c>
      <c r="M6" s="2">
        <f>L6*(1+CAGR!$B26)</f>
        <v>1.7047431573096644E-5</v>
      </c>
      <c r="N6" s="2">
        <f>M6*(1+CAGR!$B26)</f>
        <v>1.6958182428293455E-5</v>
      </c>
      <c r="O6" s="2">
        <f>N6*(1+CAGR!$B26)</f>
        <v>1.6869400533340422E-5</v>
      </c>
      <c r="P6" s="2">
        <f>O6*(1+CAGR!$B26)</f>
        <v>1.67810834420245E-5</v>
      </c>
      <c r="Q6" s="2">
        <f>P6*(1+CAGR!$B26)</f>
        <v>1.6693228720939406E-5</v>
      </c>
      <c r="R6" s="2">
        <f>Q6*(1+CAGR!$B26)</f>
        <v>1.6605833949418569E-5</v>
      </c>
      <c r="S6" s="2">
        <f>R6*(1+CAGR!$B26)</f>
        <v>1.6518896719468441E-5</v>
      </c>
      <c r="T6" s="2">
        <f>S6*(1+CAGR!$B26)</f>
        <v>1.6432414635702144E-5</v>
      </c>
      <c r="U6" s="2">
        <f>T6*(1+CAGR!$B26)</f>
        <v>1.6346385315273471E-5</v>
      </c>
      <c r="V6" s="2">
        <f>U6*(1+CAGR!$B26)</f>
        <v>1.6260806387811231E-5</v>
      </c>
      <c r="W6" s="2">
        <f>V6*(1+CAGR!$B26)</f>
        <v>1.6175675495353938E-5</v>
      </c>
      <c r="X6" s="2">
        <f>W6*(1+CAGR!$B26)</f>
        <v>1.6090990292284841E-5</v>
      </c>
      <c r="Y6" s="2">
        <f>X6*(1+CAGR!$B26)</f>
        <v>1.6006748445267299E-5</v>
      </c>
      <c r="Z6" s="2">
        <f>Y6*(1+CAGR!$B26)</f>
        <v>1.5922947633180484E-5</v>
      </c>
      <c r="AA6" s="2">
        <f>Z6*(1+CAGR!$B26)</f>
        <v>1.5839585547055438E-5</v>
      </c>
      <c r="AB6" s="2">
        <f>AA6*(1+CAGR!$B26)</f>
        <v>1.5756659890011439E-5</v>
      </c>
      <c r="AC6" s="2">
        <f>AB6*(1+CAGR!$B26)</f>
        <v>1.5674168377192725E-5</v>
      </c>
      <c r="AD6" s="2">
        <f>AC6*(1+CAGR!$B26)</f>
        <v>1.5592108735705538E-5</v>
      </c>
      <c r="AE6" s="2">
        <f>AD6*(1+CAGR!$B26)</f>
        <v>1.5510478704555497E-5</v>
      </c>
      <c r="AF6" s="2">
        <f t="shared" ref="AF6:BK6" si="8">AE6</f>
        <v>1.5510478704555497E-5</v>
      </c>
      <c r="AG6" s="2">
        <f t="shared" si="8"/>
        <v>1.5510478704555497E-5</v>
      </c>
      <c r="AH6" s="2">
        <f t="shared" si="8"/>
        <v>1.5510478704555497E-5</v>
      </c>
      <c r="AI6" s="2">
        <f t="shared" si="8"/>
        <v>1.5510478704555497E-5</v>
      </c>
      <c r="AJ6" s="2">
        <f t="shared" si="8"/>
        <v>1.5510478704555497E-5</v>
      </c>
      <c r="AK6" s="2">
        <f t="shared" si="8"/>
        <v>1.5510478704555497E-5</v>
      </c>
      <c r="AL6" s="2">
        <f t="shared" si="8"/>
        <v>1.5510478704555497E-5</v>
      </c>
      <c r="AM6" s="2">
        <f t="shared" si="8"/>
        <v>1.5510478704555497E-5</v>
      </c>
      <c r="AN6" s="2">
        <f t="shared" si="8"/>
        <v>1.5510478704555497E-5</v>
      </c>
      <c r="AO6" s="2">
        <f t="shared" si="8"/>
        <v>1.5510478704555497E-5</v>
      </c>
      <c r="AP6" s="2">
        <f t="shared" si="8"/>
        <v>1.5510478704555497E-5</v>
      </c>
      <c r="AQ6" s="2">
        <f t="shared" si="8"/>
        <v>1.5510478704555497E-5</v>
      </c>
      <c r="AR6" s="2">
        <f t="shared" si="8"/>
        <v>1.5510478704555497E-5</v>
      </c>
      <c r="AS6" s="2">
        <f t="shared" si="8"/>
        <v>1.5510478704555497E-5</v>
      </c>
      <c r="AT6" s="2">
        <f t="shared" si="8"/>
        <v>1.5510478704555497E-5</v>
      </c>
      <c r="AU6" s="2">
        <f t="shared" si="8"/>
        <v>1.5510478704555497E-5</v>
      </c>
      <c r="AV6" s="2">
        <f t="shared" si="8"/>
        <v>1.5510478704555497E-5</v>
      </c>
      <c r="AW6" s="2">
        <f t="shared" si="8"/>
        <v>1.5510478704555497E-5</v>
      </c>
      <c r="AX6" s="2">
        <f t="shared" si="8"/>
        <v>1.5510478704555497E-5</v>
      </c>
      <c r="AY6" s="2">
        <f t="shared" si="8"/>
        <v>1.5510478704555497E-5</v>
      </c>
      <c r="AZ6" s="2">
        <f t="shared" si="8"/>
        <v>1.5510478704555497E-5</v>
      </c>
      <c r="BA6" s="2">
        <f t="shared" si="8"/>
        <v>1.5510478704555497E-5</v>
      </c>
      <c r="BB6" s="2">
        <f t="shared" si="8"/>
        <v>1.5510478704555497E-5</v>
      </c>
      <c r="BC6" s="2">
        <f t="shared" si="8"/>
        <v>1.5510478704555497E-5</v>
      </c>
      <c r="BD6" s="2">
        <f t="shared" si="8"/>
        <v>1.5510478704555497E-5</v>
      </c>
      <c r="BE6" s="2">
        <f t="shared" si="8"/>
        <v>1.5510478704555497E-5</v>
      </c>
      <c r="BF6" s="2">
        <f t="shared" si="8"/>
        <v>1.5510478704555497E-5</v>
      </c>
      <c r="BG6" s="2">
        <f t="shared" si="8"/>
        <v>1.5510478704555497E-5</v>
      </c>
      <c r="BH6" s="2">
        <f t="shared" si="8"/>
        <v>1.5510478704555497E-5</v>
      </c>
      <c r="BI6" s="2">
        <f t="shared" si="8"/>
        <v>1.5510478704555497E-5</v>
      </c>
      <c r="BJ6" s="2">
        <f t="shared" si="8"/>
        <v>1.5510478704555497E-5</v>
      </c>
      <c r="BK6" s="2">
        <f t="shared" si="8"/>
        <v>1.5510478704555497E-5</v>
      </c>
      <c r="BL6" s="2">
        <f t="shared" ref="BL6:CC6" si="9">BK6</f>
        <v>1.5510478704555497E-5</v>
      </c>
      <c r="BM6" s="2">
        <f t="shared" si="9"/>
        <v>1.5510478704555497E-5</v>
      </c>
      <c r="BN6" s="2">
        <f t="shared" si="9"/>
        <v>1.5510478704555497E-5</v>
      </c>
      <c r="BO6" s="2">
        <f t="shared" si="9"/>
        <v>1.5510478704555497E-5</v>
      </c>
      <c r="BP6" s="2">
        <f t="shared" si="9"/>
        <v>1.5510478704555497E-5</v>
      </c>
      <c r="BQ6" s="2">
        <f t="shared" si="9"/>
        <v>1.5510478704555497E-5</v>
      </c>
      <c r="BR6" s="2">
        <f t="shared" si="9"/>
        <v>1.5510478704555497E-5</v>
      </c>
      <c r="BS6" s="2">
        <f t="shared" si="9"/>
        <v>1.5510478704555497E-5</v>
      </c>
      <c r="BT6" s="2">
        <f t="shared" si="9"/>
        <v>1.5510478704555497E-5</v>
      </c>
      <c r="BU6" s="2">
        <f t="shared" si="9"/>
        <v>1.5510478704555497E-5</v>
      </c>
      <c r="BV6" s="2">
        <f t="shared" si="9"/>
        <v>1.5510478704555497E-5</v>
      </c>
      <c r="BW6" s="2">
        <f t="shared" si="9"/>
        <v>1.5510478704555497E-5</v>
      </c>
      <c r="BX6" s="2">
        <f t="shared" si="9"/>
        <v>1.5510478704555497E-5</v>
      </c>
      <c r="BY6" s="2">
        <f t="shared" si="9"/>
        <v>1.5510478704555497E-5</v>
      </c>
      <c r="BZ6" s="2">
        <f t="shared" si="9"/>
        <v>1.5510478704555497E-5</v>
      </c>
      <c r="CA6" s="2">
        <f t="shared" si="9"/>
        <v>1.5510478704555497E-5</v>
      </c>
      <c r="CB6" s="2">
        <f t="shared" si="9"/>
        <v>1.5510478704555497E-5</v>
      </c>
      <c r="CC6" s="2">
        <f t="shared" si="9"/>
        <v>1.5510478704555497E-5</v>
      </c>
    </row>
    <row r="7" spans="1:81">
      <c r="A7" s="1" t="s">
        <v>565</v>
      </c>
      <c r="B7" s="2">
        <f>'natgas-fee'!AV6*About!$B$49/About!$C$57</f>
        <v>1.442506262124995E-5</v>
      </c>
      <c r="C7" s="2">
        <f>'natgas-fee'!AW6*About!$B$49/About!$D$57</f>
        <v>2.2903332480236252E-5</v>
      </c>
      <c r="D7" s="88">
        <f>'natgas-fee'!AX6*About!$B$49/About!$E$57</f>
        <v>2.0029088985234113E-5</v>
      </c>
      <c r="E7" s="2">
        <f>D7*(1+CAGR!$B27)</f>
        <v>1.9902641877895321E-5</v>
      </c>
      <c r="F7" s="2">
        <f>E7*(1+CAGR!$B27)</f>
        <v>1.9776993053042875E-5</v>
      </c>
      <c r="G7" s="2">
        <f>F7*(1+CAGR!$B27)</f>
        <v>1.9652137470981194E-5</v>
      </c>
      <c r="H7" s="2">
        <f>G7*(1+CAGR!$B27)</f>
        <v>1.9528070123831167E-5</v>
      </c>
      <c r="I7" s="2">
        <f>H7*(1+CAGR!$B27)</f>
        <v>1.9404786035329293E-5</v>
      </c>
      <c r="J7" s="2">
        <f>I7*(1+CAGR!$B27)</f>
        <v>1.9282280260628086E-5</v>
      </c>
      <c r="K7" s="2">
        <f>J7*(1+CAGR!$B27)</f>
        <v>1.9160547886097733E-5</v>
      </c>
      <c r="L7" s="2">
        <f>K7*(1+CAGR!$B27)</f>
        <v>1.9039584029129022E-5</v>
      </c>
      <c r="M7" s="2">
        <f>L7*(1+CAGR!$B27)</f>
        <v>1.8919383837937498E-5</v>
      </c>
      <c r="N7" s="2">
        <f>M7*(1+CAGR!$B27)</f>
        <v>1.8799942491368859E-5</v>
      </c>
      <c r="O7" s="2">
        <f>N7*(1+CAGR!$B27)</f>
        <v>1.8681255198705585E-5</v>
      </c>
      <c r="P7" s="2">
        <f>O7*(1+CAGR!$B27)</f>
        <v>1.8563317199474791E-5</v>
      </c>
      <c r="Q7" s="2">
        <f>P7*(1+CAGR!$B27)</f>
        <v>1.8446123763257275E-5</v>
      </c>
      <c r="R7" s="2">
        <f>Q7*(1+CAGR!$B27)</f>
        <v>1.832967018949779E-5</v>
      </c>
      <c r="S7" s="2">
        <f>R7*(1+CAGR!$B27)</f>
        <v>1.8213951807316516E-5</v>
      </c>
      <c r="T7" s="2">
        <f>S7*(1+CAGR!$B27)</f>
        <v>1.8098963975321701E-5</v>
      </c>
      <c r="U7" s="2">
        <f>T7*(1+CAGR!$B27)</f>
        <v>1.7984702081423501E-5</v>
      </c>
      <c r="V7" s="2">
        <f>U7*(1+CAGR!$B27)</f>
        <v>1.7871161542649001E-5</v>
      </c>
      <c r="W7" s="2">
        <f>V7*(1+CAGR!$B27)</f>
        <v>1.7758337804958378E-5</v>
      </c>
      <c r="X7" s="2">
        <f>W7*(1+CAGR!$B27)</f>
        <v>1.7646226343062257E-5</v>
      </c>
      <c r="Y7" s="2">
        <f>X7*(1+CAGR!$B27)</f>
        <v>1.7534822660240201E-5</v>
      </c>
      <c r="Z7" s="2">
        <f>Y7*(1+CAGR!$B27)</f>
        <v>1.7424122288160339E-5</v>
      </c>
      <c r="AA7" s="2">
        <f>Z7*(1+CAGR!$B27)</f>
        <v>1.7314120786700165E-5</v>
      </c>
      <c r="AB7" s="2">
        <f>AA7*(1+CAGR!$B27)</f>
        <v>1.7204813743768424E-5</v>
      </c>
      <c r="AC7" s="2">
        <f>AB7*(1+CAGR!$B27)</f>
        <v>1.7096196775128161E-5</v>
      </c>
      <c r="AD7" s="2">
        <f>AC7*(1+CAGR!$B27)</f>
        <v>1.6988265524220874E-5</v>
      </c>
      <c r="AE7" s="2">
        <f>AD7*(1+CAGR!$B27)</f>
        <v>1.688101566199176E-5</v>
      </c>
      <c r="AF7" s="2">
        <f t="shared" ref="AF7:BK7" si="10">AE7</f>
        <v>1.688101566199176E-5</v>
      </c>
      <c r="AG7" s="2">
        <f t="shared" si="10"/>
        <v>1.688101566199176E-5</v>
      </c>
      <c r="AH7" s="2">
        <f t="shared" si="10"/>
        <v>1.688101566199176E-5</v>
      </c>
      <c r="AI7" s="2">
        <f t="shared" si="10"/>
        <v>1.688101566199176E-5</v>
      </c>
      <c r="AJ7" s="2">
        <f t="shared" si="10"/>
        <v>1.688101566199176E-5</v>
      </c>
      <c r="AK7" s="2">
        <f t="shared" si="10"/>
        <v>1.688101566199176E-5</v>
      </c>
      <c r="AL7" s="2">
        <f t="shared" si="10"/>
        <v>1.688101566199176E-5</v>
      </c>
      <c r="AM7" s="2">
        <f t="shared" si="10"/>
        <v>1.688101566199176E-5</v>
      </c>
      <c r="AN7" s="2">
        <f t="shared" si="10"/>
        <v>1.688101566199176E-5</v>
      </c>
      <c r="AO7" s="2">
        <f t="shared" si="10"/>
        <v>1.688101566199176E-5</v>
      </c>
      <c r="AP7" s="2">
        <f t="shared" si="10"/>
        <v>1.688101566199176E-5</v>
      </c>
      <c r="AQ7" s="2">
        <f t="shared" si="10"/>
        <v>1.688101566199176E-5</v>
      </c>
      <c r="AR7" s="2">
        <f t="shared" si="10"/>
        <v>1.688101566199176E-5</v>
      </c>
      <c r="AS7" s="2">
        <f t="shared" si="10"/>
        <v>1.688101566199176E-5</v>
      </c>
      <c r="AT7" s="2">
        <f t="shared" si="10"/>
        <v>1.688101566199176E-5</v>
      </c>
      <c r="AU7" s="2">
        <f t="shared" si="10"/>
        <v>1.688101566199176E-5</v>
      </c>
      <c r="AV7" s="2">
        <f t="shared" si="10"/>
        <v>1.688101566199176E-5</v>
      </c>
      <c r="AW7" s="2">
        <f t="shared" si="10"/>
        <v>1.688101566199176E-5</v>
      </c>
      <c r="AX7" s="2">
        <f t="shared" si="10"/>
        <v>1.688101566199176E-5</v>
      </c>
      <c r="AY7" s="2">
        <f t="shared" si="10"/>
        <v>1.688101566199176E-5</v>
      </c>
      <c r="AZ7" s="2">
        <f t="shared" si="10"/>
        <v>1.688101566199176E-5</v>
      </c>
      <c r="BA7" s="2">
        <f t="shared" si="10"/>
        <v>1.688101566199176E-5</v>
      </c>
      <c r="BB7" s="2">
        <f t="shared" si="10"/>
        <v>1.688101566199176E-5</v>
      </c>
      <c r="BC7" s="2">
        <f t="shared" si="10"/>
        <v>1.688101566199176E-5</v>
      </c>
      <c r="BD7" s="2">
        <f t="shared" si="10"/>
        <v>1.688101566199176E-5</v>
      </c>
      <c r="BE7" s="2">
        <f t="shared" si="10"/>
        <v>1.688101566199176E-5</v>
      </c>
      <c r="BF7" s="2">
        <f t="shared" si="10"/>
        <v>1.688101566199176E-5</v>
      </c>
      <c r="BG7" s="2">
        <f t="shared" si="10"/>
        <v>1.688101566199176E-5</v>
      </c>
      <c r="BH7" s="2">
        <f t="shared" si="10"/>
        <v>1.688101566199176E-5</v>
      </c>
      <c r="BI7" s="2">
        <f t="shared" si="10"/>
        <v>1.688101566199176E-5</v>
      </c>
      <c r="BJ7" s="2">
        <f t="shared" si="10"/>
        <v>1.688101566199176E-5</v>
      </c>
      <c r="BK7" s="2">
        <f t="shared" si="10"/>
        <v>1.688101566199176E-5</v>
      </c>
      <c r="BL7" s="2">
        <f t="shared" ref="BL7:CC7" si="11">BK7</f>
        <v>1.688101566199176E-5</v>
      </c>
      <c r="BM7" s="2">
        <f t="shared" si="11"/>
        <v>1.688101566199176E-5</v>
      </c>
      <c r="BN7" s="2">
        <f t="shared" si="11"/>
        <v>1.688101566199176E-5</v>
      </c>
      <c r="BO7" s="2">
        <f t="shared" si="11"/>
        <v>1.688101566199176E-5</v>
      </c>
      <c r="BP7" s="2">
        <f t="shared" si="11"/>
        <v>1.688101566199176E-5</v>
      </c>
      <c r="BQ7" s="2">
        <f t="shared" si="11"/>
        <v>1.688101566199176E-5</v>
      </c>
      <c r="BR7" s="2">
        <f t="shared" si="11"/>
        <v>1.688101566199176E-5</v>
      </c>
      <c r="BS7" s="2">
        <f t="shared" si="11"/>
        <v>1.688101566199176E-5</v>
      </c>
      <c r="BT7" s="2">
        <f t="shared" si="11"/>
        <v>1.688101566199176E-5</v>
      </c>
      <c r="BU7" s="2">
        <f t="shared" si="11"/>
        <v>1.688101566199176E-5</v>
      </c>
      <c r="BV7" s="2">
        <f t="shared" si="11"/>
        <v>1.688101566199176E-5</v>
      </c>
      <c r="BW7" s="2">
        <f t="shared" si="11"/>
        <v>1.688101566199176E-5</v>
      </c>
      <c r="BX7" s="2">
        <f t="shared" si="11"/>
        <v>1.688101566199176E-5</v>
      </c>
      <c r="BY7" s="2">
        <f t="shared" si="11"/>
        <v>1.688101566199176E-5</v>
      </c>
      <c r="BZ7" s="2">
        <f t="shared" si="11"/>
        <v>1.688101566199176E-5</v>
      </c>
      <c r="CA7" s="2">
        <f t="shared" si="11"/>
        <v>1.688101566199176E-5</v>
      </c>
      <c r="CB7" s="2">
        <f t="shared" si="11"/>
        <v>1.688101566199176E-5</v>
      </c>
      <c r="CC7" s="2">
        <f t="shared" si="11"/>
        <v>1.688101566199176E-5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2">AE8</f>
        <v>0</v>
      </c>
      <c r="AG8" s="2">
        <f t="shared" si="12"/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ref="BL8:CC8" si="13">BK8</f>
        <v>0</v>
      </c>
      <c r="BM8" s="2">
        <f t="shared" si="13"/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4">AE9</f>
        <v>0</v>
      </c>
      <c r="AG9" s="2">
        <f t="shared" si="14"/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ref="BL9:CC9" si="15">BK9</f>
        <v>0</v>
      </c>
      <c r="BM9" s="2">
        <f t="shared" si="15"/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</row>
    <row r="12" spans="1:81" ht="17.5">
      <c r="B12" s="164"/>
    </row>
    <row r="24" spans="2:2">
      <c r="B24" s="163"/>
    </row>
    <row r="25" spans="2:2">
      <c r="B25" s="163"/>
    </row>
  </sheetData>
  <phoneticPr fontId="2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2">
    <tabColor rgb="FF002060"/>
  </sheetPr>
  <dimension ref="A1:CC16"/>
  <sheetViews>
    <sheetView workbookViewId="0">
      <selection activeCell="D13" sqref="D13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 t="shared" ref="AF2:BK2" si="0">AE2</f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ref="BL2:CC2" si="1">BK2</f>
        <v>0</v>
      </c>
      <c r="BM2" s="2">
        <f t="shared" si="1"/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</row>
    <row r="3" spans="1:81">
      <c r="A3" s="1" t="s">
        <v>561</v>
      </c>
      <c r="B3" s="88">
        <f>'elec-fee per fuels'!B9*About!$B$45/About!$C$57</f>
        <v>1.4453540299218234E-6</v>
      </c>
      <c r="C3" s="88">
        <f>'elec-fee per fuels'!B8*About!$B$45/About!$D$57</f>
        <v>1.4097837909988603E-6</v>
      </c>
      <c r="D3" s="88">
        <f>'elec-fee per fuels'!B7*About!$B$45/About!$E$57</f>
        <v>1.3632972954485513E-6</v>
      </c>
      <c r="E3" s="88">
        <f>D3*(1+CAGR!$B$33)</f>
        <v>1.3666868864412043E-6</v>
      </c>
      <c r="F3" s="88">
        <f>E3*(1+CAGR!$B$33)</f>
        <v>1.3700849050359186E-6</v>
      </c>
      <c r="G3" s="88">
        <f>F3*(1+CAGR!$B$33)</f>
        <v>1.3734913721863954E-6</v>
      </c>
      <c r="H3" s="88">
        <f>G3*(1+CAGR!$B$33)</f>
        <v>1.3769063088984336E-6</v>
      </c>
      <c r="I3" s="88">
        <f>H3*(1+CAGR!$B$33)</f>
        <v>1.3803297362300586E-6</v>
      </c>
      <c r="J3" s="88">
        <f>I3*(1+CAGR!$B$33)</f>
        <v>1.3837616752916533E-6</v>
      </c>
      <c r="K3" s="88">
        <f>J3*(1+CAGR!$B$33)</f>
        <v>1.3872021472460875E-6</v>
      </c>
      <c r="L3" s="88">
        <f>K3*(1+CAGR!$B$33)</f>
        <v>1.3906511733088489E-6</v>
      </c>
      <c r="M3" s="88">
        <f>L3*(1+CAGR!$B$33)</f>
        <v>1.3941087747481732E-6</v>
      </c>
      <c r="N3" s="88">
        <f>M3*(1+CAGR!$B$33)</f>
        <v>1.3975749728851759E-6</v>
      </c>
      <c r="O3" s="88">
        <f>N3*(1+CAGR!$B$33)</f>
        <v>1.4010497890939839E-6</v>
      </c>
      <c r="P3" s="88">
        <f>O3*(1+CAGR!$B$33)</f>
        <v>1.4045332448018666E-6</v>
      </c>
      <c r="Q3" s="88">
        <f>P3*(1+CAGR!$B$33)</f>
        <v>1.4080253614893683E-6</v>
      </c>
      <c r="R3" s="88">
        <f>Q3*(1+CAGR!$B$33)</f>
        <v>1.4115261606904413E-6</v>
      </c>
      <c r="S3" s="88">
        <f>R3*(1+CAGR!$B$33)</f>
        <v>1.4150356639925777E-6</v>
      </c>
      <c r="T3" s="88">
        <f>S3*(1+CAGR!$B$33)</f>
        <v>1.4185538930369429E-6</v>
      </c>
      <c r="U3" s="88">
        <f>T3*(1+CAGR!$B$33)</f>
        <v>1.4220808695185098E-6</v>
      </c>
      <c r="V3" s="88">
        <f>U3*(1+CAGR!$B$33)</f>
        <v>1.4256166151861912E-6</v>
      </c>
      <c r="W3" s="88">
        <f>V3*(1+CAGR!$B$33)</f>
        <v>1.4291611518429748E-6</v>
      </c>
      <c r="X3" s="88">
        <f>W3*(1+CAGR!$B$33)</f>
        <v>1.4327145013460577E-6</v>
      </c>
      <c r="Y3" s="88">
        <f>X3*(1+CAGR!$B$33)</f>
        <v>1.4362766856069808E-6</v>
      </c>
      <c r="Z3" s="88">
        <f>Y3*(1+CAGR!$B$33)</f>
        <v>1.439847726591764E-6</v>
      </c>
      <c r="AA3" s="88">
        <f>Z3*(1+CAGR!$B$33)</f>
        <v>1.4434276463210417E-6</v>
      </c>
      <c r="AB3" s="88">
        <f>AA3*(1+CAGR!$B$33)</f>
        <v>1.4470164668701988E-6</v>
      </c>
      <c r="AC3" s="88">
        <f>AB3*(1+CAGR!$B$33)</f>
        <v>1.4506142103695063E-6</v>
      </c>
      <c r="AD3" s="88">
        <f>AC3*(1+CAGR!$B$33)</f>
        <v>1.4542208990042586E-6</v>
      </c>
      <c r="AE3" s="88">
        <f>AD3*(1+CAGR!$B$33)</f>
        <v>1.4578365550149092E-6</v>
      </c>
      <c r="AF3" s="88">
        <f t="shared" ref="AF3:BK3" si="2">AE3</f>
        <v>1.4578365550149092E-6</v>
      </c>
      <c r="AG3" s="88">
        <f t="shared" si="2"/>
        <v>1.4578365550149092E-6</v>
      </c>
      <c r="AH3" s="88">
        <f t="shared" si="2"/>
        <v>1.4578365550149092E-6</v>
      </c>
      <c r="AI3" s="88">
        <f t="shared" si="2"/>
        <v>1.4578365550149092E-6</v>
      </c>
      <c r="AJ3" s="88">
        <f t="shared" si="2"/>
        <v>1.4578365550149092E-6</v>
      </c>
      <c r="AK3" s="88">
        <f t="shared" si="2"/>
        <v>1.4578365550149092E-6</v>
      </c>
      <c r="AL3" s="88">
        <f t="shared" si="2"/>
        <v>1.4578365550149092E-6</v>
      </c>
      <c r="AM3" s="88">
        <f t="shared" si="2"/>
        <v>1.4578365550149092E-6</v>
      </c>
      <c r="AN3" s="88">
        <f t="shared" si="2"/>
        <v>1.4578365550149092E-6</v>
      </c>
      <c r="AO3" s="88">
        <f t="shared" si="2"/>
        <v>1.4578365550149092E-6</v>
      </c>
      <c r="AP3" s="88">
        <f t="shared" si="2"/>
        <v>1.4578365550149092E-6</v>
      </c>
      <c r="AQ3" s="88">
        <f t="shared" si="2"/>
        <v>1.4578365550149092E-6</v>
      </c>
      <c r="AR3" s="88">
        <f t="shared" si="2"/>
        <v>1.4578365550149092E-6</v>
      </c>
      <c r="AS3" s="88">
        <f t="shared" si="2"/>
        <v>1.4578365550149092E-6</v>
      </c>
      <c r="AT3" s="88">
        <f t="shared" si="2"/>
        <v>1.4578365550149092E-6</v>
      </c>
      <c r="AU3" s="88">
        <f t="shared" si="2"/>
        <v>1.4578365550149092E-6</v>
      </c>
      <c r="AV3" s="88">
        <f t="shared" si="2"/>
        <v>1.4578365550149092E-6</v>
      </c>
      <c r="AW3" s="88">
        <f t="shared" si="2"/>
        <v>1.4578365550149092E-6</v>
      </c>
      <c r="AX3" s="88">
        <f t="shared" si="2"/>
        <v>1.4578365550149092E-6</v>
      </c>
      <c r="AY3" s="88">
        <f t="shared" si="2"/>
        <v>1.4578365550149092E-6</v>
      </c>
      <c r="AZ3" s="88">
        <f t="shared" si="2"/>
        <v>1.4578365550149092E-6</v>
      </c>
      <c r="BA3" s="88">
        <f t="shared" si="2"/>
        <v>1.4578365550149092E-6</v>
      </c>
      <c r="BB3" s="88">
        <f t="shared" si="2"/>
        <v>1.4578365550149092E-6</v>
      </c>
      <c r="BC3" s="88">
        <f t="shared" si="2"/>
        <v>1.4578365550149092E-6</v>
      </c>
      <c r="BD3" s="88">
        <f t="shared" si="2"/>
        <v>1.4578365550149092E-6</v>
      </c>
      <c r="BE3" s="88">
        <f t="shared" si="2"/>
        <v>1.4578365550149092E-6</v>
      </c>
      <c r="BF3" s="88">
        <f t="shared" si="2"/>
        <v>1.4578365550149092E-6</v>
      </c>
      <c r="BG3" s="88">
        <f t="shared" si="2"/>
        <v>1.4578365550149092E-6</v>
      </c>
      <c r="BH3" s="88">
        <f t="shared" si="2"/>
        <v>1.4578365550149092E-6</v>
      </c>
      <c r="BI3" s="88">
        <f t="shared" si="2"/>
        <v>1.4578365550149092E-6</v>
      </c>
      <c r="BJ3" s="88">
        <f t="shared" si="2"/>
        <v>1.4578365550149092E-6</v>
      </c>
      <c r="BK3" s="88">
        <f t="shared" si="2"/>
        <v>1.4578365550149092E-6</v>
      </c>
      <c r="BL3" s="88">
        <f t="shared" ref="BL3:CC3" si="3">BK3</f>
        <v>1.4578365550149092E-6</v>
      </c>
      <c r="BM3" s="88">
        <f t="shared" si="3"/>
        <v>1.4578365550149092E-6</v>
      </c>
      <c r="BN3" s="88">
        <f t="shared" si="3"/>
        <v>1.4578365550149092E-6</v>
      </c>
      <c r="BO3" s="88">
        <f t="shared" si="3"/>
        <v>1.4578365550149092E-6</v>
      </c>
      <c r="BP3" s="88">
        <f t="shared" si="3"/>
        <v>1.4578365550149092E-6</v>
      </c>
      <c r="BQ3" s="88">
        <f t="shared" si="3"/>
        <v>1.4578365550149092E-6</v>
      </c>
      <c r="BR3" s="88">
        <f t="shared" si="3"/>
        <v>1.4578365550149092E-6</v>
      </c>
      <c r="BS3" s="88">
        <f t="shared" si="3"/>
        <v>1.4578365550149092E-6</v>
      </c>
      <c r="BT3" s="88">
        <f t="shared" si="3"/>
        <v>1.4578365550149092E-6</v>
      </c>
      <c r="BU3" s="88">
        <f t="shared" si="3"/>
        <v>1.4578365550149092E-6</v>
      </c>
      <c r="BV3" s="88">
        <f t="shared" si="3"/>
        <v>1.4578365550149092E-6</v>
      </c>
      <c r="BW3" s="88">
        <f t="shared" si="3"/>
        <v>1.4578365550149092E-6</v>
      </c>
      <c r="BX3" s="88">
        <f t="shared" si="3"/>
        <v>1.4578365550149092E-6</v>
      </c>
      <c r="BY3" s="88">
        <f t="shared" si="3"/>
        <v>1.4578365550149092E-6</v>
      </c>
      <c r="BZ3" s="88">
        <f t="shared" si="3"/>
        <v>1.4578365550149092E-6</v>
      </c>
      <c r="CA3" s="88">
        <f t="shared" si="3"/>
        <v>1.4578365550149092E-6</v>
      </c>
      <c r="CB3" s="88">
        <f t="shared" si="3"/>
        <v>1.4578365550149092E-6</v>
      </c>
      <c r="CC3" s="88">
        <f t="shared" si="3"/>
        <v>1.4578365550149092E-6</v>
      </c>
    </row>
    <row r="4" spans="1:81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ref="AF4:BK4" si="4">AE4</f>
        <v>0</v>
      </c>
      <c r="AG4" s="2">
        <f t="shared" si="4"/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ref="BL4:CC4" si="5">BK4</f>
        <v>0</v>
      </c>
      <c r="BM4" s="2">
        <f t="shared" si="5"/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</row>
    <row r="5" spans="1:81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ref="AF5:BK5" si="6">AE5</f>
        <v>0</v>
      </c>
      <c r="AG5" s="2">
        <f t="shared" si="6"/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ref="BL5:CC5" si="7">BK5</f>
        <v>0</v>
      </c>
      <c r="BM5" s="2">
        <f t="shared" si="7"/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0">AE7</f>
        <v>0</v>
      </c>
      <c r="AG7" s="2">
        <f t="shared" si="10"/>
        <v>0</v>
      </c>
      <c r="AH7" s="2">
        <f t="shared" si="10"/>
        <v>0</v>
      </c>
      <c r="AI7" s="2">
        <f t="shared" si="10"/>
        <v>0</v>
      </c>
      <c r="AJ7" s="2">
        <f t="shared" si="10"/>
        <v>0</v>
      </c>
      <c r="AK7" s="2">
        <f t="shared" si="10"/>
        <v>0</v>
      </c>
      <c r="AL7" s="2">
        <f t="shared" si="10"/>
        <v>0</v>
      </c>
      <c r="AM7" s="2">
        <f t="shared" si="10"/>
        <v>0</v>
      </c>
      <c r="AN7" s="2">
        <f t="shared" si="10"/>
        <v>0</v>
      </c>
      <c r="AO7" s="2">
        <f t="shared" si="10"/>
        <v>0</v>
      </c>
      <c r="AP7" s="2">
        <f t="shared" si="10"/>
        <v>0</v>
      </c>
      <c r="AQ7" s="2">
        <f t="shared" si="10"/>
        <v>0</v>
      </c>
      <c r="AR7" s="2">
        <f t="shared" si="10"/>
        <v>0</v>
      </c>
      <c r="AS7" s="2">
        <f t="shared" si="10"/>
        <v>0</v>
      </c>
      <c r="AT7" s="2">
        <f t="shared" si="10"/>
        <v>0</v>
      </c>
      <c r="AU7" s="2">
        <f t="shared" si="10"/>
        <v>0</v>
      </c>
      <c r="AV7" s="2">
        <f t="shared" si="10"/>
        <v>0</v>
      </c>
      <c r="AW7" s="2">
        <f t="shared" si="10"/>
        <v>0</v>
      </c>
      <c r="AX7" s="2">
        <f t="shared" si="10"/>
        <v>0</v>
      </c>
      <c r="AY7" s="2">
        <f t="shared" si="10"/>
        <v>0</v>
      </c>
      <c r="AZ7" s="2">
        <f t="shared" si="10"/>
        <v>0</v>
      </c>
      <c r="BA7" s="2">
        <f t="shared" si="10"/>
        <v>0</v>
      </c>
      <c r="BB7" s="2">
        <f t="shared" si="10"/>
        <v>0</v>
      </c>
      <c r="BC7" s="2">
        <f t="shared" si="10"/>
        <v>0</v>
      </c>
      <c r="BD7" s="2">
        <f t="shared" si="10"/>
        <v>0</v>
      </c>
      <c r="BE7" s="2">
        <f t="shared" si="10"/>
        <v>0</v>
      </c>
      <c r="BF7" s="2">
        <f t="shared" si="10"/>
        <v>0</v>
      </c>
      <c r="BG7" s="2">
        <f t="shared" si="10"/>
        <v>0</v>
      </c>
      <c r="BH7" s="2">
        <f t="shared" si="10"/>
        <v>0</v>
      </c>
      <c r="BI7" s="2">
        <f t="shared" si="10"/>
        <v>0</v>
      </c>
      <c r="BJ7" s="2">
        <f t="shared" si="10"/>
        <v>0</v>
      </c>
      <c r="BK7" s="2">
        <f t="shared" si="10"/>
        <v>0</v>
      </c>
      <c r="BL7" s="2">
        <f t="shared" ref="BL7:CC7" si="11">BK7</f>
        <v>0</v>
      </c>
      <c r="BM7" s="2">
        <f t="shared" si="11"/>
        <v>0</v>
      </c>
      <c r="BN7" s="2">
        <f t="shared" si="11"/>
        <v>0</v>
      </c>
      <c r="BO7" s="2">
        <f t="shared" si="11"/>
        <v>0</v>
      </c>
      <c r="BP7" s="2">
        <f t="shared" si="11"/>
        <v>0</v>
      </c>
      <c r="BQ7" s="2">
        <f t="shared" si="11"/>
        <v>0</v>
      </c>
      <c r="BR7" s="2">
        <f t="shared" si="11"/>
        <v>0</v>
      </c>
      <c r="BS7" s="2">
        <f t="shared" si="11"/>
        <v>0</v>
      </c>
      <c r="BT7" s="2">
        <f t="shared" si="11"/>
        <v>0</v>
      </c>
      <c r="BU7" s="2">
        <f t="shared" si="11"/>
        <v>0</v>
      </c>
      <c r="BV7" s="2">
        <f t="shared" si="11"/>
        <v>0</v>
      </c>
      <c r="BW7" s="2">
        <f t="shared" si="11"/>
        <v>0</v>
      </c>
      <c r="BX7" s="2">
        <f t="shared" si="11"/>
        <v>0</v>
      </c>
      <c r="BY7" s="2">
        <f t="shared" si="11"/>
        <v>0</v>
      </c>
      <c r="BZ7" s="2">
        <f t="shared" si="11"/>
        <v>0</v>
      </c>
      <c r="CA7" s="2">
        <f t="shared" si="11"/>
        <v>0</v>
      </c>
      <c r="CB7" s="2">
        <f t="shared" si="11"/>
        <v>0</v>
      </c>
      <c r="CC7" s="2">
        <f t="shared" si="11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2">AE8</f>
        <v>0</v>
      </c>
      <c r="AG8" s="2">
        <f t="shared" si="12"/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ref="BL8:CC8" si="13">BK8</f>
        <v>0</v>
      </c>
      <c r="BM8" s="2">
        <f t="shared" si="13"/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</row>
    <row r="9" spans="1:81">
      <c r="A9" s="1" t="s">
        <v>567</v>
      </c>
      <c r="B9">
        <f t="shared" ref="B9:AE9" si="14">B6</f>
        <v>0</v>
      </c>
      <c r="C9">
        <f t="shared" si="14"/>
        <v>0</v>
      </c>
      <c r="D9">
        <f t="shared" si="14"/>
        <v>0</v>
      </c>
      <c r="E9">
        <f t="shared" si="14"/>
        <v>0</v>
      </c>
      <c r="F9">
        <f t="shared" si="14"/>
        <v>0</v>
      </c>
      <c r="G9">
        <f t="shared" si="14"/>
        <v>0</v>
      </c>
      <c r="H9">
        <f t="shared" si="14"/>
        <v>0</v>
      </c>
      <c r="I9">
        <f t="shared" si="14"/>
        <v>0</v>
      </c>
      <c r="J9">
        <f t="shared" si="14"/>
        <v>0</v>
      </c>
      <c r="K9">
        <f t="shared" si="14"/>
        <v>0</v>
      </c>
      <c r="L9">
        <f t="shared" si="14"/>
        <v>0</v>
      </c>
      <c r="M9">
        <f t="shared" si="14"/>
        <v>0</v>
      </c>
      <c r="N9">
        <f t="shared" si="14"/>
        <v>0</v>
      </c>
      <c r="O9">
        <f t="shared" si="14"/>
        <v>0</v>
      </c>
      <c r="P9">
        <f t="shared" si="14"/>
        <v>0</v>
      </c>
      <c r="Q9">
        <f t="shared" si="14"/>
        <v>0</v>
      </c>
      <c r="R9">
        <f t="shared" si="14"/>
        <v>0</v>
      </c>
      <c r="S9">
        <f t="shared" si="14"/>
        <v>0</v>
      </c>
      <c r="T9">
        <f t="shared" si="14"/>
        <v>0</v>
      </c>
      <c r="U9">
        <f t="shared" si="14"/>
        <v>0</v>
      </c>
      <c r="V9">
        <f t="shared" si="14"/>
        <v>0</v>
      </c>
      <c r="W9">
        <f t="shared" si="14"/>
        <v>0</v>
      </c>
      <c r="X9">
        <f t="shared" si="14"/>
        <v>0</v>
      </c>
      <c r="Y9">
        <f t="shared" si="14"/>
        <v>0</v>
      </c>
      <c r="Z9">
        <f t="shared" si="14"/>
        <v>0</v>
      </c>
      <c r="AA9">
        <f t="shared" si="14"/>
        <v>0</v>
      </c>
      <c r="AB9">
        <f t="shared" si="14"/>
        <v>0</v>
      </c>
      <c r="AC9">
        <f t="shared" si="14"/>
        <v>0</v>
      </c>
      <c r="AD9">
        <f t="shared" si="14"/>
        <v>0</v>
      </c>
      <c r="AE9">
        <f t="shared" si="14"/>
        <v>0</v>
      </c>
      <c r="AF9" s="2">
        <f t="shared" ref="AF9:BK9" si="15">AE9</f>
        <v>0</v>
      </c>
      <c r="AG9" s="2">
        <f t="shared" si="15"/>
        <v>0</v>
      </c>
      <c r="AH9" s="2">
        <f t="shared" si="15"/>
        <v>0</v>
      </c>
      <c r="AI9" s="2">
        <f t="shared" si="15"/>
        <v>0</v>
      </c>
      <c r="AJ9" s="2">
        <f t="shared" si="15"/>
        <v>0</v>
      </c>
      <c r="AK9" s="2">
        <f t="shared" si="15"/>
        <v>0</v>
      </c>
      <c r="AL9" s="2">
        <f t="shared" si="15"/>
        <v>0</v>
      </c>
      <c r="AM9" s="2">
        <f t="shared" si="15"/>
        <v>0</v>
      </c>
      <c r="AN9" s="2">
        <f t="shared" si="15"/>
        <v>0</v>
      </c>
      <c r="AO9" s="2">
        <f t="shared" si="15"/>
        <v>0</v>
      </c>
      <c r="AP9" s="2">
        <f t="shared" si="15"/>
        <v>0</v>
      </c>
      <c r="AQ9" s="2">
        <f t="shared" si="15"/>
        <v>0</v>
      </c>
      <c r="AR9" s="2">
        <f t="shared" si="15"/>
        <v>0</v>
      </c>
      <c r="AS9" s="2">
        <f t="shared" si="15"/>
        <v>0</v>
      </c>
      <c r="AT9" s="2">
        <f t="shared" si="15"/>
        <v>0</v>
      </c>
      <c r="AU9" s="2">
        <f t="shared" si="15"/>
        <v>0</v>
      </c>
      <c r="AV9" s="2">
        <f t="shared" si="15"/>
        <v>0</v>
      </c>
      <c r="AW9" s="2">
        <f t="shared" si="15"/>
        <v>0</v>
      </c>
      <c r="AX9" s="2">
        <f t="shared" si="15"/>
        <v>0</v>
      </c>
      <c r="AY9" s="2">
        <f t="shared" si="15"/>
        <v>0</v>
      </c>
      <c r="AZ9" s="2">
        <f t="shared" si="15"/>
        <v>0</v>
      </c>
      <c r="BA9" s="2">
        <f t="shared" si="15"/>
        <v>0</v>
      </c>
      <c r="BB9" s="2">
        <f t="shared" si="15"/>
        <v>0</v>
      </c>
      <c r="BC9" s="2">
        <f t="shared" si="15"/>
        <v>0</v>
      </c>
      <c r="BD9" s="2">
        <f t="shared" si="15"/>
        <v>0</v>
      </c>
      <c r="BE9" s="2">
        <f t="shared" si="15"/>
        <v>0</v>
      </c>
      <c r="BF9" s="2">
        <f t="shared" si="15"/>
        <v>0</v>
      </c>
      <c r="BG9" s="2">
        <f t="shared" si="15"/>
        <v>0</v>
      </c>
      <c r="BH9" s="2">
        <f t="shared" si="15"/>
        <v>0</v>
      </c>
      <c r="BI9" s="2">
        <f t="shared" si="15"/>
        <v>0</v>
      </c>
      <c r="BJ9" s="2">
        <f t="shared" si="15"/>
        <v>0</v>
      </c>
      <c r="BK9" s="2">
        <f t="shared" si="15"/>
        <v>0</v>
      </c>
      <c r="BL9" s="2">
        <f t="shared" ref="BL9:CC9" si="16">BK9</f>
        <v>0</v>
      </c>
      <c r="BM9" s="2">
        <f t="shared" si="16"/>
        <v>0</v>
      </c>
      <c r="BN9" s="2">
        <f t="shared" si="16"/>
        <v>0</v>
      </c>
      <c r="BO9" s="2">
        <f t="shared" si="16"/>
        <v>0</v>
      </c>
      <c r="BP9" s="2">
        <f t="shared" si="16"/>
        <v>0</v>
      </c>
      <c r="BQ9" s="2">
        <f t="shared" si="16"/>
        <v>0</v>
      </c>
      <c r="BR9" s="2">
        <f t="shared" si="16"/>
        <v>0</v>
      </c>
      <c r="BS9" s="2">
        <f t="shared" si="16"/>
        <v>0</v>
      </c>
      <c r="BT9" s="2">
        <f t="shared" si="16"/>
        <v>0</v>
      </c>
      <c r="BU9" s="2">
        <f t="shared" si="16"/>
        <v>0</v>
      </c>
      <c r="BV9" s="2">
        <f t="shared" si="16"/>
        <v>0</v>
      </c>
      <c r="BW9" s="2">
        <f t="shared" si="16"/>
        <v>0</v>
      </c>
      <c r="BX9" s="2">
        <f t="shared" si="16"/>
        <v>0</v>
      </c>
      <c r="BY9" s="2">
        <f t="shared" si="16"/>
        <v>0</v>
      </c>
      <c r="BZ9" s="2">
        <f t="shared" si="16"/>
        <v>0</v>
      </c>
      <c r="CA9" s="2">
        <f t="shared" si="16"/>
        <v>0</v>
      </c>
      <c r="CB9" s="2">
        <f t="shared" si="16"/>
        <v>0</v>
      </c>
      <c r="CC9" s="2">
        <f t="shared" si="16"/>
        <v>0</v>
      </c>
    </row>
    <row r="16" spans="1:81">
      <c r="D16" s="165"/>
    </row>
  </sheetData>
  <phoneticPr fontId="27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V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4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V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5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V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6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5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f>'biomass-fee'!E107*About!B46/About!C56</f>
        <v>6.6438611948582821E-6</v>
      </c>
      <c r="C3">
        <f>B3</f>
        <v>6.6438611948582821E-6</v>
      </c>
      <c r="D3">
        <f t="shared" ref="D3:AG8" si="1">C3</f>
        <v>6.6438611948582821E-6</v>
      </c>
      <c r="E3">
        <f t="shared" si="1"/>
        <v>6.6438611948582821E-6</v>
      </c>
      <c r="F3">
        <f t="shared" si="1"/>
        <v>6.6438611948582821E-6</v>
      </c>
      <c r="G3">
        <f t="shared" si="1"/>
        <v>6.6438611948582821E-6</v>
      </c>
      <c r="H3">
        <f t="shared" si="1"/>
        <v>6.6438611948582821E-6</v>
      </c>
      <c r="I3">
        <f t="shared" si="1"/>
        <v>6.6438611948582821E-6</v>
      </c>
      <c r="J3">
        <f t="shared" si="1"/>
        <v>6.6438611948582821E-6</v>
      </c>
      <c r="K3">
        <f t="shared" si="1"/>
        <v>6.6438611948582821E-6</v>
      </c>
      <c r="L3">
        <f t="shared" si="1"/>
        <v>6.6438611948582821E-6</v>
      </c>
      <c r="M3">
        <f t="shared" si="1"/>
        <v>6.6438611948582821E-6</v>
      </c>
      <c r="N3">
        <f t="shared" si="1"/>
        <v>6.6438611948582821E-6</v>
      </c>
      <c r="O3">
        <f t="shared" si="1"/>
        <v>6.6438611948582821E-6</v>
      </c>
      <c r="P3">
        <f t="shared" si="1"/>
        <v>6.6438611948582821E-6</v>
      </c>
      <c r="Q3">
        <f t="shared" si="1"/>
        <v>6.6438611948582821E-6</v>
      </c>
      <c r="R3">
        <f t="shared" si="1"/>
        <v>6.6438611948582821E-6</v>
      </c>
      <c r="S3">
        <f t="shared" si="1"/>
        <v>6.6438611948582821E-6</v>
      </c>
      <c r="T3">
        <f t="shared" si="1"/>
        <v>6.6438611948582821E-6</v>
      </c>
      <c r="U3">
        <f t="shared" si="1"/>
        <v>6.6438611948582821E-6</v>
      </c>
      <c r="V3">
        <f t="shared" si="1"/>
        <v>6.6438611948582821E-6</v>
      </c>
      <c r="W3">
        <f t="shared" si="1"/>
        <v>6.6438611948582821E-6</v>
      </c>
      <c r="X3">
        <f t="shared" si="1"/>
        <v>6.6438611948582821E-6</v>
      </c>
      <c r="Y3">
        <f t="shared" si="1"/>
        <v>6.6438611948582821E-6</v>
      </c>
      <c r="Z3">
        <f t="shared" si="1"/>
        <v>6.6438611948582821E-6</v>
      </c>
      <c r="AA3">
        <f t="shared" si="1"/>
        <v>6.6438611948582821E-6</v>
      </c>
      <c r="AB3">
        <f t="shared" si="1"/>
        <v>6.6438611948582821E-6</v>
      </c>
      <c r="AC3">
        <f t="shared" si="1"/>
        <v>6.6438611948582821E-6</v>
      </c>
      <c r="AD3">
        <f t="shared" si="1"/>
        <v>6.6438611948582821E-6</v>
      </c>
      <c r="AE3">
        <f t="shared" si="1"/>
        <v>6.6438611948582821E-6</v>
      </c>
      <c r="AF3" s="2">
        <f t="shared" si="1"/>
        <v>6.6438611948582821E-6</v>
      </c>
      <c r="AG3" s="2">
        <f t="shared" si="1"/>
        <v>6.6438611948582821E-6</v>
      </c>
      <c r="AH3" s="2">
        <f t="shared" si="0"/>
        <v>6.6438611948582821E-6</v>
      </c>
      <c r="AI3" s="2">
        <f t="shared" si="0"/>
        <v>6.6438611948582821E-6</v>
      </c>
      <c r="AJ3" s="2">
        <f t="shared" si="0"/>
        <v>6.6438611948582821E-6</v>
      </c>
      <c r="AK3" s="2">
        <f t="shared" si="0"/>
        <v>6.6438611948582821E-6</v>
      </c>
      <c r="AL3" s="2">
        <f t="shared" si="0"/>
        <v>6.6438611948582821E-6</v>
      </c>
      <c r="AM3" s="2">
        <f t="shared" si="0"/>
        <v>6.6438611948582821E-6</v>
      </c>
      <c r="AN3" s="2">
        <f t="shared" si="0"/>
        <v>6.6438611948582821E-6</v>
      </c>
      <c r="AO3" s="2">
        <f t="shared" si="0"/>
        <v>6.6438611948582821E-6</v>
      </c>
      <c r="AP3" s="2">
        <f t="shared" si="0"/>
        <v>6.6438611948582821E-6</v>
      </c>
      <c r="AQ3" s="2">
        <f t="shared" si="0"/>
        <v>6.6438611948582821E-6</v>
      </c>
      <c r="AR3" s="2">
        <f t="shared" si="0"/>
        <v>6.6438611948582821E-6</v>
      </c>
      <c r="AS3" s="2">
        <f t="shared" si="0"/>
        <v>6.6438611948582821E-6</v>
      </c>
      <c r="AT3" s="2">
        <f t="shared" si="0"/>
        <v>6.6438611948582821E-6</v>
      </c>
      <c r="AU3" s="2">
        <f t="shared" si="0"/>
        <v>6.6438611948582821E-6</v>
      </c>
      <c r="AV3" s="2">
        <f t="shared" si="0"/>
        <v>6.6438611948582821E-6</v>
      </c>
      <c r="AW3" s="2">
        <f t="shared" si="0"/>
        <v>6.6438611948582821E-6</v>
      </c>
      <c r="AX3" s="2">
        <f t="shared" si="0"/>
        <v>6.6438611948582821E-6</v>
      </c>
      <c r="AY3" s="2">
        <f t="shared" si="0"/>
        <v>6.6438611948582821E-6</v>
      </c>
      <c r="AZ3" s="2">
        <f t="shared" si="0"/>
        <v>6.6438611948582821E-6</v>
      </c>
      <c r="BA3" s="2">
        <f t="shared" si="0"/>
        <v>6.6438611948582821E-6</v>
      </c>
      <c r="BB3" s="2">
        <f t="shared" si="0"/>
        <v>6.6438611948582821E-6</v>
      </c>
      <c r="BC3" s="2">
        <f t="shared" si="0"/>
        <v>6.6438611948582821E-6</v>
      </c>
      <c r="BD3" s="2">
        <f t="shared" si="0"/>
        <v>6.6438611948582821E-6</v>
      </c>
      <c r="BE3" s="2">
        <f t="shared" si="0"/>
        <v>6.6438611948582821E-6</v>
      </c>
      <c r="BF3" s="2">
        <f t="shared" si="0"/>
        <v>6.6438611948582821E-6</v>
      </c>
      <c r="BG3" s="2">
        <f t="shared" si="0"/>
        <v>6.6438611948582821E-6</v>
      </c>
      <c r="BH3" s="2">
        <f t="shared" si="0"/>
        <v>6.6438611948582821E-6</v>
      </c>
      <c r="BI3" s="2">
        <f t="shared" si="0"/>
        <v>6.6438611948582821E-6</v>
      </c>
      <c r="BJ3" s="2">
        <f t="shared" si="0"/>
        <v>6.6438611948582821E-6</v>
      </c>
      <c r="BK3" s="2">
        <f t="shared" si="0"/>
        <v>6.6438611948582821E-6</v>
      </c>
      <c r="BL3" s="2">
        <f t="shared" si="0"/>
        <v>6.6438611948582821E-6</v>
      </c>
      <c r="BM3" s="2">
        <f t="shared" si="0"/>
        <v>6.6438611948582821E-6</v>
      </c>
      <c r="BN3" s="2">
        <f t="shared" si="0"/>
        <v>6.6438611948582821E-6</v>
      </c>
      <c r="BO3" s="2">
        <f t="shared" si="0"/>
        <v>6.6438611948582821E-6</v>
      </c>
      <c r="BP3" s="2">
        <f t="shared" si="0"/>
        <v>6.6438611948582821E-6</v>
      </c>
      <c r="BQ3" s="2">
        <f t="shared" si="0"/>
        <v>6.6438611948582821E-6</v>
      </c>
      <c r="BR3" s="2">
        <f t="shared" si="0"/>
        <v>6.6438611948582821E-6</v>
      </c>
      <c r="BS3" s="2">
        <f t="shared" si="0"/>
        <v>6.6438611948582821E-6</v>
      </c>
      <c r="BT3" s="2">
        <f t="shared" si="0"/>
        <v>6.6438611948582821E-6</v>
      </c>
      <c r="BU3" s="2">
        <f t="shared" si="0"/>
        <v>6.6438611948582821E-6</v>
      </c>
      <c r="BV3" s="2">
        <f t="shared" si="0"/>
        <v>6.6438611948582821E-6</v>
      </c>
      <c r="BW3" s="2">
        <f t="shared" si="0"/>
        <v>6.6438611948582821E-6</v>
      </c>
      <c r="BX3" s="2">
        <f t="shared" si="0"/>
        <v>6.6438611948582821E-6</v>
      </c>
      <c r="BY3" s="2">
        <f t="shared" si="0"/>
        <v>6.6438611948582821E-6</v>
      </c>
      <c r="BZ3" s="2">
        <f t="shared" si="0"/>
        <v>6.6438611948582821E-6</v>
      </c>
      <c r="CA3" s="2">
        <f t="shared" si="0"/>
        <v>6.6438611948582821E-6</v>
      </c>
      <c r="CB3" s="2">
        <f t="shared" si="0"/>
        <v>6.6438611948582821E-6</v>
      </c>
      <c r="CC3" s="2">
        <f t="shared" si="0"/>
        <v>6.6438611948582821E-6</v>
      </c>
    </row>
    <row r="4" spans="1:81">
      <c r="A4" s="1" t="s">
        <v>6</v>
      </c>
      <c r="B4">
        <f t="shared" ref="B4:AE4" si="2">B3</f>
        <v>6.6438611948582821E-6</v>
      </c>
      <c r="C4">
        <f t="shared" si="2"/>
        <v>6.6438611948582821E-6</v>
      </c>
      <c r="D4">
        <f t="shared" si="2"/>
        <v>6.6438611948582821E-6</v>
      </c>
      <c r="E4">
        <f t="shared" si="2"/>
        <v>6.6438611948582821E-6</v>
      </c>
      <c r="F4">
        <f t="shared" si="2"/>
        <v>6.6438611948582821E-6</v>
      </c>
      <c r="G4">
        <f t="shared" si="2"/>
        <v>6.6438611948582821E-6</v>
      </c>
      <c r="H4">
        <f t="shared" si="2"/>
        <v>6.6438611948582821E-6</v>
      </c>
      <c r="I4">
        <f t="shared" si="2"/>
        <v>6.6438611948582821E-6</v>
      </c>
      <c r="J4">
        <f t="shared" si="2"/>
        <v>6.6438611948582821E-6</v>
      </c>
      <c r="K4">
        <f t="shared" si="2"/>
        <v>6.6438611948582821E-6</v>
      </c>
      <c r="L4">
        <f t="shared" si="2"/>
        <v>6.6438611948582821E-6</v>
      </c>
      <c r="M4">
        <f t="shared" si="2"/>
        <v>6.6438611948582821E-6</v>
      </c>
      <c r="N4">
        <f t="shared" si="2"/>
        <v>6.6438611948582821E-6</v>
      </c>
      <c r="O4">
        <f t="shared" si="2"/>
        <v>6.6438611948582821E-6</v>
      </c>
      <c r="P4">
        <f t="shared" si="2"/>
        <v>6.6438611948582821E-6</v>
      </c>
      <c r="Q4">
        <f t="shared" si="2"/>
        <v>6.6438611948582821E-6</v>
      </c>
      <c r="R4">
        <f t="shared" si="2"/>
        <v>6.6438611948582821E-6</v>
      </c>
      <c r="S4">
        <f t="shared" si="2"/>
        <v>6.6438611948582821E-6</v>
      </c>
      <c r="T4">
        <f t="shared" si="2"/>
        <v>6.6438611948582821E-6</v>
      </c>
      <c r="U4">
        <f t="shared" si="2"/>
        <v>6.6438611948582821E-6</v>
      </c>
      <c r="V4">
        <f t="shared" si="2"/>
        <v>6.6438611948582821E-6</v>
      </c>
      <c r="W4">
        <f t="shared" si="2"/>
        <v>6.6438611948582821E-6</v>
      </c>
      <c r="X4">
        <f t="shared" si="2"/>
        <v>6.6438611948582821E-6</v>
      </c>
      <c r="Y4">
        <f t="shared" si="2"/>
        <v>6.6438611948582821E-6</v>
      </c>
      <c r="Z4">
        <f t="shared" si="2"/>
        <v>6.6438611948582821E-6</v>
      </c>
      <c r="AA4">
        <f t="shared" si="2"/>
        <v>6.6438611948582821E-6</v>
      </c>
      <c r="AB4">
        <f t="shared" si="2"/>
        <v>6.6438611948582821E-6</v>
      </c>
      <c r="AC4">
        <f t="shared" si="2"/>
        <v>6.6438611948582821E-6</v>
      </c>
      <c r="AD4">
        <f t="shared" si="2"/>
        <v>6.6438611948582821E-6</v>
      </c>
      <c r="AE4">
        <f t="shared" si="2"/>
        <v>6.6438611948582821E-6</v>
      </c>
      <c r="AF4" s="2">
        <f t="shared" si="1"/>
        <v>6.6438611948582821E-6</v>
      </c>
      <c r="AG4" s="2">
        <f t="shared" si="1"/>
        <v>6.6438611948582821E-6</v>
      </c>
      <c r="AH4" s="2">
        <f t="shared" si="0"/>
        <v>6.6438611948582821E-6</v>
      </c>
      <c r="AI4" s="2">
        <f t="shared" si="0"/>
        <v>6.6438611948582821E-6</v>
      </c>
      <c r="AJ4" s="2">
        <f t="shared" si="0"/>
        <v>6.6438611948582821E-6</v>
      </c>
      <c r="AK4" s="2">
        <f t="shared" si="0"/>
        <v>6.6438611948582821E-6</v>
      </c>
      <c r="AL4" s="2">
        <f t="shared" si="0"/>
        <v>6.6438611948582821E-6</v>
      </c>
      <c r="AM4" s="2">
        <f t="shared" si="0"/>
        <v>6.6438611948582821E-6</v>
      </c>
      <c r="AN4" s="2">
        <f t="shared" si="0"/>
        <v>6.6438611948582821E-6</v>
      </c>
      <c r="AO4" s="2">
        <f t="shared" si="0"/>
        <v>6.6438611948582821E-6</v>
      </c>
      <c r="AP4" s="2">
        <f t="shared" si="0"/>
        <v>6.6438611948582821E-6</v>
      </c>
      <c r="AQ4" s="2">
        <f t="shared" si="0"/>
        <v>6.6438611948582821E-6</v>
      </c>
      <c r="AR4" s="2">
        <f t="shared" si="0"/>
        <v>6.6438611948582821E-6</v>
      </c>
      <c r="AS4" s="2">
        <f t="shared" si="0"/>
        <v>6.6438611948582821E-6</v>
      </c>
      <c r="AT4" s="2">
        <f t="shared" si="0"/>
        <v>6.6438611948582821E-6</v>
      </c>
      <c r="AU4" s="2">
        <f t="shared" si="0"/>
        <v>6.6438611948582821E-6</v>
      </c>
      <c r="AV4" s="2">
        <f t="shared" si="0"/>
        <v>6.6438611948582821E-6</v>
      </c>
      <c r="AW4" s="2">
        <f t="shared" si="0"/>
        <v>6.6438611948582821E-6</v>
      </c>
      <c r="AX4" s="2">
        <f t="shared" si="0"/>
        <v>6.6438611948582821E-6</v>
      </c>
      <c r="AY4" s="2">
        <f t="shared" si="0"/>
        <v>6.6438611948582821E-6</v>
      </c>
      <c r="AZ4" s="2">
        <f t="shared" si="0"/>
        <v>6.6438611948582821E-6</v>
      </c>
      <c r="BA4" s="2">
        <f t="shared" si="0"/>
        <v>6.6438611948582821E-6</v>
      </c>
      <c r="BB4" s="2">
        <f t="shared" si="0"/>
        <v>6.6438611948582821E-6</v>
      </c>
      <c r="BC4" s="2">
        <f t="shared" si="0"/>
        <v>6.6438611948582821E-6</v>
      </c>
      <c r="BD4" s="2">
        <f t="shared" si="0"/>
        <v>6.6438611948582821E-6</v>
      </c>
      <c r="BE4" s="2">
        <f t="shared" si="0"/>
        <v>6.6438611948582821E-6</v>
      </c>
      <c r="BF4" s="2">
        <f t="shared" si="0"/>
        <v>6.6438611948582821E-6</v>
      </c>
      <c r="BG4" s="2">
        <f t="shared" si="0"/>
        <v>6.6438611948582821E-6</v>
      </c>
      <c r="BH4" s="2">
        <f t="shared" si="0"/>
        <v>6.6438611948582821E-6</v>
      </c>
      <c r="BI4" s="2">
        <f t="shared" si="0"/>
        <v>6.6438611948582821E-6</v>
      </c>
      <c r="BJ4" s="2">
        <f t="shared" si="0"/>
        <v>6.6438611948582821E-6</v>
      </c>
      <c r="BK4" s="2">
        <f t="shared" si="0"/>
        <v>6.6438611948582821E-6</v>
      </c>
      <c r="BL4" s="2">
        <f t="shared" si="0"/>
        <v>6.6438611948582821E-6</v>
      </c>
      <c r="BM4" s="2">
        <f t="shared" si="0"/>
        <v>6.6438611948582821E-6</v>
      </c>
      <c r="BN4" s="2">
        <f t="shared" si="0"/>
        <v>6.6438611948582821E-6</v>
      </c>
      <c r="BO4" s="2">
        <f t="shared" si="0"/>
        <v>6.6438611948582821E-6</v>
      </c>
      <c r="BP4" s="2">
        <f t="shared" si="0"/>
        <v>6.6438611948582821E-6</v>
      </c>
      <c r="BQ4" s="2">
        <f t="shared" si="0"/>
        <v>6.6438611948582821E-6</v>
      </c>
      <c r="BR4" s="2">
        <f t="shared" si="0"/>
        <v>6.6438611948582821E-6</v>
      </c>
      <c r="BS4" s="2">
        <f t="shared" si="0"/>
        <v>6.6438611948582821E-6</v>
      </c>
      <c r="BT4" s="2">
        <f t="shared" si="0"/>
        <v>6.6438611948582821E-6</v>
      </c>
      <c r="BU4" s="2">
        <f t="shared" si="0"/>
        <v>6.6438611948582821E-6</v>
      </c>
      <c r="BV4" s="2">
        <f t="shared" si="0"/>
        <v>6.6438611948582821E-6</v>
      </c>
      <c r="BW4" s="2">
        <f t="shared" si="0"/>
        <v>6.6438611948582821E-6</v>
      </c>
      <c r="BX4" s="2">
        <f t="shared" si="0"/>
        <v>6.6438611948582821E-6</v>
      </c>
      <c r="BY4" s="2">
        <f t="shared" si="0"/>
        <v>6.6438611948582821E-6</v>
      </c>
      <c r="BZ4" s="2">
        <f t="shared" si="0"/>
        <v>6.6438611948582821E-6</v>
      </c>
      <c r="CA4" s="2">
        <f t="shared" si="0"/>
        <v>6.6438611948582821E-6</v>
      </c>
      <c r="CB4" s="2">
        <f t="shared" si="0"/>
        <v>6.6438611948582821E-6</v>
      </c>
      <c r="CC4" s="2">
        <f t="shared" si="0"/>
        <v>6.6438611948582821E-6</v>
      </c>
    </row>
    <row r="5" spans="1:81">
      <c r="A5" s="1" t="s">
        <v>7</v>
      </c>
      <c r="B5">
        <f t="shared" ref="B5:AE5" si="3">B3</f>
        <v>6.6438611948582821E-6</v>
      </c>
      <c r="C5">
        <f t="shared" si="3"/>
        <v>6.6438611948582821E-6</v>
      </c>
      <c r="D5">
        <f t="shared" si="3"/>
        <v>6.6438611948582821E-6</v>
      </c>
      <c r="E5">
        <f t="shared" si="3"/>
        <v>6.6438611948582821E-6</v>
      </c>
      <c r="F5">
        <f t="shared" si="3"/>
        <v>6.6438611948582821E-6</v>
      </c>
      <c r="G5">
        <f t="shared" si="3"/>
        <v>6.6438611948582821E-6</v>
      </c>
      <c r="H5">
        <f t="shared" si="3"/>
        <v>6.6438611948582821E-6</v>
      </c>
      <c r="I5">
        <f t="shared" si="3"/>
        <v>6.6438611948582821E-6</v>
      </c>
      <c r="J5">
        <f t="shared" si="3"/>
        <v>6.6438611948582821E-6</v>
      </c>
      <c r="K5">
        <f t="shared" si="3"/>
        <v>6.6438611948582821E-6</v>
      </c>
      <c r="L5">
        <f t="shared" si="3"/>
        <v>6.6438611948582821E-6</v>
      </c>
      <c r="M5">
        <f t="shared" si="3"/>
        <v>6.6438611948582821E-6</v>
      </c>
      <c r="N5">
        <f t="shared" si="3"/>
        <v>6.6438611948582821E-6</v>
      </c>
      <c r="O5">
        <f t="shared" si="3"/>
        <v>6.6438611948582821E-6</v>
      </c>
      <c r="P5">
        <f t="shared" si="3"/>
        <v>6.6438611948582821E-6</v>
      </c>
      <c r="Q5">
        <f t="shared" si="3"/>
        <v>6.6438611948582821E-6</v>
      </c>
      <c r="R5">
        <f t="shared" si="3"/>
        <v>6.6438611948582821E-6</v>
      </c>
      <c r="S5">
        <f t="shared" si="3"/>
        <v>6.6438611948582821E-6</v>
      </c>
      <c r="T5">
        <f t="shared" si="3"/>
        <v>6.6438611948582821E-6</v>
      </c>
      <c r="U5">
        <f t="shared" si="3"/>
        <v>6.6438611948582821E-6</v>
      </c>
      <c r="V5">
        <f t="shared" si="3"/>
        <v>6.6438611948582821E-6</v>
      </c>
      <c r="W5">
        <f t="shared" si="3"/>
        <v>6.6438611948582821E-6</v>
      </c>
      <c r="X5">
        <f t="shared" si="3"/>
        <v>6.6438611948582821E-6</v>
      </c>
      <c r="Y5">
        <f t="shared" si="3"/>
        <v>6.6438611948582821E-6</v>
      </c>
      <c r="Z5">
        <f t="shared" si="3"/>
        <v>6.6438611948582821E-6</v>
      </c>
      <c r="AA5">
        <f t="shared" si="3"/>
        <v>6.6438611948582821E-6</v>
      </c>
      <c r="AB5">
        <f t="shared" si="3"/>
        <v>6.6438611948582821E-6</v>
      </c>
      <c r="AC5">
        <f t="shared" si="3"/>
        <v>6.6438611948582821E-6</v>
      </c>
      <c r="AD5">
        <f t="shared" si="3"/>
        <v>6.6438611948582821E-6</v>
      </c>
      <c r="AE5">
        <f t="shared" si="3"/>
        <v>6.6438611948582821E-6</v>
      </c>
      <c r="AF5" s="2">
        <f t="shared" si="1"/>
        <v>6.6438611948582821E-6</v>
      </c>
      <c r="AG5" s="2">
        <f t="shared" si="1"/>
        <v>6.6438611948582821E-6</v>
      </c>
      <c r="AH5" s="2">
        <f t="shared" si="0"/>
        <v>6.6438611948582821E-6</v>
      </c>
      <c r="AI5" s="2">
        <f t="shared" si="0"/>
        <v>6.6438611948582821E-6</v>
      </c>
      <c r="AJ5" s="2">
        <f t="shared" si="0"/>
        <v>6.6438611948582821E-6</v>
      </c>
      <c r="AK5" s="2">
        <f t="shared" si="0"/>
        <v>6.6438611948582821E-6</v>
      </c>
      <c r="AL5" s="2">
        <f t="shared" si="0"/>
        <v>6.6438611948582821E-6</v>
      </c>
      <c r="AM5" s="2">
        <f t="shared" si="0"/>
        <v>6.6438611948582821E-6</v>
      </c>
      <c r="AN5" s="2">
        <f t="shared" si="0"/>
        <v>6.6438611948582821E-6</v>
      </c>
      <c r="AO5" s="2">
        <f t="shared" si="0"/>
        <v>6.6438611948582821E-6</v>
      </c>
      <c r="AP5" s="2">
        <f t="shared" si="0"/>
        <v>6.6438611948582821E-6</v>
      </c>
      <c r="AQ5" s="2">
        <f t="shared" si="0"/>
        <v>6.6438611948582821E-6</v>
      </c>
      <c r="AR5" s="2">
        <f t="shared" si="0"/>
        <v>6.6438611948582821E-6</v>
      </c>
      <c r="AS5" s="2">
        <f t="shared" si="0"/>
        <v>6.6438611948582821E-6</v>
      </c>
      <c r="AT5" s="2">
        <f t="shared" si="0"/>
        <v>6.6438611948582821E-6</v>
      </c>
      <c r="AU5" s="2">
        <f t="shared" si="0"/>
        <v>6.6438611948582821E-6</v>
      </c>
      <c r="AV5" s="2">
        <f t="shared" si="0"/>
        <v>6.6438611948582821E-6</v>
      </c>
      <c r="AW5" s="2">
        <f t="shared" si="0"/>
        <v>6.6438611948582821E-6</v>
      </c>
      <c r="AX5" s="2">
        <f t="shared" si="0"/>
        <v>6.6438611948582821E-6</v>
      </c>
      <c r="AY5" s="2">
        <f t="shared" si="0"/>
        <v>6.6438611948582821E-6</v>
      </c>
      <c r="AZ5" s="2">
        <f t="shared" si="0"/>
        <v>6.6438611948582821E-6</v>
      </c>
      <c r="BA5" s="2">
        <f t="shared" si="0"/>
        <v>6.6438611948582821E-6</v>
      </c>
      <c r="BB5" s="2">
        <f t="shared" si="0"/>
        <v>6.6438611948582821E-6</v>
      </c>
      <c r="BC5" s="2">
        <f t="shared" si="0"/>
        <v>6.6438611948582821E-6</v>
      </c>
      <c r="BD5" s="2">
        <f t="shared" si="0"/>
        <v>6.6438611948582821E-6</v>
      </c>
      <c r="BE5" s="2">
        <f t="shared" si="0"/>
        <v>6.6438611948582821E-6</v>
      </c>
      <c r="BF5" s="2">
        <f t="shared" si="0"/>
        <v>6.6438611948582821E-6</v>
      </c>
      <c r="BG5" s="2">
        <f t="shared" si="0"/>
        <v>6.6438611948582821E-6</v>
      </c>
      <c r="BH5" s="2">
        <f t="shared" si="0"/>
        <v>6.6438611948582821E-6</v>
      </c>
      <c r="BI5" s="2">
        <f t="shared" si="0"/>
        <v>6.6438611948582821E-6</v>
      </c>
      <c r="BJ5" s="2">
        <f t="shared" si="0"/>
        <v>6.6438611948582821E-6</v>
      </c>
      <c r="BK5" s="2">
        <f t="shared" si="0"/>
        <v>6.6438611948582821E-6</v>
      </c>
      <c r="BL5" s="2">
        <f t="shared" si="0"/>
        <v>6.6438611948582821E-6</v>
      </c>
      <c r="BM5" s="2">
        <f t="shared" si="0"/>
        <v>6.6438611948582821E-6</v>
      </c>
      <c r="BN5" s="2">
        <f t="shared" si="0"/>
        <v>6.6438611948582821E-6</v>
      </c>
      <c r="BO5" s="2">
        <f t="shared" si="0"/>
        <v>6.6438611948582821E-6</v>
      </c>
      <c r="BP5" s="2">
        <f t="shared" si="0"/>
        <v>6.6438611948582821E-6</v>
      </c>
      <c r="BQ5" s="2">
        <f t="shared" si="0"/>
        <v>6.6438611948582821E-6</v>
      </c>
      <c r="BR5" s="2">
        <f t="shared" si="0"/>
        <v>6.6438611948582821E-6</v>
      </c>
      <c r="BS5" s="2">
        <f t="shared" si="0"/>
        <v>6.6438611948582821E-6</v>
      </c>
      <c r="BT5" s="2">
        <f t="shared" si="0"/>
        <v>6.6438611948582821E-6</v>
      </c>
      <c r="BU5" s="2">
        <f t="shared" si="0"/>
        <v>6.6438611948582821E-6</v>
      </c>
      <c r="BV5" s="2">
        <f t="shared" si="0"/>
        <v>6.6438611948582821E-6</v>
      </c>
      <c r="BW5" s="2">
        <f t="shared" si="0"/>
        <v>6.6438611948582821E-6</v>
      </c>
      <c r="BX5" s="2">
        <f t="shared" si="0"/>
        <v>6.6438611948582821E-6</v>
      </c>
      <c r="BY5" s="2">
        <f t="shared" si="0"/>
        <v>6.6438611948582821E-6</v>
      </c>
      <c r="BZ5" s="2">
        <f t="shared" si="0"/>
        <v>6.6438611948582821E-6</v>
      </c>
      <c r="CA5" s="2">
        <f t="shared" si="0"/>
        <v>6.6438611948582821E-6</v>
      </c>
      <c r="CB5" s="2">
        <f t="shared" si="0"/>
        <v>6.6438611948582821E-6</v>
      </c>
      <c r="CC5" s="2">
        <f t="shared" si="0"/>
        <v>6.6438611948582821E-6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4">AW7</f>
        <v>0</v>
      </c>
      <c r="AY7" s="2">
        <f t="shared" si="4"/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ref="AF8:CC9" si="5">AG8</f>
        <v>0</v>
      </c>
      <c r="AI8" s="2">
        <f t="shared" si="5"/>
        <v>0</v>
      </c>
      <c r="AJ8" s="2">
        <f t="shared" si="5"/>
        <v>0</v>
      </c>
      <c r="AK8" s="2">
        <f t="shared" si="5"/>
        <v>0</v>
      </c>
      <c r="AL8" s="2">
        <f t="shared" si="5"/>
        <v>0</v>
      </c>
      <c r="AM8" s="2">
        <f t="shared" si="5"/>
        <v>0</v>
      </c>
      <c r="AN8" s="2">
        <f t="shared" si="5"/>
        <v>0</v>
      </c>
      <c r="AO8" s="2">
        <f t="shared" si="5"/>
        <v>0</v>
      </c>
      <c r="AP8" s="2">
        <f t="shared" si="5"/>
        <v>0</v>
      </c>
      <c r="AQ8" s="2">
        <f t="shared" si="5"/>
        <v>0</v>
      </c>
      <c r="AR8" s="2">
        <f t="shared" si="5"/>
        <v>0</v>
      </c>
      <c r="AS8" s="2">
        <f t="shared" si="5"/>
        <v>0</v>
      </c>
      <c r="AT8" s="2">
        <f t="shared" si="5"/>
        <v>0</v>
      </c>
      <c r="AU8" s="2">
        <f t="shared" si="5"/>
        <v>0</v>
      </c>
      <c r="AV8" s="2">
        <f t="shared" si="5"/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5"/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7">
    <tabColor rgb="FF002060"/>
  </sheetPr>
  <dimension ref="A1:CC16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f>'petgas-fee'!D14*About!$B$46/About!$C$57</f>
        <v>1.4469253154485132E-5</v>
      </c>
      <c r="C2" s="62">
        <f>B2*(1+CAGR!$B$52)</f>
        <v>1.4640427391658301E-5</v>
      </c>
      <c r="D2">
        <f>C2*(1+CAGR!$B$52)</f>
        <v>1.4813626655220806E-5</v>
      </c>
      <c r="E2">
        <f>D2*(1+CAGR!$B$52)</f>
        <v>1.4988874901650825E-5</v>
      </c>
      <c r="F2">
        <f>E2*(1+CAGR!$B$52)</f>
        <v>1.5166196370836594E-5</v>
      </c>
      <c r="G2">
        <f>F2*(1+CAGR!$B$52)</f>
        <v>1.5345615589429207E-5</v>
      </c>
      <c r="H2">
        <f>G2*(1+CAGR!$B$52)</f>
        <v>1.5527157374235079E-5</v>
      </c>
      <c r="I2">
        <f>H2*(1+CAGR!$B$52)</f>
        <v>1.5710846835648541E-5</v>
      </c>
      <c r="J2">
        <f>I2*(1+CAGR!$B$52)</f>
        <v>1.5896709381125051E-5</v>
      </c>
      <c r="K2">
        <f>J2*(1+CAGR!$B$52)</f>
        <v>1.6084770718695482E-5</v>
      </c>
      <c r="L2">
        <f>K2*(1+CAGR!$B$52)</f>
        <v>1.627505686052199E-5</v>
      </c>
      <c r="M2">
        <f>L2*(1+CAGR!$B$52)</f>
        <v>1.646759412649596E-5</v>
      </c>
      <c r="N2">
        <f>M2*(1+CAGR!$B$52)</f>
        <v>1.6662409147878491E-5</v>
      </c>
      <c r="O2">
        <f>N2*(1+CAGR!$B$52)</f>
        <v>1.685952887098398E-5</v>
      </c>
      <c r="P2">
        <f>O2*(1+CAGR!$B$52)</f>
        <v>1.7058980560907253E-5</v>
      </c>
      <c r="Q2">
        <f>P2*(1+CAGR!$B$52)</f>
        <v>1.726079180529481E-5</v>
      </c>
      <c r="R2">
        <f>Q2*(1+CAGR!$B$52)</f>
        <v>1.7464990518160675E-5</v>
      </c>
      <c r="S2">
        <f>R2*(1+CAGR!$B$52)</f>
        <v>1.7671604943747396E-5</v>
      </c>
      <c r="T2">
        <f>S2*(1+CAGR!$B$52)</f>
        <v>1.7880663660432709E-5</v>
      </c>
      <c r="U2">
        <f>T2*(1+CAGR!$B$52)</f>
        <v>1.8092195584682428E-5</v>
      </c>
      <c r="V2">
        <f>U2*(1+CAGR!$B$52)</f>
        <v>1.8306229975050102E-5</v>
      </c>
      <c r="W2">
        <f>V2*(1+CAGR!$B$52)</f>
        <v>1.8522796436223978E-5</v>
      </c>
      <c r="X2">
        <f>W2*(1+CAGR!$B$52)</f>
        <v>1.8741924923121846E-5</v>
      </c>
      <c r="Y2">
        <f>X2*(1+CAGR!$B$52)</f>
        <v>1.8963645745034326E-5</v>
      </c>
      <c r="Z2">
        <f>Y2*(1+CAGR!$B$52)</f>
        <v>1.9187989569817173E-5</v>
      </c>
      <c r="AA2">
        <f>Z2*(1+CAGR!$B$52)</f>
        <v>1.9414987428133173E-5</v>
      </c>
      <c r="AB2">
        <f>AA2*(1+CAGR!$B$52)</f>
        <v>1.9644670717744233E-5</v>
      </c>
      <c r="AC2">
        <f>AB2*(1+CAGR!$B$52)</f>
        <v>1.9877071207854229E-5</v>
      </c>
      <c r="AD2">
        <f>AC2*(1+CAGR!$B$52)</f>
        <v>2.0112221043503247E-5</v>
      </c>
      <c r="AE2">
        <f>AD2*(1+CAGR!$B$52)</f>
        <v>2.0350152750013799E-5</v>
      </c>
      <c r="AF2" s="2">
        <f t="shared" ref="AF2:BK2" si="0">AE2</f>
        <v>2.0350152750013799E-5</v>
      </c>
      <c r="AG2" s="2">
        <f t="shared" si="0"/>
        <v>2.0350152750013799E-5</v>
      </c>
      <c r="AH2" s="2">
        <f t="shared" si="0"/>
        <v>2.0350152750013799E-5</v>
      </c>
      <c r="AI2" s="2">
        <f t="shared" si="0"/>
        <v>2.0350152750013799E-5</v>
      </c>
      <c r="AJ2" s="2">
        <f t="shared" si="0"/>
        <v>2.0350152750013799E-5</v>
      </c>
      <c r="AK2" s="2">
        <f t="shared" si="0"/>
        <v>2.0350152750013799E-5</v>
      </c>
      <c r="AL2" s="2">
        <f t="shared" si="0"/>
        <v>2.0350152750013799E-5</v>
      </c>
      <c r="AM2" s="2">
        <f t="shared" si="0"/>
        <v>2.0350152750013799E-5</v>
      </c>
      <c r="AN2" s="2">
        <f t="shared" si="0"/>
        <v>2.0350152750013799E-5</v>
      </c>
      <c r="AO2" s="2">
        <f t="shared" si="0"/>
        <v>2.0350152750013799E-5</v>
      </c>
      <c r="AP2" s="2">
        <f t="shared" si="0"/>
        <v>2.0350152750013799E-5</v>
      </c>
      <c r="AQ2" s="2">
        <f t="shared" si="0"/>
        <v>2.0350152750013799E-5</v>
      </c>
      <c r="AR2" s="2">
        <f t="shared" si="0"/>
        <v>2.0350152750013799E-5</v>
      </c>
      <c r="AS2" s="2">
        <f t="shared" si="0"/>
        <v>2.0350152750013799E-5</v>
      </c>
      <c r="AT2" s="2">
        <f t="shared" si="0"/>
        <v>2.0350152750013799E-5</v>
      </c>
      <c r="AU2" s="2">
        <f t="shared" si="0"/>
        <v>2.0350152750013799E-5</v>
      </c>
      <c r="AV2" s="2">
        <f t="shared" si="0"/>
        <v>2.0350152750013799E-5</v>
      </c>
      <c r="AW2" s="2">
        <f t="shared" si="0"/>
        <v>2.0350152750013799E-5</v>
      </c>
      <c r="AX2" s="2">
        <f t="shared" si="0"/>
        <v>2.0350152750013799E-5</v>
      </c>
      <c r="AY2" s="2">
        <f t="shared" si="0"/>
        <v>2.0350152750013799E-5</v>
      </c>
      <c r="AZ2" s="2">
        <f t="shared" si="0"/>
        <v>2.0350152750013799E-5</v>
      </c>
      <c r="BA2" s="2">
        <f t="shared" si="0"/>
        <v>2.0350152750013799E-5</v>
      </c>
      <c r="BB2" s="2">
        <f t="shared" si="0"/>
        <v>2.0350152750013799E-5</v>
      </c>
      <c r="BC2" s="2">
        <f t="shared" si="0"/>
        <v>2.0350152750013799E-5</v>
      </c>
      <c r="BD2" s="2">
        <f t="shared" si="0"/>
        <v>2.0350152750013799E-5</v>
      </c>
      <c r="BE2" s="2">
        <f t="shared" si="0"/>
        <v>2.0350152750013799E-5</v>
      </c>
      <c r="BF2" s="2">
        <f t="shared" si="0"/>
        <v>2.0350152750013799E-5</v>
      </c>
      <c r="BG2" s="2">
        <f t="shared" si="0"/>
        <v>2.0350152750013799E-5</v>
      </c>
      <c r="BH2" s="2">
        <f t="shared" si="0"/>
        <v>2.0350152750013799E-5</v>
      </c>
      <c r="BI2" s="2">
        <f t="shared" si="0"/>
        <v>2.0350152750013799E-5</v>
      </c>
      <c r="BJ2" s="2">
        <f t="shared" si="0"/>
        <v>2.0350152750013799E-5</v>
      </c>
      <c r="BK2" s="2">
        <f t="shared" si="0"/>
        <v>2.0350152750013799E-5</v>
      </c>
      <c r="BL2" s="2">
        <f t="shared" ref="BL2:CC2" si="1">BK2</f>
        <v>2.0350152750013799E-5</v>
      </c>
      <c r="BM2" s="2">
        <f t="shared" si="1"/>
        <v>2.0350152750013799E-5</v>
      </c>
      <c r="BN2" s="2">
        <f t="shared" si="1"/>
        <v>2.0350152750013799E-5</v>
      </c>
      <c r="BO2" s="2">
        <f t="shared" si="1"/>
        <v>2.0350152750013799E-5</v>
      </c>
      <c r="BP2" s="2">
        <f t="shared" si="1"/>
        <v>2.0350152750013799E-5</v>
      </c>
      <c r="BQ2" s="2">
        <f t="shared" si="1"/>
        <v>2.0350152750013799E-5</v>
      </c>
      <c r="BR2" s="2">
        <f t="shared" si="1"/>
        <v>2.0350152750013799E-5</v>
      </c>
      <c r="BS2" s="2">
        <f t="shared" si="1"/>
        <v>2.0350152750013799E-5</v>
      </c>
      <c r="BT2" s="2">
        <f t="shared" si="1"/>
        <v>2.0350152750013799E-5</v>
      </c>
      <c r="BU2" s="2">
        <f t="shared" si="1"/>
        <v>2.0350152750013799E-5</v>
      </c>
      <c r="BV2" s="2">
        <f t="shared" si="1"/>
        <v>2.0350152750013799E-5</v>
      </c>
      <c r="BW2" s="2">
        <f t="shared" si="1"/>
        <v>2.0350152750013799E-5</v>
      </c>
      <c r="BX2" s="2">
        <f t="shared" si="1"/>
        <v>2.0350152750013799E-5</v>
      </c>
      <c r="BY2" s="2">
        <f t="shared" si="1"/>
        <v>2.0350152750013799E-5</v>
      </c>
      <c r="BZ2" s="2">
        <f t="shared" si="1"/>
        <v>2.0350152750013799E-5</v>
      </c>
      <c r="CA2" s="2">
        <f t="shared" si="1"/>
        <v>2.0350152750013799E-5</v>
      </c>
      <c r="CB2" s="2">
        <f t="shared" si="1"/>
        <v>2.0350152750013799E-5</v>
      </c>
      <c r="CC2" s="2">
        <f t="shared" si="1"/>
        <v>2.0350152750013799E-5</v>
      </c>
    </row>
    <row r="3" spans="1:81">
      <c r="A3" s="1" t="s">
        <v>561</v>
      </c>
      <c r="B3" s="135">
        <v>0</v>
      </c>
      <c r="C3" s="135">
        <v>0</v>
      </c>
      <c r="D3" s="135">
        <v>0</v>
      </c>
      <c r="E3" s="135">
        <v>0</v>
      </c>
      <c r="F3" s="135">
        <v>0</v>
      </c>
      <c r="G3" s="135">
        <v>0</v>
      </c>
      <c r="H3" s="135">
        <v>0</v>
      </c>
      <c r="I3" s="135">
        <v>0</v>
      </c>
      <c r="J3" s="135">
        <v>0</v>
      </c>
      <c r="K3" s="135">
        <v>0</v>
      </c>
      <c r="L3" s="135">
        <v>0</v>
      </c>
      <c r="M3" s="135">
        <v>0</v>
      </c>
      <c r="N3" s="135">
        <v>0</v>
      </c>
      <c r="O3" s="135">
        <v>0</v>
      </c>
      <c r="P3" s="135">
        <v>0</v>
      </c>
      <c r="Q3" s="135">
        <v>0</v>
      </c>
      <c r="R3" s="135">
        <v>0</v>
      </c>
      <c r="S3" s="135">
        <v>0</v>
      </c>
      <c r="T3" s="135">
        <v>0</v>
      </c>
      <c r="U3" s="135">
        <v>0</v>
      </c>
      <c r="V3" s="135">
        <v>0</v>
      </c>
      <c r="W3" s="135">
        <v>0</v>
      </c>
      <c r="X3" s="135">
        <v>0</v>
      </c>
      <c r="Y3" s="135">
        <v>0</v>
      </c>
      <c r="Z3" s="135">
        <v>0</v>
      </c>
      <c r="AA3" s="135">
        <v>0</v>
      </c>
      <c r="AB3" s="135">
        <v>0</v>
      </c>
      <c r="AC3" s="135">
        <v>0</v>
      </c>
      <c r="AD3" s="135">
        <v>0</v>
      </c>
      <c r="AE3" s="135">
        <v>0</v>
      </c>
      <c r="AF3" s="2">
        <f t="shared" ref="AF3:BK3" si="2">AE3</f>
        <v>0</v>
      </c>
      <c r="AG3" s="2">
        <f t="shared" si="2"/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ref="BL3:CC3" si="3">BK3</f>
        <v>0</v>
      </c>
      <c r="BM3" s="2">
        <f t="shared" si="3"/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</row>
    <row r="4" spans="1:81">
      <c r="A4" s="1" t="s">
        <v>562</v>
      </c>
      <c r="B4">
        <f t="shared" ref="B4:AE4" si="4">B2</f>
        <v>1.4469253154485132E-5</v>
      </c>
      <c r="C4">
        <f t="shared" si="4"/>
        <v>1.4640427391658301E-5</v>
      </c>
      <c r="D4">
        <f t="shared" si="4"/>
        <v>1.4813626655220806E-5</v>
      </c>
      <c r="E4">
        <f t="shared" si="4"/>
        <v>1.4988874901650825E-5</v>
      </c>
      <c r="F4">
        <f t="shared" si="4"/>
        <v>1.5166196370836594E-5</v>
      </c>
      <c r="G4">
        <f t="shared" si="4"/>
        <v>1.5345615589429207E-5</v>
      </c>
      <c r="H4">
        <f t="shared" si="4"/>
        <v>1.5527157374235079E-5</v>
      </c>
      <c r="I4">
        <f t="shared" si="4"/>
        <v>1.5710846835648541E-5</v>
      </c>
      <c r="J4">
        <f t="shared" si="4"/>
        <v>1.5896709381125051E-5</v>
      </c>
      <c r="K4">
        <f t="shared" si="4"/>
        <v>1.6084770718695482E-5</v>
      </c>
      <c r="L4">
        <f t="shared" si="4"/>
        <v>1.627505686052199E-5</v>
      </c>
      <c r="M4">
        <f t="shared" si="4"/>
        <v>1.646759412649596E-5</v>
      </c>
      <c r="N4">
        <f t="shared" si="4"/>
        <v>1.6662409147878491E-5</v>
      </c>
      <c r="O4">
        <f t="shared" si="4"/>
        <v>1.685952887098398E-5</v>
      </c>
      <c r="P4">
        <f t="shared" si="4"/>
        <v>1.7058980560907253E-5</v>
      </c>
      <c r="Q4">
        <f t="shared" si="4"/>
        <v>1.726079180529481E-5</v>
      </c>
      <c r="R4">
        <f t="shared" si="4"/>
        <v>1.7464990518160675E-5</v>
      </c>
      <c r="S4">
        <f t="shared" si="4"/>
        <v>1.7671604943747396E-5</v>
      </c>
      <c r="T4">
        <f t="shared" si="4"/>
        <v>1.7880663660432709E-5</v>
      </c>
      <c r="U4">
        <f t="shared" si="4"/>
        <v>1.8092195584682428E-5</v>
      </c>
      <c r="V4">
        <f t="shared" si="4"/>
        <v>1.8306229975050102E-5</v>
      </c>
      <c r="W4">
        <f t="shared" si="4"/>
        <v>1.8522796436223978E-5</v>
      </c>
      <c r="X4">
        <f t="shared" si="4"/>
        <v>1.8741924923121846E-5</v>
      </c>
      <c r="Y4">
        <f t="shared" si="4"/>
        <v>1.8963645745034326E-5</v>
      </c>
      <c r="Z4">
        <f t="shared" si="4"/>
        <v>1.9187989569817173E-5</v>
      </c>
      <c r="AA4">
        <f t="shared" si="4"/>
        <v>1.9414987428133173E-5</v>
      </c>
      <c r="AB4">
        <f t="shared" si="4"/>
        <v>1.9644670717744233E-5</v>
      </c>
      <c r="AC4">
        <f t="shared" si="4"/>
        <v>1.9877071207854229E-5</v>
      </c>
      <c r="AD4">
        <f t="shared" si="4"/>
        <v>2.0112221043503247E-5</v>
      </c>
      <c r="AE4">
        <f t="shared" si="4"/>
        <v>2.0350152750013799E-5</v>
      </c>
      <c r="AF4" s="2">
        <f t="shared" ref="AF4:BK4" si="5">AE4</f>
        <v>2.0350152750013799E-5</v>
      </c>
      <c r="AG4" s="2">
        <f t="shared" si="5"/>
        <v>2.0350152750013799E-5</v>
      </c>
      <c r="AH4" s="2">
        <f t="shared" si="5"/>
        <v>2.0350152750013799E-5</v>
      </c>
      <c r="AI4" s="2">
        <f t="shared" si="5"/>
        <v>2.0350152750013799E-5</v>
      </c>
      <c r="AJ4" s="2">
        <f t="shared" si="5"/>
        <v>2.0350152750013799E-5</v>
      </c>
      <c r="AK4" s="2">
        <f t="shared" si="5"/>
        <v>2.0350152750013799E-5</v>
      </c>
      <c r="AL4" s="2">
        <f t="shared" si="5"/>
        <v>2.0350152750013799E-5</v>
      </c>
      <c r="AM4" s="2">
        <f t="shared" si="5"/>
        <v>2.0350152750013799E-5</v>
      </c>
      <c r="AN4" s="2">
        <f t="shared" si="5"/>
        <v>2.0350152750013799E-5</v>
      </c>
      <c r="AO4" s="2">
        <f t="shared" si="5"/>
        <v>2.0350152750013799E-5</v>
      </c>
      <c r="AP4" s="2">
        <f t="shared" si="5"/>
        <v>2.0350152750013799E-5</v>
      </c>
      <c r="AQ4" s="2">
        <f t="shared" si="5"/>
        <v>2.0350152750013799E-5</v>
      </c>
      <c r="AR4" s="2">
        <f t="shared" si="5"/>
        <v>2.0350152750013799E-5</v>
      </c>
      <c r="AS4" s="2">
        <f t="shared" si="5"/>
        <v>2.0350152750013799E-5</v>
      </c>
      <c r="AT4" s="2">
        <f t="shared" si="5"/>
        <v>2.0350152750013799E-5</v>
      </c>
      <c r="AU4" s="2">
        <f t="shared" si="5"/>
        <v>2.0350152750013799E-5</v>
      </c>
      <c r="AV4" s="2">
        <f t="shared" si="5"/>
        <v>2.0350152750013799E-5</v>
      </c>
      <c r="AW4" s="2">
        <f t="shared" si="5"/>
        <v>2.0350152750013799E-5</v>
      </c>
      <c r="AX4" s="2">
        <f t="shared" si="5"/>
        <v>2.0350152750013799E-5</v>
      </c>
      <c r="AY4" s="2">
        <f t="shared" si="5"/>
        <v>2.0350152750013799E-5</v>
      </c>
      <c r="AZ4" s="2">
        <f t="shared" si="5"/>
        <v>2.0350152750013799E-5</v>
      </c>
      <c r="BA4" s="2">
        <f t="shared" si="5"/>
        <v>2.0350152750013799E-5</v>
      </c>
      <c r="BB4" s="2">
        <f t="shared" si="5"/>
        <v>2.0350152750013799E-5</v>
      </c>
      <c r="BC4" s="2">
        <f t="shared" si="5"/>
        <v>2.0350152750013799E-5</v>
      </c>
      <c r="BD4" s="2">
        <f t="shared" si="5"/>
        <v>2.0350152750013799E-5</v>
      </c>
      <c r="BE4" s="2">
        <f t="shared" si="5"/>
        <v>2.0350152750013799E-5</v>
      </c>
      <c r="BF4" s="2">
        <f t="shared" si="5"/>
        <v>2.0350152750013799E-5</v>
      </c>
      <c r="BG4" s="2">
        <f t="shared" si="5"/>
        <v>2.0350152750013799E-5</v>
      </c>
      <c r="BH4" s="2">
        <f t="shared" si="5"/>
        <v>2.0350152750013799E-5</v>
      </c>
      <c r="BI4" s="2">
        <f t="shared" si="5"/>
        <v>2.0350152750013799E-5</v>
      </c>
      <c r="BJ4" s="2">
        <f t="shared" si="5"/>
        <v>2.0350152750013799E-5</v>
      </c>
      <c r="BK4" s="2">
        <f t="shared" si="5"/>
        <v>2.0350152750013799E-5</v>
      </c>
      <c r="BL4" s="2">
        <f t="shared" ref="BL4:CC4" si="6">BK4</f>
        <v>2.0350152750013799E-5</v>
      </c>
      <c r="BM4" s="2">
        <f t="shared" si="6"/>
        <v>2.0350152750013799E-5</v>
      </c>
      <c r="BN4" s="2">
        <f t="shared" si="6"/>
        <v>2.0350152750013799E-5</v>
      </c>
      <c r="BO4" s="2">
        <f t="shared" si="6"/>
        <v>2.0350152750013799E-5</v>
      </c>
      <c r="BP4" s="2">
        <f t="shared" si="6"/>
        <v>2.0350152750013799E-5</v>
      </c>
      <c r="BQ4" s="2">
        <f t="shared" si="6"/>
        <v>2.0350152750013799E-5</v>
      </c>
      <c r="BR4" s="2">
        <f t="shared" si="6"/>
        <v>2.0350152750013799E-5</v>
      </c>
      <c r="BS4" s="2">
        <f t="shared" si="6"/>
        <v>2.0350152750013799E-5</v>
      </c>
      <c r="BT4" s="2">
        <f t="shared" si="6"/>
        <v>2.0350152750013799E-5</v>
      </c>
      <c r="BU4" s="2">
        <f t="shared" si="6"/>
        <v>2.0350152750013799E-5</v>
      </c>
      <c r="BV4" s="2">
        <f t="shared" si="6"/>
        <v>2.0350152750013799E-5</v>
      </c>
      <c r="BW4" s="2">
        <f t="shared" si="6"/>
        <v>2.0350152750013799E-5</v>
      </c>
      <c r="BX4" s="2">
        <f t="shared" si="6"/>
        <v>2.0350152750013799E-5</v>
      </c>
      <c r="BY4" s="2">
        <f t="shared" si="6"/>
        <v>2.0350152750013799E-5</v>
      </c>
      <c r="BZ4" s="2">
        <f t="shared" si="6"/>
        <v>2.0350152750013799E-5</v>
      </c>
      <c r="CA4" s="2">
        <f t="shared" si="6"/>
        <v>2.0350152750013799E-5</v>
      </c>
      <c r="CB4" s="2">
        <f t="shared" si="6"/>
        <v>2.0350152750013799E-5</v>
      </c>
      <c r="CC4" s="2">
        <f t="shared" si="6"/>
        <v>2.0350152750013799E-5</v>
      </c>
    </row>
    <row r="5" spans="1:81">
      <c r="A5" s="1" t="s">
        <v>563</v>
      </c>
      <c r="B5">
        <f t="shared" ref="B5:AE5" si="7">B2</f>
        <v>1.4469253154485132E-5</v>
      </c>
      <c r="C5">
        <f t="shared" si="7"/>
        <v>1.4640427391658301E-5</v>
      </c>
      <c r="D5">
        <f t="shared" si="7"/>
        <v>1.4813626655220806E-5</v>
      </c>
      <c r="E5">
        <f t="shared" si="7"/>
        <v>1.4988874901650825E-5</v>
      </c>
      <c r="F5">
        <f t="shared" si="7"/>
        <v>1.5166196370836594E-5</v>
      </c>
      <c r="G5">
        <f t="shared" si="7"/>
        <v>1.5345615589429207E-5</v>
      </c>
      <c r="H5">
        <f t="shared" si="7"/>
        <v>1.5527157374235079E-5</v>
      </c>
      <c r="I5">
        <f t="shared" si="7"/>
        <v>1.5710846835648541E-5</v>
      </c>
      <c r="J5">
        <f t="shared" si="7"/>
        <v>1.5896709381125051E-5</v>
      </c>
      <c r="K5">
        <f t="shared" si="7"/>
        <v>1.6084770718695482E-5</v>
      </c>
      <c r="L5">
        <f t="shared" si="7"/>
        <v>1.627505686052199E-5</v>
      </c>
      <c r="M5">
        <f t="shared" si="7"/>
        <v>1.646759412649596E-5</v>
      </c>
      <c r="N5">
        <f t="shared" si="7"/>
        <v>1.6662409147878491E-5</v>
      </c>
      <c r="O5">
        <f t="shared" si="7"/>
        <v>1.685952887098398E-5</v>
      </c>
      <c r="P5">
        <f t="shared" si="7"/>
        <v>1.7058980560907253E-5</v>
      </c>
      <c r="Q5">
        <f t="shared" si="7"/>
        <v>1.726079180529481E-5</v>
      </c>
      <c r="R5">
        <f t="shared" si="7"/>
        <v>1.7464990518160675E-5</v>
      </c>
      <c r="S5">
        <f t="shared" si="7"/>
        <v>1.7671604943747396E-5</v>
      </c>
      <c r="T5">
        <f t="shared" si="7"/>
        <v>1.7880663660432709E-5</v>
      </c>
      <c r="U5">
        <f t="shared" si="7"/>
        <v>1.8092195584682428E-5</v>
      </c>
      <c r="V5">
        <f t="shared" si="7"/>
        <v>1.8306229975050102E-5</v>
      </c>
      <c r="W5">
        <f t="shared" si="7"/>
        <v>1.8522796436223978E-5</v>
      </c>
      <c r="X5">
        <f t="shared" si="7"/>
        <v>1.8741924923121846E-5</v>
      </c>
      <c r="Y5">
        <f t="shared" si="7"/>
        <v>1.8963645745034326E-5</v>
      </c>
      <c r="Z5">
        <f t="shared" si="7"/>
        <v>1.9187989569817173E-5</v>
      </c>
      <c r="AA5">
        <f t="shared" si="7"/>
        <v>1.9414987428133173E-5</v>
      </c>
      <c r="AB5">
        <f t="shared" si="7"/>
        <v>1.9644670717744233E-5</v>
      </c>
      <c r="AC5">
        <f t="shared" si="7"/>
        <v>1.9877071207854229E-5</v>
      </c>
      <c r="AD5">
        <f t="shared" si="7"/>
        <v>2.0112221043503247E-5</v>
      </c>
      <c r="AE5">
        <f t="shared" si="7"/>
        <v>2.0350152750013799E-5</v>
      </c>
      <c r="AF5" s="2">
        <f t="shared" ref="AF5:BK5" si="8">AE5</f>
        <v>2.0350152750013799E-5</v>
      </c>
      <c r="AG5" s="2">
        <f t="shared" si="8"/>
        <v>2.0350152750013799E-5</v>
      </c>
      <c r="AH5" s="2">
        <f t="shared" si="8"/>
        <v>2.0350152750013799E-5</v>
      </c>
      <c r="AI5" s="2">
        <f t="shared" si="8"/>
        <v>2.0350152750013799E-5</v>
      </c>
      <c r="AJ5" s="2">
        <f t="shared" si="8"/>
        <v>2.0350152750013799E-5</v>
      </c>
      <c r="AK5" s="2">
        <f t="shared" si="8"/>
        <v>2.0350152750013799E-5</v>
      </c>
      <c r="AL5" s="2">
        <f t="shared" si="8"/>
        <v>2.0350152750013799E-5</v>
      </c>
      <c r="AM5" s="2">
        <f t="shared" si="8"/>
        <v>2.0350152750013799E-5</v>
      </c>
      <c r="AN5" s="2">
        <f t="shared" si="8"/>
        <v>2.0350152750013799E-5</v>
      </c>
      <c r="AO5" s="2">
        <f t="shared" si="8"/>
        <v>2.0350152750013799E-5</v>
      </c>
      <c r="AP5" s="2">
        <f t="shared" si="8"/>
        <v>2.0350152750013799E-5</v>
      </c>
      <c r="AQ5" s="2">
        <f t="shared" si="8"/>
        <v>2.0350152750013799E-5</v>
      </c>
      <c r="AR5" s="2">
        <f t="shared" si="8"/>
        <v>2.0350152750013799E-5</v>
      </c>
      <c r="AS5" s="2">
        <f t="shared" si="8"/>
        <v>2.0350152750013799E-5</v>
      </c>
      <c r="AT5" s="2">
        <f t="shared" si="8"/>
        <v>2.0350152750013799E-5</v>
      </c>
      <c r="AU5" s="2">
        <f t="shared" si="8"/>
        <v>2.0350152750013799E-5</v>
      </c>
      <c r="AV5" s="2">
        <f t="shared" si="8"/>
        <v>2.0350152750013799E-5</v>
      </c>
      <c r="AW5" s="2">
        <f t="shared" si="8"/>
        <v>2.0350152750013799E-5</v>
      </c>
      <c r="AX5" s="2">
        <f t="shared" si="8"/>
        <v>2.0350152750013799E-5</v>
      </c>
      <c r="AY5" s="2">
        <f t="shared" si="8"/>
        <v>2.0350152750013799E-5</v>
      </c>
      <c r="AZ5" s="2">
        <f t="shared" si="8"/>
        <v>2.0350152750013799E-5</v>
      </c>
      <c r="BA5" s="2">
        <f t="shared" si="8"/>
        <v>2.0350152750013799E-5</v>
      </c>
      <c r="BB5" s="2">
        <f t="shared" si="8"/>
        <v>2.0350152750013799E-5</v>
      </c>
      <c r="BC5" s="2">
        <f t="shared" si="8"/>
        <v>2.0350152750013799E-5</v>
      </c>
      <c r="BD5" s="2">
        <f t="shared" si="8"/>
        <v>2.0350152750013799E-5</v>
      </c>
      <c r="BE5" s="2">
        <f t="shared" si="8"/>
        <v>2.0350152750013799E-5</v>
      </c>
      <c r="BF5" s="2">
        <f t="shared" si="8"/>
        <v>2.0350152750013799E-5</v>
      </c>
      <c r="BG5" s="2">
        <f t="shared" si="8"/>
        <v>2.0350152750013799E-5</v>
      </c>
      <c r="BH5" s="2">
        <f t="shared" si="8"/>
        <v>2.0350152750013799E-5</v>
      </c>
      <c r="BI5" s="2">
        <f t="shared" si="8"/>
        <v>2.0350152750013799E-5</v>
      </c>
      <c r="BJ5" s="2">
        <f t="shared" si="8"/>
        <v>2.0350152750013799E-5</v>
      </c>
      <c r="BK5" s="2">
        <f t="shared" si="8"/>
        <v>2.0350152750013799E-5</v>
      </c>
      <c r="BL5" s="2">
        <f t="shared" ref="BL5:CC5" si="9">BK5</f>
        <v>2.0350152750013799E-5</v>
      </c>
      <c r="BM5" s="2">
        <f t="shared" si="9"/>
        <v>2.0350152750013799E-5</v>
      </c>
      <c r="BN5" s="2">
        <f t="shared" si="9"/>
        <v>2.0350152750013799E-5</v>
      </c>
      <c r="BO5" s="2">
        <f t="shared" si="9"/>
        <v>2.0350152750013799E-5</v>
      </c>
      <c r="BP5" s="2">
        <f t="shared" si="9"/>
        <v>2.0350152750013799E-5</v>
      </c>
      <c r="BQ5" s="2">
        <f t="shared" si="9"/>
        <v>2.0350152750013799E-5</v>
      </c>
      <c r="BR5" s="2">
        <f t="shared" si="9"/>
        <v>2.0350152750013799E-5</v>
      </c>
      <c r="BS5" s="2">
        <f t="shared" si="9"/>
        <v>2.0350152750013799E-5</v>
      </c>
      <c r="BT5" s="2">
        <f t="shared" si="9"/>
        <v>2.0350152750013799E-5</v>
      </c>
      <c r="BU5" s="2">
        <f t="shared" si="9"/>
        <v>2.0350152750013799E-5</v>
      </c>
      <c r="BV5" s="2">
        <f t="shared" si="9"/>
        <v>2.0350152750013799E-5</v>
      </c>
      <c r="BW5" s="2">
        <f t="shared" si="9"/>
        <v>2.0350152750013799E-5</v>
      </c>
      <c r="BX5" s="2">
        <f t="shared" si="9"/>
        <v>2.0350152750013799E-5</v>
      </c>
      <c r="BY5" s="2">
        <f t="shared" si="9"/>
        <v>2.0350152750013799E-5</v>
      </c>
      <c r="BZ5" s="2">
        <f t="shared" si="9"/>
        <v>2.0350152750013799E-5</v>
      </c>
      <c r="CA5" s="2">
        <f t="shared" si="9"/>
        <v>2.0350152750013799E-5</v>
      </c>
      <c r="CB5" s="2">
        <f t="shared" si="9"/>
        <v>2.0350152750013799E-5</v>
      </c>
      <c r="CC5" s="2">
        <f t="shared" si="9"/>
        <v>2.0350152750013799E-5</v>
      </c>
    </row>
    <row r="6" spans="1:81">
      <c r="A6" s="1" t="s">
        <v>564</v>
      </c>
      <c r="B6">
        <f t="shared" ref="B6:AE6" si="10">B2</f>
        <v>1.4469253154485132E-5</v>
      </c>
      <c r="C6">
        <f t="shared" si="10"/>
        <v>1.4640427391658301E-5</v>
      </c>
      <c r="D6">
        <f t="shared" si="10"/>
        <v>1.4813626655220806E-5</v>
      </c>
      <c r="E6">
        <f t="shared" si="10"/>
        <v>1.4988874901650825E-5</v>
      </c>
      <c r="F6">
        <f t="shared" si="10"/>
        <v>1.5166196370836594E-5</v>
      </c>
      <c r="G6">
        <f t="shared" si="10"/>
        <v>1.5345615589429207E-5</v>
      </c>
      <c r="H6">
        <f t="shared" si="10"/>
        <v>1.5527157374235079E-5</v>
      </c>
      <c r="I6">
        <f t="shared" si="10"/>
        <v>1.5710846835648541E-5</v>
      </c>
      <c r="J6">
        <f t="shared" si="10"/>
        <v>1.5896709381125051E-5</v>
      </c>
      <c r="K6">
        <f t="shared" si="10"/>
        <v>1.6084770718695482E-5</v>
      </c>
      <c r="L6">
        <f t="shared" si="10"/>
        <v>1.627505686052199E-5</v>
      </c>
      <c r="M6">
        <f t="shared" si="10"/>
        <v>1.646759412649596E-5</v>
      </c>
      <c r="N6">
        <f t="shared" si="10"/>
        <v>1.6662409147878491E-5</v>
      </c>
      <c r="O6">
        <f t="shared" si="10"/>
        <v>1.685952887098398E-5</v>
      </c>
      <c r="P6">
        <f t="shared" si="10"/>
        <v>1.7058980560907253E-5</v>
      </c>
      <c r="Q6">
        <f t="shared" si="10"/>
        <v>1.726079180529481E-5</v>
      </c>
      <c r="R6">
        <f t="shared" si="10"/>
        <v>1.7464990518160675E-5</v>
      </c>
      <c r="S6">
        <f t="shared" si="10"/>
        <v>1.7671604943747396E-5</v>
      </c>
      <c r="T6">
        <f t="shared" si="10"/>
        <v>1.7880663660432709E-5</v>
      </c>
      <c r="U6">
        <f t="shared" si="10"/>
        <v>1.8092195584682428E-5</v>
      </c>
      <c r="V6">
        <f t="shared" si="10"/>
        <v>1.8306229975050102E-5</v>
      </c>
      <c r="W6">
        <f t="shared" si="10"/>
        <v>1.8522796436223978E-5</v>
      </c>
      <c r="X6">
        <f t="shared" si="10"/>
        <v>1.8741924923121846E-5</v>
      </c>
      <c r="Y6">
        <f t="shared" si="10"/>
        <v>1.8963645745034326E-5</v>
      </c>
      <c r="Z6">
        <f t="shared" si="10"/>
        <v>1.9187989569817173E-5</v>
      </c>
      <c r="AA6">
        <f t="shared" si="10"/>
        <v>1.9414987428133173E-5</v>
      </c>
      <c r="AB6">
        <f t="shared" si="10"/>
        <v>1.9644670717744233E-5</v>
      </c>
      <c r="AC6">
        <f t="shared" si="10"/>
        <v>1.9877071207854229E-5</v>
      </c>
      <c r="AD6">
        <f t="shared" si="10"/>
        <v>2.0112221043503247E-5</v>
      </c>
      <c r="AE6">
        <f t="shared" si="10"/>
        <v>2.0350152750013799E-5</v>
      </c>
      <c r="AF6" s="2">
        <f t="shared" ref="AF6:BK6" si="11">AE6</f>
        <v>2.0350152750013799E-5</v>
      </c>
      <c r="AG6" s="2">
        <f t="shared" si="11"/>
        <v>2.0350152750013799E-5</v>
      </c>
      <c r="AH6" s="2">
        <f t="shared" si="11"/>
        <v>2.0350152750013799E-5</v>
      </c>
      <c r="AI6" s="2">
        <f t="shared" si="11"/>
        <v>2.0350152750013799E-5</v>
      </c>
      <c r="AJ6" s="2">
        <f t="shared" si="11"/>
        <v>2.0350152750013799E-5</v>
      </c>
      <c r="AK6" s="2">
        <f t="shared" si="11"/>
        <v>2.0350152750013799E-5</v>
      </c>
      <c r="AL6" s="2">
        <f t="shared" si="11"/>
        <v>2.0350152750013799E-5</v>
      </c>
      <c r="AM6" s="2">
        <f t="shared" si="11"/>
        <v>2.0350152750013799E-5</v>
      </c>
      <c r="AN6" s="2">
        <f t="shared" si="11"/>
        <v>2.0350152750013799E-5</v>
      </c>
      <c r="AO6" s="2">
        <f t="shared" si="11"/>
        <v>2.0350152750013799E-5</v>
      </c>
      <c r="AP6" s="2">
        <f t="shared" si="11"/>
        <v>2.0350152750013799E-5</v>
      </c>
      <c r="AQ6" s="2">
        <f t="shared" si="11"/>
        <v>2.0350152750013799E-5</v>
      </c>
      <c r="AR6" s="2">
        <f t="shared" si="11"/>
        <v>2.0350152750013799E-5</v>
      </c>
      <c r="AS6" s="2">
        <f t="shared" si="11"/>
        <v>2.0350152750013799E-5</v>
      </c>
      <c r="AT6" s="2">
        <f t="shared" si="11"/>
        <v>2.0350152750013799E-5</v>
      </c>
      <c r="AU6" s="2">
        <f t="shared" si="11"/>
        <v>2.0350152750013799E-5</v>
      </c>
      <c r="AV6" s="2">
        <f t="shared" si="11"/>
        <v>2.0350152750013799E-5</v>
      </c>
      <c r="AW6" s="2">
        <f t="shared" si="11"/>
        <v>2.0350152750013799E-5</v>
      </c>
      <c r="AX6" s="2">
        <f t="shared" si="11"/>
        <v>2.0350152750013799E-5</v>
      </c>
      <c r="AY6" s="2">
        <f t="shared" si="11"/>
        <v>2.0350152750013799E-5</v>
      </c>
      <c r="AZ6" s="2">
        <f t="shared" si="11"/>
        <v>2.0350152750013799E-5</v>
      </c>
      <c r="BA6" s="2">
        <f t="shared" si="11"/>
        <v>2.0350152750013799E-5</v>
      </c>
      <c r="BB6" s="2">
        <f t="shared" si="11"/>
        <v>2.0350152750013799E-5</v>
      </c>
      <c r="BC6" s="2">
        <f t="shared" si="11"/>
        <v>2.0350152750013799E-5</v>
      </c>
      <c r="BD6" s="2">
        <f t="shared" si="11"/>
        <v>2.0350152750013799E-5</v>
      </c>
      <c r="BE6" s="2">
        <f t="shared" si="11"/>
        <v>2.0350152750013799E-5</v>
      </c>
      <c r="BF6" s="2">
        <f t="shared" si="11"/>
        <v>2.0350152750013799E-5</v>
      </c>
      <c r="BG6" s="2">
        <f t="shared" si="11"/>
        <v>2.0350152750013799E-5</v>
      </c>
      <c r="BH6" s="2">
        <f t="shared" si="11"/>
        <v>2.0350152750013799E-5</v>
      </c>
      <c r="BI6" s="2">
        <f t="shared" si="11"/>
        <v>2.0350152750013799E-5</v>
      </c>
      <c r="BJ6" s="2">
        <f t="shared" si="11"/>
        <v>2.0350152750013799E-5</v>
      </c>
      <c r="BK6" s="2">
        <f t="shared" si="11"/>
        <v>2.0350152750013799E-5</v>
      </c>
      <c r="BL6" s="2">
        <f t="shared" ref="BL6:CC6" si="12">BK6</f>
        <v>2.0350152750013799E-5</v>
      </c>
      <c r="BM6" s="2">
        <f t="shared" si="12"/>
        <v>2.0350152750013799E-5</v>
      </c>
      <c r="BN6" s="2">
        <f t="shared" si="12"/>
        <v>2.0350152750013799E-5</v>
      </c>
      <c r="BO6" s="2">
        <f t="shared" si="12"/>
        <v>2.0350152750013799E-5</v>
      </c>
      <c r="BP6" s="2">
        <f t="shared" si="12"/>
        <v>2.0350152750013799E-5</v>
      </c>
      <c r="BQ6" s="2">
        <f t="shared" si="12"/>
        <v>2.0350152750013799E-5</v>
      </c>
      <c r="BR6" s="2">
        <f t="shared" si="12"/>
        <v>2.0350152750013799E-5</v>
      </c>
      <c r="BS6" s="2">
        <f t="shared" si="12"/>
        <v>2.0350152750013799E-5</v>
      </c>
      <c r="BT6" s="2">
        <f t="shared" si="12"/>
        <v>2.0350152750013799E-5</v>
      </c>
      <c r="BU6" s="2">
        <f t="shared" si="12"/>
        <v>2.0350152750013799E-5</v>
      </c>
      <c r="BV6" s="2">
        <f t="shared" si="12"/>
        <v>2.0350152750013799E-5</v>
      </c>
      <c r="BW6" s="2">
        <f t="shared" si="12"/>
        <v>2.0350152750013799E-5</v>
      </c>
      <c r="BX6" s="2">
        <f t="shared" si="12"/>
        <v>2.0350152750013799E-5</v>
      </c>
      <c r="BY6" s="2">
        <f t="shared" si="12"/>
        <v>2.0350152750013799E-5</v>
      </c>
      <c r="BZ6" s="2">
        <f t="shared" si="12"/>
        <v>2.0350152750013799E-5</v>
      </c>
      <c r="CA6" s="2">
        <f t="shared" si="12"/>
        <v>2.0350152750013799E-5</v>
      </c>
      <c r="CB6" s="2">
        <f t="shared" si="12"/>
        <v>2.0350152750013799E-5</v>
      </c>
      <c r="CC6" s="2">
        <f t="shared" si="12"/>
        <v>2.0350152750013799E-5</v>
      </c>
    </row>
    <row r="7" spans="1:81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3">AE7</f>
        <v>0</v>
      </c>
      <c r="AG7" s="2">
        <f t="shared" si="13"/>
        <v>0</v>
      </c>
      <c r="AH7" s="2">
        <f t="shared" si="13"/>
        <v>0</v>
      </c>
      <c r="AI7" s="2">
        <f t="shared" si="13"/>
        <v>0</v>
      </c>
      <c r="AJ7" s="2">
        <f t="shared" si="13"/>
        <v>0</v>
      </c>
      <c r="AK7" s="2">
        <f t="shared" si="13"/>
        <v>0</v>
      </c>
      <c r="AL7" s="2">
        <f t="shared" si="13"/>
        <v>0</v>
      </c>
      <c r="AM7" s="2">
        <f t="shared" si="13"/>
        <v>0</v>
      </c>
      <c r="AN7" s="2">
        <f t="shared" si="13"/>
        <v>0</v>
      </c>
      <c r="AO7" s="2">
        <f t="shared" si="13"/>
        <v>0</v>
      </c>
      <c r="AP7" s="2">
        <f t="shared" si="13"/>
        <v>0</v>
      </c>
      <c r="AQ7" s="2">
        <f t="shared" si="13"/>
        <v>0</v>
      </c>
      <c r="AR7" s="2">
        <f t="shared" si="13"/>
        <v>0</v>
      </c>
      <c r="AS7" s="2">
        <f t="shared" si="13"/>
        <v>0</v>
      </c>
      <c r="AT7" s="2">
        <f t="shared" si="13"/>
        <v>0</v>
      </c>
      <c r="AU7" s="2">
        <f t="shared" si="13"/>
        <v>0</v>
      </c>
      <c r="AV7" s="2">
        <f t="shared" si="13"/>
        <v>0</v>
      </c>
      <c r="AW7" s="2">
        <f t="shared" si="13"/>
        <v>0</v>
      </c>
      <c r="AX7" s="2">
        <f t="shared" si="13"/>
        <v>0</v>
      </c>
      <c r="AY7" s="2">
        <f t="shared" si="13"/>
        <v>0</v>
      </c>
      <c r="AZ7" s="2">
        <f t="shared" si="13"/>
        <v>0</v>
      </c>
      <c r="BA7" s="2">
        <f t="shared" si="13"/>
        <v>0</v>
      </c>
      <c r="BB7" s="2">
        <f t="shared" si="13"/>
        <v>0</v>
      </c>
      <c r="BC7" s="2">
        <f t="shared" si="13"/>
        <v>0</v>
      </c>
      <c r="BD7" s="2">
        <f t="shared" si="13"/>
        <v>0</v>
      </c>
      <c r="BE7" s="2">
        <f t="shared" si="13"/>
        <v>0</v>
      </c>
      <c r="BF7" s="2">
        <f t="shared" si="13"/>
        <v>0</v>
      </c>
      <c r="BG7" s="2">
        <f t="shared" si="13"/>
        <v>0</v>
      </c>
      <c r="BH7" s="2">
        <f t="shared" si="13"/>
        <v>0</v>
      </c>
      <c r="BI7" s="2">
        <f t="shared" si="13"/>
        <v>0</v>
      </c>
      <c r="BJ7" s="2">
        <f t="shared" si="13"/>
        <v>0</v>
      </c>
      <c r="BK7" s="2">
        <f t="shared" si="13"/>
        <v>0</v>
      </c>
      <c r="BL7" s="2">
        <f t="shared" ref="BL7:CC7" si="14">BK7</f>
        <v>0</v>
      </c>
      <c r="BM7" s="2">
        <f t="shared" si="14"/>
        <v>0</v>
      </c>
      <c r="BN7" s="2">
        <f t="shared" si="14"/>
        <v>0</v>
      </c>
      <c r="BO7" s="2">
        <f t="shared" si="14"/>
        <v>0</v>
      </c>
      <c r="BP7" s="2">
        <f t="shared" si="14"/>
        <v>0</v>
      </c>
      <c r="BQ7" s="2">
        <f t="shared" si="14"/>
        <v>0</v>
      </c>
      <c r="BR7" s="2">
        <f t="shared" si="14"/>
        <v>0</v>
      </c>
      <c r="BS7" s="2">
        <f t="shared" si="14"/>
        <v>0</v>
      </c>
      <c r="BT7" s="2">
        <f t="shared" si="14"/>
        <v>0</v>
      </c>
      <c r="BU7" s="2">
        <f t="shared" si="14"/>
        <v>0</v>
      </c>
      <c r="BV7" s="2">
        <f t="shared" si="14"/>
        <v>0</v>
      </c>
      <c r="BW7" s="2">
        <f t="shared" si="14"/>
        <v>0</v>
      </c>
      <c r="BX7" s="2">
        <f t="shared" si="14"/>
        <v>0</v>
      </c>
      <c r="BY7" s="2">
        <f t="shared" si="14"/>
        <v>0</v>
      </c>
      <c r="BZ7" s="2">
        <f t="shared" si="14"/>
        <v>0</v>
      </c>
      <c r="CA7" s="2">
        <f t="shared" si="14"/>
        <v>0</v>
      </c>
      <c r="CB7" s="2">
        <f t="shared" si="14"/>
        <v>0</v>
      </c>
      <c r="CC7" s="2">
        <f t="shared" si="14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5">AE8</f>
        <v>0</v>
      </c>
      <c r="AG8" s="2">
        <f t="shared" si="15"/>
        <v>0</v>
      </c>
      <c r="AH8" s="2">
        <f t="shared" si="15"/>
        <v>0</v>
      </c>
      <c r="AI8" s="2">
        <f t="shared" si="15"/>
        <v>0</v>
      </c>
      <c r="AJ8" s="2">
        <f t="shared" si="15"/>
        <v>0</v>
      </c>
      <c r="AK8" s="2">
        <f t="shared" si="15"/>
        <v>0</v>
      </c>
      <c r="AL8" s="2">
        <f t="shared" si="15"/>
        <v>0</v>
      </c>
      <c r="AM8" s="2">
        <f t="shared" si="15"/>
        <v>0</v>
      </c>
      <c r="AN8" s="2">
        <f t="shared" si="15"/>
        <v>0</v>
      </c>
      <c r="AO8" s="2">
        <f t="shared" si="15"/>
        <v>0</v>
      </c>
      <c r="AP8" s="2">
        <f t="shared" si="15"/>
        <v>0</v>
      </c>
      <c r="AQ8" s="2">
        <f t="shared" si="15"/>
        <v>0</v>
      </c>
      <c r="AR8" s="2">
        <f t="shared" si="15"/>
        <v>0</v>
      </c>
      <c r="AS8" s="2">
        <f t="shared" si="15"/>
        <v>0</v>
      </c>
      <c r="AT8" s="2">
        <f t="shared" si="15"/>
        <v>0</v>
      </c>
      <c r="AU8" s="2">
        <f t="shared" si="15"/>
        <v>0</v>
      </c>
      <c r="AV8" s="2">
        <f t="shared" si="15"/>
        <v>0</v>
      </c>
      <c r="AW8" s="2">
        <f t="shared" si="15"/>
        <v>0</v>
      </c>
      <c r="AX8" s="2">
        <f t="shared" si="15"/>
        <v>0</v>
      </c>
      <c r="AY8" s="2">
        <f t="shared" si="15"/>
        <v>0</v>
      </c>
      <c r="AZ8" s="2">
        <f t="shared" si="15"/>
        <v>0</v>
      </c>
      <c r="BA8" s="2">
        <f t="shared" si="15"/>
        <v>0</v>
      </c>
      <c r="BB8" s="2">
        <f t="shared" si="15"/>
        <v>0</v>
      </c>
      <c r="BC8" s="2">
        <f t="shared" si="15"/>
        <v>0</v>
      </c>
      <c r="BD8" s="2">
        <f t="shared" si="15"/>
        <v>0</v>
      </c>
      <c r="BE8" s="2">
        <f t="shared" si="15"/>
        <v>0</v>
      </c>
      <c r="BF8" s="2">
        <f t="shared" si="15"/>
        <v>0</v>
      </c>
      <c r="BG8" s="2">
        <f t="shared" si="15"/>
        <v>0</v>
      </c>
      <c r="BH8" s="2">
        <f t="shared" si="15"/>
        <v>0</v>
      </c>
      <c r="BI8" s="2">
        <f t="shared" si="15"/>
        <v>0</v>
      </c>
      <c r="BJ8" s="2">
        <f t="shared" si="15"/>
        <v>0</v>
      </c>
      <c r="BK8" s="2">
        <f t="shared" si="15"/>
        <v>0</v>
      </c>
      <c r="BL8" s="2">
        <f t="shared" ref="BL8:CC8" si="16">BK8</f>
        <v>0</v>
      </c>
      <c r="BM8" s="2">
        <f t="shared" si="16"/>
        <v>0</v>
      </c>
      <c r="BN8" s="2">
        <f t="shared" si="16"/>
        <v>0</v>
      </c>
      <c r="BO8" s="2">
        <f t="shared" si="16"/>
        <v>0</v>
      </c>
      <c r="BP8" s="2">
        <f t="shared" si="16"/>
        <v>0</v>
      </c>
      <c r="BQ8" s="2">
        <f t="shared" si="16"/>
        <v>0</v>
      </c>
      <c r="BR8" s="2">
        <f t="shared" si="16"/>
        <v>0</v>
      </c>
      <c r="BS8" s="2">
        <f t="shared" si="16"/>
        <v>0</v>
      </c>
      <c r="BT8" s="2">
        <f t="shared" si="16"/>
        <v>0</v>
      </c>
      <c r="BU8" s="2">
        <f t="shared" si="16"/>
        <v>0</v>
      </c>
      <c r="BV8" s="2">
        <f t="shared" si="16"/>
        <v>0</v>
      </c>
      <c r="BW8" s="2">
        <f t="shared" si="16"/>
        <v>0</v>
      </c>
      <c r="BX8" s="2">
        <f t="shared" si="16"/>
        <v>0</v>
      </c>
      <c r="BY8" s="2">
        <f t="shared" si="16"/>
        <v>0</v>
      </c>
      <c r="BZ8" s="2">
        <f t="shared" si="16"/>
        <v>0</v>
      </c>
      <c r="CA8" s="2">
        <f t="shared" si="16"/>
        <v>0</v>
      </c>
      <c r="CB8" s="2">
        <f t="shared" si="16"/>
        <v>0</v>
      </c>
      <c r="CC8" s="2">
        <f t="shared" si="16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7">AE9</f>
        <v>0</v>
      </c>
      <c r="AG9" s="2">
        <f t="shared" si="17"/>
        <v>0</v>
      </c>
      <c r="AH9" s="2">
        <f t="shared" si="17"/>
        <v>0</v>
      </c>
      <c r="AI9" s="2">
        <f t="shared" si="17"/>
        <v>0</v>
      </c>
      <c r="AJ9" s="2">
        <f t="shared" si="17"/>
        <v>0</v>
      </c>
      <c r="AK9" s="2">
        <f t="shared" si="17"/>
        <v>0</v>
      </c>
      <c r="AL9" s="2">
        <f t="shared" si="17"/>
        <v>0</v>
      </c>
      <c r="AM9" s="2">
        <f t="shared" si="17"/>
        <v>0</v>
      </c>
      <c r="AN9" s="2">
        <f t="shared" si="17"/>
        <v>0</v>
      </c>
      <c r="AO9" s="2">
        <f t="shared" si="17"/>
        <v>0</v>
      </c>
      <c r="AP9" s="2">
        <f t="shared" si="17"/>
        <v>0</v>
      </c>
      <c r="AQ9" s="2">
        <f t="shared" si="17"/>
        <v>0</v>
      </c>
      <c r="AR9" s="2">
        <f t="shared" si="17"/>
        <v>0</v>
      </c>
      <c r="AS9" s="2">
        <f t="shared" si="17"/>
        <v>0</v>
      </c>
      <c r="AT9" s="2">
        <f t="shared" si="17"/>
        <v>0</v>
      </c>
      <c r="AU9" s="2">
        <f t="shared" si="17"/>
        <v>0</v>
      </c>
      <c r="AV9" s="2">
        <f t="shared" si="17"/>
        <v>0</v>
      </c>
      <c r="AW9" s="2">
        <f t="shared" si="17"/>
        <v>0</v>
      </c>
      <c r="AX9" s="2">
        <f t="shared" si="17"/>
        <v>0</v>
      </c>
      <c r="AY9" s="2">
        <f t="shared" si="17"/>
        <v>0</v>
      </c>
      <c r="AZ9" s="2">
        <f t="shared" si="17"/>
        <v>0</v>
      </c>
      <c r="BA9" s="2">
        <f t="shared" si="17"/>
        <v>0</v>
      </c>
      <c r="BB9" s="2">
        <f t="shared" si="17"/>
        <v>0</v>
      </c>
      <c r="BC9" s="2">
        <f t="shared" si="17"/>
        <v>0</v>
      </c>
      <c r="BD9" s="2">
        <f t="shared" si="17"/>
        <v>0</v>
      </c>
      <c r="BE9" s="2">
        <f t="shared" si="17"/>
        <v>0</v>
      </c>
      <c r="BF9" s="2">
        <f t="shared" si="17"/>
        <v>0</v>
      </c>
      <c r="BG9" s="2">
        <f t="shared" si="17"/>
        <v>0</v>
      </c>
      <c r="BH9" s="2">
        <f t="shared" si="17"/>
        <v>0</v>
      </c>
      <c r="BI9" s="2">
        <f t="shared" si="17"/>
        <v>0</v>
      </c>
      <c r="BJ9" s="2">
        <f t="shared" si="17"/>
        <v>0</v>
      </c>
      <c r="BK9" s="2">
        <f t="shared" si="17"/>
        <v>0</v>
      </c>
      <c r="BL9" s="2">
        <f t="shared" ref="BL9:CC9" si="18">BK9</f>
        <v>0</v>
      </c>
      <c r="BM9" s="2">
        <f t="shared" si="18"/>
        <v>0</v>
      </c>
      <c r="BN9" s="2">
        <f t="shared" si="18"/>
        <v>0</v>
      </c>
      <c r="BO9" s="2">
        <f t="shared" si="18"/>
        <v>0</v>
      </c>
      <c r="BP9" s="2">
        <f t="shared" si="18"/>
        <v>0</v>
      </c>
      <c r="BQ9" s="2">
        <f t="shared" si="18"/>
        <v>0</v>
      </c>
      <c r="BR9" s="2">
        <f t="shared" si="18"/>
        <v>0</v>
      </c>
      <c r="BS9" s="2">
        <f t="shared" si="18"/>
        <v>0</v>
      </c>
      <c r="BT9" s="2">
        <f t="shared" si="18"/>
        <v>0</v>
      </c>
      <c r="BU9" s="2">
        <f t="shared" si="18"/>
        <v>0</v>
      </c>
      <c r="BV9" s="2">
        <f t="shared" si="18"/>
        <v>0</v>
      </c>
      <c r="BW9" s="2">
        <f t="shared" si="18"/>
        <v>0</v>
      </c>
      <c r="BX9" s="2">
        <f t="shared" si="18"/>
        <v>0</v>
      </c>
      <c r="BY9" s="2">
        <f t="shared" si="18"/>
        <v>0</v>
      </c>
      <c r="BZ9" s="2">
        <f t="shared" si="18"/>
        <v>0</v>
      </c>
      <c r="CA9" s="2">
        <f t="shared" si="18"/>
        <v>0</v>
      </c>
      <c r="CB9" s="2">
        <f t="shared" si="18"/>
        <v>0</v>
      </c>
      <c r="CC9" s="2">
        <f t="shared" si="18"/>
        <v>0</v>
      </c>
    </row>
    <row r="16" spans="1:81" ht="17">
      <c r="A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f>'petdies-fee'!D$13*About!$B$46/About!$C$57</f>
        <v>1.3911059287172159E-5</v>
      </c>
      <c r="C2" s="88">
        <f>B2*(1+CAGR!$B62)</f>
        <v>1.414911072793018E-5</v>
      </c>
      <c r="D2" s="2">
        <f>C2*(1+CAGR!$B62)</f>
        <v>1.4391235797250708E-5</v>
      </c>
      <c r="E2" s="2">
        <f>D2*(1+CAGR!$B62)</f>
        <v>1.4637504204645321E-5</v>
      </c>
      <c r="F2" s="2">
        <f>E2*(1+CAGR!$B62)</f>
        <v>1.4887986852521787E-5</v>
      </c>
      <c r="G2" s="2">
        <f>F2*(1+CAGR!$B62)</f>
        <v>1.5142755856597373E-5</v>
      </c>
      <c r="H2" s="2">
        <f>G2*(1+CAGR!$B62)</f>
        <v>1.5401884566661459E-5</v>
      </c>
      <c r="I2" s="2">
        <f>H2*(1+CAGR!$B62)</f>
        <v>1.5665447587693467E-5</v>
      </c>
      <c r="J2" s="2">
        <f>I2*(1+CAGR!$B62)</f>
        <v>1.5933520801342158E-5</v>
      </c>
      <c r="K2" s="2">
        <f>J2*(1+CAGR!$B62)</f>
        <v>1.6206181387772482E-5</v>
      </c>
      <c r="L2" s="2">
        <f>K2*(1+CAGR!$B62)</f>
        <v>1.6483507847886311E-5</v>
      </c>
      <c r="M2" s="2">
        <f>L2*(1+CAGR!$B62)</f>
        <v>1.6765580025923382E-5</v>
      </c>
      <c r="N2" s="2">
        <f>M2*(1+CAGR!$B62)</f>
        <v>1.7052479132449023E-5</v>
      </c>
      <c r="O2" s="2">
        <f>N2*(1+CAGR!$B62)</f>
        <v>1.7344287767735255E-5</v>
      </c>
      <c r="P2" s="2">
        <f>O2*(1+CAGR!$B62)</f>
        <v>1.7641089945541974E-5</v>
      </c>
      <c r="Q2" s="2">
        <f>P2*(1+CAGR!$B62)</f>
        <v>1.7942971117305117E-5</v>
      </c>
      <c r="R2" s="2">
        <f>Q2*(1+CAGR!$B62)</f>
        <v>1.8250018196738729E-5</v>
      </c>
      <c r="S2" s="2">
        <f>R2*(1+CAGR!$B62)</f>
        <v>1.8562319584858027E-5</v>
      </c>
      <c r="T2" s="2">
        <f>S2*(1+CAGR!$B62)</f>
        <v>1.8879965195430687E-5</v>
      </c>
      <c r="U2" s="2">
        <f>T2*(1+CAGR!$B62)</f>
        <v>1.9203046480863635E-5</v>
      </c>
      <c r="V2" s="2">
        <f>U2*(1+CAGR!$B62)</f>
        <v>1.9531656458532854E-5</v>
      </c>
      <c r="W2" s="2">
        <f>V2*(1+CAGR!$B62)</f>
        <v>1.9865889737563726E-5</v>
      </c>
      <c r="X2" s="2">
        <f>W2*(1+CAGR!$B62)</f>
        <v>2.020584254606968E-5</v>
      </c>
      <c r="Y2" s="2">
        <f>X2*(1+CAGR!$B62)</f>
        <v>2.055161275885693E-5</v>
      </c>
      <c r="Z2" s="2">
        <f>Y2*(1+CAGR!$B62)</f>
        <v>2.0903299925603331E-5</v>
      </c>
      <c r="AA2" s="2">
        <f>Z2*(1+CAGR!$B62)</f>
        <v>2.1261005299519424E-5</v>
      </c>
      <c r="AB2" s="2">
        <f>AA2*(1+CAGR!$B62)</f>
        <v>2.1624831866499955E-5</v>
      </c>
      <c r="AC2" s="2">
        <f>AB2*(1+CAGR!$B62)</f>
        <v>2.1994884374774232E-5</v>
      </c>
      <c r="AD2" s="2">
        <f>AC2*(1+CAGR!$B62)</f>
        <v>2.2371269365063884E-5</v>
      </c>
      <c r="AE2" s="2">
        <f>AD2*(1+CAGR!$B62)</f>
        <v>2.2754095201256677E-5</v>
      </c>
      <c r="AF2" s="2">
        <f t="shared" ref="AF2:BK2" si="0">AE2</f>
        <v>2.2754095201256677E-5</v>
      </c>
      <c r="AG2" s="2">
        <f t="shared" si="0"/>
        <v>2.2754095201256677E-5</v>
      </c>
      <c r="AH2" s="2">
        <f t="shared" si="0"/>
        <v>2.2754095201256677E-5</v>
      </c>
      <c r="AI2" s="2">
        <f t="shared" si="0"/>
        <v>2.2754095201256677E-5</v>
      </c>
      <c r="AJ2" s="2">
        <f t="shared" si="0"/>
        <v>2.2754095201256677E-5</v>
      </c>
      <c r="AK2" s="2">
        <f t="shared" si="0"/>
        <v>2.2754095201256677E-5</v>
      </c>
      <c r="AL2" s="2">
        <f t="shared" si="0"/>
        <v>2.2754095201256677E-5</v>
      </c>
      <c r="AM2" s="2">
        <f t="shared" si="0"/>
        <v>2.2754095201256677E-5</v>
      </c>
      <c r="AN2" s="2">
        <f t="shared" si="0"/>
        <v>2.2754095201256677E-5</v>
      </c>
      <c r="AO2" s="2">
        <f t="shared" si="0"/>
        <v>2.2754095201256677E-5</v>
      </c>
      <c r="AP2" s="2">
        <f t="shared" si="0"/>
        <v>2.2754095201256677E-5</v>
      </c>
      <c r="AQ2" s="2">
        <f t="shared" si="0"/>
        <v>2.2754095201256677E-5</v>
      </c>
      <c r="AR2" s="2">
        <f t="shared" si="0"/>
        <v>2.2754095201256677E-5</v>
      </c>
      <c r="AS2" s="2">
        <f t="shared" si="0"/>
        <v>2.2754095201256677E-5</v>
      </c>
      <c r="AT2" s="2">
        <f t="shared" si="0"/>
        <v>2.2754095201256677E-5</v>
      </c>
      <c r="AU2" s="2">
        <f t="shared" si="0"/>
        <v>2.2754095201256677E-5</v>
      </c>
      <c r="AV2" s="2">
        <f t="shared" si="0"/>
        <v>2.2754095201256677E-5</v>
      </c>
      <c r="AW2" s="2">
        <f t="shared" si="0"/>
        <v>2.2754095201256677E-5</v>
      </c>
      <c r="AX2" s="2">
        <f t="shared" si="0"/>
        <v>2.2754095201256677E-5</v>
      </c>
      <c r="AY2" s="2">
        <f t="shared" si="0"/>
        <v>2.2754095201256677E-5</v>
      </c>
      <c r="AZ2" s="2">
        <f t="shared" si="0"/>
        <v>2.2754095201256677E-5</v>
      </c>
      <c r="BA2" s="2">
        <f t="shared" si="0"/>
        <v>2.2754095201256677E-5</v>
      </c>
      <c r="BB2" s="2">
        <f t="shared" si="0"/>
        <v>2.2754095201256677E-5</v>
      </c>
      <c r="BC2" s="2">
        <f t="shared" si="0"/>
        <v>2.2754095201256677E-5</v>
      </c>
      <c r="BD2" s="2">
        <f t="shared" si="0"/>
        <v>2.2754095201256677E-5</v>
      </c>
      <c r="BE2" s="2">
        <f t="shared" si="0"/>
        <v>2.2754095201256677E-5</v>
      </c>
      <c r="BF2" s="2">
        <f t="shared" si="0"/>
        <v>2.2754095201256677E-5</v>
      </c>
      <c r="BG2" s="2">
        <f t="shared" si="0"/>
        <v>2.2754095201256677E-5</v>
      </c>
      <c r="BH2" s="2">
        <f t="shared" si="0"/>
        <v>2.2754095201256677E-5</v>
      </c>
      <c r="BI2" s="2">
        <f t="shared" si="0"/>
        <v>2.2754095201256677E-5</v>
      </c>
      <c r="BJ2" s="2">
        <f t="shared" si="0"/>
        <v>2.2754095201256677E-5</v>
      </c>
      <c r="BK2" s="2">
        <f t="shared" si="0"/>
        <v>2.2754095201256677E-5</v>
      </c>
      <c r="BL2" s="2">
        <f t="shared" ref="BL2:CC2" si="1">BK2</f>
        <v>2.2754095201256677E-5</v>
      </c>
      <c r="BM2" s="2">
        <f t="shared" si="1"/>
        <v>2.2754095201256677E-5</v>
      </c>
      <c r="BN2" s="2">
        <f t="shared" si="1"/>
        <v>2.2754095201256677E-5</v>
      </c>
      <c r="BO2" s="2">
        <f t="shared" si="1"/>
        <v>2.2754095201256677E-5</v>
      </c>
      <c r="BP2" s="2">
        <f t="shared" si="1"/>
        <v>2.2754095201256677E-5</v>
      </c>
      <c r="BQ2" s="2">
        <f t="shared" si="1"/>
        <v>2.2754095201256677E-5</v>
      </c>
      <c r="BR2" s="2">
        <f t="shared" si="1"/>
        <v>2.2754095201256677E-5</v>
      </c>
      <c r="BS2" s="2">
        <f t="shared" si="1"/>
        <v>2.2754095201256677E-5</v>
      </c>
      <c r="BT2" s="2">
        <f t="shared" si="1"/>
        <v>2.2754095201256677E-5</v>
      </c>
      <c r="BU2" s="2">
        <f t="shared" si="1"/>
        <v>2.2754095201256677E-5</v>
      </c>
      <c r="BV2" s="2">
        <f t="shared" si="1"/>
        <v>2.2754095201256677E-5</v>
      </c>
      <c r="BW2" s="2">
        <f t="shared" si="1"/>
        <v>2.2754095201256677E-5</v>
      </c>
      <c r="BX2" s="2">
        <f t="shared" si="1"/>
        <v>2.2754095201256677E-5</v>
      </c>
      <c r="BY2" s="2">
        <f t="shared" si="1"/>
        <v>2.2754095201256677E-5</v>
      </c>
      <c r="BZ2" s="2">
        <f t="shared" si="1"/>
        <v>2.2754095201256677E-5</v>
      </c>
      <c r="CA2" s="2">
        <f t="shared" si="1"/>
        <v>2.2754095201256677E-5</v>
      </c>
      <c r="CB2" s="2">
        <f t="shared" si="1"/>
        <v>2.2754095201256677E-5</v>
      </c>
      <c r="CC2" s="2">
        <f t="shared" si="1"/>
        <v>2.2754095201256677E-5</v>
      </c>
    </row>
    <row r="3" spans="1:81">
      <c r="A3" s="1" t="s">
        <v>561</v>
      </c>
      <c r="B3">
        <f t="shared" ref="B3:AE3" si="2">B2</f>
        <v>1.3911059287172159E-5</v>
      </c>
      <c r="C3" s="2">
        <f t="shared" si="2"/>
        <v>1.414911072793018E-5</v>
      </c>
      <c r="D3" s="2">
        <f t="shared" si="2"/>
        <v>1.4391235797250708E-5</v>
      </c>
      <c r="E3" s="2">
        <f t="shared" si="2"/>
        <v>1.4637504204645321E-5</v>
      </c>
      <c r="F3" s="2">
        <f t="shared" si="2"/>
        <v>1.4887986852521787E-5</v>
      </c>
      <c r="G3" s="2">
        <f t="shared" si="2"/>
        <v>1.5142755856597373E-5</v>
      </c>
      <c r="H3" s="2">
        <f t="shared" si="2"/>
        <v>1.5401884566661459E-5</v>
      </c>
      <c r="I3" s="2">
        <f t="shared" si="2"/>
        <v>1.5665447587693467E-5</v>
      </c>
      <c r="J3" s="2">
        <f t="shared" si="2"/>
        <v>1.5933520801342158E-5</v>
      </c>
      <c r="K3" s="2">
        <f t="shared" si="2"/>
        <v>1.6206181387772482E-5</v>
      </c>
      <c r="L3" s="2">
        <f t="shared" si="2"/>
        <v>1.6483507847886311E-5</v>
      </c>
      <c r="M3" s="2">
        <f t="shared" si="2"/>
        <v>1.6765580025923382E-5</v>
      </c>
      <c r="N3" s="2">
        <f t="shared" si="2"/>
        <v>1.7052479132449023E-5</v>
      </c>
      <c r="O3" s="2">
        <f t="shared" si="2"/>
        <v>1.7344287767735255E-5</v>
      </c>
      <c r="P3" s="2">
        <f t="shared" si="2"/>
        <v>1.7641089945541974E-5</v>
      </c>
      <c r="Q3" s="2">
        <f t="shared" si="2"/>
        <v>1.7942971117305117E-5</v>
      </c>
      <c r="R3" s="2">
        <f t="shared" si="2"/>
        <v>1.8250018196738729E-5</v>
      </c>
      <c r="S3" s="2">
        <f t="shared" si="2"/>
        <v>1.8562319584858027E-5</v>
      </c>
      <c r="T3" s="2">
        <f t="shared" si="2"/>
        <v>1.8879965195430687E-5</v>
      </c>
      <c r="U3" s="2">
        <f t="shared" si="2"/>
        <v>1.9203046480863635E-5</v>
      </c>
      <c r="V3" s="2">
        <f t="shared" si="2"/>
        <v>1.9531656458532854E-5</v>
      </c>
      <c r="W3" s="2">
        <f t="shared" si="2"/>
        <v>1.9865889737563726E-5</v>
      </c>
      <c r="X3" s="2">
        <f t="shared" si="2"/>
        <v>2.020584254606968E-5</v>
      </c>
      <c r="Y3" s="2">
        <f t="shared" si="2"/>
        <v>2.055161275885693E-5</v>
      </c>
      <c r="Z3" s="2">
        <f t="shared" si="2"/>
        <v>2.0903299925603331E-5</v>
      </c>
      <c r="AA3" s="2">
        <f t="shared" si="2"/>
        <v>2.1261005299519424E-5</v>
      </c>
      <c r="AB3" s="2">
        <f t="shared" si="2"/>
        <v>2.1624831866499955E-5</v>
      </c>
      <c r="AC3" s="2">
        <f t="shared" si="2"/>
        <v>2.1994884374774232E-5</v>
      </c>
      <c r="AD3" s="2">
        <f t="shared" si="2"/>
        <v>2.2371269365063884E-5</v>
      </c>
      <c r="AE3" s="2">
        <f t="shared" si="2"/>
        <v>2.2754095201256677E-5</v>
      </c>
      <c r="AF3" s="2">
        <f t="shared" ref="AF3:BK3" si="3">AE3</f>
        <v>2.2754095201256677E-5</v>
      </c>
      <c r="AG3" s="2">
        <f t="shared" si="3"/>
        <v>2.2754095201256677E-5</v>
      </c>
      <c r="AH3" s="2">
        <f t="shared" si="3"/>
        <v>2.2754095201256677E-5</v>
      </c>
      <c r="AI3" s="2">
        <f t="shared" si="3"/>
        <v>2.2754095201256677E-5</v>
      </c>
      <c r="AJ3" s="2">
        <f t="shared" si="3"/>
        <v>2.2754095201256677E-5</v>
      </c>
      <c r="AK3" s="2">
        <f t="shared" si="3"/>
        <v>2.2754095201256677E-5</v>
      </c>
      <c r="AL3" s="2">
        <f t="shared" si="3"/>
        <v>2.2754095201256677E-5</v>
      </c>
      <c r="AM3" s="2">
        <f t="shared" si="3"/>
        <v>2.2754095201256677E-5</v>
      </c>
      <c r="AN3" s="2">
        <f t="shared" si="3"/>
        <v>2.2754095201256677E-5</v>
      </c>
      <c r="AO3" s="2">
        <f t="shared" si="3"/>
        <v>2.2754095201256677E-5</v>
      </c>
      <c r="AP3" s="2">
        <f t="shared" si="3"/>
        <v>2.2754095201256677E-5</v>
      </c>
      <c r="AQ3" s="2">
        <f t="shared" si="3"/>
        <v>2.2754095201256677E-5</v>
      </c>
      <c r="AR3" s="2">
        <f t="shared" si="3"/>
        <v>2.2754095201256677E-5</v>
      </c>
      <c r="AS3" s="2">
        <f t="shared" si="3"/>
        <v>2.2754095201256677E-5</v>
      </c>
      <c r="AT3" s="2">
        <f t="shared" si="3"/>
        <v>2.2754095201256677E-5</v>
      </c>
      <c r="AU3" s="2">
        <f t="shared" si="3"/>
        <v>2.2754095201256677E-5</v>
      </c>
      <c r="AV3" s="2">
        <f t="shared" si="3"/>
        <v>2.2754095201256677E-5</v>
      </c>
      <c r="AW3" s="2">
        <f t="shared" si="3"/>
        <v>2.2754095201256677E-5</v>
      </c>
      <c r="AX3" s="2">
        <f t="shared" si="3"/>
        <v>2.2754095201256677E-5</v>
      </c>
      <c r="AY3" s="2">
        <f t="shared" si="3"/>
        <v>2.2754095201256677E-5</v>
      </c>
      <c r="AZ3" s="2">
        <f t="shared" si="3"/>
        <v>2.2754095201256677E-5</v>
      </c>
      <c r="BA3" s="2">
        <f t="shared" si="3"/>
        <v>2.2754095201256677E-5</v>
      </c>
      <c r="BB3" s="2">
        <f t="shared" si="3"/>
        <v>2.2754095201256677E-5</v>
      </c>
      <c r="BC3" s="2">
        <f t="shared" si="3"/>
        <v>2.2754095201256677E-5</v>
      </c>
      <c r="BD3" s="2">
        <f t="shared" si="3"/>
        <v>2.2754095201256677E-5</v>
      </c>
      <c r="BE3" s="2">
        <f t="shared" si="3"/>
        <v>2.2754095201256677E-5</v>
      </c>
      <c r="BF3" s="2">
        <f t="shared" si="3"/>
        <v>2.2754095201256677E-5</v>
      </c>
      <c r="BG3" s="2">
        <f t="shared" si="3"/>
        <v>2.2754095201256677E-5</v>
      </c>
      <c r="BH3" s="2">
        <f t="shared" si="3"/>
        <v>2.2754095201256677E-5</v>
      </c>
      <c r="BI3" s="2">
        <f t="shared" si="3"/>
        <v>2.2754095201256677E-5</v>
      </c>
      <c r="BJ3" s="2">
        <f t="shared" si="3"/>
        <v>2.2754095201256677E-5</v>
      </c>
      <c r="BK3" s="2">
        <f t="shared" si="3"/>
        <v>2.2754095201256677E-5</v>
      </c>
      <c r="BL3" s="2">
        <f t="shared" ref="BL3:CC3" si="4">BK3</f>
        <v>2.2754095201256677E-5</v>
      </c>
      <c r="BM3" s="2">
        <f t="shared" si="4"/>
        <v>2.2754095201256677E-5</v>
      </c>
      <c r="BN3" s="2">
        <f t="shared" si="4"/>
        <v>2.2754095201256677E-5</v>
      </c>
      <c r="BO3" s="2">
        <f t="shared" si="4"/>
        <v>2.2754095201256677E-5</v>
      </c>
      <c r="BP3" s="2">
        <f t="shared" si="4"/>
        <v>2.2754095201256677E-5</v>
      </c>
      <c r="BQ3" s="2">
        <f t="shared" si="4"/>
        <v>2.2754095201256677E-5</v>
      </c>
      <c r="BR3" s="2">
        <f t="shared" si="4"/>
        <v>2.2754095201256677E-5</v>
      </c>
      <c r="BS3" s="2">
        <f t="shared" si="4"/>
        <v>2.2754095201256677E-5</v>
      </c>
      <c r="BT3" s="2">
        <f t="shared" si="4"/>
        <v>2.2754095201256677E-5</v>
      </c>
      <c r="BU3" s="2">
        <f t="shared" si="4"/>
        <v>2.2754095201256677E-5</v>
      </c>
      <c r="BV3" s="2">
        <f t="shared" si="4"/>
        <v>2.2754095201256677E-5</v>
      </c>
      <c r="BW3" s="2">
        <f t="shared" si="4"/>
        <v>2.2754095201256677E-5</v>
      </c>
      <c r="BX3" s="2">
        <f t="shared" si="4"/>
        <v>2.2754095201256677E-5</v>
      </c>
      <c r="BY3" s="2">
        <f t="shared" si="4"/>
        <v>2.2754095201256677E-5</v>
      </c>
      <c r="BZ3" s="2">
        <f t="shared" si="4"/>
        <v>2.2754095201256677E-5</v>
      </c>
      <c r="CA3" s="2">
        <f t="shared" si="4"/>
        <v>2.2754095201256677E-5</v>
      </c>
      <c r="CB3" s="2">
        <f t="shared" si="4"/>
        <v>2.2754095201256677E-5</v>
      </c>
      <c r="CC3" s="2">
        <f t="shared" si="4"/>
        <v>2.2754095201256677E-5</v>
      </c>
    </row>
    <row r="4" spans="1:81">
      <c r="A4" s="1" t="s">
        <v>562</v>
      </c>
      <c r="B4">
        <f t="shared" ref="B4:AE4" si="5">B2</f>
        <v>1.3911059287172159E-5</v>
      </c>
      <c r="C4" s="2">
        <f t="shared" si="5"/>
        <v>1.414911072793018E-5</v>
      </c>
      <c r="D4" s="2">
        <f t="shared" si="5"/>
        <v>1.4391235797250708E-5</v>
      </c>
      <c r="E4" s="2">
        <f t="shared" si="5"/>
        <v>1.4637504204645321E-5</v>
      </c>
      <c r="F4" s="2">
        <f t="shared" si="5"/>
        <v>1.4887986852521787E-5</v>
      </c>
      <c r="G4" s="2">
        <f t="shared" si="5"/>
        <v>1.5142755856597373E-5</v>
      </c>
      <c r="H4" s="2">
        <f t="shared" si="5"/>
        <v>1.5401884566661459E-5</v>
      </c>
      <c r="I4" s="2">
        <f t="shared" si="5"/>
        <v>1.5665447587693467E-5</v>
      </c>
      <c r="J4" s="2">
        <f t="shared" si="5"/>
        <v>1.5933520801342158E-5</v>
      </c>
      <c r="K4" s="2">
        <f t="shared" si="5"/>
        <v>1.6206181387772482E-5</v>
      </c>
      <c r="L4" s="2">
        <f t="shared" si="5"/>
        <v>1.6483507847886311E-5</v>
      </c>
      <c r="M4" s="2">
        <f t="shared" si="5"/>
        <v>1.6765580025923382E-5</v>
      </c>
      <c r="N4" s="2">
        <f t="shared" si="5"/>
        <v>1.7052479132449023E-5</v>
      </c>
      <c r="O4" s="2">
        <f t="shared" si="5"/>
        <v>1.7344287767735255E-5</v>
      </c>
      <c r="P4" s="2">
        <f t="shared" si="5"/>
        <v>1.7641089945541974E-5</v>
      </c>
      <c r="Q4" s="2">
        <f t="shared" si="5"/>
        <v>1.7942971117305117E-5</v>
      </c>
      <c r="R4" s="2">
        <f t="shared" si="5"/>
        <v>1.8250018196738729E-5</v>
      </c>
      <c r="S4" s="2">
        <f t="shared" si="5"/>
        <v>1.8562319584858027E-5</v>
      </c>
      <c r="T4" s="2">
        <f t="shared" si="5"/>
        <v>1.8879965195430687E-5</v>
      </c>
      <c r="U4" s="2">
        <f t="shared" si="5"/>
        <v>1.9203046480863635E-5</v>
      </c>
      <c r="V4" s="2">
        <f t="shared" si="5"/>
        <v>1.9531656458532854E-5</v>
      </c>
      <c r="W4" s="2">
        <f t="shared" si="5"/>
        <v>1.9865889737563726E-5</v>
      </c>
      <c r="X4" s="2">
        <f t="shared" si="5"/>
        <v>2.020584254606968E-5</v>
      </c>
      <c r="Y4" s="2">
        <f t="shared" si="5"/>
        <v>2.055161275885693E-5</v>
      </c>
      <c r="Z4" s="2">
        <f t="shared" si="5"/>
        <v>2.0903299925603331E-5</v>
      </c>
      <c r="AA4" s="2">
        <f t="shared" si="5"/>
        <v>2.1261005299519424E-5</v>
      </c>
      <c r="AB4" s="2">
        <f t="shared" si="5"/>
        <v>2.1624831866499955E-5</v>
      </c>
      <c r="AC4" s="2">
        <f t="shared" si="5"/>
        <v>2.1994884374774232E-5</v>
      </c>
      <c r="AD4" s="2">
        <f t="shared" si="5"/>
        <v>2.2371269365063884E-5</v>
      </c>
      <c r="AE4" s="2">
        <f t="shared" si="5"/>
        <v>2.2754095201256677E-5</v>
      </c>
      <c r="AF4" s="2">
        <f t="shared" ref="AF4:BK4" si="6">AE4</f>
        <v>2.2754095201256677E-5</v>
      </c>
      <c r="AG4" s="2">
        <f t="shared" si="6"/>
        <v>2.2754095201256677E-5</v>
      </c>
      <c r="AH4" s="2">
        <f t="shared" si="6"/>
        <v>2.2754095201256677E-5</v>
      </c>
      <c r="AI4" s="2">
        <f t="shared" si="6"/>
        <v>2.2754095201256677E-5</v>
      </c>
      <c r="AJ4" s="2">
        <f t="shared" si="6"/>
        <v>2.2754095201256677E-5</v>
      </c>
      <c r="AK4" s="2">
        <f t="shared" si="6"/>
        <v>2.2754095201256677E-5</v>
      </c>
      <c r="AL4" s="2">
        <f t="shared" si="6"/>
        <v>2.2754095201256677E-5</v>
      </c>
      <c r="AM4" s="2">
        <f t="shared" si="6"/>
        <v>2.2754095201256677E-5</v>
      </c>
      <c r="AN4" s="2">
        <f t="shared" si="6"/>
        <v>2.2754095201256677E-5</v>
      </c>
      <c r="AO4" s="2">
        <f t="shared" si="6"/>
        <v>2.2754095201256677E-5</v>
      </c>
      <c r="AP4" s="2">
        <f t="shared" si="6"/>
        <v>2.2754095201256677E-5</v>
      </c>
      <c r="AQ4" s="2">
        <f t="shared" si="6"/>
        <v>2.2754095201256677E-5</v>
      </c>
      <c r="AR4" s="2">
        <f t="shared" si="6"/>
        <v>2.2754095201256677E-5</v>
      </c>
      <c r="AS4" s="2">
        <f t="shared" si="6"/>
        <v>2.2754095201256677E-5</v>
      </c>
      <c r="AT4" s="2">
        <f t="shared" si="6"/>
        <v>2.2754095201256677E-5</v>
      </c>
      <c r="AU4" s="2">
        <f t="shared" si="6"/>
        <v>2.2754095201256677E-5</v>
      </c>
      <c r="AV4" s="2">
        <f t="shared" si="6"/>
        <v>2.2754095201256677E-5</v>
      </c>
      <c r="AW4" s="2">
        <f t="shared" si="6"/>
        <v>2.2754095201256677E-5</v>
      </c>
      <c r="AX4" s="2">
        <f t="shared" si="6"/>
        <v>2.2754095201256677E-5</v>
      </c>
      <c r="AY4" s="2">
        <f t="shared" si="6"/>
        <v>2.2754095201256677E-5</v>
      </c>
      <c r="AZ4" s="2">
        <f t="shared" si="6"/>
        <v>2.2754095201256677E-5</v>
      </c>
      <c r="BA4" s="2">
        <f t="shared" si="6"/>
        <v>2.2754095201256677E-5</v>
      </c>
      <c r="BB4" s="2">
        <f t="shared" si="6"/>
        <v>2.2754095201256677E-5</v>
      </c>
      <c r="BC4" s="2">
        <f t="shared" si="6"/>
        <v>2.2754095201256677E-5</v>
      </c>
      <c r="BD4" s="2">
        <f t="shared" si="6"/>
        <v>2.2754095201256677E-5</v>
      </c>
      <c r="BE4" s="2">
        <f t="shared" si="6"/>
        <v>2.2754095201256677E-5</v>
      </c>
      <c r="BF4" s="2">
        <f t="shared" si="6"/>
        <v>2.2754095201256677E-5</v>
      </c>
      <c r="BG4" s="2">
        <f t="shared" si="6"/>
        <v>2.2754095201256677E-5</v>
      </c>
      <c r="BH4" s="2">
        <f t="shared" si="6"/>
        <v>2.2754095201256677E-5</v>
      </c>
      <c r="BI4" s="2">
        <f t="shared" si="6"/>
        <v>2.2754095201256677E-5</v>
      </c>
      <c r="BJ4" s="2">
        <f t="shared" si="6"/>
        <v>2.2754095201256677E-5</v>
      </c>
      <c r="BK4" s="2">
        <f t="shared" si="6"/>
        <v>2.2754095201256677E-5</v>
      </c>
      <c r="BL4" s="2">
        <f t="shared" ref="BL4:CC4" si="7">BK4</f>
        <v>2.2754095201256677E-5</v>
      </c>
      <c r="BM4" s="2">
        <f t="shared" si="7"/>
        <v>2.2754095201256677E-5</v>
      </c>
      <c r="BN4" s="2">
        <f t="shared" si="7"/>
        <v>2.2754095201256677E-5</v>
      </c>
      <c r="BO4" s="2">
        <f t="shared" si="7"/>
        <v>2.2754095201256677E-5</v>
      </c>
      <c r="BP4" s="2">
        <f t="shared" si="7"/>
        <v>2.2754095201256677E-5</v>
      </c>
      <c r="BQ4" s="2">
        <f t="shared" si="7"/>
        <v>2.2754095201256677E-5</v>
      </c>
      <c r="BR4" s="2">
        <f t="shared" si="7"/>
        <v>2.2754095201256677E-5</v>
      </c>
      <c r="BS4" s="2">
        <f t="shared" si="7"/>
        <v>2.2754095201256677E-5</v>
      </c>
      <c r="BT4" s="2">
        <f t="shared" si="7"/>
        <v>2.2754095201256677E-5</v>
      </c>
      <c r="BU4" s="2">
        <f t="shared" si="7"/>
        <v>2.2754095201256677E-5</v>
      </c>
      <c r="BV4" s="2">
        <f t="shared" si="7"/>
        <v>2.2754095201256677E-5</v>
      </c>
      <c r="BW4" s="2">
        <f t="shared" si="7"/>
        <v>2.2754095201256677E-5</v>
      </c>
      <c r="BX4" s="2">
        <f t="shared" si="7"/>
        <v>2.2754095201256677E-5</v>
      </c>
      <c r="BY4" s="2">
        <f t="shared" si="7"/>
        <v>2.2754095201256677E-5</v>
      </c>
      <c r="BZ4" s="2">
        <f t="shared" si="7"/>
        <v>2.2754095201256677E-5</v>
      </c>
      <c r="CA4" s="2">
        <f t="shared" si="7"/>
        <v>2.2754095201256677E-5</v>
      </c>
      <c r="CB4" s="2">
        <f t="shared" si="7"/>
        <v>2.2754095201256677E-5</v>
      </c>
      <c r="CC4" s="2">
        <f t="shared" si="7"/>
        <v>2.2754095201256677E-5</v>
      </c>
    </row>
    <row r="5" spans="1:81">
      <c r="A5" s="1" t="s">
        <v>563</v>
      </c>
      <c r="B5">
        <f t="shared" ref="B5:AE5" si="8">B2</f>
        <v>1.3911059287172159E-5</v>
      </c>
      <c r="C5" s="2">
        <f t="shared" si="8"/>
        <v>1.414911072793018E-5</v>
      </c>
      <c r="D5" s="2">
        <f t="shared" si="8"/>
        <v>1.4391235797250708E-5</v>
      </c>
      <c r="E5" s="2">
        <f t="shared" si="8"/>
        <v>1.4637504204645321E-5</v>
      </c>
      <c r="F5" s="2">
        <f t="shared" si="8"/>
        <v>1.4887986852521787E-5</v>
      </c>
      <c r="G5" s="2">
        <f t="shared" si="8"/>
        <v>1.5142755856597373E-5</v>
      </c>
      <c r="H5" s="2">
        <f t="shared" si="8"/>
        <v>1.5401884566661459E-5</v>
      </c>
      <c r="I5" s="2">
        <f t="shared" si="8"/>
        <v>1.5665447587693467E-5</v>
      </c>
      <c r="J5" s="2">
        <f t="shared" si="8"/>
        <v>1.5933520801342158E-5</v>
      </c>
      <c r="K5" s="2">
        <f t="shared" si="8"/>
        <v>1.6206181387772482E-5</v>
      </c>
      <c r="L5" s="2">
        <f t="shared" si="8"/>
        <v>1.6483507847886311E-5</v>
      </c>
      <c r="M5" s="2">
        <f t="shared" si="8"/>
        <v>1.6765580025923382E-5</v>
      </c>
      <c r="N5" s="2">
        <f t="shared" si="8"/>
        <v>1.7052479132449023E-5</v>
      </c>
      <c r="O5" s="2">
        <f t="shared" si="8"/>
        <v>1.7344287767735255E-5</v>
      </c>
      <c r="P5" s="2">
        <f t="shared" si="8"/>
        <v>1.7641089945541974E-5</v>
      </c>
      <c r="Q5" s="2">
        <f t="shared" si="8"/>
        <v>1.7942971117305117E-5</v>
      </c>
      <c r="R5" s="2">
        <f t="shared" si="8"/>
        <v>1.8250018196738729E-5</v>
      </c>
      <c r="S5" s="2">
        <f t="shared" si="8"/>
        <v>1.8562319584858027E-5</v>
      </c>
      <c r="T5" s="2">
        <f t="shared" si="8"/>
        <v>1.8879965195430687E-5</v>
      </c>
      <c r="U5" s="2">
        <f t="shared" si="8"/>
        <v>1.9203046480863635E-5</v>
      </c>
      <c r="V5" s="2">
        <f t="shared" si="8"/>
        <v>1.9531656458532854E-5</v>
      </c>
      <c r="W5" s="2">
        <f t="shared" si="8"/>
        <v>1.9865889737563726E-5</v>
      </c>
      <c r="X5" s="2">
        <f t="shared" si="8"/>
        <v>2.020584254606968E-5</v>
      </c>
      <c r="Y5" s="2">
        <f t="shared" si="8"/>
        <v>2.055161275885693E-5</v>
      </c>
      <c r="Z5" s="2">
        <f t="shared" si="8"/>
        <v>2.0903299925603331E-5</v>
      </c>
      <c r="AA5" s="2">
        <f t="shared" si="8"/>
        <v>2.1261005299519424E-5</v>
      </c>
      <c r="AB5" s="2">
        <f t="shared" si="8"/>
        <v>2.1624831866499955E-5</v>
      </c>
      <c r="AC5" s="2">
        <f t="shared" si="8"/>
        <v>2.1994884374774232E-5</v>
      </c>
      <c r="AD5" s="2">
        <f t="shared" si="8"/>
        <v>2.2371269365063884E-5</v>
      </c>
      <c r="AE5" s="2">
        <f t="shared" si="8"/>
        <v>2.2754095201256677E-5</v>
      </c>
      <c r="AF5" s="2">
        <f t="shared" ref="AF5:BK5" si="9">AE5</f>
        <v>2.2754095201256677E-5</v>
      </c>
      <c r="AG5" s="2">
        <f t="shared" si="9"/>
        <v>2.2754095201256677E-5</v>
      </c>
      <c r="AH5" s="2">
        <f t="shared" si="9"/>
        <v>2.2754095201256677E-5</v>
      </c>
      <c r="AI5" s="2">
        <f t="shared" si="9"/>
        <v>2.2754095201256677E-5</v>
      </c>
      <c r="AJ5" s="2">
        <f t="shared" si="9"/>
        <v>2.2754095201256677E-5</v>
      </c>
      <c r="AK5" s="2">
        <f t="shared" si="9"/>
        <v>2.2754095201256677E-5</v>
      </c>
      <c r="AL5" s="2">
        <f t="shared" si="9"/>
        <v>2.2754095201256677E-5</v>
      </c>
      <c r="AM5" s="2">
        <f t="shared" si="9"/>
        <v>2.2754095201256677E-5</v>
      </c>
      <c r="AN5" s="2">
        <f t="shared" si="9"/>
        <v>2.2754095201256677E-5</v>
      </c>
      <c r="AO5" s="2">
        <f t="shared" si="9"/>
        <v>2.2754095201256677E-5</v>
      </c>
      <c r="AP5" s="2">
        <f t="shared" si="9"/>
        <v>2.2754095201256677E-5</v>
      </c>
      <c r="AQ5" s="2">
        <f t="shared" si="9"/>
        <v>2.2754095201256677E-5</v>
      </c>
      <c r="AR5" s="2">
        <f t="shared" si="9"/>
        <v>2.2754095201256677E-5</v>
      </c>
      <c r="AS5" s="2">
        <f t="shared" si="9"/>
        <v>2.2754095201256677E-5</v>
      </c>
      <c r="AT5" s="2">
        <f t="shared" si="9"/>
        <v>2.2754095201256677E-5</v>
      </c>
      <c r="AU5" s="2">
        <f t="shared" si="9"/>
        <v>2.2754095201256677E-5</v>
      </c>
      <c r="AV5" s="2">
        <f t="shared" si="9"/>
        <v>2.2754095201256677E-5</v>
      </c>
      <c r="AW5" s="2">
        <f t="shared" si="9"/>
        <v>2.2754095201256677E-5</v>
      </c>
      <c r="AX5" s="2">
        <f t="shared" si="9"/>
        <v>2.2754095201256677E-5</v>
      </c>
      <c r="AY5" s="2">
        <f t="shared" si="9"/>
        <v>2.2754095201256677E-5</v>
      </c>
      <c r="AZ5" s="2">
        <f t="shared" si="9"/>
        <v>2.2754095201256677E-5</v>
      </c>
      <c r="BA5" s="2">
        <f t="shared" si="9"/>
        <v>2.2754095201256677E-5</v>
      </c>
      <c r="BB5" s="2">
        <f t="shared" si="9"/>
        <v>2.2754095201256677E-5</v>
      </c>
      <c r="BC5" s="2">
        <f t="shared" si="9"/>
        <v>2.2754095201256677E-5</v>
      </c>
      <c r="BD5" s="2">
        <f t="shared" si="9"/>
        <v>2.2754095201256677E-5</v>
      </c>
      <c r="BE5" s="2">
        <f t="shared" si="9"/>
        <v>2.2754095201256677E-5</v>
      </c>
      <c r="BF5" s="2">
        <f t="shared" si="9"/>
        <v>2.2754095201256677E-5</v>
      </c>
      <c r="BG5" s="2">
        <f t="shared" si="9"/>
        <v>2.2754095201256677E-5</v>
      </c>
      <c r="BH5" s="2">
        <f t="shared" si="9"/>
        <v>2.2754095201256677E-5</v>
      </c>
      <c r="BI5" s="2">
        <f t="shared" si="9"/>
        <v>2.2754095201256677E-5</v>
      </c>
      <c r="BJ5" s="2">
        <f t="shared" si="9"/>
        <v>2.2754095201256677E-5</v>
      </c>
      <c r="BK5" s="2">
        <f t="shared" si="9"/>
        <v>2.2754095201256677E-5</v>
      </c>
      <c r="BL5" s="2">
        <f t="shared" ref="BL5:CC5" si="10">BK5</f>
        <v>2.2754095201256677E-5</v>
      </c>
      <c r="BM5" s="2">
        <f t="shared" si="10"/>
        <v>2.2754095201256677E-5</v>
      </c>
      <c r="BN5" s="2">
        <f t="shared" si="10"/>
        <v>2.2754095201256677E-5</v>
      </c>
      <c r="BO5" s="2">
        <f t="shared" si="10"/>
        <v>2.2754095201256677E-5</v>
      </c>
      <c r="BP5" s="2">
        <f t="shared" si="10"/>
        <v>2.2754095201256677E-5</v>
      </c>
      <c r="BQ5" s="2">
        <f t="shared" si="10"/>
        <v>2.2754095201256677E-5</v>
      </c>
      <c r="BR5" s="2">
        <f t="shared" si="10"/>
        <v>2.2754095201256677E-5</v>
      </c>
      <c r="BS5" s="2">
        <f t="shared" si="10"/>
        <v>2.2754095201256677E-5</v>
      </c>
      <c r="BT5" s="2">
        <f t="shared" si="10"/>
        <v>2.2754095201256677E-5</v>
      </c>
      <c r="BU5" s="2">
        <f t="shared" si="10"/>
        <v>2.2754095201256677E-5</v>
      </c>
      <c r="BV5" s="2">
        <f t="shared" si="10"/>
        <v>2.2754095201256677E-5</v>
      </c>
      <c r="BW5" s="2">
        <f t="shared" si="10"/>
        <v>2.2754095201256677E-5</v>
      </c>
      <c r="BX5" s="2">
        <f t="shared" si="10"/>
        <v>2.2754095201256677E-5</v>
      </c>
      <c r="BY5" s="2">
        <f t="shared" si="10"/>
        <v>2.2754095201256677E-5</v>
      </c>
      <c r="BZ5" s="2">
        <f t="shared" si="10"/>
        <v>2.2754095201256677E-5</v>
      </c>
      <c r="CA5" s="2">
        <f t="shared" si="10"/>
        <v>2.2754095201256677E-5</v>
      </c>
      <c r="CB5" s="2">
        <f t="shared" si="10"/>
        <v>2.2754095201256677E-5</v>
      </c>
      <c r="CC5" s="2">
        <f t="shared" si="10"/>
        <v>2.2754095201256677E-5</v>
      </c>
    </row>
    <row r="6" spans="1:81">
      <c r="A6" s="1" t="s">
        <v>564</v>
      </c>
      <c r="B6">
        <f t="shared" ref="B6:AE6" si="11">B2</f>
        <v>1.3911059287172159E-5</v>
      </c>
      <c r="C6" s="2">
        <f t="shared" si="11"/>
        <v>1.414911072793018E-5</v>
      </c>
      <c r="D6" s="2">
        <f t="shared" si="11"/>
        <v>1.4391235797250708E-5</v>
      </c>
      <c r="E6" s="2">
        <f t="shared" si="11"/>
        <v>1.4637504204645321E-5</v>
      </c>
      <c r="F6" s="2">
        <f t="shared" si="11"/>
        <v>1.4887986852521787E-5</v>
      </c>
      <c r="G6" s="2">
        <f t="shared" si="11"/>
        <v>1.5142755856597373E-5</v>
      </c>
      <c r="H6" s="2">
        <f t="shared" si="11"/>
        <v>1.5401884566661459E-5</v>
      </c>
      <c r="I6" s="2">
        <f t="shared" si="11"/>
        <v>1.5665447587693467E-5</v>
      </c>
      <c r="J6" s="2">
        <f t="shared" si="11"/>
        <v>1.5933520801342158E-5</v>
      </c>
      <c r="K6" s="2">
        <f t="shared" si="11"/>
        <v>1.6206181387772482E-5</v>
      </c>
      <c r="L6" s="2">
        <f t="shared" si="11"/>
        <v>1.6483507847886311E-5</v>
      </c>
      <c r="M6" s="2">
        <f t="shared" si="11"/>
        <v>1.6765580025923382E-5</v>
      </c>
      <c r="N6" s="2">
        <f t="shared" si="11"/>
        <v>1.7052479132449023E-5</v>
      </c>
      <c r="O6" s="2">
        <f t="shared" si="11"/>
        <v>1.7344287767735255E-5</v>
      </c>
      <c r="P6" s="2">
        <f t="shared" si="11"/>
        <v>1.7641089945541974E-5</v>
      </c>
      <c r="Q6" s="2">
        <f t="shared" si="11"/>
        <v>1.7942971117305117E-5</v>
      </c>
      <c r="R6" s="2">
        <f t="shared" si="11"/>
        <v>1.8250018196738729E-5</v>
      </c>
      <c r="S6" s="2">
        <f t="shared" si="11"/>
        <v>1.8562319584858027E-5</v>
      </c>
      <c r="T6" s="2">
        <f t="shared" si="11"/>
        <v>1.8879965195430687E-5</v>
      </c>
      <c r="U6" s="2">
        <f t="shared" si="11"/>
        <v>1.9203046480863635E-5</v>
      </c>
      <c r="V6" s="2">
        <f t="shared" si="11"/>
        <v>1.9531656458532854E-5</v>
      </c>
      <c r="W6" s="2">
        <f t="shared" si="11"/>
        <v>1.9865889737563726E-5</v>
      </c>
      <c r="X6" s="2">
        <f t="shared" si="11"/>
        <v>2.020584254606968E-5</v>
      </c>
      <c r="Y6" s="2">
        <f t="shared" si="11"/>
        <v>2.055161275885693E-5</v>
      </c>
      <c r="Z6" s="2">
        <f t="shared" si="11"/>
        <v>2.0903299925603331E-5</v>
      </c>
      <c r="AA6" s="2">
        <f t="shared" si="11"/>
        <v>2.1261005299519424E-5</v>
      </c>
      <c r="AB6" s="2">
        <f t="shared" si="11"/>
        <v>2.1624831866499955E-5</v>
      </c>
      <c r="AC6" s="2">
        <f t="shared" si="11"/>
        <v>2.1994884374774232E-5</v>
      </c>
      <c r="AD6" s="2">
        <f t="shared" si="11"/>
        <v>2.2371269365063884E-5</v>
      </c>
      <c r="AE6" s="2">
        <f t="shared" si="11"/>
        <v>2.2754095201256677E-5</v>
      </c>
      <c r="AF6" s="2">
        <f t="shared" ref="AF6:BK6" si="12">AE6</f>
        <v>2.2754095201256677E-5</v>
      </c>
      <c r="AG6" s="2">
        <f t="shared" si="12"/>
        <v>2.2754095201256677E-5</v>
      </c>
      <c r="AH6" s="2">
        <f t="shared" si="12"/>
        <v>2.2754095201256677E-5</v>
      </c>
      <c r="AI6" s="2">
        <f t="shared" si="12"/>
        <v>2.2754095201256677E-5</v>
      </c>
      <c r="AJ6" s="2">
        <f t="shared" si="12"/>
        <v>2.2754095201256677E-5</v>
      </c>
      <c r="AK6" s="2">
        <f t="shared" si="12"/>
        <v>2.2754095201256677E-5</v>
      </c>
      <c r="AL6" s="2">
        <f t="shared" si="12"/>
        <v>2.2754095201256677E-5</v>
      </c>
      <c r="AM6" s="2">
        <f t="shared" si="12"/>
        <v>2.2754095201256677E-5</v>
      </c>
      <c r="AN6" s="2">
        <f t="shared" si="12"/>
        <v>2.2754095201256677E-5</v>
      </c>
      <c r="AO6" s="2">
        <f t="shared" si="12"/>
        <v>2.2754095201256677E-5</v>
      </c>
      <c r="AP6" s="2">
        <f t="shared" si="12"/>
        <v>2.2754095201256677E-5</v>
      </c>
      <c r="AQ6" s="2">
        <f t="shared" si="12"/>
        <v>2.2754095201256677E-5</v>
      </c>
      <c r="AR6" s="2">
        <f t="shared" si="12"/>
        <v>2.2754095201256677E-5</v>
      </c>
      <c r="AS6" s="2">
        <f t="shared" si="12"/>
        <v>2.2754095201256677E-5</v>
      </c>
      <c r="AT6" s="2">
        <f t="shared" si="12"/>
        <v>2.2754095201256677E-5</v>
      </c>
      <c r="AU6" s="2">
        <f t="shared" si="12"/>
        <v>2.2754095201256677E-5</v>
      </c>
      <c r="AV6" s="2">
        <f t="shared" si="12"/>
        <v>2.2754095201256677E-5</v>
      </c>
      <c r="AW6" s="2">
        <f t="shared" si="12"/>
        <v>2.2754095201256677E-5</v>
      </c>
      <c r="AX6" s="2">
        <f t="shared" si="12"/>
        <v>2.2754095201256677E-5</v>
      </c>
      <c r="AY6" s="2">
        <f t="shared" si="12"/>
        <v>2.2754095201256677E-5</v>
      </c>
      <c r="AZ6" s="2">
        <f t="shared" si="12"/>
        <v>2.2754095201256677E-5</v>
      </c>
      <c r="BA6" s="2">
        <f t="shared" si="12"/>
        <v>2.2754095201256677E-5</v>
      </c>
      <c r="BB6" s="2">
        <f t="shared" si="12"/>
        <v>2.2754095201256677E-5</v>
      </c>
      <c r="BC6" s="2">
        <f t="shared" si="12"/>
        <v>2.2754095201256677E-5</v>
      </c>
      <c r="BD6" s="2">
        <f t="shared" si="12"/>
        <v>2.2754095201256677E-5</v>
      </c>
      <c r="BE6" s="2">
        <f t="shared" si="12"/>
        <v>2.2754095201256677E-5</v>
      </c>
      <c r="BF6" s="2">
        <f t="shared" si="12"/>
        <v>2.2754095201256677E-5</v>
      </c>
      <c r="BG6" s="2">
        <f t="shared" si="12"/>
        <v>2.2754095201256677E-5</v>
      </c>
      <c r="BH6" s="2">
        <f t="shared" si="12"/>
        <v>2.2754095201256677E-5</v>
      </c>
      <c r="BI6" s="2">
        <f t="shared" si="12"/>
        <v>2.2754095201256677E-5</v>
      </c>
      <c r="BJ6" s="2">
        <f t="shared" si="12"/>
        <v>2.2754095201256677E-5</v>
      </c>
      <c r="BK6" s="2">
        <f t="shared" si="12"/>
        <v>2.2754095201256677E-5</v>
      </c>
      <c r="BL6" s="2">
        <f t="shared" ref="BL6:CC6" si="13">BK6</f>
        <v>2.2754095201256677E-5</v>
      </c>
      <c r="BM6" s="2">
        <f t="shared" si="13"/>
        <v>2.2754095201256677E-5</v>
      </c>
      <c r="BN6" s="2">
        <f t="shared" si="13"/>
        <v>2.2754095201256677E-5</v>
      </c>
      <c r="BO6" s="2">
        <f t="shared" si="13"/>
        <v>2.2754095201256677E-5</v>
      </c>
      <c r="BP6" s="2">
        <f t="shared" si="13"/>
        <v>2.2754095201256677E-5</v>
      </c>
      <c r="BQ6" s="2">
        <f t="shared" si="13"/>
        <v>2.2754095201256677E-5</v>
      </c>
      <c r="BR6" s="2">
        <f t="shared" si="13"/>
        <v>2.2754095201256677E-5</v>
      </c>
      <c r="BS6" s="2">
        <f t="shared" si="13"/>
        <v>2.2754095201256677E-5</v>
      </c>
      <c r="BT6" s="2">
        <f t="shared" si="13"/>
        <v>2.2754095201256677E-5</v>
      </c>
      <c r="BU6" s="2">
        <f t="shared" si="13"/>
        <v>2.2754095201256677E-5</v>
      </c>
      <c r="BV6" s="2">
        <f t="shared" si="13"/>
        <v>2.2754095201256677E-5</v>
      </c>
      <c r="BW6" s="2">
        <f t="shared" si="13"/>
        <v>2.2754095201256677E-5</v>
      </c>
      <c r="BX6" s="2">
        <f t="shared" si="13"/>
        <v>2.2754095201256677E-5</v>
      </c>
      <c r="BY6" s="2">
        <f t="shared" si="13"/>
        <v>2.2754095201256677E-5</v>
      </c>
      <c r="BZ6" s="2">
        <f t="shared" si="13"/>
        <v>2.2754095201256677E-5</v>
      </c>
      <c r="CA6" s="2">
        <f t="shared" si="13"/>
        <v>2.2754095201256677E-5</v>
      </c>
      <c r="CB6" s="2">
        <f t="shared" si="13"/>
        <v>2.2754095201256677E-5</v>
      </c>
      <c r="CC6" s="2">
        <f t="shared" si="13"/>
        <v>2.2754095201256677E-5</v>
      </c>
    </row>
    <row r="7" spans="1:81">
      <c r="A7" s="1" t="s">
        <v>565</v>
      </c>
      <c r="B7">
        <f t="shared" ref="B7:AE7" si="14">B2</f>
        <v>1.3911059287172159E-5</v>
      </c>
      <c r="C7" s="2">
        <f t="shared" si="14"/>
        <v>1.414911072793018E-5</v>
      </c>
      <c r="D7" s="2">
        <f t="shared" si="14"/>
        <v>1.4391235797250708E-5</v>
      </c>
      <c r="E7" s="2">
        <f t="shared" si="14"/>
        <v>1.4637504204645321E-5</v>
      </c>
      <c r="F7" s="2">
        <f t="shared" si="14"/>
        <v>1.4887986852521787E-5</v>
      </c>
      <c r="G7" s="2">
        <f t="shared" si="14"/>
        <v>1.5142755856597373E-5</v>
      </c>
      <c r="H7" s="2">
        <f t="shared" si="14"/>
        <v>1.5401884566661459E-5</v>
      </c>
      <c r="I7" s="2">
        <f t="shared" si="14"/>
        <v>1.5665447587693467E-5</v>
      </c>
      <c r="J7" s="2">
        <f t="shared" si="14"/>
        <v>1.5933520801342158E-5</v>
      </c>
      <c r="K7" s="2">
        <f t="shared" si="14"/>
        <v>1.6206181387772482E-5</v>
      </c>
      <c r="L7" s="2">
        <f t="shared" si="14"/>
        <v>1.6483507847886311E-5</v>
      </c>
      <c r="M7" s="2">
        <f t="shared" si="14"/>
        <v>1.6765580025923382E-5</v>
      </c>
      <c r="N7" s="2">
        <f t="shared" si="14"/>
        <v>1.7052479132449023E-5</v>
      </c>
      <c r="O7" s="2">
        <f t="shared" si="14"/>
        <v>1.7344287767735255E-5</v>
      </c>
      <c r="P7" s="2">
        <f t="shared" si="14"/>
        <v>1.7641089945541974E-5</v>
      </c>
      <c r="Q7" s="2">
        <f t="shared" si="14"/>
        <v>1.7942971117305117E-5</v>
      </c>
      <c r="R7" s="2">
        <f t="shared" si="14"/>
        <v>1.8250018196738729E-5</v>
      </c>
      <c r="S7" s="2">
        <f t="shared" si="14"/>
        <v>1.8562319584858027E-5</v>
      </c>
      <c r="T7" s="2">
        <f t="shared" si="14"/>
        <v>1.8879965195430687E-5</v>
      </c>
      <c r="U7" s="2">
        <f t="shared" si="14"/>
        <v>1.9203046480863635E-5</v>
      </c>
      <c r="V7" s="2">
        <f t="shared" si="14"/>
        <v>1.9531656458532854E-5</v>
      </c>
      <c r="W7" s="2">
        <f t="shared" si="14"/>
        <v>1.9865889737563726E-5</v>
      </c>
      <c r="X7" s="2">
        <f t="shared" si="14"/>
        <v>2.020584254606968E-5</v>
      </c>
      <c r="Y7" s="2">
        <f t="shared" si="14"/>
        <v>2.055161275885693E-5</v>
      </c>
      <c r="Z7" s="2">
        <f t="shared" si="14"/>
        <v>2.0903299925603331E-5</v>
      </c>
      <c r="AA7" s="2">
        <f t="shared" si="14"/>
        <v>2.1261005299519424E-5</v>
      </c>
      <c r="AB7" s="2">
        <f t="shared" si="14"/>
        <v>2.1624831866499955E-5</v>
      </c>
      <c r="AC7" s="2">
        <f t="shared" si="14"/>
        <v>2.1994884374774232E-5</v>
      </c>
      <c r="AD7" s="2">
        <f t="shared" si="14"/>
        <v>2.2371269365063884E-5</v>
      </c>
      <c r="AE7" s="2">
        <f t="shared" si="14"/>
        <v>2.2754095201256677E-5</v>
      </c>
      <c r="AF7" s="2">
        <f t="shared" ref="AF7:BK7" si="15">AE7</f>
        <v>2.2754095201256677E-5</v>
      </c>
      <c r="AG7" s="2">
        <f t="shared" si="15"/>
        <v>2.2754095201256677E-5</v>
      </c>
      <c r="AH7" s="2">
        <f t="shared" si="15"/>
        <v>2.2754095201256677E-5</v>
      </c>
      <c r="AI7" s="2">
        <f t="shared" si="15"/>
        <v>2.2754095201256677E-5</v>
      </c>
      <c r="AJ7" s="2">
        <f t="shared" si="15"/>
        <v>2.2754095201256677E-5</v>
      </c>
      <c r="AK7" s="2">
        <f t="shared" si="15"/>
        <v>2.2754095201256677E-5</v>
      </c>
      <c r="AL7" s="2">
        <f t="shared" si="15"/>
        <v>2.2754095201256677E-5</v>
      </c>
      <c r="AM7" s="2">
        <f t="shared" si="15"/>
        <v>2.2754095201256677E-5</v>
      </c>
      <c r="AN7" s="2">
        <f t="shared" si="15"/>
        <v>2.2754095201256677E-5</v>
      </c>
      <c r="AO7" s="2">
        <f t="shared" si="15"/>
        <v>2.2754095201256677E-5</v>
      </c>
      <c r="AP7" s="2">
        <f t="shared" si="15"/>
        <v>2.2754095201256677E-5</v>
      </c>
      <c r="AQ7" s="2">
        <f t="shared" si="15"/>
        <v>2.2754095201256677E-5</v>
      </c>
      <c r="AR7" s="2">
        <f t="shared" si="15"/>
        <v>2.2754095201256677E-5</v>
      </c>
      <c r="AS7" s="2">
        <f t="shared" si="15"/>
        <v>2.2754095201256677E-5</v>
      </c>
      <c r="AT7" s="2">
        <f t="shared" si="15"/>
        <v>2.2754095201256677E-5</v>
      </c>
      <c r="AU7" s="2">
        <f t="shared" si="15"/>
        <v>2.2754095201256677E-5</v>
      </c>
      <c r="AV7" s="2">
        <f t="shared" si="15"/>
        <v>2.2754095201256677E-5</v>
      </c>
      <c r="AW7" s="2">
        <f t="shared" si="15"/>
        <v>2.2754095201256677E-5</v>
      </c>
      <c r="AX7" s="2">
        <f t="shared" si="15"/>
        <v>2.2754095201256677E-5</v>
      </c>
      <c r="AY7" s="2">
        <f t="shared" si="15"/>
        <v>2.2754095201256677E-5</v>
      </c>
      <c r="AZ7" s="2">
        <f t="shared" si="15"/>
        <v>2.2754095201256677E-5</v>
      </c>
      <c r="BA7" s="2">
        <f t="shared" si="15"/>
        <v>2.2754095201256677E-5</v>
      </c>
      <c r="BB7" s="2">
        <f t="shared" si="15"/>
        <v>2.2754095201256677E-5</v>
      </c>
      <c r="BC7" s="2">
        <f t="shared" si="15"/>
        <v>2.2754095201256677E-5</v>
      </c>
      <c r="BD7" s="2">
        <f t="shared" si="15"/>
        <v>2.2754095201256677E-5</v>
      </c>
      <c r="BE7" s="2">
        <f t="shared" si="15"/>
        <v>2.2754095201256677E-5</v>
      </c>
      <c r="BF7" s="2">
        <f t="shared" si="15"/>
        <v>2.2754095201256677E-5</v>
      </c>
      <c r="BG7" s="2">
        <f t="shared" si="15"/>
        <v>2.2754095201256677E-5</v>
      </c>
      <c r="BH7" s="2">
        <f t="shared" si="15"/>
        <v>2.2754095201256677E-5</v>
      </c>
      <c r="BI7" s="2">
        <f t="shared" si="15"/>
        <v>2.2754095201256677E-5</v>
      </c>
      <c r="BJ7" s="2">
        <f t="shared" si="15"/>
        <v>2.2754095201256677E-5</v>
      </c>
      <c r="BK7" s="2">
        <f t="shared" si="15"/>
        <v>2.2754095201256677E-5</v>
      </c>
      <c r="BL7" s="2">
        <f t="shared" ref="BL7:CC7" si="16">BK7</f>
        <v>2.2754095201256677E-5</v>
      </c>
      <c r="BM7" s="2">
        <f t="shared" si="16"/>
        <v>2.2754095201256677E-5</v>
      </c>
      <c r="BN7" s="2">
        <f t="shared" si="16"/>
        <v>2.2754095201256677E-5</v>
      </c>
      <c r="BO7" s="2">
        <f t="shared" si="16"/>
        <v>2.2754095201256677E-5</v>
      </c>
      <c r="BP7" s="2">
        <f t="shared" si="16"/>
        <v>2.2754095201256677E-5</v>
      </c>
      <c r="BQ7" s="2">
        <f t="shared" si="16"/>
        <v>2.2754095201256677E-5</v>
      </c>
      <c r="BR7" s="2">
        <f t="shared" si="16"/>
        <v>2.2754095201256677E-5</v>
      </c>
      <c r="BS7" s="2">
        <f t="shared" si="16"/>
        <v>2.2754095201256677E-5</v>
      </c>
      <c r="BT7" s="2">
        <f t="shared" si="16"/>
        <v>2.2754095201256677E-5</v>
      </c>
      <c r="BU7" s="2">
        <f t="shared" si="16"/>
        <v>2.2754095201256677E-5</v>
      </c>
      <c r="BV7" s="2">
        <f t="shared" si="16"/>
        <v>2.2754095201256677E-5</v>
      </c>
      <c r="BW7" s="2">
        <f t="shared" si="16"/>
        <v>2.2754095201256677E-5</v>
      </c>
      <c r="BX7" s="2">
        <f t="shared" si="16"/>
        <v>2.2754095201256677E-5</v>
      </c>
      <c r="BY7" s="2">
        <f t="shared" si="16"/>
        <v>2.2754095201256677E-5</v>
      </c>
      <c r="BZ7" s="2">
        <f t="shared" si="16"/>
        <v>2.2754095201256677E-5</v>
      </c>
      <c r="CA7" s="2">
        <f t="shared" si="16"/>
        <v>2.2754095201256677E-5</v>
      </c>
      <c r="CB7" s="2">
        <f t="shared" si="16"/>
        <v>2.2754095201256677E-5</v>
      </c>
      <c r="CC7" s="2">
        <f t="shared" si="16"/>
        <v>2.2754095201256677E-5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7">AE8</f>
        <v>0</v>
      </c>
      <c r="AG8" s="2">
        <f t="shared" si="17"/>
        <v>0</v>
      </c>
      <c r="AH8" s="2">
        <f t="shared" si="17"/>
        <v>0</v>
      </c>
      <c r="AI8" s="2">
        <f t="shared" si="17"/>
        <v>0</v>
      </c>
      <c r="AJ8" s="2">
        <f t="shared" si="17"/>
        <v>0</v>
      </c>
      <c r="AK8" s="2">
        <f t="shared" si="17"/>
        <v>0</v>
      </c>
      <c r="AL8" s="2">
        <f t="shared" si="17"/>
        <v>0</v>
      </c>
      <c r="AM8" s="2">
        <f t="shared" si="17"/>
        <v>0</v>
      </c>
      <c r="AN8" s="2">
        <f t="shared" si="17"/>
        <v>0</v>
      </c>
      <c r="AO8" s="2">
        <f t="shared" si="17"/>
        <v>0</v>
      </c>
      <c r="AP8" s="2">
        <f t="shared" si="17"/>
        <v>0</v>
      </c>
      <c r="AQ8" s="2">
        <f t="shared" si="17"/>
        <v>0</v>
      </c>
      <c r="AR8" s="2">
        <f t="shared" si="17"/>
        <v>0</v>
      </c>
      <c r="AS8" s="2">
        <f t="shared" si="17"/>
        <v>0</v>
      </c>
      <c r="AT8" s="2">
        <f t="shared" si="17"/>
        <v>0</v>
      </c>
      <c r="AU8" s="2">
        <f t="shared" si="17"/>
        <v>0</v>
      </c>
      <c r="AV8" s="2">
        <f t="shared" si="17"/>
        <v>0</v>
      </c>
      <c r="AW8" s="2">
        <f t="shared" si="17"/>
        <v>0</v>
      </c>
      <c r="AX8" s="2">
        <f t="shared" si="17"/>
        <v>0</v>
      </c>
      <c r="AY8" s="2">
        <f t="shared" si="17"/>
        <v>0</v>
      </c>
      <c r="AZ8" s="2">
        <f t="shared" si="17"/>
        <v>0</v>
      </c>
      <c r="BA8" s="2">
        <f t="shared" si="17"/>
        <v>0</v>
      </c>
      <c r="BB8" s="2">
        <f t="shared" si="17"/>
        <v>0</v>
      </c>
      <c r="BC8" s="2">
        <f t="shared" si="17"/>
        <v>0</v>
      </c>
      <c r="BD8" s="2">
        <f t="shared" si="17"/>
        <v>0</v>
      </c>
      <c r="BE8" s="2">
        <f t="shared" si="17"/>
        <v>0</v>
      </c>
      <c r="BF8" s="2">
        <f t="shared" si="17"/>
        <v>0</v>
      </c>
      <c r="BG8" s="2">
        <f t="shared" si="17"/>
        <v>0</v>
      </c>
      <c r="BH8" s="2">
        <f t="shared" si="17"/>
        <v>0</v>
      </c>
      <c r="BI8" s="2">
        <f t="shared" si="17"/>
        <v>0</v>
      </c>
      <c r="BJ8" s="2">
        <f t="shared" si="17"/>
        <v>0</v>
      </c>
      <c r="BK8" s="2">
        <f t="shared" si="17"/>
        <v>0</v>
      </c>
      <c r="BL8" s="2">
        <f t="shared" ref="BL8:CC8" si="18">BK8</f>
        <v>0</v>
      </c>
      <c r="BM8" s="2">
        <f t="shared" si="18"/>
        <v>0</v>
      </c>
      <c r="BN8" s="2">
        <f t="shared" si="18"/>
        <v>0</v>
      </c>
      <c r="BO8" s="2">
        <f t="shared" si="18"/>
        <v>0</v>
      </c>
      <c r="BP8" s="2">
        <f t="shared" si="18"/>
        <v>0</v>
      </c>
      <c r="BQ8" s="2">
        <f t="shared" si="18"/>
        <v>0</v>
      </c>
      <c r="BR8" s="2">
        <f t="shared" si="18"/>
        <v>0</v>
      </c>
      <c r="BS8" s="2">
        <f t="shared" si="18"/>
        <v>0</v>
      </c>
      <c r="BT8" s="2">
        <f t="shared" si="18"/>
        <v>0</v>
      </c>
      <c r="BU8" s="2">
        <f t="shared" si="18"/>
        <v>0</v>
      </c>
      <c r="BV8" s="2">
        <f t="shared" si="18"/>
        <v>0</v>
      </c>
      <c r="BW8" s="2">
        <f t="shared" si="18"/>
        <v>0</v>
      </c>
      <c r="BX8" s="2">
        <f t="shared" si="18"/>
        <v>0</v>
      </c>
      <c r="BY8" s="2">
        <f t="shared" si="18"/>
        <v>0</v>
      </c>
      <c r="BZ8" s="2">
        <f t="shared" si="18"/>
        <v>0</v>
      </c>
      <c r="CA8" s="2">
        <f t="shared" si="18"/>
        <v>0</v>
      </c>
      <c r="CB8" s="2">
        <f t="shared" si="18"/>
        <v>0</v>
      </c>
      <c r="CC8" s="2">
        <f t="shared" si="18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9">AE9</f>
        <v>0</v>
      </c>
      <c r="AG9" s="2">
        <f t="shared" si="19"/>
        <v>0</v>
      </c>
      <c r="AH9" s="2">
        <f t="shared" si="19"/>
        <v>0</v>
      </c>
      <c r="AI9" s="2">
        <f t="shared" si="19"/>
        <v>0</v>
      </c>
      <c r="AJ9" s="2">
        <f t="shared" si="19"/>
        <v>0</v>
      </c>
      <c r="AK9" s="2">
        <f t="shared" si="19"/>
        <v>0</v>
      </c>
      <c r="AL9" s="2">
        <f t="shared" si="19"/>
        <v>0</v>
      </c>
      <c r="AM9" s="2">
        <f t="shared" si="19"/>
        <v>0</v>
      </c>
      <c r="AN9" s="2">
        <f t="shared" si="19"/>
        <v>0</v>
      </c>
      <c r="AO9" s="2">
        <f t="shared" si="19"/>
        <v>0</v>
      </c>
      <c r="AP9" s="2">
        <f t="shared" si="19"/>
        <v>0</v>
      </c>
      <c r="AQ9" s="2">
        <f t="shared" si="19"/>
        <v>0</v>
      </c>
      <c r="AR9" s="2">
        <f t="shared" si="19"/>
        <v>0</v>
      </c>
      <c r="AS9" s="2">
        <f t="shared" si="19"/>
        <v>0</v>
      </c>
      <c r="AT9" s="2">
        <f t="shared" si="19"/>
        <v>0</v>
      </c>
      <c r="AU9" s="2">
        <f t="shared" si="19"/>
        <v>0</v>
      </c>
      <c r="AV9" s="2">
        <f t="shared" si="19"/>
        <v>0</v>
      </c>
      <c r="AW9" s="2">
        <f t="shared" si="19"/>
        <v>0</v>
      </c>
      <c r="AX9" s="2">
        <f t="shared" si="19"/>
        <v>0</v>
      </c>
      <c r="AY9" s="2">
        <f t="shared" si="19"/>
        <v>0</v>
      </c>
      <c r="AZ9" s="2">
        <f t="shared" si="19"/>
        <v>0</v>
      </c>
      <c r="BA9" s="2">
        <f t="shared" si="19"/>
        <v>0</v>
      </c>
      <c r="BB9" s="2">
        <f t="shared" si="19"/>
        <v>0</v>
      </c>
      <c r="BC9" s="2">
        <f t="shared" si="19"/>
        <v>0</v>
      </c>
      <c r="BD9" s="2">
        <f t="shared" si="19"/>
        <v>0</v>
      </c>
      <c r="BE9" s="2">
        <f t="shared" si="19"/>
        <v>0</v>
      </c>
      <c r="BF9" s="2">
        <f t="shared" si="19"/>
        <v>0</v>
      </c>
      <c r="BG9" s="2">
        <f t="shared" si="19"/>
        <v>0</v>
      </c>
      <c r="BH9" s="2">
        <f t="shared" si="19"/>
        <v>0</v>
      </c>
      <c r="BI9" s="2">
        <f t="shared" si="19"/>
        <v>0</v>
      </c>
      <c r="BJ9" s="2">
        <f t="shared" si="19"/>
        <v>0</v>
      </c>
      <c r="BK9" s="2">
        <f t="shared" si="19"/>
        <v>0</v>
      </c>
      <c r="BL9" s="2">
        <f t="shared" ref="BL9:CC9" si="20">BK9</f>
        <v>0</v>
      </c>
      <c r="BM9" s="2">
        <f t="shared" si="20"/>
        <v>0</v>
      </c>
      <c r="BN9" s="2">
        <f t="shared" si="20"/>
        <v>0</v>
      </c>
      <c r="BO9" s="2">
        <f t="shared" si="20"/>
        <v>0</v>
      </c>
      <c r="BP9" s="2">
        <f t="shared" si="20"/>
        <v>0</v>
      </c>
      <c r="BQ9" s="2">
        <f t="shared" si="20"/>
        <v>0</v>
      </c>
      <c r="BR9" s="2">
        <f t="shared" si="20"/>
        <v>0</v>
      </c>
      <c r="BS9" s="2">
        <f t="shared" si="20"/>
        <v>0</v>
      </c>
      <c r="BT9" s="2">
        <f t="shared" si="20"/>
        <v>0</v>
      </c>
      <c r="BU9" s="2">
        <f t="shared" si="20"/>
        <v>0</v>
      </c>
      <c r="BV9" s="2">
        <f t="shared" si="20"/>
        <v>0</v>
      </c>
      <c r="BW9" s="2">
        <f t="shared" si="20"/>
        <v>0</v>
      </c>
      <c r="BX9" s="2">
        <f t="shared" si="20"/>
        <v>0</v>
      </c>
      <c r="BY9" s="2">
        <f t="shared" si="20"/>
        <v>0</v>
      </c>
      <c r="BZ9" s="2">
        <f t="shared" si="20"/>
        <v>0</v>
      </c>
      <c r="CA9" s="2">
        <f t="shared" si="20"/>
        <v>0</v>
      </c>
      <c r="CB9" s="2">
        <f t="shared" si="20"/>
        <v>0</v>
      </c>
      <c r="CC9" s="2">
        <f t="shared" si="20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9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W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4">AU8</f>
        <v>0</v>
      </c>
      <c r="AW8" s="2">
        <f t="shared" si="4"/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</row>
    <row r="9" spans="1:81">
      <c r="A9" s="1" t="s">
        <v>11</v>
      </c>
      <c r="B9">
        <f t="shared" ref="B9:W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4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0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f>'biodiesel-fee'!$K$7*About!$B$46/About!$B$57</f>
        <v>1.8366186702893746E-5</v>
      </c>
      <c r="C2">
        <f>B2*(1+CAGR!$B$82)</f>
        <v>1.8680476011536568E-5</v>
      </c>
      <c r="D2">
        <f>C2*(1+CAGR!$B$82)</f>
        <v>1.9000143560699598E-5</v>
      </c>
      <c r="E2">
        <f>D2*(1+CAGR!$B$82)</f>
        <v>1.9325281384920114E-5</v>
      </c>
      <c r="F2">
        <f>E2*(1+CAGR!$B$82)</f>
        <v>1.9655983093666085E-5</v>
      </c>
      <c r="G2">
        <f>F2*(1+CAGR!$B$82)</f>
        <v>1.9992343898287002E-5</v>
      </c>
      <c r="H2">
        <f>G2*(1+CAGR!$B$82)</f>
        <v>2.0334460639425877E-5</v>
      </c>
      <c r="I2">
        <f>H2*(1+CAGR!$B$82)</f>
        <v>2.0682431814900365E-5</v>
      </c>
      <c r="J2">
        <f>I2*(1+CAGR!$B$82)</f>
        <v>2.1036357608060965E-5</v>
      </c>
      <c r="K2">
        <f>J2*(1+CAGR!$B$82)</f>
        <v>2.1396339916634519E-5</v>
      </c>
      <c r="L2">
        <f>K2*(1+CAGR!$B$82)</f>
        <v>2.176248238206129E-5</v>
      </c>
      <c r="M2">
        <f>L2*(1+CAGR!$B$82)</f>
        <v>2.2134890419334045E-5</v>
      </c>
      <c r="N2">
        <f>M2*(1+CAGR!$B$82)</f>
        <v>2.2513671247347788E-5</v>
      </c>
      <c r="O2">
        <f>N2*(1+CAGR!$B$82)</f>
        <v>2.2898933919768834E-5</v>
      </c>
      <c r="P2">
        <f>O2*(1+CAGR!$B$82)</f>
        <v>2.3290789356432115E-5</v>
      </c>
      <c r="Q2">
        <f>P2*(1+CAGR!$B$82)</f>
        <v>2.36893503752758E-5</v>
      </c>
      <c r="R2">
        <f>Q2*(1+CAGR!$B$82)</f>
        <v>2.4094731724822352E-5</v>
      </c>
      <c r="S2">
        <f>R2*(1+CAGR!$B$82)</f>
        <v>2.4507050117215453E-5</v>
      </c>
      <c r="T2">
        <f>S2*(1+CAGR!$B$82)</f>
        <v>2.4926424261822239E-5</v>
      </c>
      <c r="U2">
        <f>T2*(1+CAGR!$B$82)</f>
        <v>2.5352974899410576E-5</v>
      </c>
      <c r="V2">
        <f>U2*(1+CAGR!$B$82)</f>
        <v>2.5786824836911162E-5</v>
      </c>
      <c r="W2">
        <f>V2*(1+CAGR!$B$82)</f>
        <v>2.6228098982774515E-5</v>
      </c>
      <c r="X2">
        <f>W2*(1+CAGR!$B$82)</f>
        <v>2.6676924382932998E-5</v>
      </c>
      <c r="Y2">
        <f>X2*(1+CAGR!$B$82)</f>
        <v>2.7133430257378227E-5</v>
      </c>
      <c r="Z2">
        <f>Y2*(1+CAGR!$B$82)</f>
        <v>2.7597748037364422E-5</v>
      </c>
      <c r="AA2">
        <f>Z2*(1+CAGR!$B$82)</f>
        <v>2.8070011403248396E-5</v>
      </c>
      <c r="AB2">
        <f>AA2*(1+CAGR!$B$82)</f>
        <v>2.8550356322977054E-5</v>
      </c>
      <c r="AC2">
        <f>AB2*(1+CAGR!$B$82)</f>
        <v>2.9038921091233541E-5</v>
      </c>
      <c r="AD2">
        <f>AC2*(1+CAGR!$B$82)</f>
        <v>2.9535846369253244E-5</v>
      </c>
      <c r="AE2">
        <f>AD2*(1+CAGR!$B$82)</f>
        <v>3.004127522532115E-5</v>
      </c>
      <c r="AF2" s="2">
        <f t="shared" ref="AF2:BK2" si="0">AE2</f>
        <v>3.004127522532115E-5</v>
      </c>
      <c r="AG2" s="2">
        <f t="shared" si="0"/>
        <v>3.004127522532115E-5</v>
      </c>
      <c r="AH2" s="2">
        <f t="shared" si="0"/>
        <v>3.004127522532115E-5</v>
      </c>
      <c r="AI2" s="2">
        <f t="shared" si="0"/>
        <v>3.004127522532115E-5</v>
      </c>
      <c r="AJ2" s="2">
        <f t="shared" si="0"/>
        <v>3.004127522532115E-5</v>
      </c>
      <c r="AK2" s="2">
        <f t="shared" si="0"/>
        <v>3.004127522532115E-5</v>
      </c>
      <c r="AL2" s="2">
        <f t="shared" si="0"/>
        <v>3.004127522532115E-5</v>
      </c>
      <c r="AM2" s="2">
        <f t="shared" si="0"/>
        <v>3.004127522532115E-5</v>
      </c>
      <c r="AN2" s="2">
        <f t="shared" si="0"/>
        <v>3.004127522532115E-5</v>
      </c>
      <c r="AO2" s="2">
        <f t="shared" si="0"/>
        <v>3.004127522532115E-5</v>
      </c>
      <c r="AP2" s="2">
        <f t="shared" si="0"/>
        <v>3.004127522532115E-5</v>
      </c>
      <c r="AQ2" s="2">
        <f t="shared" si="0"/>
        <v>3.004127522532115E-5</v>
      </c>
      <c r="AR2" s="2">
        <f t="shared" si="0"/>
        <v>3.004127522532115E-5</v>
      </c>
      <c r="AS2" s="2">
        <f t="shared" si="0"/>
        <v>3.004127522532115E-5</v>
      </c>
      <c r="AT2" s="2">
        <f t="shared" si="0"/>
        <v>3.004127522532115E-5</v>
      </c>
      <c r="AU2" s="2">
        <f t="shared" si="0"/>
        <v>3.004127522532115E-5</v>
      </c>
      <c r="AV2" s="2">
        <f t="shared" si="0"/>
        <v>3.004127522532115E-5</v>
      </c>
      <c r="AW2" s="2">
        <f t="shared" si="0"/>
        <v>3.004127522532115E-5</v>
      </c>
      <c r="AX2" s="2">
        <f t="shared" si="0"/>
        <v>3.004127522532115E-5</v>
      </c>
      <c r="AY2" s="2">
        <f t="shared" si="0"/>
        <v>3.004127522532115E-5</v>
      </c>
      <c r="AZ2" s="2">
        <f t="shared" si="0"/>
        <v>3.004127522532115E-5</v>
      </c>
      <c r="BA2" s="2">
        <f t="shared" si="0"/>
        <v>3.004127522532115E-5</v>
      </c>
      <c r="BB2" s="2">
        <f t="shared" si="0"/>
        <v>3.004127522532115E-5</v>
      </c>
      <c r="BC2" s="2">
        <f t="shared" si="0"/>
        <v>3.004127522532115E-5</v>
      </c>
      <c r="BD2" s="2">
        <f t="shared" si="0"/>
        <v>3.004127522532115E-5</v>
      </c>
      <c r="BE2" s="2">
        <f t="shared" si="0"/>
        <v>3.004127522532115E-5</v>
      </c>
      <c r="BF2" s="2">
        <f t="shared" si="0"/>
        <v>3.004127522532115E-5</v>
      </c>
      <c r="BG2" s="2">
        <f t="shared" si="0"/>
        <v>3.004127522532115E-5</v>
      </c>
      <c r="BH2" s="2">
        <f t="shared" si="0"/>
        <v>3.004127522532115E-5</v>
      </c>
      <c r="BI2" s="2">
        <f t="shared" si="0"/>
        <v>3.004127522532115E-5</v>
      </c>
      <c r="BJ2" s="2">
        <f t="shared" si="0"/>
        <v>3.004127522532115E-5</v>
      </c>
      <c r="BK2" s="2">
        <f t="shared" si="0"/>
        <v>3.004127522532115E-5</v>
      </c>
      <c r="BL2" s="2">
        <f t="shared" ref="BL2:CC2" si="1">BK2</f>
        <v>3.004127522532115E-5</v>
      </c>
      <c r="BM2" s="2">
        <f t="shared" si="1"/>
        <v>3.004127522532115E-5</v>
      </c>
      <c r="BN2" s="2">
        <f t="shared" si="1"/>
        <v>3.004127522532115E-5</v>
      </c>
      <c r="BO2" s="2">
        <f t="shared" si="1"/>
        <v>3.004127522532115E-5</v>
      </c>
      <c r="BP2" s="2">
        <f t="shared" si="1"/>
        <v>3.004127522532115E-5</v>
      </c>
      <c r="BQ2" s="2">
        <f t="shared" si="1"/>
        <v>3.004127522532115E-5</v>
      </c>
      <c r="BR2" s="2">
        <f t="shared" si="1"/>
        <v>3.004127522532115E-5</v>
      </c>
      <c r="BS2" s="2">
        <f t="shared" si="1"/>
        <v>3.004127522532115E-5</v>
      </c>
      <c r="BT2" s="2">
        <f t="shared" si="1"/>
        <v>3.004127522532115E-5</v>
      </c>
      <c r="BU2" s="2">
        <f t="shared" si="1"/>
        <v>3.004127522532115E-5</v>
      </c>
      <c r="BV2" s="2">
        <f t="shared" si="1"/>
        <v>3.004127522532115E-5</v>
      </c>
      <c r="BW2" s="2">
        <f t="shared" si="1"/>
        <v>3.004127522532115E-5</v>
      </c>
      <c r="BX2" s="2">
        <f t="shared" si="1"/>
        <v>3.004127522532115E-5</v>
      </c>
      <c r="BY2" s="2">
        <f t="shared" si="1"/>
        <v>3.004127522532115E-5</v>
      </c>
      <c r="BZ2" s="2">
        <f t="shared" si="1"/>
        <v>3.004127522532115E-5</v>
      </c>
      <c r="CA2" s="2">
        <f t="shared" si="1"/>
        <v>3.004127522532115E-5</v>
      </c>
      <c r="CB2" s="2">
        <f t="shared" si="1"/>
        <v>3.004127522532115E-5</v>
      </c>
      <c r="CC2" s="2">
        <f t="shared" si="1"/>
        <v>3.004127522532115E-5</v>
      </c>
    </row>
    <row r="3" spans="1:81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BK3" si="2">AE3</f>
        <v>0</v>
      </c>
      <c r="AG3" s="2">
        <f t="shared" si="2"/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ref="BL3:CC3" si="3">BK3</f>
        <v>0</v>
      </c>
      <c r="BM3" s="2">
        <f t="shared" si="3"/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</row>
    <row r="4" spans="1:81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ref="AF4:BK4" si="4">AE4</f>
        <v>0</v>
      </c>
      <c r="AG4" s="2">
        <f t="shared" si="4"/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ref="BL4:CC4" si="5">BK4</f>
        <v>0</v>
      </c>
      <c r="BM4" s="2">
        <f t="shared" si="5"/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</row>
    <row r="5" spans="1:81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ref="AF5:BK5" si="6">AE5</f>
        <v>0</v>
      </c>
      <c r="AG5" s="2">
        <f t="shared" si="6"/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ref="BL5:CC5" si="7">BK5</f>
        <v>0</v>
      </c>
      <c r="BM5" s="2">
        <f t="shared" si="7"/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>
        <f t="shared" ref="B7:W7" si="10">B3</f>
        <v>0</v>
      </c>
      <c r="C7">
        <f t="shared" si="10"/>
        <v>0</v>
      </c>
      <c r="D7">
        <f t="shared" si="10"/>
        <v>0</v>
      </c>
      <c r="E7">
        <f t="shared" si="10"/>
        <v>0</v>
      </c>
      <c r="F7">
        <f t="shared" si="10"/>
        <v>0</v>
      </c>
      <c r="G7">
        <f t="shared" si="10"/>
        <v>0</v>
      </c>
      <c r="H7">
        <f t="shared" si="10"/>
        <v>0</v>
      </c>
      <c r="I7">
        <f t="shared" si="10"/>
        <v>0</v>
      </c>
      <c r="J7">
        <f t="shared" si="10"/>
        <v>0</v>
      </c>
      <c r="K7">
        <f t="shared" si="10"/>
        <v>0</v>
      </c>
      <c r="L7">
        <f t="shared" si="10"/>
        <v>0</v>
      </c>
      <c r="M7">
        <f t="shared" si="10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1">AE7</f>
        <v>0</v>
      </c>
      <c r="AG7" s="2">
        <f t="shared" si="11"/>
        <v>0</v>
      </c>
      <c r="AH7" s="2">
        <f t="shared" si="11"/>
        <v>0</v>
      </c>
      <c r="AI7" s="2">
        <f t="shared" si="11"/>
        <v>0</v>
      </c>
      <c r="AJ7" s="2">
        <f t="shared" si="11"/>
        <v>0</v>
      </c>
      <c r="AK7" s="2">
        <f t="shared" si="11"/>
        <v>0</v>
      </c>
      <c r="AL7" s="2">
        <f t="shared" si="11"/>
        <v>0</v>
      </c>
      <c r="AM7" s="2">
        <f t="shared" si="11"/>
        <v>0</v>
      </c>
      <c r="AN7" s="2">
        <f t="shared" si="11"/>
        <v>0</v>
      </c>
      <c r="AO7" s="2">
        <f t="shared" si="11"/>
        <v>0</v>
      </c>
      <c r="AP7" s="2">
        <f t="shared" si="11"/>
        <v>0</v>
      </c>
      <c r="AQ7" s="2">
        <f t="shared" si="11"/>
        <v>0</v>
      </c>
      <c r="AR7" s="2">
        <f t="shared" si="11"/>
        <v>0</v>
      </c>
      <c r="AS7" s="2">
        <f t="shared" si="11"/>
        <v>0</v>
      </c>
      <c r="AT7" s="2">
        <f t="shared" si="11"/>
        <v>0</v>
      </c>
      <c r="AU7" s="2">
        <f t="shared" si="11"/>
        <v>0</v>
      </c>
      <c r="AV7" s="2">
        <f t="shared" si="11"/>
        <v>0</v>
      </c>
      <c r="AW7" s="2">
        <f t="shared" si="11"/>
        <v>0</v>
      </c>
      <c r="AX7" s="2">
        <f t="shared" si="11"/>
        <v>0</v>
      </c>
      <c r="AY7" s="2">
        <f t="shared" si="11"/>
        <v>0</v>
      </c>
      <c r="AZ7" s="2">
        <f t="shared" si="11"/>
        <v>0</v>
      </c>
      <c r="BA7" s="2">
        <f t="shared" si="11"/>
        <v>0</v>
      </c>
      <c r="BB7" s="2">
        <f t="shared" si="11"/>
        <v>0</v>
      </c>
      <c r="BC7" s="2">
        <f t="shared" si="11"/>
        <v>0</v>
      </c>
      <c r="BD7" s="2">
        <f t="shared" si="11"/>
        <v>0</v>
      </c>
      <c r="BE7" s="2">
        <f t="shared" si="11"/>
        <v>0</v>
      </c>
      <c r="BF7" s="2">
        <f t="shared" si="11"/>
        <v>0</v>
      </c>
      <c r="BG7" s="2">
        <f t="shared" si="11"/>
        <v>0</v>
      </c>
      <c r="BH7" s="2">
        <f t="shared" si="11"/>
        <v>0</v>
      </c>
      <c r="BI7" s="2">
        <f t="shared" si="11"/>
        <v>0</v>
      </c>
      <c r="BJ7" s="2">
        <f t="shared" si="11"/>
        <v>0</v>
      </c>
      <c r="BK7" s="2">
        <f t="shared" si="11"/>
        <v>0</v>
      </c>
      <c r="BL7" s="2">
        <f t="shared" ref="BL7:CC7" si="12">BK7</f>
        <v>0</v>
      </c>
      <c r="BM7" s="2">
        <f t="shared" si="12"/>
        <v>0</v>
      </c>
      <c r="BN7" s="2">
        <f t="shared" si="12"/>
        <v>0</v>
      </c>
      <c r="BO7" s="2">
        <f t="shared" si="12"/>
        <v>0</v>
      </c>
      <c r="BP7" s="2">
        <f t="shared" si="12"/>
        <v>0</v>
      </c>
      <c r="BQ7" s="2">
        <f t="shared" si="12"/>
        <v>0</v>
      </c>
      <c r="BR7" s="2">
        <f t="shared" si="12"/>
        <v>0</v>
      </c>
      <c r="BS7" s="2">
        <f t="shared" si="12"/>
        <v>0</v>
      </c>
      <c r="BT7" s="2">
        <f t="shared" si="12"/>
        <v>0</v>
      </c>
      <c r="BU7" s="2">
        <f t="shared" si="12"/>
        <v>0</v>
      </c>
      <c r="BV7" s="2">
        <f t="shared" si="12"/>
        <v>0</v>
      </c>
      <c r="BW7" s="2">
        <f t="shared" si="12"/>
        <v>0</v>
      </c>
      <c r="BX7" s="2">
        <f t="shared" si="12"/>
        <v>0</v>
      </c>
      <c r="BY7" s="2">
        <f t="shared" si="12"/>
        <v>0</v>
      </c>
      <c r="BZ7" s="2">
        <f t="shared" si="12"/>
        <v>0</v>
      </c>
      <c r="CA7" s="2">
        <f t="shared" si="12"/>
        <v>0</v>
      </c>
      <c r="CB7" s="2">
        <f t="shared" si="12"/>
        <v>0</v>
      </c>
      <c r="CC7" s="2">
        <f t="shared" si="12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3">AE8</f>
        <v>0</v>
      </c>
      <c r="AG8" s="2">
        <f t="shared" si="13"/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ref="BL8:CC8" si="14">BK8</f>
        <v>0</v>
      </c>
      <c r="BM8" s="2">
        <f t="shared" si="14"/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</row>
    <row r="9" spans="1:81">
      <c r="A9" s="1" t="s">
        <v>567</v>
      </c>
      <c r="B9">
        <f t="shared" ref="B9:W9" si="15">B6</f>
        <v>0</v>
      </c>
      <c r="C9">
        <f t="shared" si="15"/>
        <v>0</v>
      </c>
      <c r="D9">
        <f t="shared" si="15"/>
        <v>0</v>
      </c>
      <c r="E9">
        <f t="shared" si="15"/>
        <v>0</v>
      </c>
      <c r="F9">
        <f t="shared" si="15"/>
        <v>0</v>
      </c>
      <c r="G9">
        <f t="shared" si="15"/>
        <v>0</v>
      </c>
      <c r="H9">
        <f t="shared" si="15"/>
        <v>0</v>
      </c>
      <c r="I9">
        <f t="shared" si="15"/>
        <v>0</v>
      </c>
      <c r="J9">
        <f t="shared" si="15"/>
        <v>0</v>
      </c>
      <c r="K9">
        <f t="shared" si="15"/>
        <v>0</v>
      </c>
      <c r="L9">
        <f t="shared" si="15"/>
        <v>0</v>
      </c>
      <c r="M9">
        <f t="shared" si="15"/>
        <v>0</v>
      </c>
      <c r="N9">
        <f t="shared" si="15"/>
        <v>0</v>
      </c>
      <c r="O9">
        <f t="shared" si="15"/>
        <v>0</v>
      </c>
      <c r="P9">
        <f t="shared" si="15"/>
        <v>0</v>
      </c>
      <c r="Q9">
        <f t="shared" si="15"/>
        <v>0</v>
      </c>
      <c r="R9">
        <f t="shared" si="15"/>
        <v>0</v>
      </c>
      <c r="S9">
        <f t="shared" si="15"/>
        <v>0</v>
      </c>
      <c r="T9">
        <f t="shared" si="15"/>
        <v>0</v>
      </c>
      <c r="U9">
        <f t="shared" si="15"/>
        <v>0</v>
      </c>
      <c r="V9">
        <f t="shared" si="15"/>
        <v>0</v>
      </c>
      <c r="W9">
        <f t="shared" si="15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6">AE9</f>
        <v>0</v>
      </c>
      <c r="AG9" s="2">
        <f t="shared" si="16"/>
        <v>0</v>
      </c>
      <c r="AH9" s="2">
        <f t="shared" si="16"/>
        <v>0</v>
      </c>
      <c r="AI9" s="2">
        <f t="shared" si="16"/>
        <v>0</v>
      </c>
      <c r="AJ9" s="2">
        <f t="shared" si="16"/>
        <v>0</v>
      </c>
      <c r="AK9" s="2">
        <f t="shared" si="16"/>
        <v>0</v>
      </c>
      <c r="AL9" s="2">
        <f t="shared" si="16"/>
        <v>0</v>
      </c>
      <c r="AM9" s="2">
        <f t="shared" si="16"/>
        <v>0</v>
      </c>
      <c r="AN9" s="2">
        <f t="shared" si="16"/>
        <v>0</v>
      </c>
      <c r="AO9" s="2">
        <f t="shared" si="16"/>
        <v>0</v>
      </c>
      <c r="AP9" s="2">
        <f t="shared" si="16"/>
        <v>0</v>
      </c>
      <c r="AQ9" s="2">
        <f t="shared" si="16"/>
        <v>0</v>
      </c>
      <c r="AR9" s="2">
        <f t="shared" si="16"/>
        <v>0</v>
      </c>
      <c r="AS9" s="2">
        <f t="shared" si="16"/>
        <v>0</v>
      </c>
      <c r="AT9" s="2">
        <f t="shared" si="16"/>
        <v>0</v>
      </c>
      <c r="AU9" s="2">
        <f t="shared" si="16"/>
        <v>0</v>
      </c>
      <c r="AV9" s="2">
        <f t="shared" si="16"/>
        <v>0</v>
      </c>
      <c r="AW9" s="2">
        <f t="shared" si="16"/>
        <v>0</v>
      </c>
      <c r="AX9" s="2">
        <f t="shared" si="16"/>
        <v>0</v>
      </c>
      <c r="AY9" s="2">
        <f t="shared" si="16"/>
        <v>0</v>
      </c>
      <c r="AZ9" s="2">
        <f t="shared" si="16"/>
        <v>0</v>
      </c>
      <c r="BA9" s="2">
        <f t="shared" si="16"/>
        <v>0</v>
      </c>
      <c r="BB9" s="2">
        <f t="shared" si="16"/>
        <v>0</v>
      </c>
      <c r="BC9" s="2">
        <f t="shared" si="16"/>
        <v>0</v>
      </c>
      <c r="BD9" s="2">
        <f t="shared" si="16"/>
        <v>0</v>
      </c>
      <c r="BE9" s="2">
        <f t="shared" si="16"/>
        <v>0</v>
      </c>
      <c r="BF9" s="2">
        <f t="shared" si="16"/>
        <v>0</v>
      </c>
      <c r="BG9" s="2">
        <f t="shared" si="16"/>
        <v>0</v>
      </c>
      <c r="BH9" s="2">
        <f t="shared" si="16"/>
        <v>0</v>
      </c>
      <c r="BI9" s="2">
        <f t="shared" si="16"/>
        <v>0</v>
      </c>
      <c r="BJ9" s="2">
        <f t="shared" si="16"/>
        <v>0</v>
      </c>
      <c r="BK9" s="2">
        <f t="shared" si="16"/>
        <v>0</v>
      </c>
      <c r="BL9" s="2">
        <f t="shared" ref="BL9:CC9" si="17">BK9</f>
        <v>0</v>
      </c>
      <c r="BM9" s="2">
        <f t="shared" si="17"/>
        <v>0</v>
      </c>
      <c r="BN9" s="2">
        <f t="shared" si="17"/>
        <v>0</v>
      </c>
      <c r="BO9" s="2">
        <f t="shared" si="17"/>
        <v>0</v>
      </c>
      <c r="BP9" s="2">
        <f t="shared" si="17"/>
        <v>0</v>
      </c>
      <c r="BQ9" s="2">
        <f t="shared" si="17"/>
        <v>0</v>
      </c>
      <c r="BR9" s="2">
        <f t="shared" si="17"/>
        <v>0</v>
      </c>
      <c r="BS9" s="2">
        <f t="shared" si="17"/>
        <v>0</v>
      </c>
      <c r="BT9" s="2">
        <f t="shared" si="17"/>
        <v>0</v>
      </c>
      <c r="BU9" s="2">
        <f t="shared" si="17"/>
        <v>0</v>
      </c>
      <c r="BV9" s="2">
        <f t="shared" si="17"/>
        <v>0</v>
      </c>
      <c r="BW9" s="2">
        <f t="shared" si="17"/>
        <v>0</v>
      </c>
      <c r="BX9" s="2">
        <f t="shared" si="17"/>
        <v>0</v>
      </c>
      <c r="BY9" s="2">
        <f t="shared" si="17"/>
        <v>0</v>
      </c>
      <c r="BZ9" s="2">
        <f t="shared" si="17"/>
        <v>0</v>
      </c>
      <c r="CA9" s="2">
        <f t="shared" si="17"/>
        <v>0</v>
      </c>
      <c r="CB9" s="2">
        <f t="shared" si="17"/>
        <v>0</v>
      </c>
      <c r="CC9" s="2">
        <f t="shared" si="17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1">
    <tabColor rgb="FF002060"/>
  </sheetPr>
  <dimension ref="A1:CC13"/>
  <sheetViews>
    <sheetView workbookViewId="0">
      <selection activeCell="F14" sqref="F14"/>
    </sheetView>
    <sheetView workbookViewId="1"/>
  </sheetViews>
  <sheetFormatPr defaultColWidth="9.26953125" defaultRowHeight="14.5"/>
  <cols>
    <col min="1" max="1" width="41.453125" customWidth="1"/>
    <col min="2" max="23" width="10" customWidth="1"/>
    <col min="24" max="31" width="10" bestFit="1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 s="4">
        <f>('jetkerosene-fee'!$B$34/About!$B$50/'energy convesion standard'!$E$16*About!$B$46)/About!B56</f>
        <v>1.2797273439050727E-5</v>
      </c>
      <c r="C2" s="89">
        <f>B2*(1+CAGR!$B92)</f>
        <v>1.3067187185380889E-5</v>
      </c>
      <c r="D2" s="4">
        <f>C2*(1+CAGR!$B92)</f>
        <v>1.3342793818622076E-5</v>
      </c>
      <c r="E2" s="4">
        <f>D2*(1+CAGR!$B92)</f>
        <v>1.3624213410322412E-5</v>
      </c>
      <c r="F2" s="4">
        <f>E2*(1+CAGR!$B92)</f>
        <v>1.391156856451958E-5</v>
      </c>
      <c r="G2" s="4">
        <f>F2*(1+CAGR!$B92)</f>
        <v>1.420498447115484E-5</v>
      </c>
      <c r="H2" s="4">
        <f>G2*(1+CAGR!$B92)</f>
        <v>1.4504588960613618E-5</v>
      </c>
      <c r="I2" s="4">
        <f>H2*(1+CAGR!$B92)</f>
        <v>1.4810512559416453E-5</v>
      </c>
      <c r="J2" s="4">
        <f>I2*(1+CAGR!$B92)</f>
        <v>1.5122888547084536E-5</v>
      </c>
      <c r="K2" s="4">
        <f>J2*(1+CAGR!$B92)</f>
        <v>1.5441853014204641E-5</v>
      </c>
      <c r="L2" s="4">
        <f>K2*(1+CAGR!$B92)</f>
        <v>1.576754492171872E-5</v>
      </c>
      <c r="M2" s="4">
        <f>L2*(1+CAGR!$B92)</f>
        <v>1.6100106161464014E-5</v>
      </c>
      <c r="N2" s="4">
        <f>M2*(1+CAGR!$B92)</f>
        <v>1.6439681617990043E-5</v>
      </c>
      <c r="O2" s="4">
        <f>N2*(1+CAGR!$B92)</f>
        <v>1.6786419231679413E-5</v>
      </c>
      <c r="P2" s="4">
        <f>O2*(1+CAGR!$B92)</f>
        <v>1.7140470063199924E-5</v>
      </c>
      <c r="Q2" s="4">
        <f>P2*(1+CAGR!$B92)</f>
        <v>1.7501988359316089E-5</v>
      </c>
      <c r="R2" s="4">
        <f>Q2*(1+CAGR!$B92)</f>
        <v>1.7871131620088698E-5</v>
      </c>
      <c r="S2" s="4">
        <f>R2*(1+CAGR!$B92)</f>
        <v>1.8248060667491734E-5</v>
      </c>
      <c r="T2" s="4">
        <f>S2*(1+CAGR!$B92)</f>
        <v>1.8632939715476515E-5</v>
      </c>
      <c r="U2" s="4">
        <f>T2*(1+CAGR!$B92)</f>
        <v>1.9025936441513605E-5</v>
      </c>
      <c r="V2" s="4">
        <f>U2*(1+CAGR!$B92)</f>
        <v>1.9427222059643635E-5</v>
      </c>
      <c r="W2" s="4">
        <f>V2*(1+CAGR!$B92)</f>
        <v>1.9836971395068896E-5</v>
      </c>
      <c r="X2" s="4">
        <f>W2*(1+CAGR!$B92)</f>
        <v>2.0255362960318165E-5</v>
      </c>
      <c r="Y2" s="4">
        <f>X2*(1+CAGR!$B92)</f>
        <v>2.0682579033017961E-5</v>
      </c>
      <c r="Z2" s="4">
        <f>Y2*(1+CAGR!$B92)</f>
        <v>2.1118805735304133E-5</v>
      </c>
      <c r="AA2" s="4">
        <f>Z2*(1+CAGR!$B92)</f>
        <v>2.1564233114908337E-5</v>
      </c>
      <c r="AB2" s="4">
        <f>AA2*(1+CAGR!$B92)</f>
        <v>2.2019055227954754E-5</v>
      </c>
      <c r="AC2" s="4">
        <f>AB2*(1+CAGR!$B92)</f>
        <v>2.2483470223503122E-5</v>
      </c>
      <c r="AD2" s="4">
        <f>AC2*(1+CAGR!$B92)</f>
        <v>2.2957680429874903E-5</v>
      </c>
      <c r="AE2" s="4">
        <f>AD2*(1+CAGR!$B92)</f>
        <v>2.34418924428002E-5</v>
      </c>
      <c r="AF2" s="2">
        <f t="shared" ref="AF2:BK2" si="0">AE2</f>
        <v>2.34418924428002E-5</v>
      </c>
      <c r="AG2" s="2">
        <f t="shared" si="0"/>
        <v>2.34418924428002E-5</v>
      </c>
      <c r="AH2" s="2">
        <f t="shared" si="0"/>
        <v>2.34418924428002E-5</v>
      </c>
      <c r="AI2" s="2">
        <f t="shared" si="0"/>
        <v>2.34418924428002E-5</v>
      </c>
      <c r="AJ2" s="2">
        <f t="shared" si="0"/>
        <v>2.34418924428002E-5</v>
      </c>
      <c r="AK2" s="2">
        <f t="shared" si="0"/>
        <v>2.34418924428002E-5</v>
      </c>
      <c r="AL2" s="2">
        <f t="shared" si="0"/>
        <v>2.34418924428002E-5</v>
      </c>
      <c r="AM2" s="2">
        <f t="shared" si="0"/>
        <v>2.34418924428002E-5</v>
      </c>
      <c r="AN2" s="2">
        <f t="shared" si="0"/>
        <v>2.34418924428002E-5</v>
      </c>
      <c r="AO2" s="2">
        <f t="shared" si="0"/>
        <v>2.34418924428002E-5</v>
      </c>
      <c r="AP2" s="2">
        <f t="shared" si="0"/>
        <v>2.34418924428002E-5</v>
      </c>
      <c r="AQ2" s="2">
        <f t="shared" si="0"/>
        <v>2.34418924428002E-5</v>
      </c>
      <c r="AR2" s="2">
        <f t="shared" si="0"/>
        <v>2.34418924428002E-5</v>
      </c>
      <c r="AS2" s="2">
        <f t="shared" si="0"/>
        <v>2.34418924428002E-5</v>
      </c>
      <c r="AT2" s="2">
        <f t="shared" si="0"/>
        <v>2.34418924428002E-5</v>
      </c>
      <c r="AU2" s="2">
        <f t="shared" si="0"/>
        <v>2.34418924428002E-5</v>
      </c>
      <c r="AV2" s="2">
        <f t="shared" si="0"/>
        <v>2.34418924428002E-5</v>
      </c>
      <c r="AW2" s="2">
        <f t="shared" si="0"/>
        <v>2.34418924428002E-5</v>
      </c>
      <c r="AX2" s="2">
        <f t="shared" si="0"/>
        <v>2.34418924428002E-5</v>
      </c>
      <c r="AY2" s="2">
        <f t="shared" si="0"/>
        <v>2.34418924428002E-5</v>
      </c>
      <c r="AZ2" s="2">
        <f t="shared" si="0"/>
        <v>2.34418924428002E-5</v>
      </c>
      <c r="BA2" s="2">
        <f t="shared" si="0"/>
        <v>2.34418924428002E-5</v>
      </c>
      <c r="BB2" s="2">
        <f t="shared" si="0"/>
        <v>2.34418924428002E-5</v>
      </c>
      <c r="BC2" s="2">
        <f t="shared" si="0"/>
        <v>2.34418924428002E-5</v>
      </c>
      <c r="BD2" s="2">
        <f t="shared" si="0"/>
        <v>2.34418924428002E-5</v>
      </c>
      <c r="BE2" s="2">
        <f t="shared" si="0"/>
        <v>2.34418924428002E-5</v>
      </c>
      <c r="BF2" s="2">
        <f t="shared" si="0"/>
        <v>2.34418924428002E-5</v>
      </c>
      <c r="BG2" s="2">
        <f t="shared" si="0"/>
        <v>2.34418924428002E-5</v>
      </c>
      <c r="BH2" s="2">
        <f t="shared" si="0"/>
        <v>2.34418924428002E-5</v>
      </c>
      <c r="BI2" s="2">
        <f t="shared" si="0"/>
        <v>2.34418924428002E-5</v>
      </c>
      <c r="BJ2" s="2">
        <f t="shared" si="0"/>
        <v>2.34418924428002E-5</v>
      </c>
      <c r="BK2" s="2">
        <f t="shared" si="0"/>
        <v>2.34418924428002E-5</v>
      </c>
      <c r="BL2" s="2">
        <f t="shared" ref="BL2:CC2" si="1">BK2</f>
        <v>2.34418924428002E-5</v>
      </c>
      <c r="BM2" s="2">
        <f t="shared" si="1"/>
        <v>2.34418924428002E-5</v>
      </c>
      <c r="BN2" s="2">
        <f t="shared" si="1"/>
        <v>2.34418924428002E-5</v>
      </c>
      <c r="BO2" s="2">
        <f t="shared" si="1"/>
        <v>2.34418924428002E-5</v>
      </c>
      <c r="BP2" s="2">
        <f t="shared" si="1"/>
        <v>2.34418924428002E-5</v>
      </c>
      <c r="BQ2" s="2">
        <f t="shared" si="1"/>
        <v>2.34418924428002E-5</v>
      </c>
      <c r="BR2" s="2">
        <f t="shared" si="1"/>
        <v>2.34418924428002E-5</v>
      </c>
      <c r="BS2" s="2">
        <f t="shared" si="1"/>
        <v>2.34418924428002E-5</v>
      </c>
      <c r="BT2" s="2">
        <f t="shared" si="1"/>
        <v>2.34418924428002E-5</v>
      </c>
      <c r="BU2" s="2">
        <f t="shared" si="1"/>
        <v>2.34418924428002E-5</v>
      </c>
      <c r="BV2" s="2">
        <f t="shared" si="1"/>
        <v>2.34418924428002E-5</v>
      </c>
      <c r="BW2" s="2">
        <f t="shared" si="1"/>
        <v>2.34418924428002E-5</v>
      </c>
      <c r="BX2" s="2">
        <f t="shared" si="1"/>
        <v>2.34418924428002E-5</v>
      </c>
      <c r="BY2" s="2">
        <f t="shared" si="1"/>
        <v>2.34418924428002E-5</v>
      </c>
      <c r="BZ2" s="2">
        <f t="shared" si="1"/>
        <v>2.34418924428002E-5</v>
      </c>
      <c r="CA2" s="2">
        <f t="shared" si="1"/>
        <v>2.34418924428002E-5</v>
      </c>
      <c r="CB2" s="2">
        <f t="shared" si="1"/>
        <v>2.34418924428002E-5</v>
      </c>
      <c r="CC2" s="2">
        <f t="shared" si="1"/>
        <v>2.34418924428002E-5</v>
      </c>
    </row>
    <row r="3" spans="1:81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BK3" si="2">AE3</f>
        <v>0</v>
      </c>
      <c r="AG3" s="2">
        <f t="shared" si="2"/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ref="BL3:CC3" si="3">BK3</f>
        <v>0</v>
      </c>
      <c r="BM3" s="2">
        <f t="shared" si="3"/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</row>
    <row r="4" spans="1:81">
      <c r="A4" s="1" t="s">
        <v>562</v>
      </c>
      <c r="B4">
        <f>'jetkerosene-fee'!D$13*About!$B$46/About!$C$57</f>
        <v>1.4097658944972845E-5</v>
      </c>
      <c r="C4" s="89">
        <f>B4*(1+CAGR!$B94)</f>
        <v>1.4295630271920842E-5</v>
      </c>
      <c r="D4" s="4">
        <f>C4*(1+CAGR!$B94)</f>
        <v>1.4496381680756657E-5</v>
      </c>
      <c r="E4" s="4">
        <f>D4*(1+CAGR!$B94)</f>
        <v>1.4699952211756587E-5</v>
      </c>
      <c r="F4" s="4">
        <f>E4*(1+CAGR!$B94)</f>
        <v>1.4906381453433721E-5</v>
      </c>
      <c r="G4" s="4">
        <f>F4*(1+CAGR!$B94)</f>
        <v>1.5115709550236746E-5</v>
      </c>
      <c r="H4" s="4">
        <f>G4*(1+CAGR!$B94)</f>
        <v>1.5327977210356868E-5</v>
      </c>
      <c r="I4" s="4">
        <f>H4*(1+CAGR!$B94)</f>
        <v>1.5543225713644366E-5</v>
      </c>
      <c r="J4" s="4">
        <f>I4*(1+CAGR!$B94)</f>
        <v>1.5761496919636316E-5</v>
      </c>
      <c r="K4" s="4">
        <f>J4*(1+CAGR!$B94)</f>
        <v>1.598283327569704E-5</v>
      </c>
      <c r="L4" s="4">
        <f>K4*(1+CAGR!$B94)</f>
        <v>1.6207277825272888E-5</v>
      </c>
      <c r="M4" s="4">
        <f>L4*(1+CAGR!$B94)</f>
        <v>1.6434874216262917E-5</v>
      </c>
      <c r="N4" s="4">
        <f>M4*(1+CAGR!$B94)</f>
        <v>1.6665666709507139E-5</v>
      </c>
      <c r="O4" s="4">
        <f>N4*(1+CAGR!$B94)</f>
        <v>1.6899700187393954E-5</v>
      </c>
      <c r="P4" s="4">
        <f>O4*(1+CAGR!$B94)</f>
        <v>1.7137020162588469E-5</v>
      </c>
      <c r="Q4" s="4">
        <f>P4*(1+CAGR!$B94)</f>
        <v>1.737767278688337E-5</v>
      </c>
      <c r="R4" s="4">
        <f>Q4*(1+CAGR!$B94)</f>
        <v>1.7621704860174106E-5</v>
      </c>
      <c r="S4" s="4">
        <f>R4*(1+CAGR!$B94)</f>
        <v>1.7869163839560088E-5</v>
      </c>
      <c r="T4" s="4">
        <f>S4*(1+CAGR!$B94)</f>
        <v>1.8120097848573715E-5</v>
      </c>
      <c r="U4" s="4">
        <f>T4*(1+CAGR!$B94)</f>
        <v>1.8374555686538996E-5</v>
      </c>
      <c r="V4" s="4">
        <f>U4*(1+CAGR!$B94)</f>
        <v>1.8632586838061581E-5</v>
      </c>
      <c r="W4" s="4">
        <f>V4*(1+CAGR!$B94)</f>
        <v>1.8894241482652074E-5</v>
      </c>
      <c r="X4" s="4">
        <f>W4*(1+CAGR!$B94)</f>
        <v>1.9159570504484482E-5</v>
      </c>
      <c r="Y4" s="4">
        <f>X4*(1+CAGR!$B94)</f>
        <v>1.9428625502291694E-5</v>
      </c>
      <c r="Z4" s="4">
        <f>Y4*(1+CAGR!$B94)</f>
        <v>1.970145879939993E-5</v>
      </c>
      <c r="AA4" s="4">
        <f>Z4*(1+CAGR!$B94)</f>
        <v>1.99781234539041E-5</v>
      </c>
      <c r="AB4" s="4">
        <f>AA4*(1+CAGR!$B94)</f>
        <v>2.0258673268986035E-5</v>
      </c>
      <c r="AC4" s="4">
        <f>AB4*(1+CAGR!$B94)</f>
        <v>2.0543162803377648E-5</v>
      </c>
      <c r="AD4" s="4">
        <f>AC4*(1+CAGR!$B94)</f>
        <v>2.0831647381971009E-5</v>
      </c>
      <c r="AE4" s="4">
        <f>AD4*(1+CAGR!$B94)</f>
        <v>2.1124183106577413E-5</v>
      </c>
      <c r="AF4" s="2">
        <f t="shared" ref="AF4:BK4" si="4">AE4</f>
        <v>2.1124183106577413E-5</v>
      </c>
      <c r="AG4" s="2">
        <f t="shared" si="4"/>
        <v>2.1124183106577413E-5</v>
      </c>
      <c r="AH4" s="2">
        <f t="shared" si="4"/>
        <v>2.1124183106577413E-5</v>
      </c>
      <c r="AI4" s="2">
        <f t="shared" si="4"/>
        <v>2.1124183106577413E-5</v>
      </c>
      <c r="AJ4" s="2">
        <f t="shared" si="4"/>
        <v>2.1124183106577413E-5</v>
      </c>
      <c r="AK4" s="2">
        <f t="shared" si="4"/>
        <v>2.1124183106577413E-5</v>
      </c>
      <c r="AL4" s="2">
        <f t="shared" si="4"/>
        <v>2.1124183106577413E-5</v>
      </c>
      <c r="AM4" s="2">
        <f t="shared" si="4"/>
        <v>2.1124183106577413E-5</v>
      </c>
      <c r="AN4" s="2">
        <f t="shared" si="4"/>
        <v>2.1124183106577413E-5</v>
      </c>
      <c r="AO4" s="2">
        <f t="shared" si="4"/>
        <v>2.1124183106577413E-5</v>
      </c>
      <c r="AP4" s="2">
        <f t="shared" si="4"/>
        <v>2.1124183106577413E-5</v>
      </c>
      <c r="AQ4" s="2">
        <f t="shared" si="4"/>
        <v>2.1124183106577413E-5</v>
      </c>
      <c r="AR4" s="2">
        <f t="shared" si="4"/>
        <v>2.1124183106577413E-5</v>
      </c>
      <c r="AS4" s="2">
        <f t="shared" si="4"/>
        <v>2.1124183106577413E-5</v>
      </c>
      <c r="AT4" s="2">
        <f t="shared" si="4"/>
        <v>2.1124183106577413E-5</v>
      </c>
      <c r="AU4" s="2">
        <f t="shared" si="4"/>
        <v>2.1124183106577413E-5</v>
      </c>
      <c r="AV4" s="2">
        <f t="shared" si="4"/>
        <v>2.1124183106577413E-5</v>
      </c>
      <c r="AW4" s="2">
        <f t="shared" si="4"/>
        <v>2.1124183106577413E-5</v>
      </c>
      <c r="AX4" s="2">
        <f t="shared" si="4"/>
        <v>2.1124183106577413E-5</v>
      </c>
      <c r="AY4" s="2">
        <f t="shared" si="4"/>
        <v>2.1124183106577413E-5</v>
      </c>
      <c r="AZ4" s="2">
        <f t="shared" si="4"/>
        <v>2.1124183106577413E-5</v>
      </c>
      <c r="BA4" s="2">
        <f t="shared" si="4"/>
        <v>2.1124183106577413E-5</v>
      </c>
      <c r="BB4" s="2">
        <f t="shared" si="4"/>
        <v>2.1124183106577413E-5</v>
      </c>
      <c r="BC4" s="2">
        <f t="shared" si="4"/>
        <v>2.1124183106577413E-5</v>
      </c>
      <c r="BD4" s="2">
        <f t="shared" si="4"/>
        <v>2.1124183106577413E-5</v>
      </c>
      <c r="BE4" s="2">
        <f t="shared" si="4"/>
        <v>2.1124183106577413E-5</v>
      </c>
      <c r="BF4" s="2">
        <f t="shared" si="4"/>
        <v>2.1124183106577413E-5</v>
      </c>
      <c r="BG4" s="2">
        <f t="shared" si="4"/>
        <v>2.1124183106577413E-5</v>
      </c>
      <c r="BH4" s="2">
        <f t="shared" si="4"/>
        <v>2.1124183106577413E-5</v>
      </c>
      <c r="BI4" s="2">
        <f t="shared" si="4"/>
        <v>2.1124183106577413E-5</v>
      </c>
      <c r="BJ4" s="2">
        <f t="shared" si="4"/>
        <v>2.1124183106577413E-5</v>
      </c>
      <c r="BK4" s="2">
        <f t="shared" si="4"/>
        <v>2.1124183106577413E-5</v>
      </c>
      <c r="BL4" s="2">
        <f t="shared" ref="BL4:CC4" si="5">BK4</f>
        <v>2.1124183106577413E-5</v>
      </c>
      <c r="BM4" s="2">
        <f t="shared" si="5"/>
        <v>2.1124183106577413E-5</v>
      </c>
      <c r="BN4" s="2">
        <f t="shared" si="5"/>
        <v>2.1124183106577413E-5</v>
      </c>
      <c r="BO4" s="2">
        <f t="shared" si="5"/>
        <v>2.1124183106577413E-5</v>
      </c>
      <c r="BP4" s="2">
        <f t="shared" si="5"/>
        <v>2.1124183106577413E-5</v>
      </c>
      <c r="BQ4" s="2">
        <f t="shared" si="5"/>
        <v>2.1124183106577413E-5</v>
      </c>
      <c r="BR4" s="2">
        <f t="shared" si="5"/>
        <v>2.1124183106577413E-5</v>
      </c>
      <c r="BS4" s="2">
        <f t="shared" si="5"/>
        <v>2.1124183106577413E-5</v>
      </c>
      <c r="BT4" s="2">
        <f t="shared" si="5"/>
        <v>2.1124183106577413E-5</v>
      </c>
      <c r="BU4" s="2">
        <f t="shared" si="5"/>
        <v>2.1124183106577413E-5</v>
      </c>
      <c r="BV4" s="2">
        <f t="shared" si="5"/>
        <v>2.1124183106577413E-5</v>
      </c>
      <c r="BW4" s="2">
        <f t="shared" si="5"/>
        <v>2.1124183106577413E-5</v>
      </c>
      <c r="BX4" s="2">
        <f t="shared" si="5"/>
        <v>2.1124183106577413E-5</v>
      </c>
      <c r="BY4" s="2">
        <f t="shared" si="5"/>
        <v>2.1124183106577413E-5</v>
      </c>
      <c r="BZ4" s="2">
        <f t="shared" si="5"/>
        <v>2.1124183106577413E-5</v>
      </c>
      <c r="CA4" s="2">
        <f t="shared" si="5"/>
        <v>2.1124183106577413E-5</v>
      </c>
      <c r="CB4" s="2">
        <f t="shared" si="5"/>
        <v>2.1124183106577413E-5</v>
      </c>
      <c r="CC4" s="2">
        <f t="shared" si="5"/>
        <v>2.1124183106577413E-5</v>
      </c>
    </row>
    <row r="5" spans="1:81">
      <c r="A5" s="1" t="s">
        <v>563</v>
      </c>
      <c r="B5">
        <f>B4</f>
        <v>1.4097658944972845E-5</v>
      </c>
      <c r="C5" s="89">
        <f>B5*(1+CAGR!$B95)</f>
        <v>1.4195425709137931E-5</v>
      </c>
      <c r="D5" s="4">
        <f>C5*(1+CAGR!$B95)</f>
        <v>1.4293870482340732E-5</v>
      </c>
      <c r="E5" s="4">
        <f>D5*(1+CAGR!$B95)</f>
        <v>1.4392997966549846E-5</v>
      </c>
      <c r="F5" s="4">
        <f>E5*(1+CAGR!$B95)</f>
        <v>1.4492812896341861E-5</v>
      </c>
      <c r="G5" s="4">
        <f>F5*(1+CAGR!$B95)</f>
        <v>1.4593320039127482E-5</v>
      </c>
      <c r="H5" s="4">
        <f>G5*(1+CAGR!$B95)</f>
        <v>1.4694524195379237E-5</v>
      </c>
      <c r="I5" s="4">
        <f>H5*(1+CAGR!$B95)</f>
        <v>1.4796430198860764E-5</v>
      </c>
      <c r="J5" s="4">
        <f>I5*(1+CAGR!$B95)</f>
        <v>1.4899042916857679E-5</v>
      </c>
      <c r="K5" s="4">
        <f>J5*(1+CAGR!$B95)</f>
        <v>1.5002367250410048E-5</v>
      </c>
      <c r="L5" s="4">
        <f>K5*(1+CAGR!$B95)</f>
        <v>1.5106408134546479E-5</v>
      </c>
      <c r="M5" s="4">
        <f>L5*(1+CAGR!$B95)</f>
        <v>1.5211170538519828E-5</v>
      </c>
      <c r="N5" s="4">
        <f>M5*(1+CAGR!$B95)</f>
        <v>1.5316659466044541E-5</v>
      </c>
      <c r="O5" s="4">
        <f>N5*(1+CAGR!$B95)</f>
        <v>1.5422879955535649E-5</v>
      </c>
      <c r="P5" s="4">
        <f>O5*(1+CAGR!$B95)</f>
        <v>1.5529837080349409E-5</v>
      </c>
      <c r="Q5" s="4">
        <f>P5*(1+CAGR!$B95)</f>
        <v>1.5637535949025627E-5</v>
      </c>
      <c r="R5" s="4">
        <f>Q5*(1+CAGR!$B95)</f>
        <v>1.5745981705531648E-5</v>
      </c>
      <c r="S5" s="4">
        <f>R5*(1+CAGR!$B95)</f>
        <v>1.5855179529508047E-5</v>
      </c>
      <c r="T5" s="4">
        <f>S5*(1+CAGR!$B95)</f>
        <v>1.5965134636516027E-5</v>
      </c>
      <c r="U5" s="4">
        <f>T5*(1+CAGR!$B95)</f>
        <v>1.607585227828652E-5</v>
      </c>
      <c r="V5" s="4">
        <f>U5*(1+CAGR!$B95)</f>
        <v>1.6187337742971027E-5</v>
      </c>
      <c r="W5" s="4">
        <f>V5*(1+CAGR!$B95)</f>
        <v>1.6299596355394189E-5</v>
      </c>
      <c r="X5" s="4">
        <f>W5*(1+CAGR!$B95)</f>
        <v>1.6412633477308121E-5</v>
      </c>
      <c r="Y5" s="4">
        <f>X5*(1+CAGR!$B95)</f>
        <v>1.6526454507648491E-5</v>
      </c>
      <c r="Z5" s="4">
        <f>Y5*(1+CAGR!$B95)</f>
        <v>1.6641064882792405E-5</v>
      </c>
      <c r="AA5" s="4">
        <f>Z5*(1+CAGR!$B95)</f>
        <v>1.6756470076818044E-5</v>
      </c>
      <c r="AB5" s="4">
        <f>AA5*(1+CAGR!$B95)</f>
        <v>1.6872675601766125E-5</v>
      </c>
      <c r="AC5" s="4">
        <f>AB5*(1+CAGR!$B95)</f>
        <v>1.6989687007903175E-5</v>
      </c>
      <c r="AD5" s="4">
        <f>AC5*(1+CAGR!$B95)</f>
        <v>1.7107509883986626E-5</v>
      </c>
      <c r="AE5" s="4">
        <f>AD5*(1+CAGR!$B95)</f>
        <v>1.7226149857531739E-5</v>
      </c>
      <c r="AF5" s="2">
        <f t="shared" ref="AF5:BK5" si="6">AE5</f>
        <v>1.7226149857531739E-5</v>
      </c>
      <c r="AG5" s="2">
        <f t="shared" si="6"/>
        <v>1.7226149857531739E-5</v>
      </c>
      <c r="AH5" s="2">
        <f t="shared" si="6"/>
        <v>1.7226149857531739E-5</v>
      </c>
      <c r="AI5" s="2">
        <f t="shared" si="6"/>
        <v>1.7226149857531739E-5</v>
      </c>
      <c r="AJ5" s="2">
        <f t="shared" si="6"/>
        <v>1.7226149857531739E-5</v>
      </c>
      <c r="AK5" s="2">
        <f t="shared" si="6"/>
        <v>1.7226149857531739E-5</v>
      </c>
      <c r="AL5" s="2">
        <f t="shared" si="6"/>
        <v>1.7226149857531739E-5</v>
      </c>
      <c r="AM5" s="2">
        <f t="shared" si="6"/>
        <v>1.7226149857531739E-5</v>
      </c>
      <c r="AN5" s="2">
        <f t="shared" si="6"/>
        <v>1.7226149857531739E-5</v>
      </c>
      <c r="AO5" s="2">
        <f t="shared" si="6"/>
        <v>1.7226149857531739E-5</v>
      </c>
      <c r="AP5" s="2">
        <f t="shared" si="6"/>
        <v>1.7226149857531739E-5</v>
      </c>
      <c r="AQ5" s="2">
        <f t="shared" si="6"/>
        <v>1.7226149857531739E-5</v>
      </c>
      <c r="AR5" s="2">
        <f t="shared" si="6"/>
        <v>1.7226149857531739E-5</v>
      </c>
      <c r="AS5" s="2">
        <f t="shared" si="6"/>
        <v>1.7226149857531739E-5</v>
      </c>
      <c r="AT5" s="2">
        <f t="shared" si="6"/>
        <v>1.7226149857531739E-5</v>
      </c>
      <c r="AU5" s="2">
        <f t="shared" si="6"/>
        <v>1.7226149857531739E-5</v>
      </c>
      <c r="AV5" s="2">
        <f t="shared" si="6"/>
        <v>1.7226149857531739E-5</v>
      </c>
      <c r="AW5" s="2">
        <f t="shared" si="6"/>
        <v>1.7226149857531739E-5</v>
      </c>
      <c r="AX5" s="2">
        <f t="shared" si="6"/>
        <v>1.7226149857531739E-5</v>
      </c>
      <c r="AY5" s="2">
        <f t="shared" si="6"/>
        <v>1.7226149857531739E-5</v>
      </c>
      <c r="AZ5" s="2">
        <f t="shared" si="6"/>
        <v>1.7226149857531739E-5</v>
      </c>
      <c r="BA5" s="2">
        <f t="shared" si="6"/>
        <v>1.7226149857531739E-5</v>
      </c>
      <c r="BB5" s="2">
        <f t="shared" si="6"/>
        <v>1.7226149857531739E-5</v>
      </c>
      <c r="BC5" s="2">
        <f t="shared" si="6"/>
        <v>1.7226149857531739E-5</v>
      </c>
      <c r="BD5" s="2">
        <f t="shared" si="6"/>
        <v>1.7226149857531739E-5</v>
      </c>
      <c r="BE5" s="2">
        <f t="shared" si="6"/>
        <v>1.7226149857531739E-5</v>
      </c>
      <c r="BF5" s="2">
        <f t="shared" si="6"/>
        <v>1.7226149857531739E-5</v>
      </c>
      <c r="BG5" s="2">
        <f t="shared" si="6"/>
        <v>1.7226149857531739E-5</v>
      </c>
      <c r="BH5" s="2">
        <f t="shared" si="6"/>
        <v>1.7226149857531739E-5</v>
      </c>
      <c r="BI5" s="2">
        <f t="shared" si="6"/>
        <v>1.7226149857531739E-5</v>
      </c>
      <c r="BJ5" s="2">
        <f t="shared" si="6"/>
        <v>1.7226149857531739E-5</v>
      </c>
      <c r="BK5" s="2">
        <f t="shared" si="6"/>
        <v>1.7226149857531739E-5</v>
      </c>
      <c r="BL5" s="2">
        <f t="shared" ref="BL5:CC5" si="7">BK5</f>
        <v>1.7226149857531739E-5</v>
      </c>
      <c r="BM5" s="2">
        <f t="shared" si="7"/>
        <v>1.7226149857531739E-5</v>
      </c>
      <c r="BN5" s="2">
        <f t="shared" si="7"/>
        <v>1.7226149857531739E-5</v>
      </c>
      <c r="BO5" s="2">
        <f t="shared" si="7"/>
        <v>1.7226149857531739E-5</v>
      </c>
      <c r="BP5" s="2">
        <f t="shared" si="7"/>
        <v>1.7226149857531739E-5</v>
      </c>
      <c r="BQ5" s="2">
        <f t="shared" si="7"/>
        <v>1.7226149857531739E-5</v>
      </c>
      <c r="BR5" s="2">
        <f t="shared" si="7"/>
        <v>1.7226149857531739E-5</v>
      </c>
      <c r="BS5" s="2">
        <f t="shared" si="7"/>
        <v>1.7226149857531739E-5</v>
      </c>
      <c r="BT5" s="2">
        <f t="shared" si="7"/>
        <v>1.7226149857531739E-5</v>
      </c>
      <c r="BU5" s="2">
        <f t="shared" si="7"/>
        <v>1.7226149857531739E-5</v>
      </c>
      <c r="BV5" s="2">
        <f t="shared" si="7"/>
        <v>1.7226149857531739E-5</v>
      </c>
      <c r="BW5" s="2">
        <f t="shared" si="7"/>
        <v>1.7226149857531739E-5</v>
      </c>
      <c r="BX5" s="2">
        <f t="shared" si="7"/>
        <v>1.7226149857531739E-5</v>
      </c>
      <c r="BY5" s="2">
        <f t="shared" si="7"/>
        <v>1.7226149857531739E-5</v>
      </c>
      <c r="BZ5" s="2">
        <f t="shared" si="7"/>
        <v>1.7226149857531739E-5</v>
      </c>
      <c r="CA5" s="2">
        <f t="shared" si="7"/>
        <v>1.7226149857531739E-5</v>
      </c>
      <c r="CB5" s="2">
        <f t="shared" si="7"/>
        <v>1.7226149857531739E-5</v>
      </c>
      <c r="CC5" s="2">
        <f t="shared" si="7"/>
        <v>1.7226149857531739E-5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0">AE7</f>
        <v>0</v>
      </c>
      <c r="AG7" s="2">
        <f t="shared" si="10"/>
        <v>0</v>
      </c>
      <c r="AH7" s="2">
        <f t="shared" si="10"/>
        <v>0</v>
      </c>
      <c r="AI7" s="2">
        <f t="shared" si="10"/>
        <v>0</v>
      </c>
      <c r="AJ7" s="2">
        <f t="shared" si="10"/>
        <v>0</v>
      </c>
      <c r="AK7" s="2">
        <f t="shared" si="10"/>
        <v>0</v>
      </c>
      <c r="AL7" s="2">
        <f t="shared" si="10"/>
        <v>0</v>
      </c>
      <c r="AM7" s="2">
        <f t="shared" si="10"/>
        <v>0</v>
      </c>
      <c r="AN7" s="2">
        <f t="shared" si="10"/>
        <v>0</v>
      </c>
      <c r="AO7" s="2">
        <f t="shared" si="10"/>
        <v>0</v>
      </c>
      <c r="AP7" s="2">
        <f t="shared" si="10"/>
        <v>0</v>
      </c>
      <c r="AQ7" s="2">
        <f t="shared" si="10"/>
        <v>0</v>
      </c>
      <c r="AR7" s="2">
        <f t="shared" si="10"/>
        <v>0</v>
      </c>
      <c r="AS7" s="2">
        <f t="shared" si="10"/>
        <v>0</v>
      </c>
      <c r="AT7" s="2">
        <f t="shared" si="10"/>
        <v>0</v>
      </c>
      <c r="AU7" s="2">
        <f t="shared" si="10"/>
        <v>0</v>
      </c>
      <c r="AV7" s="2">
        <f t="shared" si="10"/>
        <v>0</v>
      </c>
      <c r="AW7" s="2">
        <f t="shared" si="10"/>
        <v>0</v>
      </c>
      <c r="AX7" s="2">
        <f t="shared" si="10"/>
        <v>0</v>
      </c>
      <c r="AY7" s="2">
        <f t="shared" si="10"/>
        <v>0</v>
      </c>
      <c r="AZ7" s="2">
        <f t="shared" si="10"/>
        <v>0</v>
      </c>
      <c r="BA7" s="2">
        <f t="shared" si="10"/>
        <v>0</v>
      </c>
      <c r="BB7" s="2">
        <f t="shared" si="10"/>
        <v>0</v>
      </c>
      <c r="BC7" s="2">
        <f t="shared" si="10"/>
        <v>0</v>
      </c>
      <c r="BD7" s="2">
        <f t="shared" si="10"/>
        <v>0</v>
      </c>
      <c r="BE7" s="2">
        <f t="shared" si="10"/>
        <v>0</v>
      </c>
      <c r="BF7" s="2">
        <f t="shared" si="10"/>
        <v>0</v>
      </c>
      <c r="BG7" s="2">
        <f t="shared" si="10"/>
        <v>0</v>
      </c>
      <c r="BH7" s="2">
        <f t="shared" si="10"/>
        <v>0</v>
      </c>
      <c r="BI7" s="2">
        <f t="shared" si="10"/>
        <v>0</v>
      </c>
      <c r="BJ7" s="2">
        <f t="shared" si="10"/>
        <v>0</v>
      </c>
      <c r="BK7" s="2">
        <f t="shared" si="10"/>
        <v>0</v>
      </c>
      <c r="BL7" s="2">
        <f t="shared" ref="BL7:CC7" si="11">BK7</f>
        <v>0</v>
      </c>
      <c r="BM7" s="2">
        <f t="shared" si="11"/>
        <v>0</v>
      </c>
      <c r="BN7" s="2">
        <f t="shared" si="11"/>
        <v>0</v>
      </c>
      <c r="BO7" s="2">
        <f t="shared" si="11"/>
        <v>0</v>
      </c>
      <c r="BP7" s="2">
        <f t="shared" si="11"/>
        <v>0</v>
      </c>
      <c r="BQ7" s="2">
        <f t="shared" si="11"/>
        <v>0</v>
      </c>
      <c r="BR7" s="2">
        <f t="shared" si="11"/>
        <v>0</v>
      </c>
      <c r="BS7" s="2">
        <f t="shared" si="11"/>
        <v>0</v>
      </c>
      <c r="BT7" s="2">
        <f t="shared" si="11"/>
        <v>0</v>
      </c>
      <c r="BU7" s="2">
        <f t="shared" si="11"/>
        <v>0</v>
      </c>
      <c r="BV7" s="2">
        <f t="shared" si="11"/>
        <v>0</v>
      </c>
      <c r="BW7" s="2">
        <f t="shared" si="11"/>
        <v>0</v>
      </c>
      <c r="BX7" s="2">
        <f t="shared" si="11"/>
        <v>0</v>
      </c>
      <c r="BY7" s="2">
        <f t="shared" si="11"/>
        <v>0</v>
      </c>
      <c r="BZ7" s="2">
        <f t="shared" si="11"/>
        <v>0</v>
      </c>
      <c r="CA7" s="2">
        <f t="shared" si="11"/>
        <v>0</v>
      </c>
      <c r="CB7" s="2">
        <f t="shared" si="11"/>
        <v>0</v>
      </c>
      <c r="CC7" s="2">
        <f t="shared" si="11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2">AE8</f>
        <v>0</v>
      </c>
      <c r="AG8" s="2">
        <f t="shared" si="12"/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ref="BL8:CC8" si="13">BK8</f>
        <v>0</v>
      </c>
      <c r="BM8" s="2">
        <f t="shared" si="13"/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4">AE9</f>
        <v>0</v>
      </c>
      <c r="AG9" s="2">
        <f t="shared" si="14"/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ref="BL9:CC9" si="15">BK9</f>
        <v>0</v>
      </c>
      <c r="BM9" s="2">
        <f t="shared" si="15"/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</row>
    <row r="13" spans="1:81" ht="17">
      <c r="A13" s="1"/>
      <c r="D13" s="8"/>
    </row>
  </sheetData>
  <phoneticPr fontId="27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2">
    <tabColor rgb="FF002060"/>
  </sheetPr>
  <dimension ref="A1:CC9"/>
  <sheetViews>
    <sheetView workbookViewId="0">
      <selection activeCell="G13" sqref="G13"/>
    </sheetView>
    <sheetView workbookViewId="1"/>
  </sheetViews>
  <sheetFormatPr defaultColWidth="9.26953125" defaultRowHeight="14.5"/>
  <cols>
    <col min="1" max="1" width="41.453125" customWidth="1"/>
    <col min="2" max="25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 t="shared" ref="AF2:BK2" si="0">AE2</f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ref="BL2:CC2" si="1">BK2</f>
        <v>0</v>
      </c>
      <c r="BM2" s="2">
        <f t="shared" si="1"/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</row>
    <row r="3" spans="1:81">
      <c r="A3" s="1" t="s">
        <v>561</v>
      </c>
      <c r="B3">
        <f>'elec-fee per fuels'!$Q$38*About!$B$45/About!$C$57</f>
        <v>2.5361495795808119E-5</v>
      </c>
      <c r="C3">
        <f>'elec-fee per fuels'!$Q$37*About!$B$45/About!$D$57</f>
        <v>4.5613553356301385E-5</v>
      </c>
      <c r="D3">
        <f>'elec-fee per fuels'!$Q$36*About!$B$45/About!$E$57</f>
        <v>3.6120485703087362E-5</v>
      </c>
      <c r="E3">
        <f>'elec-fee per fuels'!$Q$35*About!$B$45/About!$F$57</f>
        <v>2.860531319369749E-5</v>
      </c>
      <c r="F3">
        <f>'elec-fee per fuels'!$Q$34*About!$B$45/About!$G$57</f>
        <v>2.5840439689115551E-5</v>
      </c>
      <c r="G3">
        <f>'elec-fee per fuels'!$Q$34*About!$B$45/About!$G$57</f>
        <v>2.5840439689115551E-5</v>
      </c>
      <c r="H3">
        <f>'elec-fee per fuels'!$Q$34*About!$B$45/About!$G$57</f>
        <v>2.5840439689115551E-5</v>
      </c>
      <c r="I3">
        <f>'elec-fee per fuels'!$Q$34*About!$B$45/About!$G$57</f>
        <v>2.5840439689115551E-5</v>
      </c>
      <c r="J3">
        <f>'elec-fee per fuels'!$Q$34*About!$B$45/About!$G$57</f>
        <v>2.5840439689115551E-5</v>
      </c>
      <c r="K3">
        <f>'elec-fee per fuels'!$Q$34*About!$B$45/About!$G$57</f>
        <v>2.5840439689115551E-5</v>
      </c>
      <c r="L3">
        <f>'elec-fee per fuels'!$Q$34*About!$B$45/About!$G$57</f>
        <v>2.5840439689115551E-5</v>
      </c>
      <c r="M3">
        <f>'elec-fee per fuels'!$Q$34*About!$B$45/About!$G$57</f>
        <v>2.5840439689115551E-5</v>
      </c>
      <c r="N3">
        <f>'elec-fee per fuels'!$Q$34*About!$B$45/About!$G$57</f>
        <v>2.5840439689115551E-5</v>
      </c>
      <c r="O3">
        <f>'elec-fee per fuels'!$Q$34*About!$B$45/About!$G$57</f>
        <v>2.5840439689115551E-5</v>
      </c>
      <c r="P3">
        <f>'elec-fee per fuels'!$Q$34*About!$B$45/About!$G$57</f>
        <v>2.5840439689115551E-5</v>
      </c>
      <c r="Q3">
        <f>'elec-fee per fuels'!$Q$34*About!$B$45/About!$G$57</f>
        <v>2.5840439689115551E-5</v>
      </c>
      <c r="R3">
        <f>'elec-fee per fuels'!$Q$34*About!$B$45/About!$G$57</f>
        <v>2.5840439689115551E-5</v>
      </c>
      <c r="S3">
        <f>'elec-fee per fuels'!$Q$34*About!$B$45/About!$G$57</f>
        <v>2.5840439689115551E-5</v>
      </c>
      <c r="T3">
        <f>'elec-fee per fuels'!$Q$34*About!$B$45/About!$G$57</f>
        <v>2.5840439689115551E-5</v>
      </c>
      <c r="U3">
        <f>'elec-fee per fuels'!$Q$34*About!$B$45/About!$G$57</f>
        <v>2.5840439689115551E-5</v>
      </c>
      <c r="V3">
        <f>'elec-fee per fuels'!$Q$34*About!$B$45/About!$G$57</f>
        <v>2.5840439689115551E-5</v>
      </c>
      <c r="W3">
        <f>'elec-fee per fuels'!$Q$34*About!$B$45/About!$G$57</f>
        <v>2.5840439689115551E-5</v>
      </c>
      <c r="X3">
        <f>'elec-fee per fuels'!$Q$34*About!$B$45/About!$G$57</f>
        <v>2.5840439689115551E-5</v>
      </c>
      <c r="Y3">
        <f>'elec-fee per fuels'!$Q$34*About!$B$45/About!$G$57</f>
        <v>2.5840439689115551E-5</v>
      </c>
      <c r="Z3">
        <f>'elec-fee per fuels'!$Q$34*About!$B$45/About!$G$57</f>
        <v>2.5840439689115551E-5</v>
      </c>
      <c r="AA3">
        <f>'elec-fee per fuels'!$Q$34*About!$B$45/About!$G$57</f>
        <v>2.5840439689115551E-5</v>
      </c>
      <c r="AB3">
        <f>'elec-fee per fuels'!$Q$34*About!$B$45/About!$G$57</f>
        <v>2.5840439689115551E-5</v>
      </c>
      <c r="AC3">
        <f>'elec-fee per fuels'!$Q$34*About!$B$45/About!$G$57</f>
        <v>2.5840439689115551E-5</v>
      </c>
      <c r="AD3">
        <f>'elec-fee per fuels'!$Q$34*About!$B$45/About!$G$57</f>
        <v>2.5840439689115551E-5</v>
      </c>
      <c r="AE3">
        <f>'elec-fee per fuels'!$Q$34*About!$B$45/About!$G$57</f>
        <v>2.5840439689115551E-5</v>
      </c>
      <c r="AF3">
        <f>'elec-fee per fuels'!$Q$34*About!$B$45/About!$G$57</f>
        <v>2.5840439689115551E-5</v>
      </c>
      <c r="AG3">
        <f>'elec-fee per fuels'!$Q$34*About!$B$45/About!$G$57</f>
        <v>2.5840439689115551E-5</v>
      </c>
      <c r="AH3">
        <f>'elec-fee per fuels'!$Q$34*About!$B$45/About!$G$57</f>
        <v>2.5840439689115551E-5</v>
      </c>
      <c r="AI3">
        <f>'elec-fee per fuels'!$Q$34*About!$B$45/About!$G$57</f>
        <v>2.5840439689115551E-5</v>
      </c>
      <c r="AJ3">
        <f>'elec-fee per fuels'!$Q$34*About!$B$45/About!$G$57</f>
        <v>2.5840439689115551E-5</v>
      </c>
      <c r="AK3">
        <f>'elec-fee per fuels'!$Q$34*About!$B$45/About!$G$57</f>
        <v>2.5840439689115551E-5</v>
      </c>
      <c r="AL3">
        <f>'elec-fee per fuels'!$Q$34*About!$B$45/About!$G$57</f>
        <v>2.5840439689115551E-5</v>
      </c>
      <c r="AM3">
        <f>'elec-fee per fuels'!$Q$34*About!$B$45/About!$G$57</f>
        <v>2.5840439689115551E-5</v>
      </c>
      <c r="AN3">
        <f>'elec-fee per fuels'!$Q$34*About!$B$45/About!$G$57</f>
        <v>2.5840439689115551E-5</v>
      </c>
      <c r="AO3">
        <f>'elec-fee per fuels'!$Q$34*About!$B$45/About!$G$57</f>
        <v>2.5840439689115551E-5</v>
      </c>
      <c r="AP3">
        <f>'elec-fee per fuels'!$Q$34*About!$B$45/About!$G$57</f>
        <v>2.5840439689115551E-5</v>
      </c>
      <c r="AQ3">
        <f>'elec-fee per fuels'!$Q$34*About!$B$45/About!$G$57</f>
        <v>2.5840439689115551E-5</v>
      </c>
      <c r="AR3">
        <f>'elec-fee per fuels'!$Q$34*About!$B$45/About!$G$57</f>
        <v>2.5840439689115551E-5</v>
      </c>
      <c r="AS3">
        <f>'elec-fee per fuels'!$Q$34*About!$B$45/About!$G$57</f>
        <v>2.5840439689115551E-5</v>
      </c>
      <c r="AT3">
        <f>'elec-fee per fuels'!$Q$34*About!$B$45/About!$G$57</f>
        <v>2.5840439689115551E-5</v>
      </c>
      <c r="AU3">
        <f>'elec-fee per fuels'!$Q$34*About!$B$45/About!$G$57</f>
        <v>2.5840439689115551E-5</v>
      </c>
      <c r="AV3">
        <f>'elec-fee per fuels'!$Q$34*About!$B$45/About!$G$57</f>
        <v>2.5840439689115551E-5</v>
      </c>
      <c r="AW3">
        <f>'elec-fee per fuels'!$Q$34*About!$B$45/About!$G$57</f>
        <v>2.5840439689115551E-5</v>
      </c>
      <c r="AX3">
        <f>'elec-fee per fuels'!$Q$34*About!$B$45/About!$G$57</f>
        <v>2.5840439689115551E-5</v>
      </c>
      <c r="AY3">
        <f>'elec-fee per fuels'!$Q$34*About!$B$45/About!$G$57</f>
        <v>2.5840439689115551E-5</v>
      </c>
      <c r="AZ3">
        <f>'elec-fee per fuels'!$Q$34*About!$B$45/About!$G$57</f>
        <v>2.5840439689115551E-5</v>
      </c>
      <c r="BA3">
        <f>'elec-fee per fuels'!$Q$34*About!$B$45/About!$G$57</f>
        <v>2.5840439689115551E-5</v>
      </c>
      <c r="BB3">
        <f>'elec-fee per fuels'!$Q$34*About!$B$45/About!$G$57</f>
        <v>2.5840439689115551E-5</v>
      </c>
      <c r="BC3">
        <f>'elec-fee per fuels'!$Q$34*About!$B$45/About!$G$57</f>
        <v>2.5840439689115551E-5</v>
      </c>
      <c r="BD3">
        <f>'elec-fee per fuels'!$Q$34*About!$B$45/About!$G$57</f>
        <v>2.5840439689115551E-5</v>
      </c>
      <c r="BE3">
        <f>'elec-fee per fuels'!$Q$34*About!$B$45/About!$G$57</f>
        <v>2.5840439689115551E-5</v>
      </c>
      <c r="BF3">
        <f>'elec-fee per fuels'!$Q$34*About!$B$45/About!$G$57</f>
        <v>2.5840439689115551E-5</v>
      </c>
      <c r="BG3">
        <f>'elec-fee per fuels'!$Q$34*About!$B$45/About!$G$57</f>
        <v>2.5840439689115551E-5</v>
      </c>
      <c r="BH3">
        <f>'elec-fee per fuels'!$Q$34*About!$B$45/About!$G$57</f>
        <v>2.5840439689115551E-5</v>
      </c>
      <c r="BI3">
        <f>'elec-fee per fuels'!$Q$34*About!$B$45/About!$G$57</f>
        <v>2.5840439689115551E-5</v>
      </c>
      <c r="BJ3">
        <f>'elec-fee per fuels'!$Q$34*About!$B$45/About!$G$57</f>
        <v>2.5840439689115551E-5</v>
      </c>
      <c r="BK3">
        <f>'elec-fee per fuels'!$Q$34*About!$B$45/About!$G$57</f>
        <v>2.5840439689115551E-5</v>
      </c>
      <c r="BL3">
        <f>'elec-fee per fuels'!$Q$34*About!$B$45/About!$G$57</f>
        <v>2.5840439689115551E-5</v>
      </c>
      <c r="BM3">
        <f>'elec-fee per fuels'!$Q$34*About!$B$45/About!$G$57</f>
        <v>2.5840439689115551E-5</v>
      </c>
      <c r="BN3">
        <f>'elec-fee per fuels'!$Q$34*About!$B$45/About!$G$57</f>
        <v>2.5840439689115551E-5</v>
      </c>
      <c r="BO3">
        <f>'elec-fee per fuels'!$Q$34*About!$B$45/About!$G$57</f>
        <v>2.5840439689115551E-5</v>
      </c>
      <c r="BP3">
        <f>'elec-fee per fuels'!$Q$34*About!$B$45/About!$G$57</f>
        <v>2.5840439689115551E-5</v>
      </c>
      <c r="BQ3">
        <f>'elec-fee per fuels'!$Q$34*About!$B$45/About!$G$57</f>
        <v>2.5840439689115551E-5</v>
      </c>
      <c r="BR3">
        <f>'elec-fee per fuels'!$Q$34*About!$B$45/About!$G$57</f>
        <v>2.5840439689115551E-5</v>
      </c>
      <c r="BS3">
        <f>'elec-fee per fuels'!$Q$34*About!$B$45/About!$G$57</f>
        <v>2.5840439689115551E-5</v>
      </c>
      <c r="BT3">
        <f>'elec-fee per fuels'!$Q$34*About!$B$45/About!$G$57</f>
        <v>2.5840439689115551E-5</v>
      </c>
      <c r="BU3">
        <f>'elec-fee per fuels'!$Q$34*About!$B$45/About!$G$57</f>
        <v>2.5840439689115551E-5</v>
      </c>
      <c r="BV3">
        <f>'elec-fee per fuels'!$Q$34*About!$B$45/About!$G$57</f>
        <v>2.5840439689115551E-5</v>
      </c>
      <c r="BW3">
        <f>'elec-fee per fuels'!$Q$34*About!$B$45/About!$G$57</f>
        <v>2.5840439689115551E-5</v>
      </c>
      <c r="BX3">
        <f>'elec-fee per fuels'!$Q$34*About!$B$45/About!$G$57</f>
        <v>2.5840439689115551E-5</v>
      </c>
      <c r="BY3">
        <f>'elec-fee per fuels'!$Q$34*About!$B$45/About!$G$57</f>
        <v>2.5840439689115551E-5</v>
      </c>
      <c r="BZ3">
        <f>'elec-fee per fuels'!$Q$34*About!$B$45/About!$G$57</f>
        <v>2.5840439689115551E-5</v>
      </c>
      <c r="CA3">
        <f>'elec-fee per fuels'!$Q$34*About!$B$45/About!$G$57</f>
        <v>2.5840439689115551E-5</v>
      </c>
      <c r="CB3">
        <f>'elec-fee per fuels'!$Q$34*About!$B$45/About!$G$57</f>
        <v>2.5840439689115551E-5</v>
      </c>
      <c r="CC3">
        <f>'elec-fee per fuels'!$Q$34*About!$B$45/About!$G$57</f>
        <v>2.5840439689115551E-5</v>
      </c>
    </row>
    <row r="4" spans="1:81">
      <c r="A4" s="1" t="s">
        <v>562</v>
      </c>
      <c r="B4">
        <f>'heat-fee'!$D$4*About!$B$47/About!$B$57</f>
        <v>1.3401901786896563E-5</v>
      </c>
      <c r="C4">
        <f t="shared" ref="C4:AG4" si="2">B4</f>
        <v>1.3401901786896563E-5</v>
      </c>
      <c r="D4">
        <f t="shared" si="2"/>
        <v>1.3401901786896563E-5</v>
      </c>
      <c r="E4">
        <f t="shared" si="2"/>
        <v>1.3401901786896563E-5</v>
      </c>
      <c r="F4">
        <f t="shared" si="2"/>
        <v>1.3401901786896563E-5</v>
      </c>
      <c r="G4">
        <f t="shared" si="2"/>
        <v>1.3401901786896563E-5</v>
      </c>
      <c r="H4">
        <f t="shared" si="2"/>
        <v>1.3401901786896563E-5</v>
      </c>
      <c r="I4">
        <f t="shared" si="2"/>
        <v>1.3401901786896563E-5</v>
      </c>
      <c r="J4">
        <f t="shared" si="2"/>
        <v>1.3401901786896563E-5</v>
      </c>
      <c r="K4">
        <f t="shared" si="2"/>
        <v>1.3401901786896563E-5</v>
      </c>
      <c r="L4">
        <f t="shared" si="2"/>
        <v>1.3401901786896563E-5</v>
      </c>
      <c r="M4">
        <f t="shared" si="2"/>
        <v>1.3401901786896563E-5</v>
      </c>
      <c r="N4">
        <f t="shared" si="2"/>
        <v>1.3401901786896563E-5</v>
      </c>
      <c r="O4">
        <f t="shared" si="2"/>
        <v>1.3401901786896563E-5</v>
      </c>
      <c r="P4">
        <f t="shared" si="2"/>
        <v>1.3401901786896563E-5</v>
      </c>
      <c r="Q4">
        <f t="shared" si="2"/>
        <v>1.3401901786896563E-5</v>
      </c>
      <c r="R4">
        <f t="shared" si="2"/>
        <v>1.3401901786896563E-5</v>
      </c>
      <c r="S4">
        <f t="shared" si="2"/>
        <v>1.3401901786896563E-5</v>
      </c>
      <c r="T4">
        <f t="shared" si="2"/>
        <v>1.3401901786896563E-5</v>
      </c>
      <c r="U4">
        <f t="shared" si="2"/>
        <v>1.3401901786896563E-5</v>
      </c>
      <c r="V4">
        <f t="shared" si="2"/>
        <v>1.3401901786896563E-5</v>
      </c>
      <c r="W4">
        <f t="shared" si="2"/>
        <v>1.3401901786896563E-5</v>
      </c>
      <c r="X4">
        <f t="shared" si="2"/>
        <v>1.3401901786896563E-5</v>
      </c>
      <c r="Y4">
        <f t="shared" si="2"/>
        <v>1.3401901786896563E-5</v>
      </c>
      <c r="Z4">
        <f t="shared" si="2"/>
        <v>1.3401901786896563E-5</v>
      </c>
      <c r="AA4">
        <f t="shared" si="2"/>
        <v>1.3401901786896563E-5</v>
      </c>
      <c r="AB4">
        <f t="shared" si="2"/>
        <v>1.3401901786896563E-5</v>
      </c>
      <c r="AC4">
        <f t="shared" si="2"/>
        <v>1.3401901786896563E-5</v>
      </c>
      <c r="AD4">
        <f t="shared" si="2"/>
        <v>1.3401901786896563E-5</v>
      </c>
      <c r="AE4">
        <f t="shared" si="2"/>
        <v>1.3401901786896563E-5</v>
      </c>
      <c r="AF4" s="2">
        <f t="shared" si="2"/>
        <v>1.3401901786896563E-5</v>
      </c>
      <c r="AG4" s="2">
        <f t="shared" si="2"/>
        <v>1.3401901786896563E-5</v>
      </c>
      <c r="AH4" s="2">
        <f t="shared" ref="AH4:BM4" si="3">AG4</f>
        <v>1.3401901786896563E-5</v>
      </c>
      <c r="AI4" s="2">
        <f t="shared" si="3"/>
        <v>1.3401901786896563E-5</v>
      </c>
      <c r="AJ4" s="2">
        <f t="shared" si="3"/>
        <v>1.3401901786896563E-5</v>
      </c>
      <c r="AK4" s="2">
        <f t="shared" si="3"/>
        <v>1.3401901786896563E-5</v>
      </c>
      <c r="AL4" s="2">
        <f t="shared" si="3"/>
        <v>1.3401901786896563E-5</v>
      </c>
      <c r="AM4" s="2">
        <f t="shared" si="3"/>
        <v>1.3401901786896563E-5</v>
      </c>
      <c r="AN4" s="2">
        <f t="shared" si="3"/>
        <v>1.3401901786896563E-5</v>
      </c>
      <c r="AO4" s="2">
        <f t="shared" si="3"/>
        <v>1.3401901786896563E-5</v>
      </c>
      <c r="AP4" s="2">
        <f t="shared" si="3"/>
        <v>1.3401901786896563E-5</v>
      </c>
      <c r="AQ4" s="2">
        <f t="shared" si="3"/>
        <v>1.3401901786896563E-5</v>
      </c>
      <c r="AR4" s="2">
        <f t="shared" si="3"/>
        <v>1.3401901786896563E-5</v>
      </c>
      <c r="AS4" s="2">
        <f t="shared" si="3"/>
        <v>1.3401901786896563E-5</v>
      </c>
      <c r="AT4" s="2">
        <f t="shared" si="3"/>
        <v>1.3401901786896563E-5</v>
      </c>
      <c r="AU4" s="2">
        <f t="shared" si="3"/>
        <v>1.3401901786896563E-5</v>
      </c>
      <c r="AV4" s="2">
        <f t="shared" si="3"/>
        <v>1.3401901786896563E-5</v>
      </c>
      <c r="AW4" s="2">
        <f t="shared" si="3"/>
        <v>1.3401901786896563E-5</v>
      </c>
      <c r="AX4" s="2">
        <f t="shared" si="3"/>
        <v>1.3401901786896563E-5</v>
      </c>
      <c r="AY4" s="2">
        <f t="shared" si="3"/>
        <v>1.3401901786896563E-5</v>
      </c>
      <c r="AZ4" s="2">
        <f t="shared" si="3"/>
        <v>1.3401901786896563E-5</v>
      </c>
      <c r="BA4" s="2">
        <f t="shared" si="3"/>
        <v>1.3401901786896563E-5</v>
      </c>
      <c r="BB4" s="2">
        <f t="shared" si="3"/>
        <v>1.3401901786896563E-5</v>
      </c>
      <c r="BC4" s="2">
        <f t="shared" si="3"/>
        <v>1.3401901786896563E-5</v>
      </c>
      <c r="BD4" s="2">
        <f t="shared" si="3"/>
        <v>1.3401901786896563E-5</v>
      </c>
      <c r="BE4" s="2">
        <f t="shared" si="3"/>
        <v>1.3401901786896563E-5</v>
      </c>
      <c r="BF4" s="2">
        <f t="shared" si="3"/>
        <v>1.3401901786896563E-5</v>
      </c>
      <c r="BG4" s="2">
        <f t="shared" si="3"/>
        <v>1.3401901786896563E-5</v>
      </c>
      <c r="BH4" s="2">
        <f t="shared" si="3"/>
        <v>1.3401901786896563E-5</v>
      </c>
      <c r="BI4" s="2">
        <f t="shared" si="3"/>
        <v>1.3401901786896563E-5</v>
      </c>
      <c r="BJ4" s="2">
        <f t="shared" si="3"/>
        <v>1.3401901786896563E-5</v>
      </c>
      <c r="BK4" s="2">
        <f t="shared" si="3"/>
        <v>1.3401901786896563E-5</v>
      </c>
      <c r="BL4" s="2">
        <f t="shared" si="3"/>
        <v>1.3401901786896563E-5</v>
      </c>
      <c r="BM4" s="2">
        <f t="shared" si="3"/>
        <v>1.3401901786896563E-5</v>
      </c>
      <c r="BN4" s="2">
        <f t="shared" ref="BN4:CC4" si="4">BM4</f>
        <v>1.3401901786896563E-5</v>
      </c>
      <c r="BO4" s="2">
        <f t="shared" si="4"/>
        <v>1.3401901786896563E-5</v>
      </c>
      <c r="BP4" s="2">
        <f t="shared" si="4"/>
        <v>1.3401901786896563E-5</v>
      </c>
      <c r="BQ4" s="2">
        <f t="shared" si="4"/>
        <v>1.3401901786896563E-5</v>
      </c>
      <c r="BR4" s="2">
        <f t="shared" si="4"/>
        <v>1.3401901786896563E-5</v>
      </c>
      <c r="BS4" s="2">
        <f t="shared" si="4"/>
        <v>1.3401901786896563E-5</v>
      </c>
      <c r="BT4" s="2">
        <f t="shared" si="4"/>
        <v>1.3401901786896563E-5</v>
      </c>
      <c r="BU4" s="2">
        <f t="shared" si="4"/>
        <v>1.3401901786896563E-5</v>
      </c>
      <c r="BV4" s="2">
        <f t="shared" si="4"/>
        <v>1.3401901786896563E-5</v>
      </c>
      <c r="BW4" s="2">
        <f t="shared" si="4"/>
        <v>1.3401901786896563E-5</v>
      </c>
      <c r="BX4" s="2">
        <f t="shared" si="4"/>
        <v>1.3401901786896563E-5</v>
      </c>
      <c r="BY4" s="2">
        <f t="shared" si="4"/>
        <v>1.3401901786896563E-5</v>
      </c>
      <c r="BZ4" s="2">
        <f t="shared" si="4"/>
        <v>1.3401901786896563E-5</v>
      </c>
      <c r="CA4" s="2">
        <f t="shared" si="4"/>
        <v>1.3401901786896563E-5</v>
      </c>
      <c r="CB4" s="2">
        <f t="shared" si="4"/>
        <v>1.3401901786896563E-5</v>
      </c>
      <c r="CC4" s="2">
        <f t="shared" si="4"/>
        <v>1.3401901786896563E-5</v>
      </c>
    </row>
    <row r="5" spans="1:81">
      <c r="A5" s="1" t="s">
        <v>563</v>
      </c>
      <c r="B5">
        <f>'heat-fee'!$D$6*About!$B$47/About!$B$57</f>
        <v>1.7400077607424033E-5</v>
      </c>
      <c r="C5">
        <f t="shared" ref="C5:AG5" si="5">B5</f>
        <v>1.7400077607424033E-5</v>
      </c>
      <c r="D5">
        <f t="shared" si="5"/>
        <v>1.7400077607424033E-5</v>
      </c>
      <c r="E5">
        <f t="shared" si="5"/>
        <v>1.7400077607424033E-5</v>
      </c>
      <c r="F5">
        <f t="shared" si="5"/>
        <v>1.7400077607424033E-5</v>
      </c>
      <c r="G5">
        <f t="shared" si="5"/>
        <v>1.7400077607424033E-5</v>
      </c>
      <c r="H5">
        <f t="shared" si="5"/>
        <v>1.7400077607424033E-5</v>
      </c>
      <c r="I5">
        <f t="shared" si="5"/>
        <v>1.7400077607424033E-5</v>
      </c>
      <c r="J5">
        <f t="shared" si="5"/>
        <v>1.7400077607424033E-5</v>
      </c>
      <c r="K5">
        <f t="shared" si="5"/>
        <v>1.7400077607424033E-5</v>
      </c>
      <c r="L5">
        <f t="shared" si="5"/>
        <v>1.7400077607424033E-5</v>
      </c>
      <c r="M5">
        <f t="shared" si="5"/>
        <v>1.7400077607424033E-5</v>
      </c>
      <c r="N5">
        <f t="shared" si="5"/>
        <v>1.7400077607424033E-5</v>
      </c>
      <c r="O5">
        <f t="shared" si="5"/>
        <v>1.7400077607424033E-5</v>
      </c>
      <c r="P5">
        <f t="shared" si="5"/>
        <v>1.7400077607424033E-5</v>
      </c>
      <c r="Q5">
        <f t="shared" si="5"/>
        <v>1.7400077607424033E-5</v>
      </c>
      <c r="R5">
        <f t="shared" si="5"/>
        <v>1.7400077607424033E-5</v>
      </c>
      <c r="S5">
        <f t="shared" si="5"/>
        <v>1.7400077607424033E-5</v>
      </c>
      <c r="T5">
        <f t="shared" si="5"/>
        <v>1.7400077607424033E-5</v>
      </c>
      <c r="U5">
        <f t="shared" si="5"/>
        <v>1.7400077607424033E-5</v>
      </c>
      <c r="V5">
        <f t="shared" si="5"/>
        <v>1.7400077607424033E-5</v>
      </c>
      <c r="W5">
        <f t="shared" si="5"/>
        <v>1.7400077607424033E-5</v>
      </c>
      <c r="X5">
        <f t="shared" si="5"/>
        <v>1.7400077607424033E-5</v>
      </c>
      <c r="Y5">
        <f t="shared" si="5"/>
        <v>1.7400077607424033E-5</v>
      </c>
      <c r="Z5">
        <f t="shared" si="5"/>
        <v>1.7400077607424033E-5</v>
      </c>
      <c r="AA5">
        <f t="shared" si="5"/>
        <v>1.7400077607424033E-5</v>
      </c>
      <c r="AB5">
        <f t="shared" si="5"/>
        <v>1.7400077607424033E-5</v>
      </c>
      <c r="AC5">
        <f t="shared" si="5"/>
        <v>1.7400077607424033E-5</v>
      </c>
      <c r="AD5">
        <f t="shared" si="5"/>
        <v>1.7400077607424033E-5</v>
      </c>
      <c r="AE5">
        <f t="shared" si="5"/>
        <v>1.7400077607424033E-5</v>
      </c>
      <c r="AF5" s="2">
        <f t="shared" si="5"/>
        <v>1.7400077607424033E-5</v>
      </c>
      <c r="AG5" s="2">
        <f t="shared" si="5"/>
        <v>1.7400077607424033E-5</v>
      </c>
      <c r="AH5" s="2">
        <f t="shared" ref="AH5:BM5" si="6">AG5</f>
        <v>1.7400077607424033E-5</v>
      </c>
      <c r="AI5" s="2">
        <f t="shared" si="6"/>
        <v>1.7400077607424033E-5</v>
      </c>
      <c r="AJ5" s="2">
        <f t="shared" si="6"/>
        <v>1.7400077607424033E-5</v>
      </c>
      <c r="AK5" s="2">
        <f t="shared" si="6"/>
        <v>1.7400077607424033E-5</v>
      </c>
      <c r="AL5" s="2">
        <f t="shared" si="6"/>
        <v>1.7400077607424033E-5</v>
      </c>
      <c r="AM5" s="2">
        <f t="shared" si="6"/>
        <v>1.7400077607424033E-5</v>
      </c>
      <c r="AN5" s="2">
        <f t="shared" si="6"/>
        <v>1.7400077607424033E-5</v>
      </c>
      <c r="AO5" s="2">
        <f t="shared" si="6"/>
        <v>1.7400077607424033E-5</v>
      </c>
      <c r="AP5" s="2">
        <f t="shared" si="6"/>
        <v>1.7400077607424033E-5</v>
      </c>
      <c r="AQ5" s="2">
        <f t="shared" si="6"/>
        <v>1.7400077607424033E-5</v>
      </c>
      <c r="AR5" s="2">
        <f t="shared" si="6"/>
        <v>1.7400077607424033E-5</v>
      </c>
      <c r="AS5" s="2">
        <f t="shared" si="6"/>
        <v>1.7400077607424033E-5</v>
      </c>
      <c r="AT5" s="2">
        <f t="shared" si="6"/>
        <v>1.7400077607424033E-5</v>
      </c>
      <c r="AU5" s="2">
        <f t="shared" si="6"/>
        <v>1.7400077607424033E-5</v>
      </c>
      <c r="AV5" s="2">
        <f t="shared" si="6"/>
        <v>1.7400077607424033E-5</v>
      </c>
      <c r="AW5" s="2">
        <f t="shared" si="6"/>
        <v>1.7400077607424033E-5</v>
      </c>
      <c r="AX5" s="2">
        <f t="shared" si="6"/>
        <v>1.7400077607424033E-5</v>
      </c>
      <c r="AY5" s="2">
        <f t="shared" si="6"/>
        <v>1.7400077607424033E-5</v>
      </c>
      <c r="AZ5" s="2">
        <f t="shared" si="6"/>
        <v>1.7400077607424033E-5</v>
      </c>
      <c r="BA5" s="2">
        <f t="shared" si="6"/>
        <v>1.7400077607424033E-5</v>
      </c>
      <c r="BB5" s="2">
        <f t="shared" si="6"/>
        <v>1.7400077607424033E-5</v>
      </c>
      <c r="BC5" s="2">
        <f t="shared" si="6"/>
        <v>1.7400077607424033E-5</v>
      </c>
      <c r="BD5" s="2">
        <f t="shared" si="6"/>
        <v>1.7400077607424033E-5</v>
      </c>
      <c r="BE5" s="2">
        <f t="shared" si="6"/>
        <v>1.7400077607424033E-5</v>
      </c>
      <c r="BF5" s="2">
        <f t="shared" si="6"/>
        <v>1.7400077607424033E-5</v>
      </c>
      <c r="BG5" s="2">
        <f t="shared" si="6"/>
        <v>1.7400077607424033E-5</v>
      </c>
      <c r="BH5" s="2">
        <f t="shared" si="6"/>
        <v>1.7400077607424033E-5</v>
      </c>
      <c r="BI5" s="2">
        <f t="shared" si="6"/>
        <v>1.7400077607424033E-5</v>
      </c>
      <c r="BJ5" s="2">
        <f t="shared" si="6"/>
        <v>1.7400077607424033E-5</v>
      </c>
      <c r="BK5" s="2">
        <f t="shared" si="6"/>
        <v>1.7400077607424033E-5</v>
      </c>
      <c r="BL5" s="2">
        <f t="shared" si="6"/>
        <v>1.7400077607424033E-5</v>
      </c>
      <c r="BM5" s="2">
        <f t="shared" si="6"/>
        <v>1.7400077607424033E-5</v>
      </c>
      <c r="BN5" s="2">
        <f t="shared" ref="BN5:CC5" si="7">BM5</f>
        <v>1.7400077607424033E-5</v>
      </c>
      <c r="BO5" s="2">
        <f t="shared" si="7"/>
        <v>1.7400077607424033E-5</v>
      </c>
      <c r="BP5" s="2">
        <f t="shared" si="7"/>
        <v>1.7400077607424033E-5</v>
      </c>
      <c r="BQ5" s="2">
        <f t="shared" si="7"/>
        <v>1.7400077607424033E-5</v>
      </c>
      <c r="BR5" s="2">
        <f t="shared" si="7"/>
        <v>1.7400077607424033E-5</v>
      </c>
      <c r="BS5" s="2">
        <f t="shared" si="7"/>
        <v>1.7400077607424033E-5</v>
      </c>
      <c r="BT5" s="2">
        <f t="shared" si="7"/>
        <v>1.7400077607424033E-5</v>
      </c>
      <c r="BU5" s="2">
        <f t="shared" si="7"/>
        <v>1.7400077607424033E-5</v>
      </c>
      <c r="BV5" s="2">
        <f t="shared" si="7"/>
        <v>1.7400077607424033E-5</v>
      </c>
      <c r="BW5" s="2">
        <f t="shared" si="7"/>
        <v>1.7400077607424033E-5</v>
      </c>
      <c r="BX5" s="2">
        <f t="shared" si="7"/>
        <v>1.7400077607424033E-5</v>
      </c>
      <c r="BY5" s="2">
        <f t="shared" si="7"/>
        <v>1.7400077607424033E-5</v>
      </c>
      <c r="BZ5" s="2">
        <f t="shared" si="7"/>
        <v>1.7400077607424033E-5</v>
      </c>
      <c r="CA5" s="2">
        <f t="shared" si="7"/>
        <v>1.7400077607424033E-5</v>
      </c>
      <c r="CB5" s="2">
        <f t="shared" si="7"/>
        <v>1.7400077607424033E-5</v>
      </c>
      <c r="CC5" s="2">
        <f t="shared" si="7"/>
        <v>1.7400077607424033E-5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>
        <f>'heat-fee'!$D$8*About!$B$47/About!$B$57</f>
        <v>1.5197588152333877E-5</v>
      </c>
      <c r="C7">
        <f t="shared" ref="C7:AE7" si="10">B7</f>
        <v>1.5197588152333877E-5</v>
      </c>
      <c r="D7">
        <f t="shared" si="10"/>
        <v>1.5197588152333877E-5</v>
      </c>
      <c r="E7">
        <f t="shared" si="10"/>
        <v>1.5197588152333877E-5</v>
      </c>
      <c r="F7">
        <f t="shared" si="10"/>
        <v>1.5197588152333877E-5</v>
      </c>
      <c r="G7">
        <f t="shared" si="10"/>
        <v>1.5197588152333877E-5</v>
      </c>
      <c r="H7">
        <f t="shared" si="10"/>
        <v>1.5197588152333877E-5</v>
      </c>
      <c r="I7">
        <f t="shared" si="10"/>
        <v>1.5197588152333877E-5</v>
      </c>
      <c r="J7">
        <f t="shared" si="10"/>
        <v>1.5197588152333877E-5</v>
      </c>
      <c r="K7">
        <f t="shared" si="10"/>
        <v>1.5197588152333877E-5</v>
      </c>
      <c r="L7">
        <f t="shared" si="10"/>
        <v>1.5197588152333877E-5</v>
      </c>
      <c r="M7">
        <f t="shared" si="10"/>
        <v>1.5197588152333877E-5</v>
      </c>
      <c r="N7">
        <f t="shared" si="10"/>
        <v>1.5197588152333877E-5</v>
      </c>
      <c r="O7">
        <f t="shared" si="10"/>
        <v>1.5197588152333877E-5</v>
      </c>
      <c r="P7">
        <f t="shared" si="10"/>
        <v>1.5197588152333877E-5</v>
      </c>
      <c r="Q7">
        <f t="shared" si="10"/>
        <v>1.5197588152333877E-5</v>
      </c>
      <c r="R7">
        <f t="shared" si="10"/>
        <v>1.5197588152333877E-5</v>
      </c>
      <c r="S7">
        <f t="shared" si="10"/>
        <v>1.5197588152333877E-5</v>
      </c>
      <c r="T7">
        <f t="shared" si="10"/>
        <v>1.5197588152333877E-5</v>
      </c>
      <c r="U7">
        <f t="shared" si="10"/>
        <v>1.5197588152333877E-5</v>
      </c>
      <c r="V7">
        <f t="shared" si="10"/>
        <v>1.5197588152333877E-5</v>
      </c>
      <c r="W7">
        <f t="shared" si="10"/>
        <v>1.5197588152333877E-5</v>
      </c>
      <c r="X7">
        <f t="shared" si="10"/>
        <v>1.5197588152333877E-5</v>
      </c>
      <c r="Y7">
        <f t="shared" si="10"/>
        <v>1.5197588152333877E-5</v>
      </c>
      <c r="Z7">
        <f t="shared" si="10"/>
        <v>1.5197588152333877E-5</v>
      </c>
      <c r="AA7">
        <f t="shared" si="10"/>
        <v>1.5197588152333877E-5</v>
      </c>
      <c r="AB7">
        <f t="shared" si="10"/>
        <v>1.5197588152333877E-5</v>
      </c>
      <c r="AC7">
        <f t="shared" si="10"/>
        <v>1.5197588152333877E-5</v>
      </c>
      <c r="AD7">
        <f t="shared" si="10"/>
        <v>1.5197588152333877E-5</v>
      </c>
      <c r="AE7">
        <f t="shared" si="10"/>
        <v>1.5197588152333877E-5</v>
      </c>
      <c r="AF7" s="2">
        <f t="shared" ref="AF7:BK7" si="11">AE7</f>
        <v>1.5197588152333877E-5</v>
      </c>
      <c r="AG7" s="2">
        <f t="shared" si="11"/>
        <v>1.5197588152333877E-5</v>
      </c>
      <c r="AH7" s="2">
        <f t="shared" si="11"/>
        <v>1.5197588152333877E-5</v>
      </c>
      <c r="AI7" s="2">
        <f t="shared" si="11"/>
        <v>1.5197588152333877E-5</v>
      </c>
      <c r="AJ7" s="2">
        <f t="shared" si="11"/>
        <v>1.5197588152333877E-5</v>
      </c>
      <c r="AK7" s="2">
        <f t="shared" si="11"/>
        <v>1.5197588152333877E-5</v>
      </c>
      <c r="AL7" s="2">
        <f t="shared" si="11"/>
        <v>1.5197588152333877E-5</v>
      </c>
      <c r="AM7" s="2">
        <f t="shared" si="11"/>
        <v>1.5197588152333877E-5</v>
      </c>
      <c r="AN7" s="2">
        <f t="shared" si="11"/>
        <v>1.5197588152333877E-5</v>
      </c>
      <c r="AO7" s="2">
        <f t="shared" si="11"/>
        <v>1.5197588152333877E-5</v>
      </c>
      <c r="AP7" s="2">
        <f t="shared" si="11"/>
        <v>1.5197588152333877E-5</v>
      </c>
      <c r="AQ7" s="2">
        <f t="shared" si="11"/>
        <v>1.5197588152333877E-5</v>
      </c>
      <c r="AR7" s="2">
        <f t="shared" si="11"/>
        <v>1.5197588152333877E-5</v>
      </c>
      <c r="AS7" s="2">
        <f t="shared" si="11"/>
        <v>1.5197588152333877E-5</v>
      </c>
      <c r="AT7" s="2">
        <f t="shared" si="11"/>
        <v>1.5197588152333877E-5</v>
      </c>
      <c r="AU7" s="2">
        <f t="shared" si="11"/>
        <v>1.5197588152333877E-5</v>
      </c>
      <c r="AV7" s="2">
        <f t="shared" si="11"/>
        <v>1.5197588152333877E-5</v>
      </c>
      <c r="AW7" s="2">
        <f t="shared" si="11"/>
        <v>1.5197588152333877E-5</v>
      </c>
      <c r="AX7" s="2">
        <f t="shared" si="11"/>
        <v>1.5197588152333877E-5</v>
      </c>
      <c r="AY7" s="2">
        <f t="shared" si="11"/>
        <v>1.5197588152333877E-5</v>
      </c>
      <c r="AZ7" s="2">
        <f t="shared" si="11"/>
        <v>1.5197588152333877E-5</v>
      </c>
      <c r="BA7" s="2">
        <f t="shared" si="11"/>
        <v>1.5197588152333877E-5</v>
      </c>
      <c r="BB7" s="2">
        <f t="shared" si="11"/>
        <v>1.5197588152333877E-5</v>
      </c>
      <c r="BC7" s="2">
        <f t="shared" si="11"/>
        <v>1.5197588152333877E-5</v>
      </c>
      <c r="BD7" s="2">
        <f t="shared" si="11"/>
        <v>1.5197588152333877E-5</v>
      </c>
      <c r="BE7" s="2">
        <f t="shared" si="11"/>
        <v>1.5197588152333877E-5</v>
      </c>
      <c r="BF7" s="2">
        <f t="shared" si="11"/>
        <v>1.5197588152333877E-5</v>
      </c>
      <c r="BG7" s="2">
        <f t="shared" si="11"/>
        <v>1.5197588152333877E-5</v>
      </c>
      <c r="BH7" s="2">
        <f t="shared" si="11"/>
        <v>1.5197588152333877E-5</v>
      </c>
      <c r="BI7" s="2">
        <f t="shared" si="11"/>
        <v>1.5197588152333877E-5</v>
      </c>
      <c r="BJ7" s="2">
        <f t="shared" si="11"/>
        <v>1.5197588152333877E-5</v>
      </c>
      <c r="BK7" s="2">
        <f t="shared" si="11"/>
        <v>1.5197588152333877E-5</v>
      </c>
      <c r="BL7" s="2">
        <f t="shared" ref="BL7:CC7" si="12">BK7</f>
        <v>1.5197588152333877E-5</v>
      </c>
      <c r="BM7" s="2">
        <f t="shared" si="12"/>
        <v>1.5197588152333877E-5</v>
      </c>
      <c r="BN7" s="2">
        <f t="shared" si="12"/>
        <v>1.5197588152333877E-5</v>
      </c>
      <c r="BO7" s="2">
        <f t="shared" si="12"/>
        <v>1.5197588152333877E-5</v>
      </c>
      <c r="BP7" s="2">
        <f t="shared" si="12"/>
        <v>1.5197588152333877E-5</v>
      </c>
      <c r="BQ7" s="2">
        <f t="shared" si="12"/>
        <v>1.5197588152333877E-5</v>
      </c>
      <c r="BR7" s="2">
        <f t="shared" si="12"/>
        <v>1.5197588152333877E-5</v>
      </c>
      <c r="BS7" s="2">
        <f t="shared" si="12"/>
        <v>1.5197588152333877E-5</v>
      </c>
      <c r="BT7" s="2">
        <f t="shared" si="12"/>
        <v>1.5197588152333877E-5</v>
      </c>
      <c r="BU7" s="2">
        <f t="shared" si="12"/>
        <v>1.5197588152333877E-5</v>
      </c>
      <c r="BV7" s="2">
        <f t="shared" si="12"/>
        <v>1.5197588152333877E-5</v>
      </c>
      <c r="BW7" s="2">
        <f t="shared" si="12"/>
        <v>1.5197588152333877E-5</v>
      </c>
      <c r="BX7" s="2">
        <f t="shared" si="12"/>
        <v>1.5197588152333877E-5</v>
      </c>
      <c r="BY7" s="2">
        <f t="shared" si="12"/>
        <v>1.5197588152333877E-5</v>
      </c>
      <c r="BZ7" s="2">
        <f t="shared" si="12"/>
        <v>1.5197588152333877E-5</v>
      </c>
      <c r="CA7" s="2">
        <f t="shared" si="12"/>
        <v>1.5197588152333877E-5</v>
      </c>
      <c r="CB7" s="2">
        <f t="shared" si="12"/>
        <v>1.5197588152333877E-5</v>
      </c>
      <c r="CC7" s="2">
        <f t="shared" si="12"/>
        <v>1.5197588152333877E-5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3">AE8</f>
        <v>0</v>
      </c>
      <c r="AG8" s="2">
        <f t="shared" si="13"/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ref="BL8:CC8" si="14">BK8</f>
        <v>0</v>
      </c>
      <c r="BM8" s="2">
        <f t="shared" si="14"/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5">AE9</f>
        <v>0</v>
      </c>
      <c r="AG9" s="2">
        <f t="shared" si="15"/>
        <v>0</v>
      </c>
      <c r="AH9" s="2">
        <f t="shared" si="15"/>
        <v>0</v>
      </c>
      <c r="AI9" s="2">
        <f t="shared" si="15"/>
        <v>0</v>
      </c>
      <c r="AJ9" s="2">
        <f t="shared" si="15"/>
        <v>0</v>
      </c>
      <c r="AK9" s="2">
        <f t="shared" si="15"/>
        <v>0</v>
      </c>
      <c r="AL9" s="2">
        <f t="shared" si="15"/>
        <v>0</v>
      </c>
      <c r="AM9" s="2">
        <f t="shared" si="15"/>
        <v>0</v>
      </c>
      <c r="AN9" s="2">
        <f t="shared" si="15"/>
        <v>0</v>
      </c>
      <c r="AO9" s="2">
        <f t="shared" si="15"/>
        <v>0</v>
      </c>
      <c r="AP9" s="2">
        <f t="shared" si="15"/>
        <v>0</v>
      </c>
      <c r="AQ9" s="2">
        <f t="shared" si="15"/>
        <v>0</v>
      </c>
      <c r="AR9" s="2">
        <f t="shared" si="15"/>
        <v>0</v>
      </c>
      <c r="AS9" s="2">
        <f t="shared" si="15"/>
        <v>0</v>
      </c>
      <c r="AT9" s="2">
        <f t="shared" si="15"/>
        <v>0</v>
      </c>
      <c r="AU9" s="2">
        <f t="shared" si="15"/>
        <v>0</v>
      </c>
      <c r="AV9" s="2">
        <f t="shared" si="15"/>
        <v>0</v>
      </c>
      <c r="AW9" s="2">
        <f t="shared" si="15"/>
        <v>0</v>
      </c>
      <c r="AX9" s="2">
        <f t="shared" si="15"/>
        <v>0</v>
      </c>
      <c r="AY9" s="2">
        <f t="shared" si="15"/>
        <v>0</v>
      </c>
      <c r="AZ9" s="2">
        <f t="shared" si="15"/>
        <v>0</v>
      </c>
      <c r="BA9" s="2">
        <f t="shared" si="15"/>
        <v>0</v>
      </c>
      <c r="BB9" s="2">
        <f t="shared" si="15"/>
        <v>0</v>
      </c>
      <c r="BC9" s="2">
        <f t="shared" si="15"/>
        <v>0</v>
      </c>
      <c r="BD9" s="2">
        <f t="shared" si="15"/>
        <v>0</v>
      </c>
      <c r="BE9" s="2">
        <f t="shared" si="15"/>
        <v>0</v>
      </c>
      <c r="BF9" s="2">
        <f t="shared" si="15"/>
        <v>0</v>
      </c>
      <c r="BG9" s="2">
        <f t="shared" si="15"/>
        <v>0</v>
      </c>
      <c r="BH9" s="2">
        <f t="shared" si="15"/>
        <v>0</v>
      </c>
      <c r="BI9" s="2">
        <f t="shared" si="15"/>
        <v>0</v>
      </c>
      <c r="BJ9" s="2">
        <f t="shared" si="15"/>
        <v>0</v>
      </c>
      <c r="BK9" s="2">
        <f t="shared" si="15"/>
        <v>0</v>
      </c>
      <c r="BL9" s="2">
        <f t="shared" ref="BL9:CC9" si="16">BK9</f>
        <v>0</v>
      </c>
      <c r="BM9" s="2">
        <f t="shared" si="16"/>
        <v>0</v>
      </c>
      <c r="BN9" s="2">
        <f t="shared" si="16"/>
        <v>0</v>
      </c>
      <c r="BO9" s="2">
        <f t="shared" si="16"/>
        <v>0</v>
      </c>
      <c r="BP9" s="2">
        <f t="shared" si="16"/>
        <v>0</v>
      </c>
      <c r="BQ9" s="2">
        <f t="shared" si="16"/>
        <v>0</v>
      </c>
      <c r="BR9" s="2">
        <f t="shared" si="16"/>
        <v>0</v>
      </c>
      <c r="BS9" s="2">
        <f t="shared" si="16"/>
        <v>0</v>
      </c>
      <c r="BT9" s="2">
        <f t="shared" si="16"/>
        <v>0</v>
      </c>
      <c r="BU9" s="2">
        <f t="shared" si="16"/>
        <v>0</v>
      </c>
      <c r="BV9" s="2">
        <f t="shared" si="16"/>
        <v>0</v>
      </c>
      <c r="BW9" s="2">
        <f t="shared" si="16"/>
        <v>0</v>
      </c>
      <c r="BX9" s="2">
        <f t="shared" si="16"/>
        <v>0</v>
      </c>
      <c r="BY9" s="2">
        <f t="shared" si="16"/>
        <v>0</v>
      </c>
      <c r="BZ9" s="2">
        <f t="shared" si="16"/>
        <v>0</v>
      </c>
      <c r="CA9" s="2">
        <f t="shared" si="16"/>
        <v>0</v>
      </c>
      <c r="CB9" s="2">
        <f t="shared" si="16"/>
        <v>0</v>
      </c>
      <c r="CC9" s="2">
        <f t="shared" si="1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3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U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4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5" width="10" customWidth="1"/>
    <col min="26" max="33" width="10.26953125" bestFit="1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 t="shared" ref="AF2:BK2" si="0">AE2</f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ref="BL2:CC2" si="1">BK2</f>
        <v>0</v>
      </c>
      <c r="BM2" s="2">
        <f t="shared" si="1"/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</row>
    <row r="3" spans="1:81">
      <c r="A3" s="1" t="s">
        <v>561</v>
      </c>
      <c r="B3" s="2">
        <f>'coal-fee'!C28*About!$B$46/About!$C$57</f>
        <v>4.6956405406226172E-6</v>
      </c>
      <c r="C3" s="88">
        <f>B3*(1+CAGR!$B$113)</f>
        <v>4.6632781787636884E-6</v>
      </c>
      <c r="D3" s="2">
        <f>C3*(1+CAGR!$B$113)</f>
        <v>4.6311388583526788E-6</v>
      </c>
      <c r="E3" s="2">
        <f>D3*(1+CAGR!$B$113)</f>
        <v>4.5992210421875846E-6</v>
      </c>
      <c r="F3" s="2">
        <f>E3*(1+CAGR!$B$113)</f>
        <v>4.5675232036608012E-6</v>
      </c>
      <c r="G3" s="2">
        <f>F3*(1+CAGR!$B$113)</f>
        <v>4.536043826686105E-6</v>
      </c>
      <c r="H3" s="2">
        <f>G3*(1+CAGR!$B$113)</f>
        <v>4.5047814056261418E-6</v>
      </c>
      <c r="I3" s="2">
        <f>H3*(1+CAGR!$B$113)</f>
        <v>4.4737344452204127E-6</v>
      </c>
      <c r="J3" s="2">
        <f>I3*(1+CAGR!$B$113)</f>
        <v>4.4429014605137552E-6</v>
      </c>
      <c r="K3" s="2">
        <f>J3*(1+CAGR!$B$113)</f>
        <v>4.4122809767853212E-6</v>
      </c>
      <c r="L3" s="2">
        <f>K3*(1+CAGR!$B$113)</f>
        <v>4.3818715294780407E-6</v>
      </c>
      <c r="M3" s="2">
        <f>L3*(1+CAGR!$B$113)</f>
        <v>4.3516716641285727E-6</v>
      </c>
      <c r="N3" s="2">
        <f>M3*(1+CAGR!$B$113)</f>
        <v>4.3216799362977402E-6</v>
      </c>
      <c r="O3" s="2">
        <f>N3*(1+CAGR!$B$113)</f>
        <v>4.2918949115014437E-6</v>
      </c>
      <c r="P3" s="2">
        <f>O3*(1+CAGR!$B$113)</f>
        <v>4.2623151651420496E-6</v>
      </c>
      <c r="Q3" s="2">
        <f>P3*(1+CAGR!$B$113)</f>
        <v>4.2329392824402536E-6</v>
      </c>
      <c r="R3" s="2">
        <f>Q3*(1+CAGR!$B$113)</f>
        <v>4.2037658583674132E-6</v>
      </c>
      <c r="S3" s="2">
        <f>R3*(1+CAGR!$B$113)</f>
        <v>4.1747934975783446E-6</v>
      </c>
      <c r="T3" s="2">
        <f>S3*(1+CAGR!$B$113)</f>
        <v>4.146020814344585E-6</v>
      </c>
      <c r="U3" s="2">
        <f>T3*(1+CAGR!$B$113)</f>
        <v>4.1174464324881151E-6</v>
      </c>
      <c r="V3" s="2">
        <f>U3*(1+CAGR!$B$113)</f>
        <v>4.0890689853155367E-6</v>
      </c>
      <c r="W3" s="2">
        <f>V3*(1+CAGR!$B$113)</f>
        <v>4.0608871155527037E-6</v>
      </c>
      <c r="X3" s="2">
        <f>W3*(1+CAGR!$B$113)</f>
        <v>4.0328994752798062E-6</v>
      </c>
      <c r="Y3" s="2">
        <f>X3*(1+CAGR!$B$113)</f>
        <v>4.0051047258669002E-6</v>
      </c>
      <c r="Z3" s="2">
        <f>Y3*(1+CAGR!$B$113)</f>
        <v>3.9775015379098798E-6</v>
      </c>
      <c r="AA3" s="2">
        <f>Z3*(1+CAGR!$B$113)</f>
        <v>3.9500885911668955E-6</v>
      </c>
      <c r="AB3" s="2">
        <f>AA3*(1+CAGR!$B$113)</f>
        <v>3.9228645744952066E-6</v>
      </c>
      <c r="AC3" s="2">
        <f>AB3*(1+CAGR!$B$113)</f>
        <v>3.8958281857884692E-6</v>
      </c>
      <c r="AD3" s="2">
        <f>AC3*(1+CAGR!$B$113)</f>
        <v>3.8689781319144594E-6</v>
      </c>
      <c r="AE3" s="2">
        <f>AD3*(1+CAGR!$B$113)</f>
        <v>3.8423131286532223E-6</v>
      </c>
      <c r="AF3" s="2">
        <f t="shared" ref="AF3:BK3" si="2">AE3</f>
        <v>3.8423131286532223E-6</v>
      </c>
      <c r="AG3" s="2">
        <f t="shared" si="2"/>
        <v>3.8423131286532223E-6</v>
      </c>
      <c r="AH3" s="2">
        <f t="shared" si="2"/>
        <v>3.8423131286532223E-6</v>
      </c>
      <c r="AI3" s="2">
        <f t="shared" si="2"/>
        <v>3.8423131286532223E-6</v>
      </c>
      <c r="AJ3" s="2">
        <f t="shared" si="2"/>
        <v>3.8423131286532223E-6</v>
      </c>
      <c r="AK3" s="2">
        <f t="shared" si="2"/>
        <v>3.8423131286532223E-6</v>
      </c>
      <c r="AL3" s="2">
        <f t="shared" si="2"/>
        <v>3.8423131286532223E-6</v>
      </c>
      <c r="AM3" s="2">
        <f t="shared" si="2"/>
        <v>3.8423131286532223E-6</v>
      </c>
      <c r="AN3" s="2">
        <f t="shared" si="2"/>
        <v>3.8423131286532223E-6</v>
      </c>
      <c r="AO3" s="2">
        <f t="shared" si="2"/>
        <v>3.8423131286532223E-6</v>
      </c>
      <c r="AP3" s="2">
        <f t="shared" si="2"/>
        <v>3.8423131286532223E-6</v>
      </c>
      <c r="AQ3" s="2">
        <f t="shared" si="2"/>
        <v>3.8423131286532223E-6</v>
      </c>
      <c r="AR3" s="2">
        <f t="shared" si="2"/>
        <v>3.8423131286532223E-6</v>
      </c>
      <c r="AS3" s="2">
        <f t="shared" si="2"/>
        <v>3.8423131286532223E-6</v>
      </c>
      <c r="AT3" s="2">
        <f t="shared" si="2"/>
        <v>3.8423131286532223E-6</v>
      </c>
      <c r="AU3" s="2">
        <f t="shared" si="2"/>
        <v>3.8423131286532223E-6</v>
      </c>
      <c r="AV3" s="2">
        <f t="shared" si="2"/>
        <v>3.8423131286532223E-6</v>
      </c>
      <c r="AW3" s="2">
        <f t="shared" si="2"/>
        <v>3.8423131286532223E-6</v>
      </c>
      <c r="AX3" s="2">
        <f t="shared" si="2"/>
        <v>3.8423131286532223E-6</v>
      </c>
      <c r="AY3" s="2">
        <f t="shared" si="2"/>
        <v>3.8423131286532223E-6</v>
      </c>
      <c r="AZ3" s="2">
        <f t="shared" si="2"/>
        <v>3.8423131286532223E-6</v>
      </c>
      <c r="BA3" s="2">
        <f t="shared" si="2"/>
        <v>3.8423131286532223E-6</v>
      </c>
      <c r="BB3" s="2">
        <f t="shared" si="2"/>
        <v>3.8423131286532223E-6</v>
      </c>
      <c r="BC3" s="2">
        <f t="shared" si="2"/>
        <v>3.8423131286532223E-6</v>
      </c>
      <c r="BD3" s="2">
        <f t="shared" si="2"/>
        <v>3.8423131286532223E-6</v>
      </c>
      <c r="BE3" s="2">
        <f t="shared" si="2"/>
        <v>3.8423131286532223E-6</v>
      </c>
      <c r="BF3" s="2">
        <f t="shared" si="2"/>
        <v>3.8423131286532223E-6</v>
      </c>
      <c r="BG3" s="2">
        <f t="shared" si="2"/>
        <v>3.8423131286532223E-6</v>
      </c>
      <c r="BH3" s="2">
        <f t="shared" si="2"/>
        <v>3.8423131286532223E-6</v>
      </c>
      <c r="BI3" s="2">
        <f t="shared" si="2"/>
        <v>3.8423131286532223E-6</v>
      </c>
      <c r="BJ3" s="2">
        <f t="shared" si="2"/>
        <v>3.8423131286532223E-6</v>
      </c>
      <c r="BK3" s="2">
        <f t="shared" si="2"/>
        <v>3.8423131286532223E-6</v>
      </c>
      <c r="BL3" s="2">
        <f t="shared" ref="BL3:CC3" si="3">BK3</f>
        <v>3.8423131286532223E-6</v>
      </c>
      <c r="BM3" s="2">
        <f t="shared" si="3"/>
        <v>3.8423131286532223E-6</v>
      </c>
      <c r="BN3" s="2">
        <f t="shared" si="3"/>
        <v>3.8423131286532223E-6</v>
      </c>
      <c r="BO3" s="2">
        <f t="shared" si="3"/>
        <v>3.8423131286532223E-6</v>
      </c>
      <c r="BP3" s="2">
        <f t="shared" si="3"/>
        <v>3.8423131286532223E-6</v>
      </c>
      <c r="BQ3" s="2">
        <f t="shared" si="3"/>
        <v>3.8423131286532223E-6</v>
      </c>
      <c r="BR3" s="2">
        <f t="shared" si="3"/>
        <v>3.8423131286532223E-6</v>
      </c>
      <c r="BS3" s="2">
        <f t="shared" si="3"/>
        <v>3.8423131286532223E-6</v>
      </c>
      <c r="BT3" s="2">
        <f t="shared" si="3"/>
        <v>3.8423131286532223E-6</v>
      </c>
      <c r="BU3" s="2">
        <f t="shared" si="3"/>
        <v>3.8423131286532223E-6</v>
      </c>
      <c r="BV3" s="2">
        <f t="shared" si="3"/>
        <v>3.8423131286532223E-6</v>
      </c>
      <c r="BW3" s="2">
        <f t="shared" si="3"/>
        <v>3.8423131286532223E-6</v>
      </c>
      <c r="BX3" s="2">
        <f t="shared" si="3"/>
        <v>3.8423131286532223E-6</v>
      </c>
      <c r="BY3" s="2">
        <f t="shared" si="3"/>
        <v>3.8423131286532223E-6</v>
      </c>
      <c r="BZ3" s="2">
        <f t="shared" si="3"/>
        <v>3.8423131286532223E-6</v>
      </c>
      <c r="CA3" s="2">
        <f t="shared" si="3"/>
        <v>3.8423131286532223E-6</v>
      </c>
      <c r="CB3" s="2">
        <f t="shared" si="3"/>
        <v>3.8423131286532223E-6</v>
      </c>
      <c r="CC3" s="2">
        <f t="shared" si="3"/>
        <v>3.8423131286532223E-6</v>
      </c>
    </row>
    <row r="4" spans="1:81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ref="AF4:BK4" si="4">AE4</f>
        <v>0</v>
      </c>
      <c r="AG4" s="2">
        <f t="shared" si="4"/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ref="BL4:CC4" si="5">BK4</f>
        <v>0</v>
      </c>
      <c r="BM4" s="2">
        <f t="shared" si="5"/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</row>
    <row r="5" spans="1:81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ref="AF5:BK5" si="6">AE5</f>
        <v>0</v>
      </c>
      <c r="AG5" s="2">
        <f t="shared" si="6"/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ref="BL5:CC5" si="7">BK5</f>
        <v>0</v>
      </c>
      <c r="BM5" s="2">
        <f t="shared" si="7"/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 s="2">
        <f t="shared" ref="B7:AE7" si="10">B3</f>
        <v>4.6956405406226172E-6</v>
      </c>
      <c r="C7" s="2">
        <f t="shared" si="10"/>
        <v>4.6632781787636884E-6</v>
      </c>
      <c r="D7" s="2">
        <f t="shared" si="10"/>
        <v>4.6311388583526788E-6</v>
      </c>
      <c r="E7" s="2">
        <f t="shared" si="10"/>
        <v>4.5992210421875846E-6</v>
      </c>
      <c r="F7" s="2">
        <f t="shared" si="10"/>
        <v>4.5675232036608012E-6</v>
      </c>
      <c r="G7" s="2">
        <f t="shared" si="10"/>
        <v>4.536043826686105E-6</v>
      </c>
      <c r="H7" s="2">
        <f t="shared" si="10"/>
        <v>4.5047814056261418E-6</v>
      </c>
      <c r="I7" s="2">
        <f t="shared" si="10"/>
        <v>4.4737344452204127E-6</v>
      </c>
      <c r="J7" s="2">
        <f t="shared" si="10"/>
        <v>4.4429014605137552E-6</v>
      </c>
      <c r="K7" s="2">
        <f t="shared" si="10"/>
        <v>4.4122809767853212E-6</v>
      </c>
      <c r="L7" s="2">
        <f t="shared" si="10"/>
        <v>4.3818715294780407E-6</v>
      </c>
      <c r="M7" s="2">
        <f t="shared" si="10"/>
        <v>4.3516716641285727E-6</v>
      </c>
      <c r="N7" s="2">
        <f t="shared" si="10"/>
        <v>4.3216799362977402E-6</v>
      </c>
      <c r="O7" s="2">
        <f t="shared" si="10"/>
        <v>4.2918949115014437E-6</v>
      </c>
      <c r="P7" s="2">
        <f t="shared" si="10"/>
        <v>4.2623151651420496E-6</v>
      </c>
      <c r="Q7" s="2">
        <f t="shared" si="10"/>
        <v>4.2329392824402536E-6</v>
      </c>
      <c r="R7" s="2">
        <f t="shared" si="10"/>
        <v>4.2037658583674132E-6</v>
      </c>
      <c r="S7" s="2">
        <f t="shared" si="10"/>
        <v>4.1747934975783446E-6</v>
      </c>
      <c r="T7" s="2">
        <f t="shared" si="10"/>
        <v>4.146020814344585E-6</v>
      </c>
      <c r="U7" s="2">
        <f t="shared" si="10"/>
        <v>4.1174464324881151E-6</v>
      </c>
      <c r="V7" s="2">
        <f t="shared" si="10"/>
        <v>4.0890689853155367E-6</v>
      </c>
      <c r="W7" s="2">
        <f t="shared" si="10"/>
        <v>4.0608871155527037E-6</v>
      </c>
      <c r="X7" s="2">
        <f t="shared" si="10"/>
        <v>4.0328994752798062E-6</v>
      </c>
      <c r="Y7" s="2">
        <f t="shared" si="10"/>
        <v>4.0051047258669002E-6</v>
      </c>
      <c r="Z7" s="2">
        <f t="shared" si="10"/>
        <v>3.9775015379098798E-6</v>
      </c>
      <c r="AA7" s="2">
        <f t="shared" si="10"/>
        <v>3.9500885911668955E-6</v>
      </c>
      <c r="AB7" s="2">
        <f t="shared" si="10"/>
        <v>3.9228645744952066E-6</v>
      </c>
      <c r="AC7" s="2">
        <f t="shared" si="10"/>
        <v>3.8958281857884692E-6</v>
      </c>
      <c r="AD7" s="2">
        <f t="shared" si="10"/>
        <v>3.8689781319144594E-6</v>
      </c>
      <c r="AE7" s="2">
        <f t="shared" si="10"/>
        <v>3.8423131286532223E-6</v>
      </c>
      <c r="AF7" s="2">
        <f t="shared" ref="AF7:BK7" si="11">AE7</f>
        <v>3.8423131286532223E-6</v>
      </c>
      <c r="AG7" s="2">
        <f t="shared" si="11"/>
        <v>3.8423131286532223E-6</v>
      </c>
      <c r="AH7" s="2">
        <f t="shared" si="11"/>
        <v>3.8423131286532223E-6</v>
      </c>
      <c r="AI7" s="2">
        <f t="shared" si="11"/>
        <v>3.8423131286532223E-6</v>
      </c>
      <c r="AJ7" s="2">
        <f t="shared" si="11"/>
        <v>3.8423131286532223E-6</v>
      </c>
      <c r="AK7" s="2">
        <f t="shared" si="11"/>
        <v>3.8423131286532223E-6</v>
      </c>
      <c r="AL7" s="2">
        <f t="shared" si="11"/>
        <v>3.8423131286532223E-6</v>
      </c>
      <c r="AM7" s="2">
        <f t="shared" si="11"/>
        <v>3.8423131286532223E-6</v>
      </c>
      <c r="AN7" s="2">
        <f t="shared" si="11"/>
        <v>3.8423131286532223E-6</v>
      </c>
      <c r="AO7" s="2">
        <f t="shared" si="11"/>
        <v>3.8423131286532223E-6</v>
      </c>
      <c r="AP7" s="2">
        <f t="shared" si="11"/>
        <v>3.8423131286532223E-6</v>
      </c>
      <c r="AQ7" s="2">
        <f t="shared" si="11"/>
        <v>3.8423131286532223E-6</v>
      </c>
      <c r="AR7" s="2">
        <f t="shared" si="11"/>
        <v>3.8423131286532223E-6</v>
      </c>
      <c r="AS7" s="2">
        <f t="shared" si="11"/>
        <v>3.8423131286532223E-6</v>
      </c>
      <c r="AT7" s="2">
        <f t="shared" si="11"/>
        <v>3.8423131286532223E-6</v>
      </c>
      <c r="AU7" s="2">
        <f t="shared" si="11"/>
        <v>3.8423131286532223E-6</v>
      </c>
      <c r="AV7" s="2">
        <f t="shared" si="11"/>
        <v>3.8423131286532223E-6</v>
      </c>
      <c r="AW7" s="2">
        <f t="shared" si="11"/>
        <v>3.8423131286532223E-6</v>
      </c>
      <c r="AX7" s="2">
        <f t="shared" si="11"/>
        <v>3.8423131286532223E-6</v>
      </c>
      <c r="AY7" s="2">
        <f t="shared" si="11"/>
        <v>3.8423131286532223E-6</v>
      </c>
      <c r="AZ7" s="2">
        <f t="shared" si="11"/>
        <v>3.8423131286532223E-6</v>
      </c>
      <c r="BA7" s="2">
        <f t="shared" si="11"/>
        <v>3.8423131286532223E-6</v>
      </c>
      <c r="BB7" s="2">
        <f t="shared" si="11"/>
        <v>3.8423131286532223E-6</v>
      </c>
      <c r="BC7" s="2">
        <f t="shared" si="11"/>
        <v>3.8423131286532223E-6</v>
      </c>
      <c r="BD7" s="2">
        <f t="shared" si="11"/>
        <v>3.8423131286532223E-6</v>
      </c>
      <c r="BE7" s="2">
        <f t="shared" si="11"/>
        <v>3.8423131286532223E-6</v>
      </c>
      <c r="BF7" s="2">
        <f t="shared" si="11"/>
        <v>3.8423131286532223E-6</v>
      </c>
      <c r="BG7" s="2">
        <f t="shared" si="11"/>
        <v>3.8423131286532223E-6</v>
      </c>
      <c r="BH7" s="2">
        <f t="shared" si="11"/>
        <v>3.8423131286532223E-6</v>
      </c>
      <c r="BI7" s="2">
        <f t="shared" si="11"/>
        <v>3.8423131286532223E-6</v>
      </c>
      <c r="BJ7" s="2">
        <f t="shared" si="11"/>
        <v>3.8423131286532223E-6</v>
      </c>
      <c r="BK7" s="2">
        <f t="shared" si="11"/>
        <v>3.8423131286532223E-6</v>
      </c>
      <c r="BL7" s="2">
        <f t="shared" ref="BL7:CC7" si="12">BK7</f>
        <v>3.8423131286532223E-6</v>
      </c>
      <c r="BM7" s="2">
        <f t="shared" si="12"/>
        <v>3.8423131286532223E-6</v>
      </c>
      <c r="BN7" s="2">
        <f t="shared" si="12"/>
        <v>3.8423131286532223E-6</v>
      </c>
      <c r="BO7" s="2">
        <f t="shared" si="12"/>
        <v>3.8423131286532223E-6</v>
      </c>
      <c r="BP7" s="2">
        <f t="shared" si="12"/>
        <v>3.8423131286532223E-6</v>
      </c>
      <c r="BQ7" s="2">
        <f t="shared" si="12"/>
        <v>3.8423131286532223E-6</v>
      </c>
      <c r="BR7" s="2">
        <f t="shared" si="12"/>
        <v>3.8423131286532223E-6</v>
      </c>
      <c r="BS7" s="2">
        <f t="shared" si="12"/>
        <v>3.8423131286532223E-6</v>
      </c>
      <c r="BT7" s="2">
        <f t="shared" si="12"/>
        <v>3.8423131286532223E-6</v>
      </c>
      <c r="BU7" s="2">
        <f t="shared" si="12"/>
        <v>3.8423131286532223E-6</v>
      </c>
      <c r="BV7" s="2">
        <f t="shared" si="12"/>
        <v>3.8423131286532223E-6</v>
      </c>
      <c r="BW7" s="2">
        <f t="shared" si="12"/>
        <v>3.8423131286532223E-6</v>
      </c>
      <c r="BX7" s="2">
        <f t="shared" si="12"/>
        <v>3.8423131286532223E-6</v>
      </c>
      <c r="BY7" s="2">
        <f t="shared" si="12"/>
        <v>3.8423131286532223E-6</v>
      </c>
      <c r="BZ7" s="2">
        <f t="shared" si="12"/>
        <v>3.8423131286532223E-6</v>
      </c>
      <c r="CA7" s="2">
        <f t="shared" si="12"/>
        <v>3.8423131286532223E-6</v>
      </c>
      <c r="CB7" s="2">
        <f t="shared" si="12"/>
        <v>3.8423131286532223E-6</v>
      </c>
      <c r="CC7" s="2">
        <f t="shared" si="12"/>
        <v>3.8423131286532223E-6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3">AE8</f>
        <v>0</v>
      </c>
      <c r="AG8" s="2">
        <f t="shared" si="13"/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ref="BL8:CC8" si="14">BK8</f>
        <v>0</v>
      </c>
      <c r="BM8" s="2">
        <f t="shared" si="14"/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</row>
    <row r="9" spans="1:81">
      <c r="A9" s="1" t="s">
        <v>567</v>
      </c>
      <c r="B9">
        <f t="shared" ref="B9:Y9" si="15">B6</f>
        <v>0</v>
      </c>
      <c r="C9">
        <f t="shared" si="15"/>
        <v>0</v>
      </c>
      <c r="D9">
        <f t="shared" si="15"/>
        <v>0</v>
      </c>
      <c r="E9">
        <f t="shared" si="15"/>
        <v>0</v>
      </c>
      <c r="F9">
        <f t="shared" si="15"/>
        <v>0</v>
      </c>
      <c r="G9">
        <f t="shared" si="15"/>
        <v>0</v>
      </c>
      <c r="H9">
        <f t="shared" si="15"/>
        <v>0</v>
      </c>
      <c r="I9">
        <f t="shared" si="15"/>
        <v>0</v>
      </c>
      <c r="J9">
        <f t="shared" si="15"/>
        <v>0</v>
      </c>
      <c r="K9">
        <f t="shared" si="15"/>
        <v>0</v>
      </c>
      <c r="L9">
        <f t="shared" si="15"/>
        <v>0</v>
      </c>
      <c r="M9">
        <f t="shared" si="15"/>
        <v>0</v>
      </c>
      <c r="N9">
        <f t="shared" si="15"/>
        <v>0</v>
      </c>
      <c r="O9">
        <f t="shared" si="15"/>
        <v>0</v>
      </c>
      <c r="P9">
        <f t="shared" si="15"/>
        <v>0</v>
      </c>
      <c r="Q9">
        <f t="shared" si="15"/>
        <v>0</v>
      </c>
      <c r="R9">
        <f t="shared" si="15"/>
        <v>0</v>
      </c>
      <c r="S9">
        <f t="shared" si="15"/>
        <v>0</v>
      </c>
      <c r="T9">
        <f t="shared" si="15"/>
        <v>0</v>
      </c>
      <c r="U9">
        <f t="shared" si="15"/>
        <v>0</v>
      </c>
      <c r="V9">
        <f t="shared" si="15"/>
        <v>0</v>
      </c>
      <c r="W9">
        <f t="shared" si="15"/>
        <v>0</v>
      </c>
      <c r="X9">
        <f t="shared" si="15"/>
        <v>0</v>
      </c>
      <c r="Y9">
        <f t="shared" si="15"/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6">AE9</f>
        <v>0</v>
      </c>
      <c r="AG9" s="2">
        <f t="shared" si="16"/>
        <v>0</v>
      </c>
      <c r="AH9" s="2">
        <f t="shared" si="16"/>
        <v>0</v>
      </c>
      <c r="AI9" s="2">
        <f t="shared" si="16"/>
        <v>0</v>
      </c>
      <c r="AJ9" s="2">
        <f t="shared" si="16"/>
        <v>0</v>
      </c>
      <c r="AK9" s="2">
        <f t="shared" si="16"/>
        <v>0</v>
      </c>
      <c r="AL9" s="2">
        <f t="shared" si="16"/>
        <v>0</v>
      </c>
      <c r="AM9" s="2">
        <f t="shared" si="16"/>
        <v>0</v>
      </c>
      <c r="AN9" s="2">
        <f t="shared" si="16"/>
        <v>0</v>
      </c>
      <c r="AO9" s="2">
        <f t="shared" si="16"/>
        <v>0</v>
      </c>
      <c r="AP9" s="2">
        <f t="shared" si="16"/>
        <v>0</v>
      </c>
      <c r="AQ9" s="2">
        <f t="shared" si="16"/>
        <v>0</v>
      </c>
      <c r="AR9" s="2">
        <f t="shared" si="16"/>
        <v>0</v>
      </c>
      <c r="AS9" s="2">
        <f t="shared" si="16"/>
        <v>0</v>
      </c>
      <c r="AT9" s="2">
        <f t="shared" si="16"/>
        <v>0</v>
      </c>
      <c r="AU9" s="2">
        <f t="shared" si="16"/>
        <v>0</v>
      </c>
      <c r="AV9" s="2">
        <f t="shared" si="16"/>
        <v>0</v>
      </c>
      <c r="AW9" s="2">
        <f t="shared" si="16"/>
        <v>0</v>
      </c>
      <c r="AX9" s="2">
        <f t="shared" si="16"/>
        <v>0</v>
      </c>
      <c r="AY9" s="2">
        <f t="shared" si="16"/>
        <v>0</v>
      </c>
      <c r="AZ9" s="2">
        <f t="shared" si="16"/>
        <v>0</v>
      </c>
      <c r="BA9" s="2">
        <f t="shared" si="16"/>
        <v>0</v>
      </c>
      <c r="BB9" s="2">
        <f t="shared" si="16"/>
        <v>0</v>
      </c>
      <c r="BC9" s="2">
        <f t="shared" si="16"/>
        <v>0</v>
      </c>
      <c r="BD9" s="2">
        <f t="shared" si="16"/>
        <v>0</v>
      </c>
      <c r="BE9" s="2">
        <f t="shared" si="16"/>
        <v>0</v>
      </c>
      <c r="BF9" s="2">
        <f t="shared" si="16"/>
        <v>0</v>
      </c>
      <c r="BG9" s="2">
        <f t="shared" si="16"/>
        <v>0</v>
      </c>
      <c r="BH9" s="2">
        <f t="shared" si="16"/>
        <v>0</v>
      </c>
      <c r="BI9" s="2">
        <f t="shared" si="16"/>
        <v>0</v>
      </c>
      <c r="BJ9" s="2">
        <f t="shared" si="16"/>
        <v>0</v>
      </c>
      <c r="BK9" s="2">
        <f t="shared" si="16"/>
        <v>0</v>
      </c>
      <c r="BL9" s="2">
        <f t="shared" ref="BL9:CC9" si="17">BK9</f>
        <v>0</v>
      </c>
      <c r="BM9" s="2">
        <f t="shared" si="17"/>
        <v>0</v>
      </c>
      <c r="BN9" s="2">
        <f t="shared" si="17"/>
        <v>0</v>
      </c>
      <c r="BO9" s="2">
        <f t="shared" si="17"/>
        <v>0</v>
      </c>
      <c r="BP9" s="2">
        <f t="shared" si="17"/>
        <v>0</v>
      </c>
      <c r="BQ9" s="2">
        <f t="shared" si="17"/>
        <v>0</v>
      </c>
      <c r="BR9" s="2">
        <f t="shared" si="17"/>
        <v>0</v>
      </c>
      <c r="BS9" s="2">
        <f t="shared" si="17"/>
        <v>0</v>
      </c>
      <c r="BT9" s="2">
        <f t="shared" si="17"/>
        <v>0</v>
      </c>
      <c r="BU9" s="2">
        <f t="shared" si="17"/>
        <v>0</v>
      </c>
      <c r="BV9" s="2">
        <f t="shared" si="17"/>
        <v>0</v>
      </c>
      <c r="BW9" s="2">
        <f t="shared" si="17"/>
        <v>0</v>
      </c>
      <c r="BX9" s="2">
        <f t="shared" si="17"/>
        <v>0</v>
      </c>
      <c r="BY9" s="2">
        <f t="shared" si="17"/>
        <v>0</v>
      </c>
      <c r="BZ9" s="2">
        <f t="shared" si="17"/>
        <v>0</v>
      </c>
      <c r="CA9" s="2">
        <f t="shared" si="17"/>
        <v>0</v>
      </c>
      <c r="CB9" s="2">
        <f t="shared" si="17"/>
        <v>0</v>
      </c>
      <c r="CC9" s="2">
        <f t="shared" si="17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45">
    <tabColor rgb="FF002060"/>
  </sheetPr>
  <dimension ref="A1:CC9"/>
  <sheetViews>
    <sheetView workbookViewId="0">
      <selection activeCell="F14" sqref="F14"/>
    </sheetView>
    <sheetView workbookViewId="1"/>
  </sheetViews>
  <sheetFormatPr defaultColWidth="9.26953125" defaultRowHeight="14.5"/>
  <cols>
    <col min="1" max="1" width="41.453125" customWidth="1"/>
    <col min="2" max="21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f>'crude-fee'!$D$16*About!$B$46/About!C56</f>
        <v>8.5126401182996994E-6</v>
      </c>
      <c r="C6" s="88">
        <f>B6*(1+CAGR!$B$126)</f>
        <v>8.67660365844669E-6</v>
      </c>
      <c r="D6" s="2">
        <f>C6*(1+CAGR!$B$126)</f>
        <v>8.8437253307505583E-6</v>
      </c>
      <c r="E6" s="2">
        <f>D6*(1+CAGR!$B$126)</f>
        <v>9.0140659645805136E-6</v>
      </c>
      <c r="F6" s="2">
        <f>E6*(1+CAGR!$B$126)</f>
        <v>9.1876875609515262E-6</v>
      </c>
      <c r="G6" s="2">
        <f>F6*(1+CAGR!$B$126)</f>
        <v>9.3646533150916147E-6</v>
      </c>
      <c r="H6" s="2">
        <f>G6*(1+CAGR!$B$126)</f>
        <v>9.5450276394438064E-6</v>
      </c>
      <c r="I6" s="2">
        <f>H6*(1+CAGR!$B$126)</f>
        <v>9.7288761871111403E-6</v>
      </c>
      <c r="J6" s="2">
        <f>I6*(1+CAGR!$B$126)</f>
        <v>9.9162658757532488E-6</v>
      </c>
      <c r="K6" s="2">
        <f>J6*(1+CAGR!$B$126)</f>
        <v>1.0107264911943217E-5</v>
      </c>
      <c r="L6" s="2">
        <f>K6*(1+CAGR!$B$126)</f>
        <v>1.0301942815993586E-5</v>
      </c>
      <c r="M6" s="2">
        <f>L6*(1+CAGR!$B$126)</f>
        <v>1.050037044726053E-5</v>
      </c>
      <c r="N6" s="2">
        <f>M6*(1+CAGR!$B$126)</f>
        <v>1.0702620029935425E-5</v>
      </c>
      <c r="O6" s="2">
        <f>N6*(1+CAGR!$B$126)</f>
        <v>1.0908765179333191E-5</v>
      </c>
      <c r="P6" s="2">
        <f>O6*(1+CAGR!$B$126)</f>
        <v>1.1118880928686982E-5</v>
      </c>
      <c r="Q6" s="2">
        <f>P6*(1+CAGR!$B$126)</f>
        <v>1.1333043756458976E-5</v>
      </c>
      <c r="R6" s="2">
        <f>Q6*(1+CAGR!$B$126)</f>
        <v>1.155133161417719E-5</v>
      </c>
      <c r="S6" s="2">
        <f>R6*(1+CAGR!$B$126)</f>
        <v>1.1773823954808483E-5</v>
      </c>
      <c r="T6" s="2">
        <f>S6*(1+CAGR!$B$126)</f>
        <v>1.2000601761678043E-5</v>
      </c>
      <c r="U6" s="2">
        <f>T6*(1+CAGR!$B$126)</f>
        <v>1.2231747577945906E-5</v>
      </c>
      <c r="V6" s="2">
        <f>U6*(1+CAGR!$B$126)</f>
        <v>1.2467345536651224E-5</v>
      </c>
      <c r="W6" s="2">
        <f>V6*(1+CAGR!$B$126)</f>
        <v>1.2707481391335213E-5</v>
      </c>
      <c r="X6" s="2">
        <f>W6*(1+CAGR!$B$126)</f>
        <v>1.295224254725396E-5</v>
      </c>
      <c r="Y6" s="2">
        <f>X6*(1+CAGR!$B$126)</f>
        <v>1.3201718093192395E-5</v>
      </c>
      <c r="Z6" s="2">
        <f>Y6*(1+CAGR!$B$126)</f>
        <v>1.3455998833891059E-5</v>
      </c>
      <c r="AA6" s="2">
        <f>Z6*(1+CAGR!$B$126)</f>
        <v>1.3715177323097442E-5</v>
      </c>
      <c r="AB6" s="2">
        <f>AA6*(1+CAGR!$B$126)</f>
        <v>1.3979347897253931E-5</v>
      </c>
      <c r="AC6" s="2">
        <f>AB6*(1+CAGR!$B$126)</f>
        <v>1.4248606709834624E-5</v>
      </c>
      <c r="AD6" s="2">
        <f>AC6*(1+CAGR!$B$126)</f>
        <v>1.4523051766343519E-5</v>
      </c>
      <c r="AE6" s="2">
        <f>AD6*(1+CAGR!$B$126)</f>
        <v>1.4802782959986804E-5</v>
      </c>
      <c r="AF6" s="2">
        <f t="shared" si="1"/>
        <v>1.4802782959986804E-5</v>
      </c>
      <c r="AG6" s="2">
        <f t="shared" si="1"/>
        <v>1.4802782959986804E-5</v>
      </c>
      <c r="AH6" s="2">
        <f t="shared" si="0"/>
        <v>1.4802782959986804E-5</v>
      </c>
      <c r="AI6" s="2">
        <f t="shared" si="0"/>
        <v>1.4802782959986804E-5</v>
      </c>
      <c r="AJ6" s="2">
        <f t="shared" si="0"/>
        <v>1.4802782959986804E-5</v>
      </c>
      <c r="AK6" s="2">
        <f t="shared" si="0"/>
        <v>1.4802782959986804E-5</v>
      </c>
      <c r="AL6" s="2">
        <f t="shared" si="0"/>
        <v>1.4802782959986804E-5</v>
      </c>
      <c r="AM6" s="2">
        <f t="shared" si="0"/>
        <v>1.4802782959986804E-5</v>
      </c>
      <c r="AN6" s="2">
        <f t="shared" si="0"/>
        <v>1.4802782959986804E-5</v>
      </c>
      <c r="AO6" s="2">
        <f t="shared" si="0"/>
        <v>1.4802782959986804E-5</v>
      </c>
      <c r="AP6" s="2">
        <f t="shared" si="0"/>
        <v>1.4802782959986804E-5</v>
      </c>
      <c r="AQ6" s="2">
        <f t="shared" si="0"/>
        <v>1.4802782959986804E-5</v>
      </c>
      <c r="AR6" s="2">
        <f t="shared" si="0"/>
        <v>1.4802782959986804E-5</v>
      </c>
      <c r="AS6" s="2">
        <f t="shared" si="0"/>
        <v>1.4802782959986804E-5</v>
      </c>
      <c r="AT6" s="2">
        <f t="shared" si="0"/>
        <v>1.4802782959986804E-5</v>
      </c>
      <c r="AU6" s="2">
        <f t="shared" si="0"/>
        <v>1.4802782959986804E-5</v>
      </c>
      <c r="AV6" s="2">
        <f t="shared" si="0"/>
        <v>1.4802782959986804E-5</v>
      </c>
      <c r="AW6" s="2">
        <f t="shared" si="0"/>
        <v>1.4802782959986804E-5</v>
      </c>
      <c r="AX6" s="2">
        <f t="shared" si="0"/>
        <v>1.4802782959986804E-5</v>
      </c>
      <c r="AY6" s="2">
        <f t="shared" si="0"/>
        <v>1.4802782959986804E-5</v>
      </c>
      <c r="AZ6" s="2">
        <f t="shared" si="0"/>
        <v>1.4802782959986804E-5</v>
      </c>
      <c r="BA6" s="2">
        <f t="shared" si="0"/>
        <v>1.4802782959986804E-5</v>
      </c>
      <c r="BB6" s="2">
        <f t="shared" si="0"/>
        <v>1.4802782959986804E-5</v>
      </c>
      <c r="BC6" s="2">
        <f t="shared" si="0"/>
        <v>1.4802782959986804E-5</v>
      </c>
      <c r="BD6" s="2">
        <f t="shared" si="0"/>
        <v>1.4802782959986804E-5</v>
      </c>
      <c r="BE6" s="2">
        <f t="shared" si="0"/>
        <v>1.4802782959986804E-5</v>
      </c>
      <c r="BF6" s="2">
        <f t="shared" si="0"/>
        <v>1.4802782959986804E-5</v>
      </c>
      <c r="BG6" s="2">
        <f t="shared" si="0"/>
        <v>1.4802782959986804E-5</v>
      </c>
      <c r="BH6" s="2">
        <f t="shared" si="0"/>
        <v>1.4802782959986804E-5</v>
      </c>
      <c r="BI6" s="2">
        <f t="shared" si="0"/>
        <v>1.4802782959986804E-5</v>
      </c>
      <c r="BJ6" s="2">
        <f t="shared" si="0"/>
        <v>1.4802782959986804E-5</v>
      </c>
      <c r="BK6" s="2">
        <f t="shared" si="0"/>
        <v>1.4802782959986804E-5</v>
      </c>
      <c r="BL6" s="2">
        <f t="shared" si="0"/>
        <v>1.4802782959986804E-5</v>
      </c>
      <c r="BM6" s="2">
        <f t="shared" si="0"/>
        <v>1.4802782959986804E-5</v>
      </c>
      <c r="BN6" s="2">
        <f t="shared" si="0"/>
        <v>1.4802782959986804E-5</v>
      </c>
      <c r="BO6" s="2">
        <f t="shared" si="0"/>
        <v>1.4802782959986804E-5</v>
      </c>
      <c r="BP6" s="2">
        <f t="shared" si="0"/>
        <v>1.4802782959986804E-5</v>
      </c>
      <c r="BQ6" s="2">
        <f t="shared" si="0"/>
        <v>1.4802782959986804E-5</v>
      </c>
      <c r="BR6" s="2">
        <f t="shared" si="0"/>
        <v>1.4802782959986804E-5</v>
      </c>
      <c r="BS6" s="2">
        <f t="shared" si="0"/>
        <v>1.4802782959986804E-5</v>
      </c>
      <c r="BT6" s="2">
        <f t="shared" si="0"/>
        <v>1.4802782959986804E-5</v>
      </c>
      <c r="BU6" s="2">
        <f t="shared" si="0"/>
        <v>1.4802782959986804E-5</v>
      </c>
      <c r="BV6" s="2">
        <f t="shared" si="0"/>
        <v>1.4802782959986804E-5</v>
      </c>
      <c r="BW6" s="2">
        <f t="shared" si="0"/>
        <v>1.4802782959986804E-5</v>
      </c>
      <c r="BX6" s="2">
        <f t="shared" si="0"/>
        <v>1.4802782959986804E-5</v>
      </c>
      <c r="BY6" s="2">
        <f t="shared" si="0"/>
        <v>1.4802782959986804E-5</v>
      </c>
      <c r="BZ6" s="2">
        <f t="shared" si="0"/>
        <v>1.4802782959986804E-5</v>
      </c>
      <c r="CA6" s="2">
        <f t="shared" si="0"/>
        <v>1.4802782959986804E-5</v>
      </c>
      <c r="CB6" s="2">
        <f t="shared" si="0"/>
        <v>1.4802782959986804E-5</v>
      </c>
      <c r="CC6" s="2">
        <f t="shared" si="0"/>
        <v>1.4802782959986804E-5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6">
    <tabColor rgb="FF002060"/>
  </sheetPr>
  <dimension ref="A1:CC21"/>
  <sheetViews>
    <sheetView workbookViewId="0">
      <selection activeCell="G15" sqref="G15"/>
    </sheetView>
    <sheetView workbookViewId="1"/>
  </sheetViews>
  <sheetFormatPr defaultColWidth="9.26953125" defaultRowHeight="14.5"/>
  <cols>
    <col min="1" max="1" width="41.453125" customWidth="1"/>
    <col min="2" max="21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 s="2">
        <f>'heavyfueloil-fee'!$C$13*About!$B$46/About!$B$57</f>
        <v>9.6915047858454263E-6</v>
      </c>
      <c r="C2" s="88">
        <f>B2*(1+CAGR!$B132)</f>
        <v>9.9344674687044947E-6</v>
      </c>
      <c r="D2" s="2">
        <f>C2*(1+CAGR!$B132)</f>
        <v>1.0183521142236992E-5</v>
      </c>
      <c r="E2" s="2">
        <f>D2*(1+CAGR!$B132)</f>
        <v>1.0438818505478619E-5</v>
      </c>
      <c r="F2" s="2">
        <f>E2*(1+CAGR!$B132)</f>
        <v>1.0700516085577242E-5</v>
      </c>
      <c r="G2" s="2">
        <f>F2*(1+CAGR!$B132)</f>
        <v>1.0968774333762348E-5</v>
      </c>
      <c r="H2" s="2">
        <f>G2*(1+CAGR!$B132)</f>
        <v>1.1243757723720413E-5</v>
      </c>
      <c r="I2" s="2">
        <f>H2*(1+CAGR!$B132)</f>
        <v>1.1525634852436516E-5</v>
      </c>
      <c r="J2" s="2">
        <f>I2*(1+CAGR!$B132)</f>
        <v>1.1814578543564011E-5</v>
      </c>
      <c r="K2" s="2">
        <f>J2*(1+CAGR!$B132)</f>
        <v>1.211076595338564E-5</v>
      </c>
      <c r="L2" s="2">
        <f>K2*(1+CAGR!$B132)</f>
        <v>1.2414378679431067E-5</v>
      </c>
      <c r="M2" s="2">
        <f>L2*(1+CAGR!$B132)</f>
        <v>1.2725602871817397E-5</v>
      </c>
      <c r="N2" s="2">
        <f>M2*(1+CAGR!$B132)</f>
        <v>1.3044629347380975E-5</v>
      </c>
      <c r="O2" s="2">
        <f>N2*(1+CAGR!$B132)</f>
        <v>1.3371653706670432E-5</v>
      </c>
      <c r="P2" s="2">
        <f>O2*(1+CAGR!$B132)</f>
        <v>1.3706876453872701E-5</v>
      </c>
      <c r="Q2" s="2">
        <f>P2*(1+CAGR!$B132)</f>
        <v>1.4050503119745538E-5</v>
      </c>
      <c r="R2" s="2">
        <f>Q2*(1+CAGR!$B132)</f>
        <v>1.4402744387631915E-5</v>
      </c>
      <c r="S2" s="2">
        <f>R2*(1+CAGR!$B132)</f>
        <v>1.476381622263356E-5</v>
      </c>
      <c r="T2" s="2">
        <f>S2*(1+CAGR!$B132)</f>
        <v>1.5133940004022826E-5</v>
      </c>
      <c r="U2" s="2">
        <f>T2*(1+CAGR!$B132)</f>
        <v>1.5513342660974081E-5</v>
      </c>
      <c r="V2" s="2">
        <f>U2*(1+CAGR!$B132)</f>
        <v>1.5902256811697838E-5</v>
      </c>
      <c r="W2" s="2">
        <f>V2*(1+CAGR!$B132)</f>
        <v>1.6300920906062927E-5</v>
      </c>
      <c r="X2" s="2">
        <f>W2*(1+CAGR!$B132)</f>
        <v>1.6709579371794164E-5</v>
      </c>
      <c r="Y2" s="2">
        <f>X2*(1+CAGR!$B132)</f>
        <v>1.712848276433513E-5</v>
      </c>
      <c r="Z2" s="2">
        <f>Y2*(1+CAGR!$B132)</f>
        <v>1.7557887920467974E-5</v>
      </c>
      <c r="AA2" s="2">
        <f>Z2*(1+CAGR!$B132)</f>
        <v>1.7998058115784408E-5</v>
      </c>
      <c r="AB2" s="2">
        <f>AA2*(1+CAGR!$B132)</f>
        <v>1.8449263226104429E-5</v>
      </c>
      <c r="AC2" s="2">
        <f>AB2*(1+CAGR!$B132)</f>
        <v>1.8911779892941781E-5</v>
      </c>
      <c r="AD2" s="2">
        <f>AC2*(1+CAGR!$B132)</f>
        <v>1.9385891693117556E-5</v>
      </c>
      <c r="AE2" s="2">
        <f>AD2*(1+CAGR!$B132)</f>
        <v>1.9871889312625958E-5</v>
      </c>
      <c r="AF2" s="2">
        <f t="shared" ref="AF2:BK2" si="0">AE2</f>
        <v>1.9871889312625958E-5</v>
      </c>
      <c r="AG2" s="2">
        <f t="shared" si="0"/>
        <v>1.9871889312625958E-5</v>
      </c>
      <c r="AH2" s="2">
        <f t="shared" si="0"/>
        <v>1.9871889312625958E-5</v>
      </c>
      <c r="AI2" s="2">
        <f t="shared" si="0"/>
        <v>1.9871889312625958E-5</v>
      </c>
      <c r="AJ2" s="2">
        <f t="shared" si="0"/>
        <v>1.9871889312625958E-5</v>
      </c>
      <c r="AK2" s="2">
        <f t="shared" si="0"/>
        <v>1.9871889312625958E-5</v>
      </c>
      <c r="AL2" s="2">
        <f t="shared" si="0"/>
        <v>1.9871889312625958E-5</v>
      </c>
      <c r="AM2" s="2">
        <f t="shared" si="0"/>
        <v>1.9871889312625958E-5</v>
      </c>
      <c r="AN2" s="2">
        <f t="shared" si="0"/>
        <v>1.9871889312625958E-5</v>
      </c>
      <c r="AO2" s="2">
        <f t="shared" si="0"/>
        <v>1.9871889312625958E-5</v>
      </c>
      <c r="AP2" s="2">
        <f t="shared" si="0"/>
        <v>1.9871889312625958E-5</v>
      </c>
      <c r="AQ2" s="2">
        <f t="shared" si="0"/>
        <v>1.9871889312625958E-5</v>
      </c>
      <c r="AR2" s="2">
        <f t="shared" si="0"/>
        <v>1.9871889312625958E-5</v>
      </c>
      <c r="AS2" s="2">
        <f t="shared" si="0"/>
        <v>1.9871889312625958E-5</v>
      </c>
      <c r="AT2" s="2">
        <f t="shared" si="0"/>
        <v>1.9871889312625958E-5</v>
      </c>
      <c r="AU2" s="2">
        <f t="shared" si="0"/>
        <v>1.9871889312625958E-5</v>
      </c>
      <c r="AV2" s="2">
        <f t="shared" si="0"/>
        <v>1.9871889312625958E-5</v>
      </c>
      <c r="AW2" s="2">
        <f t="shared" si="0"/>
        <v>1.9871889312625958E-5</v>
      </c>
      <c r="AX2" s="2">
        <f t="shared" si="0"/>
        <v>1.9871889312625958E-5</v>
      </c>
      <c r="AY2" s="2">
        <f t="shared" si="0"/>
        <v>1.9871889312625958E-5</v>
      </c>
      <c r="AZ2" s="2">
        <f t="shared" si="0"/>
        <v>1.9871889312625958E-5</v>
      </c>
      <c r="BA2" s="2">
        <f t="shared" si="0"/>
        <v>1.9871889312625958E-5</v>
      </c>
      <c r="BB2" s="2">
        <f t="shared" si="0"/>
        <v>1.9871889312625958E-5</v>
      </c>
      <c r="BC2" s="2">
        <f t="shared" si="0"/>
        <v>1.9871889312625958E-5</v>
      </c>
      <c r="BD2" s="2">
        <f t="shared" si="0"/>
        <v>1.9871889312625958E-5</v>
      </c>
      <c r="BE2" s="2">
        <f t="shared" si="0"/>
        <v>1.9871889312625958E-5</v>
      </c>
      <c r="BF2" s="2">
        <f t="shared" si="0"/>
        <v>1.9871889312625958E-5</v>
      </c>
      <c r="BG2" s="2">
        <f t="shared" si="0"/>
        <v>1.9871889312625958E-5</v>
      </c>
      <c r="BH2" s="2">
        <f t="shared" si="0"/>
        <v>1.9871889312625958E-5</v>
      </c>
      <c r="BI2" s="2">
        <f t="shared" si="0"/>
        <v>1.9871889312625958E-5</v>
      </c>
      <c r="BJ2" s="2">
        <f t="shared" si="0"/>
        <v>1.9871889312625958E-5</v>
      </c>
      <c r="BK2" s="2">
        <f t="shared" si="0"/>
        <v>1.9871889312625958E-5</v>
      </c>
      <c r="BL2" s="2">
        <f t="shared" ref="BL2:CC2" si="1">BK2</f>
        <v>1.9871889312625958E-5</v>
      </c>
      <c r="BM2" s="2">
        <f t="shared" si="1"/>
        <v>1.9871889312625958E-5</v>
      </c>
      <c r="BN2" s="2">
        <f t="shared" si="1"/>
        <v>1.9871889312625958E-5</v>
      </c>
      <c r="BO2" s="2">
        <f t="shared" si="1"/>
        <v>1.9871889312625958E-5</v>
      </c>
      <c r="BP2" s="2">
        <f t="shared" si="1"/>
        <v>1.9871889312625958E-5</v>
      </c>
      <c r="BQ2" s="2">
        <f t="shared" si="1"/>
        <v>1.9871889312625958E-5</v>
      </c>
      <c r="BR2" s="2">
        <f t="shared" si="1"/>
        <v>1.9871889312625958E-5</v>
      </c>
      <c r="BS2" s="2">
        <f t="shared" si="1"/>
        <v>1.9871889312625958E-5</v>
      </c>
      <c r="BT2" s="2">
        <f t="shared" si="1"/>
        <v>1.9871889312625958E-5</v>
      </c>
      <c r="BU2" s="2">
        <f t="shared" si="1"/>
        <v>1.9871889312625958E-5</v>
      </c>
      <c r="BV2" s="2">
        <f t="shared" si="1"/>
        <v>1.9871889312625958E-5</v>
      </c>
      <c r="BW2" s="2">
        <f t="shared" si="1"/>
        <v>1.9871889312625958E-5</v>
      </c>
      <c r="BX2" s="2">
        <f t="shared" si="1"/>
        <v>1.9871889312625958E-5</v>
      </c>
      <c r="BY2" s="2">
        <f t="shared" si="1"/>
        <v>1.9871889312625958E-5</v>
      </c>
      <c r="BZ2" s="2">
        <f t="shared" si="1"/>
        <v>1.9871889312625958E-5</v>
      </c>
      <c r="CA2" s="2">
        <f t="shared" si="1"/>
        <v>1.9871889312625958E-5</v>
      </c>
      <c r="CB2" s="2">
        <f t="shared" si="1"/>
        <v>1.9871889312625958E-5</v>
      </c>
      <c r="CC2" s="2">
        <f t="shared" si="1"/>
        <v>1.9871889312625958E-5</v>
      </c>
    </row>
    <row r="3" spans="1:81">
      <c r="A3" s="1" t="s">
        <v>561</v>
      </c>
      <c r="B3" s="2">
        <f t="shared" ref="B3:AE3" si="2">B2</f>
        <v>9.6915047858454263E-6</v>
      </c>
      <c r="C3" s="2">
        <f t="shared" si="2"/>
        <v>9.9344674687044947E-6</v>
      </c>
      <c r="D3" s="2">
        <f t="shared" si="2"/>
        <v>1.0183521142236992E-5</v>
      </c>
      <c r="E3" s="2">
        <f t="shared" si="2"/>
        <v>1.0438818505478619E-5</v>
      </c>
      <c r="F3" s="2">
        <f t="shared" si="2"/>
        <v>1.0700516085577242E-5</v>
      </c>
      <c r="G3" s="2">
        <f t="shared" si="2"/>
        <v>1.0968774333762348E-5</v>
      </c>
      <c r="H3" s="2">
        <f t="shared" si="2"/>
        <v>1.1243757723720413E-5</v>
      </c>
      <c r="I3" s="2">
        <f t="shared" si="2"/>
        <v>1.1525634852436516E-5</v>
      </c>
      <c r="J3" s="2">
        <f t="shared" si="2"/>
        <v>1.1814578543564011E-5</v>
      </c>
      <c r="K3" s="2">
        <f t="shared" si="2"/>
        <v>1.211076595338564E-5</v>
      </c>
      <c r="L3" s="2">
        <f t="shared" si="2"/>
        <v>1.2414378679431067E-5</v>
      </c>
      <c r="M3" s="2">
        <f t="shared" si="2"/>
        <v>1.2725602871817397E-5</v>
      </c>
      <c r="N3" s="2">
        <f t="shared" si="2"/>
        <v>1.3044629347380975E-5</v>
      </c>
      <c r="O3" s="2">
        <f t="shared" si="2"/>
        <v>1.3371653706670432E-5</v>
      </c>
      <c r="P3" s="2">
        <f t="shared" si="2"/>
        <v>1.3706876453872701E-5</v>
      </c>
      <c r="Q3" s="2">
        <f t="shared" si="2"/>
        <v>1.4050503119745538E-5</v>
      </c>
      <c r="R3" s="2">
        <f t="shared" si="2"/>
        <v>1.4402744387631915E-5</v>
      </c>
      <c r="S3" s="2">
        <f t="shared" si="2"/>
        <v>1.476381622263356E-5</v>
      </c>
      <c r="T3" s="2">
        <f t="shared" si="2"/>
        <v>1.5133940004022826E-5</v>
      </c>
      <c r="U3" s="2">
        <f t="shared" si="2"/>
        <v>1.5513342660974081E-5</v>
      </c>
      <c r="V3" s="2">
        <f t="shared" si="2"/>
        <v>1.5902256811697838E-5</v>
      </c>
      <c r="W3" s="2">
        <f t="shared" si="2"/>
        <v>1.6300920906062927E-5</v>
      </c>
      <c r="X3" s="2">
        <f t="shared" si="2"/>
        <v>1.6709579371794164E-5</v>
      </c>
      <c r="Y3" s="2">
        <f t="shared" si="2"/>
        <v>1.712848276433513E-5</v>
      </c>
      <c r="Z3" s="2">
        <f t="shared" si="2"/>
        <v>1.7557887920467974E-5</v>
      </c>
      <c r="AA3" s="2">
        <f t="shared" si="2"/>
        <v>1.7998058115784408E-5</v>
      </c>
      <c r="AB3" s="2">
        <f t="shared" si="2"/>
        <v>1.8449263226104429E-5</v>
      </c>
      <c r="AC3" s="2">
        <f t="shared" si="2"/>
        <v>1.8911779892941781E-5</v>
      </c>
      <c r="AD3" s="2">
        <f t="shared" si="2"/>
        <v>1.9385891693117556E-5</v>
      </c>
      <c r="AE3" s="2">
        <f t="shared" si="2"/>
        <v>1.9871889312625958E-5</v>
      </c>
      <c r="AF3" s="2">
        <f t="shared" ref="AF3:BK3" si="3">AE3</f>
        <v>1.9871889312625958E-5</v>
      </c>
      <c r="AG3" s="2">
        <f t="shared" si="3"/>
        <v>1.9871889312625958E-5</v>
      </c>
      <c r="AH3" s="2">
        <f t="shared" si="3"/>
        <v>1.9871889312625958E-5</v>
      </c>
      <c r="AI3" s="2">
        <f t="shared" si="3"/>
        <v>1.9871889312625958E-5</v>
      </c>
      <c r="AJ3" s="2">
        <f t="shared" si="3"/>
        <v>1.9871889312625958E-5</v>
      </c>
      <c r="AK3" s="2">
        <f t="shared" si="3"/>
        <v>1.9871889312625958E-5</v>
      </c>
      <c r="AL3" s="2">
        <f t="shared" si="3"/>
        <v>1.9871889312625958E-5</v>
      </c>
      <c r="AM3" s="2">
        <f t="shared" si="3"/>
        <v>1.9871889312625958E-5</v>
      </c>
      <c r="AN3" s="2">
        <f t="shared" si="3"/>
        <v>1.9871889312625958E-5</v>
      </c>
      <c r="AO3" s="2">
        <f t="shared" si="3"/>
        <v>1.9871889312625958E-5</v>
      </c>
      <c r="AP3" s="2">
        <f t="shared" si="3"/>
        <v>1.9871889312625958E-5</v>
      </c>
      <c r="AQ3" s="2">
        <f t="shared" si="3"/>
        <v>1.9871889312625958E-5</v>
      </c>
      <c r="AR3" s="2">
        <f t="shared" si="3"/>
        <v>1.9871889312625958E-5</v>
      </c>
      <c r="AS3" s="2">
        <f t="shared" si="3"/>
        <v>1.9871889312625958E-5</v>
      </c>
      <c r="AT3" s="2">
        <f t="shared" si="3"/>
        <v>1.9871889312625958E-5</v>
      </c>
      <c r="AU3" s="2">
        <f t="shared" si="3"/>
        <v>1.9871889312625958E-5</v>
      </c>
      <c r="AV3" s="2">
        <f t="shared" si="3"/>
        <v>1.9871889312625958E-5</v>
      </c>
      <c r="AW3" s="2">
        <f t="shared" si="3"/>
        <v>1.9871889312625958E-5</v>
      </c>
      <c r="AX3" s="2">
        <f t="shared" si="3"/>
        <v>1.9871889312625958E-5</v>
      </c>
      <c r="AY3" s="2">
        <f t="shared" si="3"/>
        <v>1.9871889312625958E-5</v>
      </c>
      <c r="AZ3" s="2">
        <f t="shared" si="3"/>
        <v>1.9871889312625958E-5</v>
      </c>
      <c r="BA3" s="2">
        <f t="shared" si="3"/>
        <v>1.9871889312625958E-5</v>
      </c>
      <c r="BB3" s="2">
        <f t="shared" si="3"/>
        <v>1.9871889312625958E-5</v>
      </c>
      <c r="BC3" s="2">
        <f t="shared" si="3"/>
        <v>1.9871889312625958E-5</v>
      </c>
      <c r="BD3" s="2">
        <f t="shared" si="3"/>
        <v>1.9871889312625958E-5</v>
      </c>
      <c r="BE3" s="2">
        <f t="shared" si="3"/>
        <v>1.9871889312625958E-5</v>
      </c>
      <c r="BF3" s="2">
        <f t="shared" si="3"/>
        <v>1.9871889312625958E-5</v>
      </c>
      <c r="BG3" s="2">
        <f t="shared" si="3"/>
        <v>1.9871889312625958E-5</v>
      </c>
      <c r="BH3" s="2">
        <f t="shared" si="3"/>
        <v>1.9871889312625958E-5</v>
      </c>
      <c r="BI3" s="2">
        <f t="shared" si="3"/>
        <v>1.9871889312625958E-5</v>
      </c>
      <c r="BJ3" s="2">
        <f t="shared" si="3"/>
        <v>1.9871889312625958E-5</v>
      </c>
      <c r="BK3" s="2">
        <f t="shared" si="3"/>
        <v>1.9871889312625958E-5</v>
      </c>
      <c r="BL3" s="2">
        <f t="shared" ref="BL3:CC3" si="4">BK3</f>
        <v>1.9871889312625958E-5</v>
      </c>
      <c r="BM3" s="2">
        <f t="shared" si="4"/>
        <v>1.9871889312625958E-5</v>
      </c>
      <c r="BN3" s="2">
        <f t="shared" si="4"/>
        <v>1.9871889312625958E-5</v>
      </c>
      <c r="BO3" s="2">
        <f t="shared" si="4"/>
        <v>1.9871889312625958E-5</v>
      </c>
      <c r="BP3" s="2">
        <f t="shared" si="4"/>
        <v>1.9871889312625958E-5</v>
      </c>
      <c r="BQ3" s="2">
        <f t="shared" si="4"/>
        <v>1.9871889312625958E-5</v>
      </c>
      <c r="BR3" s="2">
        <f t="shared" si="4"/>
        <v>1.9871889312625958E-5</v>
      </c>
      <c r="BS3" s="2">
        <f t="shared" si="4"/>
        <v>1.9871889312625958E-5</v>
      </c>
      <c r="BT3" s="2">
        <f t="shared" si="4"/>
        <v>1.9871889312625958E-5</v>
      </c>
      <c r="BU3" s="2">
        <f t="shared" si="4"/>
        <v>1.9871889312625958E-5</v>
      </c>
      <c r="BV3" s="2">
        <f t="shared" si="4"/>
        <v>1.9871889312625958E-5</v>
      </c>
      <c r="BW3" s="2">
        <f t="shared" si="4"/>
        <v>1.9871889312625958E-5</v>
      </c>
      <c r="BX3" s="2">
        <f t="shared" si="4"/>
        <v>1.9871889312625958E-5</v>
      </c>
      <c r="BY3" s="2">
        <f t="shared" si="4"/>
        <v>1.9871889312625958E-5</v>
      </c>
      <c r="BZ3" s="2">
        <f t="shared" si="4"/>
        <v>1.9871889312625958E-5</v>
      </c>
      <c r="CA3" s="2">
        <f t="shared" si="4"/>
        <v>1.9871889312625958E-5</v>
      </c>
      <c r="CB3" s="2">
        <f t="shared" si="4"/>
        <v>1.9871889312625958E-5</v>
      </c>
      <c r="CC3" s="2">
        <f t="shared" si="4"/>
        <v>1.9871889312625958E-5</v>
      </c>
    </row>
    <row r="4" spans="1:81">
      <c r="A4" s="1" t="s">
        <v>562</v>
      </c>
      <c r="B4" s="2">
        <f t="shared" ref="B4:AE4" si="5">B2</f>
        <v>9.6915047858454263E-6</v>
      </c>
      <c r="C4" s="2">
        <f t="shared" si="5"/>
        <v>9.9344674687044947E-6</v>
      </c>
      <c r="D4" s="2">
        <f t="shared" si="5"/>
        <v>1.0183521142236992E-5</v>
      </c>
      <c r="E4" s="2">
        <f t="shared" si="5"/>
        <v>1.0438818505478619E-5</v>
      </c>
      <c r="F4" s="2">
        <f t="shared" si="5"/>
        <v>1.0700516085577242E-5</v>
      </c>
      <c r="G4" s="2">
        <f t="shared" si="5"/>
        <v>1.0968774333762348E-5</v>
      </c>
      <c r="H4" s="2">
        <f t="shared" si="5"/>
        <v>1.1243757723720413E-5</v>
      </c>
      <c r="I4" s="2">
        <f t="shared" si="5"/>
        <v>1.1525634852436516E-5</v>
      </c>
      <c r="J4" s="2">
        <f t="shared" si="5"/>
        <v>1.1814578543564011E-5</v>
      </c>
      <c r="K4" s="2">
        <f t="shared" si="5"/>
        <v>1.211076595338564E-5</v>
      </c>
      <c r="L4" s="2">
        <f t="shared" si="5"/>
        <v>1.2414378679431067E-5</v>
      </c>
      <c r="M4" s="2">
        <f t="shared" si="5"/>
        <v>1.2725602871817397E-5</v>
      </c>
      <c r="N4" s="2">
        <f t="shared" si="5"/>
        <v>1.3044629347380975E-5</v>
      </c>
      <c r="O4" s="2">
        <f t="shared" si="5"/>
        <v>1.3371653706670432E-5</v>
      </c>
      <c r="P4" s="2">
        <f t="shared" si="5"/>
        <v>1.3706876453872701E-5</v>
      </c>
      <c r="Q4" s="2">
        <f t="shared" si="5"/>
        <v>1.4050503119745538E-5</v>
      </c>
      <c r="R4" s="2">
        <f t="shared" si="5"/>
        <v>1.4402744387631915E-5</v>
      </c>
      <c r="S4" s="2">
        <f t="shared" si="5"/>
        <v>1.476381622263356E-5</v>
      </c>
      <c r="T4" s="2">
        <f t="shared" si="5"/>
        <v>1.5133940004022826E-5</v>
      </c>
      <c r="U4" s="2">
        <f t="shared" si="5"/>
        <v>1.5513342660974081E-5</v>
      </c>
      <c r="V4" s="2">
        <f t="shared" si="5"/>
        <v>1.5902256811697838E-5</v>
      </c>
      <c r="W4" s="2">
        <f t="shared" si="5"/>
        <v>1.6300920906062927E-5</v>
      </c>
      <c r="X4" s="2">
        <f t="shared" si="5"/>
        <v>1.6709579371794164E-5</v>
      </c>
      <c r="Y4" s="2">
        <f t="shared" si="5"/>
        <v>1.712848276433513E-5</v>
      </c>
      <c r="Z4" s="2">
        <f t="shared" si="5"/>
        <v>1.7557887920467974E-5</v>
      </c>
      <c r="AA4" s="2">
        <f t="shared" si="5"/>
        <v>1.7998058115784408E-5</v>
      </c>
      <c r="AB4" s="2">
        <f t="shared" si="5"/>
        <v>1.8449263226104429E-5</v>
      </c>
      <c r="AC4" s="2">
        <f t="shared" si="5"/>
        <v>1.8911779892941781E-5</v>
      </c>
      <c r="AD4" s="2">
        <f t="shared" si="5"/>
        <v>1.9385891693117556E-5</v>
      </c>
      <c r="AE4" s="2">
        <f t="shared" si="5"/>
        <v>1.9871889312625958E-5</v>
      </c>
      <c r="AF4" s="2">
        <f t="shared" ref="AF4:BK4" si="6">AE4</f>
        <v>1.9871889312625958E-5</v>
      </c>
      <c r="AG4" s="2">
        <f t="shared" si="6"/>
        <v>1.9871889312625958E-5</v>
      </c>
      <c r="AH4" s="2">
        <f t="shared" si="6"/>
        <v>1.9871889312625958E-5</v>
      </c>
      <c r="AI4" s="2">
        <f t="shared" si="6"/>
        <v>1.9871889312625958E-5</v>
      </c>
      <c r="AJ4" s="2">
        <f t="shared" si="6"/>
        <v>1.9871889312625958E-5</v>
      </c>
      <c r="AK4" s="2">
        <f t="shared" si="6"/>
        <v>1.9871889312625958E-5</v>
      </c>
      <c r="AL4" s="2">
        <f t="shared" si="6"/>
        <v>1.9871889312625958E-5</v>
      </c>
      <c r="AM4" s="2">
        <f t="shared" si="6"/>
        <v>1.9871889312625958E-5</v>
      </c>
      <c r="AN4" s="2">
        <f t="shared" si="6"/>
        <v>1.9871889312625958E-5</v>
      </c>
      <c r="AO4" s="2">
        <f t="shared" si="6"/>
        <v>1.9871889312625958E-5</v>
      </c>
      <c r="AP4" s="2">
        <f t="shared" si="6"/>
        <v>1.9871889312625958E-5</v>
      </c>
      <c r="AQ4" s="2">
        <f t="shared" si="6"/>
        <v>1.9871889312625958E-5</v>
      </c>
      <c r="AR4" s="2">
        <f t="shared" si="6"/>
        <v>1.9871889312625958E-5</v>
      </c>
      <c r="AS4" s="2">
        <f t="shared" si="6"/>
        <v>1.9871889312625958E-5</v>
      </c>
      <c r="AT4" s="2">
        <f t="shared" si="6"/>
        <v>1.9871889312625958E-5</v>
      </c>
      <c r="AU4" s="2">
        <f t="shared" si="6"/>
        <v>1.9871889312625958E-5</v>
      </c>
      <c r="AV4" s="2">
        <f t="shared" si="6"/>
        <v>1.9871889312625958E-5</v>
      </c>
      <c r="AW4" s="2">
        <f t="shared" si="6"/>
        <v>1.9871889312625958E-5</v>
      </c>
      <c r="AX4" s="2">
        <f t="shared" si="6"/>
        <v>1.9871889312625958E-5</v>
      </c>
      <c r="AY4" s="2">
        <f t="shared" si="6"/>
        <v>1.9871889312625958E-5</v>
      </c>
      <c r="AZ4" s="2">
        <f t="shared" si="6"/>
        <v>1.9871889312625958E-5</v>
      </c>
      <c r="BA4" s="2">
        <f t="shared" si="6"/>
        <v>1.9871889312625958E-5</v>
      </c>
      <c r="BB4" s="2">
        <f t="shared" si="6"/>
        <v>1.9871889312625958E-5</v>
      </c>
      <c r="BC4" s="2">
        <f t="shared" si="6"/>
        <v>1.9871889312625958E-5</v>
      </c>
      <c r="BD4" s="2">
        <f t="shared" si="6"/>
        <v>1.9871889312625958E-5</v>
      </c>
      <c r="BE4" s="2">
        <f t="shared" si="6"/>
        <v>1.9871889312625958E-5</v>
      </c>
      <c r="BF4" s="2">
        <f t="shared" si="6"/>
        <v>1.9871889312625958E-5</v>
      </c>
      <c r="BG4" s="2">
        <f t="shared" si="6"/>
        <v>1.9871889312625958E-5</v>
      </c>
      <c r="BH4" s="2">
        <f t="shared" si="6"/>
        <v>1.9871889312625958E-5</v>
      </c>
      <c r="BI4" s="2">
        <f t="shared" si="6"/>
        <v>1.9871889312625958E-5</v>
      </c>
      <c r="BJ4" s="2">
        <f t="shared" si="6"/>
        <v>1.9871889312625958E-5</v>
      </c>
      <c r="BK4" s="2">
        <f t="shared" si="6"/>
        <v>1.9871889312625958E-5</v>
      </c>
      <c r="BL4" s="2">
        <f t="shared" ref="BL4:CC4" si="7">BK4</f>
        <v>1.9871889312625958E-5</v>
      </c>
      <c r="BM4" s="2">
        <f t="shared" si="7"/>
        <v>1.9871889312625958E-5</v>
      </c>
      <c r="BN4" s="2">
        <f t="shared" si="7"/>
        <v>1.9871889312625958E-5</v>
      </c>
      <c r="BO4" s="2">
        <f t="shared" si="7"/>
        <v>1.9871889312625958E-5</v>
      </c>
      <c r="BP4" s="2">
        <f t="shared" si="7"/>
        <v>1.9871889312625958E-5</v>
      </c>
      <c r="BQ4" s="2">
        <f t="shared" si="7"/>
        <v>1.9871889312625958E-5</v>
      </c>
      <c r="BR4" s="2">
        <f t="shared" si="7"/>
        <v>1.9871889312625958E-5</v>
      </c>
      <c r="BS4" s="2">
        <f t="shared" si="7"/>
        <v>1.9871889312625958E-5</v>
      </c>
      <c r="BT4" s="2">
        <f t="shared" si="7"/>
        <v>1.9871889312625958E-5</v>
      </c>
      <c r="BU4" s="2">
        <f t="shared" si="7"/>
        <v>1.9871889312625958E-5</v>
      </c>
      <c r="BV4" s="2">
        <f t="shared" si="7"/>
        <v>1.9871889312625958E-5</v>
      </c>
      <c r="BW4" s="2">
        <f t="shared" si="7"/>
        <v>1.9871889312625958E-5</v>
      </c>
      <c r="BX4" s="2">
        <f t="shared" si="7"/>
        <v>1.9871889312625958E-5</v>
      </c>
      <c r="BY4" s="2">
        <f t="shared" si="7"/>
        <v>1.9871889312625958E-5</v>
      </c>
      <c r="BZ4" s="2">
        <f t="shared" si="7"/>
        <v>1.9871889312625958E-5</v>
      </c>
      <c r="CA4" s="2">
        <f t="shared" si="7"/>
        <v>1.9871889312625958E-5</v>
      </c>
      <c r="CB4" s="2">
        <f t="shared" si="7"/>
        <v>1.9871889312625958E-5</v>
      </c>
      <c r="CC4" s="2">
        <f t="shared" si="7"/>
        <v>1.9871889312625958E-5</v>
      </c>
    </row>
    <row r="5" spans="1:81">
      <c r="A5" s="1" t="s">
        <v>563</v>
      </c>
      <c r="B5" s="2">
        <f t="shared" ref="B5:AE6" si="8">B2</f>
        <v>9.6915047858454263E-6</v>
      </c>
      <c r="C5" s="2">
        <f t="shared" si="8"/>
        <v>9.9344674687044947E-6</v>
      </c>
      <c r="D5" s="2">
        <f t="shared" si="8"/>
        <v>1.0183521142236992E-5</v>
      </c>
      <c r="E5" s="2">
        <f t="shared" si="8"/>
        <v>1.0438818505478619E-5</v>
      </c>
      <c r="F5" s="2">
        <f t="shared" si="8"/>
        <v>1.0700516085577242E-5</v>
      </c>
      <c r="G5" s="2">
        <f t="shared" si="8"/>
        <v>1.0968774333762348E-5</v>
      </c>
      <c r="H5" s="2">
        <f t="shared" si="8"/>
        <v>1.1243757723720413E-5</v>
      </c>
      <c r="I5" s="2">
        <f t="shared" si="8"/>
        <v>1.1525634852436516E-5</v>
      </c>
      <c r="J5" s="2">
        <f t="shared" si="8"/>
        <v>1.1814578543564011E-5</v>
      </c>
      <c r="K5" s="2">
        <f t="shared" si="8"/>
        <v>1.211076595338564E-5</v>
      </c>
      <c r="L5" s="2">
        <f t="shared" si="8"/>
        <v>1.2414378679431067E-5</v>
      </c>
      <c r="M5" s="2">
        <f t="shared" si="8"/>
        <v>1.2725602871817397E-5</v>
      </c>
      <c r="N5" s="2">
        <f t="shared" si="8"/>
        <v>1.3044629347380975E-5</v>
      </c>
      <c r="O5" s="2">
        <f t="shared" si="8"/>
        <v>1.3371653706670432E-5</v>
      </c>
      <c r="P5" s="2">
        <f t="shared" si="8"/>
        <v>1.3706876453872701E-5</v>
      </c>
      <c r="Q5" s="2">
        <f t="shared" si="8"/>
        <v>1.4050503119745538E-5</v>
      </c>
      <c r="R5" s="2">
        <f t="shared" si="8"/>
        <v>1.4402744387631915E-5</v>
      </c>
      <c r="S5" s="2">
        <f t="shared" si="8"/>
        <v>1.476381622263356E-5</v>
      </c>
      <c r="T5" s="2">
        <f t="shared" si="8"/>
        <v>1.5133940004022826E-5</v>
      </c>
      <c r="U5" s="2">
        <f t="shared" si="8"/>
        <v>1.5513342660974081E-5</v>
      </c>
      <c r="V5" s="2">
        <f t="shared" si="8"/>
        <v>1.5902256811697838E-5</v>
      </c>
      <c r="W5" s="2">
        <f t="shared" si="8"/>
        <v>1.6300920906062927E-5</v>
      </c>
      <c r="X5" s="2">
        <f t="shared" si="8"/>
        <v>1.6709579371794164E-5</v>
      </c>
      <c r="Y5" s="2">
        <f t="shared" si="8"/>
        <v>1.712848276433513E-5</v>
      </c>
      <c r="Z5" s="2">
        <f t="shared" si="8"/>
        <v>1.7557887920467974E-5</v>
      </c>
      <c r="AA5" s="2">
        <f t="shared" si="8"/>
        <v>1.7998058115784408E-5</v>
      </c>
      <c r="AB5" s="2">
        <f t="shared" si="8"/>
        <v>1.8449263226104429E-5</v>
      </c>
      <c r="AC5" s="2">
        <f t="shared" si="8"/>
        <v>1.8911779892941781E-5</v>
      </c>
      <c r="AD5" s="2">
        <f t="shared" si="8"/>
        <v>1.9385891693117556E-5</v>
      </c>
      <c r="AE5" s="2">
        <f t="shared" si="8"/>
        <v>1.9871889312625958E-5</v>
      </c>
      <c r="AF5" s="2">
        <f t="shared" ref="AF5:BK5" si="9">AE5</f>
        <v>1.9871889312625958E-5</v>
      </c>
      <c r="AG5" s="2">
        <f t="shared" si="9"/>
        <v>1.9871889312625958E-5</v>
      </c>
      <c r="AH5" s="2">
        <f t="shared" si="9"/>
        <v>1.9871889312625958E-5</v>
      </c>
      <c r="AI5" s="2">
        <f t="shared" si="9"/>
        <v>1.9871889312625958E-5</v>
      </c>
      <c r="AJ5" s="2">
        <f t="shared" si="9"/>
        <v>1.9871889312625958E-5</v>
      </c>
      <c r="AK5" s="2">
        <f t="shared" si="9"/>
        <v>1.9871889312625958E-5</v>
      </c>
      <c r="AL5" s="2">
        <f t="shared" si="9"/>
        <v>1.9871889312625958E-5</v>
      </c>
      <c r="AM5" s="2">
        <f t="shared" si="9"/>
        <v>1.9871889312625958E-5</v>
      </c>
      <c r="AN5" s="2">
        <f t="shared" si="9"/>
        <v>1.9871889312625958E-5</v>
      </c>
      <c r="AO5" s="2">
        <f t="shared" si="9"/>
        <v>1.9871889312625958E-5</v>
      </c>
      <c r="AP5" s="2">
        <f t="shared" si="9"/>
        <v>1.9871889312625958E-5</v>
      </c>
      <c r="AQ5" s="2">
        <f t="shared" si="9"/>
        <v>1.9871889312625958E-5</v>
      </c>
      <c r="AR5" s="2">
        <f t="shared" si="9"/>
        <v>1.9871889312625958E-5</v>
      </c>
      <c r="AS5" s="2">
        <f t="shared" si="9"/>
        <v>1.9871889312625958E-5</v>
      </c>
      <c r="AT5" s="2">
        <f t="shared" si="9"/>
        <v>1.9871889312625958E-5</v>
      </c>
      <c r="AU5" s="2">
        <f t="shared" si="9"/>
        <v>1.9871889312625958E-5</v>
      </c>
      <c r="AV5" s="2">
        <f t="shared" si="9"/>
        <v>1.9871889312625958E-5</v>
      </c>
      <c r="AW5" s="2">
        <f t="shared" si="9"/>
        <v>1.9871889312625958E-5</v>
      </c>
      <c r="AX5" s="2">
        <f t="shared" si="9"/>
        <v>1.9871889312625958E-5</v>
      </c>
      <c r="AY5" s="2">
        <f t="shared" si="9"/>
        <v>1.9871889312625958E-5</v>
      </c>
      <c r="AZ5" s="2">
        <f t="shared" si="9"/>
        <v>1.9871889312625958E-5</v>
      </c>
      <c r="BA5" s="2">
        <f t="shared" si="9"/>
        <v>1.9871889312625958E-5</v>
      </c>
      <c r="BB5" s="2">
        <f t="shared" si="9"/>
        <v>1.9871889312625958E-5</v>
      </c>
      <c r="BC5" s="2">
        <f t="shared" si="9"/>
        <v>1.9871889312625958E-5</v>
      </c>
      <c r="BD5" s="2">
        <f t="shared" si="9"/>
        <v>1.9871889312625958E-5</v>
      </c>
      <c r="BE5" s="2">
        <f t="shared" si="9"/>
        <v>1.9871889312625958E-5</v>
      </c>
      <c r="BF5" s="2">
        <f t="shared" si="9"/>
        <v>1.9871889312625958E-5</v>
      </c>
      <c r="BG5" s="2">
        <f t="shared" si="9"/>
        <v>1.9871889312625958E-5</v>
      </c>
      <c r="BH5" s="2">
        <f t="shared" si="9"/>
        <v>1.9871889312625958E-5</v>
      </c>
      <c r="BI5" s="2">
        <f t="shared" si="9"/>
        <v>1.9871889312625958E-5</v>
      </c>
      <c r="BJ5" s="2">
        <f t="shared" si="9"/>
        <v>1.9871889312625958E-5</v>
      </c>
      <c r="BK5" s="2">
        <f t="shared" si="9"/>
        <v>1.9871889312625958E-5</v>
      </c>
      <c r="BL5" s="2">
        <f t="shared" ref="BL5:CC5" si="10">BK5</f>
        <v>1.9871889312625958E-5</v>
      </c>
      <c r="BM5" s="2">
        <f t="shared" si="10"/>
        <v>1.9871889312625958E-5</v>
      </c>
      <c r="BN5" s="2">
        <f t="shared" si="10"/>
        <v>1.9871889312625958E-5</v>
      </c>
      <c r="BO5" s="2">
        <f t="shared" si="10"/>
        <v>1.9871889312625958E-5</v>
      </c>
      <c r="BP5" s="2">
        <f t="shared" si="10"/>
        <v>1.9871889312625958E-5</v>
      </c>
      <c r="BQ5" s="2">
        <f t="shared" si="10"/>
        <v>1.9871889312625958E-5</v>
      </c>
      <c r="BR5" s="2">
        <f t="shared" si="10"/>
        <v>1.9871889312625958E-5</v>
      </c>
      <c r="BS5" s="2">
        <f t="shared" si="10"/>
        <v>1.9871889312625958E-5</v>
      </c>
      <c r="BT5" s="2">
        <f t="shared" si="10"/>
        <v>1.9871889312625958E-5</v>
      </c>
      <c r="BU5" s="2">
        <f t="shared" si="10"/>
        <v>1.9871889312625958E-5</v>
      </c>
      <c r="BV5" s="2">
        <f t="shared" si="10"/>
        <v>1.9871889312625958E-5</v>
      </c>
      <c r="BW5" s="2">
        <f t="shared" si="10"/>
        <v>1.9871889312625958E-5</v>
      </c>
      <c r="BX5" s="2">
        <f t="shared" si="10"/>
        <v>1.9871889312625958E-5</v>
      </c>
      <c r="BY5" s="2">
        <f t="shared" si="10"/>
        <v>1.9871889312625958E-5</v>
      </c>
      <c r="BZ5" s="2">
        <f t="shared" si="10"/>
        <v>1.9871889312625958E-5</v>
      </c>
      <c r="CA5" s="2">
        <f t="shared" si="10"/>
        <v>1.9871889312625958E-5</v>
      </c>
      <c r="CB5" s="2">
        <f t="shared" si="10"/>
        <v>1.9871889312625958E-5</v>
      </c>
      <c r="CC5" s="2">
        <f t="shared" si="10"/>
        <v>1.9871889312625958E-5</v>
      </c>
    </row>
    <row r="6" spans="1:81">
      <c r="A6" s="1" t="s">
        <v>564</v>
      </c>
      <c r="B6" s="2">
        <f t="shared" si="8"/>
        <v>9.6915047858454263E-6</v>
      </c>
      <c r="C6" s="88">
        <f>B6*(1+CAGR!$B136)</f>
        <v>1.0096622711866106E-5</v>
      </c>
      <c r="D6" s="2">
        <f>C6*(1+CAGR!$B136)</f>
        <v>1.0518675111697601E-5</v>
      </c>
      <c r="E6" s="2">
        <f>D6*(1+CAGR!$B136)</f>
        <v>1.0958369869106169E-5</v>
      </c>
      <c r="F6" s="2">
        <f>E6*(1+CAGR!$B136)</f>
        <v>1.1416444458350932E-5</v>
      </c>
      <c r="G6" s="2">
        <f>F6*(1+CAGR!$B136)</f>
        <v>1.1893667181106256E-5</v>
      </c>
      <c r="H6" s="2">
        <f>G6*(1+CAGR!$B136)</f>
        <v>1.2390838455089141E-5</v>
      </c>
      <c r="I6" s="2">
        <f>H6*(1+CAGR!$B136)</f>
        <v>1.2908792156552965E-5</v>
      </c>
      <c r="J6" s="2">
        <f>I6*(1+CAGR!$B136)</f>
        <v>1.3448397018899279E-5</v>
      </c>
      <c r="K6" s="2">
        <f>J6*(1+CAGR!$B136)</f>
        <v>1.4010558089753449E-5</v>
      </c>
      <c r="L6" s="2">
        <f>K6*(1+CAGR!$B136)</f>
        <v>1.459621824894802E-5</v>
      </c>
      <c r="M6" s="2">
        <f>L6*(1+CAGR!$B136)</f>
        <v>1.5206359789959827E-5</v>
      </c>
      <c r="N6" s="2">
        <f>M6*(1+CAGR!$B136)</f>
        <v>1.5842006067453298E-5</v>
      </c>
      <c r="O6" s="2">
        <f>N6*(1+CAGR!$B136)</f>
        <v>1.650422321369328E-5</v>
      </c>
      <c r="P6" s="2">
        <f>O6*(1+CAGR!$B136)</f>
        <v>1.7194121926706248E-5</v>
      </c>
      <c r="Q6" s="2">
        <f>P6*(1+CAGR!$B136)</f>
        <v>1.7912859333189023E-5</v>
      </c>
      <c r="R6" s="2">
        <f>Q6*(1+CAGR!$B136)</f>
        <v>1.8661640929289598E-5</v>
      </c>
      <c r="S6" s="2">
        <f>R6*(1+CAGR!$B136)</f>
        <v>1.9441722602515221E-5</v>
      </c>
      <c r="T6" s="2">
        <f>S6*(1+CAGR!$B136)</f>
        <v>2.0254412738158927E-5</v>
      </c>
      <c r="U6" s="2">
        <f>T6*(1+CAGR!$B136)</f>
        <v>2.1101074413777549E-5</v>
      </c>
      <c r="V6" s="2">
        <f>U6*(1+CAGR!$B136)</f>
        <v>2.1983127685401856E-5</v>
      </c>
      <c r="W6" s="2">
        <f>V6*(1+CAGR!$B136)</f>
        <v>2.2902051969313346E-5</v>
      </c>
      <c r="X6" s="2">
        <f>W6*(1+CAGR!$B136)</f>
        <v>2.3859388523382506E-5</v>
      </c>
      <c r="Y6" s="2">
        <f>X6*(1+CAGR!$B136)</f>
        <v>2.4856743032130358E-5</v>
      </c>
      <c r="Z6" s="2">
        <f>Y6*(1+CAGR!$B136)</f>
        <v>2.5895788299849037E-5</v>
      </c>
      <c r="AA6" s="2">
        <f>Z6*(1+CAGR!$B136)</f>
        <v>2.6978267056298443E-5</v>
      </c>
      <c r="AB6" s="2">
        <f>AA6*(1+CAGR!$B136)</f>
        <v>2.8105994879684772E-5</v>
      </c>
      <c r="AC6" s="2">
        <f>AB6*(1+CAGR!$B136)</f>
        <v>2.9280863241823487E-5</v>
      </c>
      <c r="AD6" s="2">
        <f>AC6*(1+CAGR!$B136)</f>
        <v>3.0504842680594193E-5</v>
      </c>
      <c r="AE6" s="2">
        <f>AD6*(1+CAGR!$B136)</f>
        <v>3.1779986105008381E-5</v>
      </c>
      <c r="AF6" s="2">
        <f t="shared" ref="AF6:BK6" si="11">AE6</f>
        <v>3.1779986105008381E-5</v>
      </c>
      <c r="AG6" s="2">
        <f t="shared" si="11"/>
        <v>3.1779986105008381E-5</v>
      </c>
      <c r="AH6" s="2">
        <f t="shared" si="11"/>
        <v>3.1779986105008381E-5</v>
      </c>
      <c r="AI6" s="2">
        <f t="shared" si="11"/>
        <v>3.1779986105008381E-5</v>
      </c>
      <c r="AJ6" s="2">
        <f t="shared" si="11"/>
        <v>3.1779986105008381E-5</v>
      </c>
      <c r="AK6" s="2">
        <f t="shared" si="11"/>
        <v>3.1779986105008381E-5</v>
      </c>
      <c r="AL6" s="2">
        <f t="shared" si="11"/>
        <v>3.1779986105008381E-5</v>
      </c>
      <c r="AM6" s="2">
        <f t="shared" si="11"/>
        <v>3.1779986105008381E-5</v>
      </c>
      <c r="AN6" s="2">
        <f t="shared" si="11"/>
        <v>3.1779986105008381E-5</v>
      </c>
      <c r="AO6" s="2">
        <f t="shared" si="11"/>
        <v>3.1779986105008381E-5</v>
      </c>
      <c r="AP6" s="2">
        <f t="shared" si="11"/>
        <v>3.1779986105008381E-5</v>
      </c>
      <c r="AQ6" s="2">
        <f t="shared" si="11"/>
        <v>3.1779986105008381E-5</v>
      </c>
      <c r="AR6" s="2">
        <f t="shared" si="11"/>
        <v>3.1779986105008381E-5</v>
      </c>
      <c r="AS6" s="2">
        <f t="shared" si="11"/>
        <v>3.1779986105008381E-5</v>
      </c>
      <c r="AT6" s="2">
        <f t="shared" si="11"/>
        <v>3.1779986105008381E-5</v>
      </c>
      <c r="AU6" s="2">
        <f t="shared" si="11"/>
        <v>3.1779986105008381E-5</v>
      </c>
      <c r="AV6" s="2">
        <f t="shared" si="11"/>
        <v>3.1779986105008381E-5</v>
      </c>
      <c r="AW6" s="2">
        <f t="shared" si="11"/>
        <v>3.1779986105008381E-5</v>
      </c>
      <c r="AX6" s="2">
        <f t="shared" si="11"/>
        <v>3.1779986105008381E-5</v>
      </c>
      <c r="AY6" s="2">
        <f t="shared" si="11"/>
        <v>3.1779986105008381E-5</v>
      </c>
      <c r="AZ6" s="2">
        <f t="shared" si="11"/>
        <v>3.1779986105008381E-5</v>
      </c>
      <c r="BA6" s="2">
        <f t="shared" si="11"/>
        <v>3.1779986105008381E-5</v>
      </c>
      <c r="BB6" s="2">
        <f t="shared" si="11"/>
        <v>3.1779986105008381E-5</v>
      </c>
      <c r="BC6" s="2">
        <f t="shared" si="11"/>
        <v>3.1779986105008381E-5</v>
      </c>
      <c r="BD6" s="2">
        <f t="shared" si="11"/>
        <v>3.1779986105008381E-5</v>
      </c>
      <c r="BE6" s="2">
        <f t="shared" si="11"/>
        <v>3.1779986105008381E-5</v>
      </c>
      <c r="BF6" s="2">
        <f t="shared" si="11"/>
        <v>3.1779986105008381E-5</v>
      </c>
      <c r="BG6" s="2">
        <f t="shared" si="11"/>
        <v>3.1779986105008381E-5</v>
      </c>
      <c r="BH6" s="2">
        <f t="shared" si="11"/>
        <v>3.1779986105008381E-5</v>
      </c>
      <c r="BI6" s="2">
        <f t="shared" si="11"/>
        <v>3.1779986105008381E-5</v>
      </c>
      <c r="BJ6" s="2">
        <f t="shared" si="11"/>
        <v>3.1779986105008381E-5</v>
      </c>
      <c r="BK6" s="2">
        <f t="shared" si="11"/>
        <v>3.1779986105008381E-5</v>
      </c>
      <c r="BL6" s="2">
        <f t="shared" ref="BL6:CC6" si="12">BK6</f>
        <v>3.1779986105008381E-5</v>
      </c>
      <c r="BM6" s="2">
        <f t="shared" si="12"/>
        <v>3.1779986105008381E-5</v>
      </c>
      <c r="BN6" s="2">
        <f t="shared" si="12"/>
        <v>3.1779986105008381E-5</v>
      </c>
      <c r="BO6" s="2">
        <f t="shared" si="12"/>
        <v>3.1779986105008381E-5</v>
      </c>
      <c r="BP6" s="2">
        <f t="shared" si="12"/>
        <v>3.1779986105008381E-5</v>
      </c>
      <c r="BQ6" s="2">
        <f t="shared" si="12"/>
        <v>3.1779986105008381E-5</v>
      </c>
      <c r="BR6" s="2">
        <f t="shared" si="12"/>
        <v>3.1779986105008381E-5</v>
      </c>
      <c r="BS6" s="2">
        <f t="shared" si="12"/>
        <v>3.1779986105008381E-5</v>
      </c>
      <c r="BT6" s="2">
        <f t="shared" si="12"/>
        <v>3.1779986105008381E-5</v>
      </c>
      <c r="BU6" s="2">
        <f t="shared" si="12"/>
        <v>3.1779986105008381E-5</v>
      </c>
      <c r="BV6" s="2">
        <f t="shared" si="12"/>
        <v>3.1779986105008381E-5</v>
      </c>
      <c r="BW6" s="2">
        <f t="shared" si="12"/>
        <v>3.1779986105008381E-5</v>
      </c>
      <c r="BX6" s="2">
        <f t="shared" si="12"/>
        <v>3.1779986105008381E-5</v>
      </c>
      <c r="BY6" s="2">
        <f t="shared" si="12"/>
        <v>3.1779986105008381E-5</v>
      </c>
      <c r="BZ6" s="2">
        <f t="shared" si="12"/>
        <v>3.1779986105008381E-5</v>
      </c>
      <c r="CA6" s="2">
        <f t="shared" si="12"/>
        <v>3.1779986105008381E-5</v>
      </c>
      <c r="CB6" s="2">
        <f t="shared" si="12"/>
        <v>3.1779986105008381E-5</v>
      </c>
      <c r="CC6" s="2">
        <f t="shared" si="12"/>
        <v>3.1779986105008381E-5</v>
      </c>
    </row>
    <row r="7" spans="1:81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3">AE7</f>
        <v>0</v>
      </c>
      <c r="AG7" s="2">
        <f t="shared" si="13"/>
        <v>0</v>
      </c>
      <c r="AH7" s="2">
        <f t="shared" si="13"/>
        <v>0</v>
      </c>
      <c r="AI7" s="2">
        <f t="shared" si="13"/>
        <v>0</v>
      </c>
      <c r="AJ7" s="2">
        <f t="shared" si="13"/>
        <v>0</v>
      </c>
      <c r="AK7" s="2">
        <f t="shared" si="13"/>
        <v>0</v>
      </c>
      <c r="AL7" s="2">
        <f t="shared" si="13"/>
        <v>0</v>
      </c>
      <c r="AM7" s="2">
        <f t="shared" si="13"/>
        <v>0</v>
      </c>
      <c r="AN7" s="2">
        <f t="shared" si="13"/>
        <v>0</v>
      </c>
      <c r="AO7" s="2">
        <f t="shared" si="13"/>
        <v>0</v>
      </c>
      <c r="AP7" s="2">
        <f t="shared" si="13"/>
        <v>0</v>
      </c>
      <c r="AQ7" s="2">
        <f t="shared" si="13"/>
        <v>0</v>
      </c>
      <c r="AR7" s="2">
        <f t="shared" si="13"/>
        <v>0</v>
      </c>
      <c r="AS7" s="2">
        <f t="shared" si="13"/>
        <v>0</v>
      </c>
      <c r="AT7" s="2">
        <f t="shared" si="13"/>
        <v>0</v>
      </c>
      <c r="AU7" s="2">
        <f t="shared" si="13"/>
        <v>0</v>
      </c>
      <c r="AV7" s="2">
        <f t="shared" si="13"/>
        <v>0</v>
      </c>
      <c r="AW7" s="2">
        <f t="shared" si="13"/>
        <v>0</v>
      </c>
      <c r="AX7" s="2">
        <f t="shared" si="13"/>
        <v>0</v>
      </c>
      <c r="AY7" s="2">
        <f t="shared" si="13"/>
        <v>0</v>
      </c>
      <c r="AZ7" s="2">
        <f t="shared" si="13"/>
        <v>0</v>
      </c>
      <c r="BA7" s="2">
        <f t="shared" si="13"/>
        <v>0</v>
      </c>
      <c r="BB7" s="2">
        <f t="shared" si="13"/>
        <v>0</v>
      </c>
      <c r="BC7" s="2">
        <f t="shared" si="13"/>
        <v>0</v>
      </c>
      <c r="BD7" s="2">
        <f t="shared" si="13"/>
        <v>0</v>
      </c>
      <c r="BE7" s="2">
        <f t="shared" si="13"/>
        <v>0</v>
      </c>
      <c r="BF7" s="2">
        <f t="shared" si="13"/>
        <v>0</v>
      </c>
      <c r="BG7" s="2">
        <f t="shared" si="13"/>
        <v>0</v>
      </c>
      <c r="BH7" s="2">
        <f t="shared" si="13"/>
        <v>0</v>
      </c>
      <c r="BI7" s="2">
        <f t="shared" si="13"/>
        <v>0</v>
      </c>
      <c r="BJ7" s="2">
        <f t="shared" si="13"/>
        <v>0</v>
      </c>
      <c r="BK7" s="2">
        <f t="shared" si="13"/>
        <v>0</v>
      </c>
      <c r="BL7" s="2">
        <f t="shared" ref="BL7:CC7" si="14">BK7</f>
        <v>0</v>
      </c>
      <c r="BM7" s="2">
        <f t="shared" si="14"/>
        <v>0</v>
      </c>
      <c r="BN7" s="2">
        <f t="shared" si="14"/>
        <v>0</v>
      </c>
      <c r="BO7" s="2">
        <f t="shared" si="14"/>
        <v>0</v>
      </c>
      <c r="BP7" s="2">
        <f t="shared" si="14"/>
        <v>0</v>
      </c>
      <c r="BQ7" s="2">
        <f t="shared" si="14"/>
        <v>0</v>
      </c>
      <c r="BR7" s="2">
        <f t="shared" si="14"/>
        <v>0</v>
      </c>
      <c r="BS7" s="2">
        <f t="shared" si="14"/>
        <v>0</v>
      </c>
      <c r="BT7" s="2">
        <f t="shared" si="14"/>
        <v>0</v>
      </c>
      <c r="BU7" s="2">
        <f t="shared" si="14"/>
        <v>0</v>
      </c>
      <c r="BV7" s="2">
        <f t="shared" si="14"/>
        <v>0</v>
      </c>
      <c r="BW7" s="2">
        <f t="shared" si="14"/>
        <v>0</v>
      </c>
      <c r="BX7" s="2">
        <f t="shared" si="14"/>
        <v>0</v>
      </c>
      <c r="BY7" s="2">
        <f t="shared" si="14"/>
        <v>0</v>
      </c>
      <c r="BZ7" s="2">
        <f t="shared" si="14"/>
        <v>0</v>
      </c>
      <c r="CA7" s="2">
        <f t="shared" si="14"/>
        <v>0</v>
      </c>
      <c r="CB7" s="2">
        <f t="shared" si="14"/>
        <v>0</v>
      </c>
      <c r="CC7" s="2">
        <f t="shared" si="14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5">AE8</f>
        <v>0</v>
      </c>
      <c r="AG8" s="2">
        <f t="shared" si="15"/>
        <v>0</v>
      </c>
      <c r="AH8" s="2">
        <f t="shared" si="15"/>
        <v>0</v>
      </c>
      <c r="AI8" s="2">
        <f t="shared" si="15"/>
        <v>0</v>
      </c>
      <c r="AJ8" s="2">
        <f t="shared" si="15"/>
        <v>0</v>
      </c>
      <c r="AK8" s="2">
        <f t="shared" si="15"/>
        <v>0</v>
      </c>
      <c r="AL8" s="2">
        <f t="shared" si="15"/>
        <v>0</v>
      </c>
      <c r="AM8" s="2">
        <f t="shared" si="15"/>
        <v>0</v>
      </c>
      <c r="AN8" s="2">
        <f t="shared" si="15"/>
        <v>0</v>
      </c>
      <c r="AO8" s="2">
        <f t="shared" si="15"/>
        <v>0</v>
      </c>
      <c r="AP8" s="2">
        <f t="shared" si="15"/>
        <v>0</v>
      </c>
      <c r="AQ8" s="2">
        <f t="shared" si="15"/>
        <v>0</v>
      </c>
      <c r="AR8" s="2">
        <f t="shared" si="15"/>
        <v>0</v>
      </c>
      <c r="AS8" s="2">
        <f t="shared" si="15"/>
        <v>0</v>
      </c>
      <c r="AT8" s="2">
        <f t="shared" si="15"/>
        <v>0</v>
      </c>
      <c r="AU8" s="2">
        <f t="shared" si="15"/>
        <v>0</v>
      </c>
      <c r="AV8" s="2">
        <f t="shared" si="15"/>
        <v>0</v>
      </c>
      <c r="AW8" s="2">
        <f t="shared" si="15"/>
        <v>0</v>
      </c>
      <c r="AX8" s="2">
        <f t="shared" si="15"/>
        <v>0</v>
      </c>
      <c r="AY8" s="2">
        <f t="shared" si="15"/>
        <v>0</v>
      </c>
      <c r="AZ8" s="2">
        <f t="shared" si="15"/>
        <v>0</v>
      </c>
      <c r="BA8" s="2">
        <f t="shared" si="15"/>
        <v>0</v>
      </c>
      <c r="BB8" s="2">
        <f t="shared" si="15"/>
        <v>0</v>
      </c>
      <c r="BC8" s="2">
        <f t="shared" si="15"/>
        <v>0</v>
      </c>
      <c r="BD8" s="2">
        <f t="shared" si="15"/>
        <v>0</v>
      </c>
      <c r="BE8" s="2">
        <f t="shared" si="15"/>
        <v>0</v>
      </c>
      <c r="BF8" s="2">
        <f t="shared" si="15"/>
        <v>0</v>
      </c>
      <c r="BG8" s="2">
        <f t="shared" si="15"/>
        <v>0</v>
      </c>
      <c r="BH8" s="2">
        <f t="shared" si="15"/>
        <v>0</v>
      </c>
      <c r="BI8" s="2">
        <f t="shared" si="15"/>
        <v>0</v>
      </c>
      <c r="BJ8" s="2">
        <f t="shared" si="15"/>
        <v>0</v>
      </c>
      <c r="BK8" s="2">
        <f t="shared" si="15"/>
        <v>0</v>
      </c>
      <c r="BL8" s="2">
        <f t="shared" ref="BL8:CC8" si="16">BK8</f>
        <v>0</v>
      </c>
      <c r="BM8" s="2">
        <f t="shared" si="16"/>
        <v>0</v>
      </c>
      <c r="BN8" s="2">
        <f t="shared" si="16"/>
        <v>0</v>
      </c>
      <c r="BO8" s="2">
        <f t="shared" si="16"/>
        <v>0</v>
      </c>
      <c r="BP8" s="2">
        <f t="shared" si="16"/>
        <v>0</v>
      </c>
      <c r="BQ8" s="2">
        <f t="shared" si="16"/>
        <v>0</v>
      </c>
      <c r="BR8" s="2">
        <f t="shared" si="16"/>
        <v>0</v>
      </c>
      <c r="BS8" s="2">
        <f t="shared" si="16"/>
        <v>0</v>
      </c>
      <c r="BT8" s="2">
        <f t="shared" si="16"/>
        <v>0</v>
      </c>
      <c r="BU8" s="2">
        <f t="shared" si="16"/>
        <v>0</v>
      </c>
      <c r="BV8" s="2">
        <f t="shared" si="16"/>
        <v>0</v>
      </c>
      <c r="BW8" s="2">
        <f t="shared" si="16"/>
        <v>0</v>
      </c>
      <c r="BX8" s="2">
        <f t="shared" si="16"/>
        <v>0</v>
      </c>
      <c r="BY8" s="2">
        <f t="shared" si="16"/>
        <v>0</v>
      </c>
      <c r="BZ8" s="2">
        <f t="shared" si="16"/>
        <v>0</v>
      </c>
      <c r="CA8" s="2">
        <f t="shared" si="16"/>
        <v>0</v>
      </c>
      <c r="CB8" s="2">
        <f t="shared" si="16"/>
        <v>0</v>
      </c>
      <c r="CC8" s="2">
        <f t="shared" si="16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7">AE9</f>
        <v>0</v>
      </c>
      <c r="AG9" s="2">
        <f t="shared" si="17"/>
        <v>0</v>
      </c>
      <c r="AH9" s="2">
        <f t="shared" si="17"/>
        <v>0</v>
      </c>
      <c r="AI9" s="2">
        <f t="shared" si="17"/>
        <v>0</v>
      </c>
      <c r="AJ9" s="2">
        <f t="shared" si="17"/>
        <v>0</v>
      </c>
      <c r="AK9" s="2">
        <f t="shared" si="17"/>
        <v>0</v>
      </c>
      <c r="AL9" s="2">
        <f t="shared" si="17"/>
        <v>0</v>
      </c>
      <c r="AM9" s="2">
        <f t="shared" si="17"/>
        <v>0</v>
      </c>
      <c r="AN9" s="2">
        <f t="shared" si="17"/>
        <v>0</v>
      </c>
      <c r="AO9" s="2">
        <f t="shared" si="17"/>
        <v>0</v>
      </c>
      <c r="AP9" s="2">
        <f t="shared" si="17"/>
        <v>0</v>
      </c>
      <c r="AQ9" s="2">
        <f t="shared" si="17"/>
        <v>0</v>
      </c>
      <c r="AR9" s="2">
        <f t="shared" si="17"/>
        <v>0</v>
      </c>
      <c r="AS9" s="2">
        <f t="shared" si="17"/>
        <v>0</v>
      </c>
      <c r="AT9" s="2">
        <f t="shared" si="17"/>
        <v>0</v>
      </c>
      <c r="AU9" s="2">
        <f t="shared" si="17"/>
        <v>0</v>
      </c>
      <c r="AV9" s="2">
        <f t="shared" si="17"/>
        <v>0</v>
      </c>
      <c r="AW9" s="2">
        <f t="shared" si="17"/>
        <v>0</v>
      </c>
      <c r="AX9" s="2">
        <f t="shared" si="17"/>
        <v>0</v>
      </c>
      <c r="AY9" s="2">
        <f t="shared" si="17"/>
        <v>0</v>
      </c>
      <c r="AZ9" s="2">
        <f t="shared" si="17"/>
        <v>0</v>
      </c>
      <c r="BA9" s="2">
        <f t="shared" si="17"/>
        <v>0</v>
      </c>
      <c r="BB9" s="2">
        <f t="shared" si="17"/>
        <v>0</v>
      </c>
      <c r="BC9" s="2">
        <f t="shared" si="17"/>
        <v>0</v>
      </c>
      <c r="BD9" s="2">
        <f t="shared" si="17"/>
        <v>0</v>
      </c>
      <c r="BE9" s="2">
        <f t="shared" si="17"/>
        <v>0</v>
      </c>
      <c r="BF9" s="2">
        <f t="shared" si="17"/>
        <v>0</v>
      </c>
      <c r="BG9" s="2">
        <f t="shared" si="17"/>
        <v>0</v>
      </c>
      <c r="BH9" s="2">
        <f t="shared" si="17"/>
        <v>0</v>
      </c>
      <c r="BI9" s="2">
        <f t="shared" si="17"/>
        <v>0</v>
      </c>
      <c r="BJ9" s="2">
        <f t="shared" si="17"/>
        <v>0</v>
      </c>
      <c r="BK9" s="2">
        <f t="shared" si="17"/>
        <v>0</v>
      </c>
      <c r="BL9" s="2">
        <f t="shared" ref="BL9:CC9" si="18">BK9</f>
        <v>0</v>
      </c>
      <c r="BM9" s="2">
        <f t="shared" si="18"/>
        <v>0</v>
      </c>
      <c r="BN9" s="2">
        <f t="shared" si="18"/>
        <v>0</v>
      </c>
      <c r="BO9" s="2">
        <f t="shared" si="18"/>
        <v>0</v>
      </c>
      <c r="BP9" s="2">
        <f t="shared" si="18"/>
        <v>0</v>
      </c>
      <c r="BQ9" s="2">
        <f t="shared" si="18"/>
        <v>0</v>
      </c>
      <c r="BR9" s="2">
        <f t="shared" si="18"/>
        <v>0</v>
      </c>
      <c r="BS9" s="2">
        <f t="shared" si="18"/>
        <v>0</v>
      </c>
      <c r="BT9" s="2">
        <f t="shared" si="18"/>
        <v>0</v>
      </c>
      <c r="BU9" s="2">
        <f t="shared" si="18"/>
        <v>0</v>
      </c>
      <c r="BV9" s="2">
        <f t="shared" si="18"/>
        <v>0</v>
      </c>
      <c r="BW9" s="2">
        <f t="shared" si="18"/>
        <v>0</v>
      </c>
      <c r="BX9" s="2">
        <f t="shared" si="18"/>
        <v>0</v>
      </c>
      <c r="BY9" s="2">
        <f t="shared" si="18"/>
        <v>0</v>
      </c>
      <c r="BZ9" s="2">
        <f t="shared" si="18"/>
        <v>0</v>
      </c>
      <c r="CA9" s="2">
        <f t="shared" si="18"/>
        <v>0</v>
      </c>
      <c r="CB9" s="2">
        <f t="shared" si="18"/>
        <v>0</v>
      </c>
      <c r="CC9" s="2">
        <f t="shared" si="18"/>
        <v>0</v>
      </c>
    </row>
    <row r="14" spans="1:81">
      <c r="A14" s="1"/>
    </row>
    <row r="15" spans="1:81">
      <c r="A15" s="1"/>
    </row>
    <row r="16" spans="1:81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</sheetData>
  <phoneticPr fontId="27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7">
    <tabColor rgb="FF002060"/>
  </sheetPr>
  <dimension ref="A1:CC24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1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 s="2">
        <f>'lpgpropbut-fee'!D$26*About!$B$46/About!$C$57</f>
        <v>1.1105364207922972E-5</v>
      </c>
      <c r="C2" s="88">
        <f>B2*(1+CAGR!$B142)</f>
        <v>1.1206392123003553E-5</v>
      </c>
      <c r="D2" s="2">
        <f>C2*(1+CAGR!$B142)</f>
        <v>1.1308339111014515E-5</v>
      </c>
      <c r="E2" s="2">
        <f>D2*(1+CAGR!$B142)</f>
        <v>1.1411213532962325E-5</v>
      </c>
      <c r="F2" s="2">
        <f>E2*(1+CAGR!$B142)</f>
        <v>1.1515023825915347E-5</v>
      </c>
      <c r="G2" s="2">
        <f>F2*(1+CAGR!$B142)</f>
        <v>1.1619778503695791E-5</v>
      </c>
      <c r="H2" s="2">
        <f>G2*(1+CAGR!$B142)</f>
        <v>1.1725486157577959E-5</v>
      </c>
      <c r="I2" s="2">
        <f>H2*(1+CAGR!$B142)</f>
        <v>1.1832155456992846E-5</v>
      </c>
      <c r="J2" s="2">
        <f>I2*(1+CAGR!$B142)</f>
        <v>1.1939795150239149E-5</v>
      </c>
      <c r="K2" s="2">
        <f>J2*(1+CAGR!$B142)</f>
        <v>1.204841406520074E-5</v>
      </c>
      <c r="L2" s="2">
        <f>K2*(1+CAGR!$B142)</f>
        <v>1.2158021110070675E-5</v>
      </c>
      <c r="M2" s="2">
        <f>L2*(1+CAGR!$B142)</f>
        <v>1.2268625274081776E-5</v>
      </c>
      <c r="N2" s="2">
        <f>M2*(1+CAGR!$B142)</f>
        <v>1.2380235628243876E-5</v>
      </c>
      <c r="O2" s="2">
        <f>N2*(1+CAGR!$B142)</f>
        <v>1.2492861326087759E-5</v>
      </c>
      <c r="P2" s="2">
        <f>O2*(1+CAGR!$B142)</f>
        <v>1.2606511604415869E-5</v>
      </c>
      <c r="Q2" s="2">
        <f>P2*(1+CAGR!$B142)</f>
        <v>1.2721195784059852E-5</v>
      </c>
      <c r="R2" s="2">
        <f>Q2*(1+CAGR!$B142)</f>
        <v>1.2836923270644986E-5</v>
      </c>
      <c r="S2" s="2">
        <f>R2*(1+CAGR!$B142)</f>
        <v>1.2953703555361574E-5</v>
      </c>
      <c r="T2" s="2">
        <f>S2*(1+CAGR!$B142)</f>
        <v>1.307154621574334E-5</v>
      </c>
      <c r="U2" s="2">
        <f>T2*(1+CAGR!$B142)</f>
        <v>1.3190460916452917E-5</v>
      </c>
      <c r="V2" s="2">
        <f>U2*(1+CAGR!$B142)</f>
        <v>1.3310457410074477E-5</v>
      </c>
      <c r="W2" s="2">
        <f>V2*(1+CAGR!$B142)</f>
        <v>1.3431545537913572E-5</v>
      </c>
      <c r="X2" s="2">
        <f>W2*(1+CAGR!$B142)</f>
        <v>1.3553735230804255E-5</v>
      </c>
      <c r="Y2" s="2">
        <f>X2*(1+CAGR!$B142)</f>
        <v>1.3677036509923534E-5</v>
      </c>
      <c r="Z2" s="2">
        <f>Y2*(1+CAGR!$B142)</f>
        <v>1.3801459487613248E-5</v>
      </c>
      <c r="AA2" s="2">
        <f>Z2*(1+CAGR!$B142)</f>
        <v>1.3927014368209411E-5</v>
      </c>
      <c r="AB2" s="2">
        <f>AA2*(1+CAGR!$B142)</f>
        <v>1.4053711448879099E-5</v>
      </c>
      <c r="AC2" s="2">
        <f>AB2*(1+CAGR!$B142)</f>
        <v>1.4181561120464961E-5</v>
      </c>
      <c r="AD2" s="2">
        <f>AC2*(1+CAGR!$B142)</f>
        <v>1.4310573868337402E-5</v>
      </c>
      <c r="AE2" s="2">
        <f>AD2*(1+CAGR!$B142)</f>
        <v>1.4440760273254524E-5</v>
      </c>
      <c r="AF2" s="2">
        <f t="shared" ref="AF2:BK2" si="0">AE2</f>
        <v>1.4440760273254524E-5</v>
      </c>
      <c r="AG2" s="2">
        <f t="shared" si="0"/>
        <v>1.4440760273254524E-5</v>
      </c>
      <c r="AH2" s="2">
        <f t="shared" si="0"/>
        <v>1.4440760273254524E-5</v>
      </c>
      <c r="AI2" s="2">
        <f t="shared" si="0"/>
        <v>1.4440760273254524E-5</v>
      </c>
      <c r="AJ2" s="2">
        <f t="shared" si="0"/>
        <v>1.4440760273254524E-5</v>
      </c>
      <c r="AK2" s="2">
        <f t="shared" si="0"/>
        <v>1.4440760273254524E-5</v>
      </c>
      <c r="AL2" s="2">
        <f t="shared" si="0"/>
        <v>1.4440760273254524E-5</v>
      </c>
      <c r="AM2" s="2">
        <f t="shared" si="0"/>
        <v>1.4440760273254524E-5</v>
      </c>
      <c r="AN2" s="2">
        <f t="shared" si="0"/>
        <v>1.4440760273254524E-5</v>
      </c>
      <c r="AO2" s="2">
        <f t="shared" si="0"/>
        <v>1.4440760273254524E-5</v>
      </c>
      <c r="AP2" s="2">
        <f t="shared" si="0"/>
        <v>1.4440760273254524E-5</v>
      </c>
      <c r="AQ2" s="2">
        <f t="shared" si="0"/>
        <v>1.4440760273254524E-5</v>
      </c>
      <c r="AR2" s="2">
        <f t="shared" si="0"/>
        <v>1.4440760273254524E-5</v>
      </c>
      <c r="AS2" s="2">
        <f t="shared" si="0"/>
        <v>1.4440760273254524E-5</v>
      </c>
      <c r="AT2" s="2">
        <f t="shared" si="0"/>
        <v>1.4440760273254524E-5</v>
      </c>
      <c r="AU2" s="2">
        <f t="shared" si="0"/>
        <v>1.4440760273254524E-5</v>
      </c>
      <c r="AV2" s="2">
        <f t="shared" si="0"/>
        <v>1.4440760273254524E-5</v>
      </c>
      <c r="AW2" s="2">
        <f t="shared" si="0"/>
        <v>1.4440760273254524E-5</v>
      </c>
      <c r="AX2" s="2">
        <f t="shared" si="0"/>
        <v>1.4440760273254524E-5</v>
      </c>
      <c r="AY2" s="2">
        <f t="shared" si="0"/>
        <v>1.4440760273254524E-5</v>
      </c>
      <c r="AZ2" s="2">
        <f t="shared" si="0"/>
        <v>1.4440760273254524E-5</v>
      </c>
      <c r="BA2" s="2">
        <f t="shared" si="0"/>
        <v>1.4440760273254524E-5</v>
      </c>
      <c r="BB2" s="2">
        <f t="shared" si="0"/>
        <v>1.4440760273254524E-5</v>
      </c>
      <c r="BC2" s="2">
        <f t="shared" si="0"/>
        <v>1.4440760273254524E-5</v>
      </c>
      <c r="BD2" s="2">
        <f t="shared" si="0"/>
        <v>1.4440760273254524E-5</v>
      </c>
      <c r="BE2" s="2">
        <f t="shared" si="0"/>
        <v>1.4440760273254524E-5</v>
      </c>
      <c r="BF2" s="2">
        <f t="shared" si="0"/>
        <v>1.4440760273254524E-5</v>
      </c>
      <c r="BG2" s="2">
        <f t="shared" si="0"/>
        <v>1.4440760273254524E-5</v>
      </c>
      <c r="BH2" s="2">
        <f t="shared" si="0"/>
        <v>1.4440760273254524E-5</v>
      </c>
      <c r="BI2" s="2">
        <f t="shared" si="0"/>
        <v>1.4440760273254524E-5</v>
      </c>
      <c r="BJ2" s="2">
        <f t="shared" si="0"/>
        <v>1.4440760273254524E-5</v>
      </c>
      <c r="BK2" s="2">
        <f t="shared" si="0"/>
        <v>1.4440760273254524E-5</v>
      </c>
      <c r="BL2" s="2">
        <f t="shared" ref="BL2:CC2" si="1">BK2</f>
        <v>1.4440760273254524E-5</v>
      </c>
      <c r="BM2" s="2">
        <f t="shared" si="1"/>
        <v>1.4440760273254524E-5</v>
      </c>
      <c r="BN2" s="2">
        <f t="shared" si="1"/>
        <v>1.4440760273254524E-5</v>
      </c>
      <c r="BO2" s="2">
        <f t="shared" si="1"/>
        <v>1.4440760273254524E-5</v>
      </c>
      <c r="BP2" s="2">
        <f t="shared" si="1"/>
        <v>1.4440760273254524E-5</v>
      </c>
      <c r="BQ2" s="2">
        <f t="shared" si="1"/>
        <v>1.4440760273254524E-5</v>
      </c>
      <c r="BR2" s="2">
        <f t="shared" si="1"/>
        <v>1.4440760273254524E-5</v>
      </c>
      <c r="BS2" s="2">
        <f t="shared" si="1"/>
        <v>1.4440760273254524E-5</v>
      </c>
      <c r="BT2" s="2">
        <f t="shared" si="1"/>
        <v>1.4440760273254524E-5</v>
      </c>
      <c r="BU2" s="2">
        <f t="shared" si="1"/>
        <v>1.4440760273254524E-5</v>
      </c>
      <c r="BV2" s="2">
        <f t="shared" si="1"/>
        <v>1.4440760273254524E-5</v>
      </c>
      <c r="BW2" s="2">
        <f t="shared" si="1"/>
        <v>1.4440760273254524E-5</v>
      </c>
      <c r="BX2" s="2">
        <f t="shared" si="1"/>
        <v>1.4440760273254524E-5</v>
      </c>
      <c r="BY2" s="2">
        <f t="shared" si="1"/>
        <v>1.4440760273254524E-5</v>
      </c>
      <c r="BZ2" s="2">
        <f t="shared" si="1"/>
        <v>1.4440760273254524E-5</v>
      </c>
      <c r="CA2" s="2">
        <f t="shared" si="1"/>
        <v>1.4440760273254524E-5</v>
      </c>
      <c r="CB2" s="2">
        <f t="shared" si="1"/>
        <v>1.4440760273254524E-5</v>
      </c>
      <c r="CC2" s="2">
        <f t="shared" si="1"/>
        <v>1.4440760273254524E-5</v>
      </c>
    </row>
    <row r="3" spans="1:81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BK3" si="2">AE3</f>
        <v>0</v>
      </c>
      <c r="AG3" s="2">
        <f t="shared" si="2"/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ref="BL3:CC3" si="3">BK3</f>
        <v>0</v>
      </c>
      <c r="BM3" s="2">
        <f t="shared" si="3"/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</row>
    <row r="4" spans="1:81">
      <c r="A4" s="1" t="s">
        <v>562</v>
      </c>
      <c r="B4" s="2">
        <f>B7</f>
        <v>1.0565648086786454E-5</v>
      </c>
      <c r="C4" s="88">
        <f>B4*(1+CAGR!$B144)</f>
        <v>1.0660447437729626E-5</v>
      </c>
      <c r="D4" s="2">
        <f>C4*(1+CAGR!$B144)</f>
        <v>1.0756097367536058E-5</v>
      </c>
      <c r="E4" s="2">
        <f>D4*(1+CAGR!$B144)</f>
        <v>1.0852605507950009E-5</v>
      </c>
      <c r="F4" s="2">
        <f>E4*(1+CAGR!$B144)</f>
        <v>1.09499795591909E-5</v>
      </c>
      <c r="G4" s="2">
        <f>F4*(1+CAGR!$B144)</f>
        <v>1.1048227290567693E-5</v>
      </c>
      <c r="H4" s="2">
        <f>G4*(1+CAGR!$B144)</f>
        <v>1.1147356541098789E-5</v>
      </c>
      <c r="I4" s="2">
        <f>H4*(1+CAGR!$B144)</f>
        <v>1.1247375220137504E-5</v>
      </c>
      <c r="J4" s="2">
        <f>I4*(1+CAGR!$B144)</f>
        <v>1.1348291308003123E-5</v>
      </c>
      <c r="K4" s="2">
        <f>J4*(1+CAGR!$B144)</f>
        <v>1.1450112856617652E-5</v>
      </c>
      <c r="L4" s="2">
        <f>K4*(1+CAGR!$B144)</f>
        <v>1.1552847990148262E-5</v>
      </c>
      <c r="M4" s="2">
        <f>L4*(1+CAGR!$B144)</f>
        <v>1.1656504905655496E-5</v>
      </c>
      <c r="N4" s="2">
        <f>M4*(1+CAGR!$B144)</f>
        <v>1.1761091873747308E-5</v>
      </c>
      <c r="O4" s="2">
        <f>N4*(1+CAGR!$B144)</f>
        <v>1.1866617239238956E-5</v>
      </c>
      <c r="P4" s="2">
        <f>O4*(1+CAGR!$B144)</f>
        <v>1.197308942181882E-5</v>
      </c>
      <c r="Q4" s="2">
        <f>P4*(1+CAGR!$B144)</f>
        <v>1.2080516916720197E-5</v>
      </c>
      <c r="R4" s="2">
        <f>Q4*(1+CAGR!$B144)</f>
        <v>1.2188908295399118E-5</v>
      </c>
      <c r="S4" s="2">
        <f>R4*(1+CAGR!$B144)</f>
        <v>1.2298272206218254E-5</v>
      </c>
      <c r="T4" s="2">
        <f>S4*(1+CAGR!$B144)</f>
        <v>1.240861737513695E-5</v>
      </c>
      <c r="U4" s="2">
        <f>T4*(1+CAGR!$B144)</f>
        <v>1.2519952606407457E-5</v>
      </c>
      <c r="V4" s="2">
        <f>U4*(1+CAGR!$B144)</f>
        <v>1.2632286783277407E-5</v>
      </c>
      <c r="W4" s="2">
        <f>V4*(1+CAGR!$B144)</f>
        <v>1.274562886869859E-5</v>
      </c>
      <c r="X4" s="2">
        <f>W4*(1+CAGR!$B144)</f>
        <v>1.2859987906042099E-5</v>
      </c>
      <c r="Y4" s="2">
        <f>X4*(1+CAGR!$B144)</f>
        <v>1.2975373019819879E-5</v>
      </c>
      <c r="Z4" s="2">
        <f>Y4*(1+CAGR!$B144)</f>
        <v>1.3091793416412759E-5</v>
      </c>
      <c r="AA4" s="2">
        <f>Z4*(1+CAGR!$B144)</f>
        <v>1.320925838480501E-5</v>
      </c>
      <c r="AB4" s="2">
        <f>AA4*(1+CAGR!$B144)</f>
        <v>1.3327777297325505E-5</v>
      </c>
      <c r="AC4" s="2">
        <f>AB4*(1+CAGR!$B144)</f>
        <v>1.3447359610395512E-5</v>
      </c>
      <c r="AD4" s="2">
        <f>AC4*(1+CAGR!$B144)</f>
        <v>1.3568014865283208E-5</v>
      </c>
      <c r="AE4" s="2">
        <f>AD4*(1+CAGR!$B144)</f>
        <v>1.3689752688864968E-5</v>
      </c>
      <c r="AF4" s="2">
        <f t="shared" ref="AF4:BK4" si="4">AE4</f>
        <v>1.3689752688864968E-5</v>
      </c>
      <c r="AG4" s="2">
        <f t="shared" si="4"/>
        <v>1.3689752688864968E-5</v>
      </c>
      <c r="AH4" s="2">
        <f t="shared" si="4"/>
        <v>1.3689752688864968E-5</v>
      </c>
      <c r="AI4" s="2">
        <f t="shared" si="4"/>
        <v>1.3689752688864968E-5</v>
      </c>
      <c r="AJ4" s="2">
        <f t="shared" si="4"/>
        <v>1.3689752688864968E-5</v>
      </c>
      <c r="AK4" s="2">
        <f t="shared" si="4"/>
        <v>1.3689752688864968E-5</v>
      </c>
      <c r="AL4" s="2">
        <f t="shared" si="4"/>
        <v>1.3689752688864968E-5</v>
      </c>
      <c r="AM4" s="2">
        <f t="shared" si="4"/>
        <v>1.3689752688864968E-5</v>
      </c>
      <c r="AN4" s="2">
        <f t="shared" si="4"/>
        <v>1.3689752688864968E-5</v>
      </c>
      <c r="AO4" s="2">
        <f t="shared" si="4"/>
        <v>1.3689752688864968E-5</v>
      </c>
      <c r="AP4" s="2">
        <f t="shared" si="4"/>
        <v>1.3689752688864968E-5</v>
      </c>
      <c r="AQ4" s="2">
        <f t="shared" si="4"/>
        <v>1.3689752688864968E-5</v>
      </c>
      <c r="AR4" s="2">
        <f t="shared" si="4"/>
        <v>1.3689752688864968E-5</v>
      </c>
      <c r="AS4" s="2">
        <f t="shared" si="4"/>
        <v>1.3689752688864968E-5</v>
      </c>
      <c r="AT4" s="2">
        <f t="shared" si="4"/>
        <v>1.3689752688864968E-5</v>
      </c>
      <c r="AU4" s="2">
        <f t="shared" si="4"/>
        <v>1.3689752688864968E-5</v>
      </c>
      <c r="AV4" s="2">
        <f t="shared" si="4"/>
        <v>1.3689752688864968E-5</v>
      </c>
      <c r="AW4" s="2">
        <f t="shared" si="4"/>
        <v>1.3689752688864968E-5</v>
      </c>
      <c r="AX4" s="2">
        <f t="shared" si="4"/>
        <v>1.3689752688864968E-5</v>
      </c>
      <c r="AY4" s="2">
        <f t="shared" si="4"/>
        <v>1.3689752688864968E-5</v>
      </c>
      <c r="AZ4" s="2">
        <f t="shared" si="4"/>
        <v>1.3689752688864968E-5</v>
      </c>
      <c r="BA4" s="2">
        <f t="shared" si="4"/>
        <v>1.3689752688864968E-5</v>
      </c>
      <c r="BB4" s="2">
        <f t="shared" si="4"/>
        <v>1.3689752688864968E-5</v>
      </c>
      <c r="BC4" s="2">
        <f t="shared" si="4"/>
        <v>1.3689752688864968E-5</v>
      </c>
      <c r="BD4" s="2">
        <f t="shared" si="4"/>
        <v>1.3689752688864968E-5</v>
      </c>
      <c r="BE4" s="2">
        <f t="shared" si="4"/>
        <v>1.3689752688864968E-5</v>
      </c>
      <c r="BF4" s="2">
        <f t="shared" si="4"/>
        <v>1.3689752688864968E-5</v>
      </c>
      <c r="BG4" s="2">
        <f t="shared" si="4"/>
        <v>1.3689752688864968E-5</v>
      </c>
      <c r="BH4" s="2">
        <f t="shared" si="4"/>
        <v>1.3689752688864968E-5</v>
      </c>
      <c r="BI4" s="2">
        <f t="shared" si="4"/>
        <v>1.3689752688864968E-5</v>
      </c>
      <c r="BJ4" s="2">
        <f t="shared" si="4"/>
        <v>1.3689752688864968E-5</v>
      </c>
      <c r="BK4" s="2">
        <f t="shared" si="4"/>
        <v>1.3689752688864968E-5</v>
      </c>
      <c r="BL4" s="2">
        <f t="shared" ref="BL4:CC4" si="5">BK4</f>
        <v>1.3689752688864968E-5</v>
      </c>
      <c r="BM4" s="2">
        <f t="shared" si="5"/>
        <v>1.3689752688864968E-5</v>
      </c>
      <c r="BN4" s="2">
        <f t="shared" si="5"/>
        <v>1.3689752688864968E-5</v>
      </c>
      <c r="BO4" s="2">
        <f t="shared" si="5"/>
        <v>1.3689752688864968E-5</v>
      </c>
      <c r="BP4" s="2">
        <f t="shared" si="5"/>
        <v>1.3689752688864968E-5</v>
      </c>
      <c r="BQ4" s="2">
        <f t="shared" si="5"/>
        <v>1.3689752688864968E-5</v>
      </c>
      <c r="BR4" s="2">
        <f t="shared" si="5"/>
        <v>1.3689752688864968E-5</v>
      </c>
      <c r="BS4" s="2">
        <f t="shared" si="5"/>
        <v>1.3689752688864968E-5</v>
      </c>
      <c r="BT4" s="2">
        <f t="shared" si="5"/>
        <v>1.3689752688864968E-5</v>
      </c>
      <c r="BU4" s="2">
        <f t="shared" si="5"/>
        <v>1.3689752688864968E-5</v>
      </c>
      <c r="BV4" s="2">
        <f t="shared" si="5"/>
        <v>1.3689752688864968E-5</v>
      </c>
      <c r="BW4" s="2">
        <f t="shared" si="5"/>
        <v>1.3689752688864968E-5</v>
      </c>
      <c r="BX4" s="2">
        <f t="shared" si="5"/>
        <v>1.3689752688864968E-5</v>
      </c>
      <c r="BY4" s="2">
        <f t="shared" si="5"/>
        <v>1.3689752688864968E-5</v>
      </c>
      <c r="BZ4" s="2">
        <f t="shared" si="5"/>
        <v>1.3689752688864968E-5</v>
      </c>
      <c r="CA4" s="2">
        <f t="shared" si="5"/>
        <v>1.3689752688864968E-5</v>
      </c>
      <c r="CB4" s="2">
        <f t="shared" si="5"/>
        <v>1.3689752688864968E-5</v>
      </c>
      <c r="CC4" s="2">
        <f t="shared" si="5"/>
        <v>1.3689752688864968E-5</v>
      </c>
    </row>
    <row r="5" spans="1:81">
      <c r="A5" s="1" t="s">
        <v>563</v>
      </c>
      <c r="B5">
        <f>B7</f>
        <v>1.0565648086786454E-5</v>
      </c>
      <c r="C5" s="88">
        <f>B5*(1+CAGR!$B145)</f>
        <v>1.0666214174275844E-5</v>
      </c>
      <c r="D5" s="2">
        <f>C5*(1+CAGR!$B145)</f>
        <v>1.0767737471192412E-5</v>
      </c>
      <c r="E5" s="2">
        <f>D5*(1+CAGR!$B145)</f>
        <v>1.0870227088459239E-5</v>
      </c>
      <c r="F5" s="2">
        <f>E5*(1+CAGR!$B145)</f>
        <v>1.0973692223719107E-5</v>
      </c>
      <c r="G5" s="2">
        <f>F5*(1+CAGR!$B145)</f>
        <v>1.1078142162159924E-5</v>
      </c>
      <c r="H5" s="2">
        <f>G5*(1+CAGR!$B145)</f>
        <v>1.118358627734799E-5</v>
      </c>
      <c r="I5" s="2">
        <f>H5*(1+CAGR!$B145)</f>
        <v>1.1290034032069204E-5</v>
      </c>
      <c r="J5" s="2">
        <f>I5*(1+CAGR!$B145)</f>
        <v>1.139749497917828E-5</v>
      </c>
      <c r="K5" s="2">
        <f>J5*(1+CAGR!$B145)</f>
        <v>1.1505978762456031E-5</v>
      </c>
      <c r="L5" s="2">
        <f>K5*(1+CAGR!$B145)</f>
        <v>1.1615495117474832E-5</v>
      </c>
      <c r="M5" s="2">
        <f>L5*(1+CAGR!$B145)</f>
        <v>1.1726053872472307E-5</v>
      </c>
      <c r="N5" s="2">
        <f>M5*(1+CAGR!$B145)</f>
        <v>1.1837664949233337E-5</v>
      </c>
      <c r="O5" s="2">
        <f>N5*(1+CAGR!$B145)</f>
        <v>1.1950338363980464E-5</v>
      </c>
      <c r="P5" s="2">
        <f>O5*(1+CAGR!$B145)</f>
        <v>1.206408422827277E-5</v>
      </c>
      <c r="Q5" s="2">
        <f>P5*(1+CAGR!$B145)</f>
        <v>1.2178912749913307E-5</v>
      </c>
      <c r="R5" s="2">
        <f>Q5*(1+CAGR!$B145)</f>
        <v>1.2294834233865169E-5</v>
      </c>
      <c r="S5" s="2">
        <f>R5*(1+CAGR!$B145)</f>
        <v>1.2411859083176282E-5</v>
      </c>
      <c r="T5" s="2">
        <f>S5*(1+CAGR!$B145)</f>
        <v>1.2529997799912998E-5</v>
      </c>
      <c r="U5" s="2">
        <f>T5*(1+CAGR!$B145)</f>
        <v>1.264926098610257E-5</v>
      </c>
      <c r="V5" s="2">
        <f>U5*(1+CAGR!$B145)</f>
        <v>1.2769659344684607E-5</v>
      </c>
      <c r="W5" s="2">
        <f>V5*(1+CAGR!$B145)</f>
        <v>1.289120368047157E-5</v>
      </c>
      <c r="X5" s="2">
        <f>W5*(1+CAGR!$B145)</f>
        <v>1.3013904901118429E-5</v>
      </c>
      <c r="Y5" s="2">
        <f>X5*(1+CAGR!$B145)</f>
        <v>1.3137774018101535E-5</v>
      </c>
      <c r="Z5" s="2">
        <f>Y5*(1+CAGR!$B145)</f>
        <v>1.3262822147706813E-5</v>
      </c>
      <c r="AA5" s="2">
        <f>Z5*(1+CAGR!$B145)</f>
        <v>1.3389060512027365E-5</v>
      </c>
      <c r="AB5" s="2">
        <f>AA5*(1+CAGR!$B145)</f>
        <v>1.3516500439970566E-5</v>
      </c>
      <c r="AC5" s="2">
        <f>AB5*(1+CAGR!$B145)</f>
        <v>1.3645153368274739E-5</v>
      </c>
      <c r="AD5" s="2">
        <f>AC5*(1+CAGR!$B145)</f>
        <v>1.3775030842535519E-5</v>
      </c>
      <c r="AE5" s="2">
        <f>AD5*(1+CAGR!$B145)</f>
        <v>1.3906144518241977E-5</v>
      </c>
      <c r="AF5" s="2">
        <f t="shared" ref="AF5:BK5" si="6">AE5</f>
        <v>1.3906144518241977E-5</v>
      </c>
      <c r="AG5" s="2">
        <f t="shared" si="6"/>
        <v>1.3906144518241977E-5</v>
      </c>
      <c r="AH5" s="2">
        <f t="shared" si="6"/>
        <v>1.3906144518241977E-5</v>
      </c>
      <c r="AI5" s="2">
        <f t="shared" si="6"/>
        <v>1.3906144518241977E-5</v>
      </c>
      <c r="AJ5" s="2">
        <f t="shared" si="6"/>
        <v>1.3906144518241977E-5</v>
      </c>
      <c r="AK5" s="2">
        <f t="shared" si="6"/>
        <v>1.3906144518241977E-5</v>
      </c>
      <c r="AL5" s="2">
        <f t="shared" si="6"/>
        <v>1.3906144518241977E-5</v>
      </c>
      <c r="AM5" s="2">
        <f t="shared" si="6"/>
        <v>1.3906144518241977E-5</v>
      </c>
      <c r="AN5" s="2">
        <f t="shared" si="6"/>
        <v>1.3906144518241977E-5</v>
      </c>
      <c r="AO5" s="2">
        <f t="shared" si="6"/>
        <v>1.3906144518241977E-5</v>
      </c>
      <c r="AP5" s="2">
        <f t="shared" si="6"/>
        <v>1.3906144518241977E-5</v>
      </c>
      <c r="AQ5" s="2">
        <f t="shared" si="6"/>
        <v>1.3906144518241977E-5</v>
      </c>
      <c r="AR5" s="2">
        <f t="shared" si="6"/>
        <v>1.3906144518241977E-5</v>
      </c>
      <c r="AS5" s="2">
        <f t="shared" si="6"/>
        <v>1.3906144518241977E-5</v>
      </c>
      <c r="AT5" s="2">
        <f t="shared" si="6"/>
        <v>1.3906144518241977E-5</v>
      </c>
      <c r="AU5" s="2">
        <f t="shared" si="6"/>
        <v>1.3906144518241977E-5</v>
      </c>
      <c r="AV5" s="2">
        <f t="shared" si="6"/>
        <v>1.3906144518241977E-5</v>
      </c>
      <c r="AW5" s="2">
        <f t="shared" si="6"/>
        <v>1.3906144518241977E-5</v>
      </c>
      <c r="AX5" s="2">
        <f t="shared" si="6"/>
        <v>1.3906144518241977E-5</v>
      </c>
      <c r="AY5" s="2">
        <f t="shared" si="6"/>
        <v>1.3906144518241977E-5</v>
      </c>
      <c r="AZ5" s="2">
        <f t="shared" si="6"/>
        <v>1.3906144518241977E-5</v>
      </c>
      <c r="BA5" s="2">
        <f t="shared" si="6"/>
        <v>1.3906144518241977E-5</v>
      </c>
      <c r="BB5" s="2">
        <f t="shared" si="6"/>
        <v>1.3906144518241977E-5</v>
      </c>
      <c r="BC5" s="2">
        <f t="shared" si="6"/>
        <v>1.3906144518241977E-5</v>
      </c>
      <c r="BD5" s="2">
        <f t="shared" si="6"/>
        <v>1.3906144518241977E-5</v>
      </c>
      <c r="BE5" s="2">
        <f t="shared" si="6"/>
        <v>1.3906144518241977E-5</v>
      </c>
      <c r="BF5" s="2">
        <f t="shared" si="6"/>
        <v>1.3906144518241977E-5</v>
      </c>
      <c r="BG5" s="2">
        <f t="shared" si="6"/>
        <v>1.3906144518241977E-5</v>
      </c>
      <c r="BH5" s="2">
        <f t="shared" si="6"/>
        <v>1.3906144518241977E-5</v>
      </c>
      <c r="BI5" s="2">
        <f t="shared" si="6"/>
        <v>1.3906144518241977E-5</v>
      </c>
      <c r="BJ5" s="2">
        <f t="shared" si="6"/>
        <v>1.3906144518241977E-5</v>
      </c>
      <c r="BK5" s="2">
        <f t="shared" si="6"/>
        <v>1.3906144518241977E-5</v>
      </c>
      <c r="BL5" s="2">
        <f t="shared" ref="BL5:CC5" si="7">BK5</f>
        <v>1.3906144518241977E-5</v>
      </c>
      <c r="BM5" s="2">
        <f t="shared" si="7"/>
        <v>1.3906144518241977E-5</v>
      </c>
      <c r="BN5" s="2">
        <f t="shared" si="7"/>
        <v>1.3906144518241977E-5</v>
      </c>
      <c r="BO5" s="2">
        <f t="shared" si="7"/>
        <v>1.3906144518241977E-5</v>
      </c>
      <c r="BP5" s="2">
        <f t="shared" si="7"/>
        <v>1.3906144518241977E-5</v>
      </c>
      <c r="BQ5" s="2">
        <f t="shared" si="7"/>
        <v>1.3906144518241977E-5</v>
      </c>
      <c r="BR5" s="2">
        <f t="shared" si="7"/>
        <v>1.3906144518241977E-5</v>
      </c>
      <c r="BS5" s="2">
        <f t="shared" si="7"/>
        <v>1.3906144518241977E-5</v>
      </c>
      <c r="BT5" s="2">
        <f t="shared" si="7"/>
        <v>1.3906144518241977E-5</v>
      </c>
      <c r="BU5" s="2">
        <f t="shared" si="7"/>
        <v>1.3906144518241977E-5</v>
      </c>
      <c r="BV5" s="2">
        <f t="shared" si="7"/>
        <v>1.3906144518241977E-5</v>
      </c>
      <c r="BW5" s="2">
        <f t="shared" si="7"/>
        <v>1.3906144518241977E-5</v>
      </c>
      <c r="BX5" s="2">
        <f t="shared" si="7"/>
        <v>1.3906144518241977E-5</v>
      </c>
      <c r="BY5" s="2">
        <f t="shared" si="7"/>
        <v>1.3906144518241977E-5</v>
      </c>
      <c r="BZ5" s="2">
        <f t="shared" si="7"/>
        <v>1.3906144518241977E-5</v>
      </c>
      <c r="CA5" s="2">
        <f t="shared" si="7"/>
        <v>1.3906144518241977E-5</v>
      </c>
      <c r="CB5" s="2">
        <f t="shared" si="7"/>
        <v>1.3906144518241977E-5</v>
      </c>
      <c r="CC5" s="2">
        <f t="shared" si="7"/>
        <v>1.3906144518241977E-5</v>
      </c>
    </row>
    <row r="6" spans="1:81">
      <c r="A6" s="1" t="s">
        <v>564</v>
      </c>
      <c r="B6" s="2">
        <f>AVERAGE('lpgpropbut-fee'!D$20*About!$B$46/About!$C$57,B2)</f>
        <v>1.1146826811933495E-5</v>
      </c>
      <c r="C6" s="88">
        <f>B6*(1+CAGR!$B146)</f>
        <v>1.1292691952150341E-5</v>
      </c>
      <c r="D6" s="2">
        <f>C6*(1+CAGR!$B146)</f>
        <v>1.1440465854339492E-5</v>
      </c>
      <c r="E6" s="2">
        <f>D6*(1+CAGR!$B146)</f>
        <v>1.1590173496177322E-5</v>
      </c>
      <c r="F6" s="2">
        <f>E6*(1+CAGR!$B146)</f>
        <v>1.1741840182193073E-5</v>
      </c>
      <c r="G6" s="2">
        <f>F6*(1+CAGR!$B146)</f>
        <v>1.189549154804598E-5</v>
      </c>
      <c r="H6" s="2">
        <f>G6*(1+CAGR!$B146)</f>
        <v>1.2051153564858375E-5</v>
      </c>
      <c r="I6" s="2">
        <f>H6*(1+CAGR!$B146)</f>
        <v>1.2208852543605484E-5</v>
      </c>
      <c r="J6" s="2">
        <f>I6*(1+CAGR!$B146)</f>
        <v>1.2368615139562684E-5</v>
      </c>
      <c r="K6" s="2">
        <f>J6*(1+CAGR!$B146)</f>
        <v>1.2530468356810937E-5</v>
      </c>
      <c r="L6" s="2">
        <f>K6*(1+CAGR!$B146)</f>
        <v>1.2694439552801193E-5</v>
      </c>
      <c r="M6" s="2">
        <f>L6*(1+CAGR!$B146)</f>
        <v>1.2860556442978517E-5</v>
      </c>
      <c r="N6" s="2">
        <f>M6*(1+CAGR!$B146)</f>
        <v>1.3028847105466735E-5</v>
      </c>
      <c r="O6" s="2">
        <f>N6*(1+CAGR!$B146)</f>
        <v>1.3199339985814367E-5</v>
      </c>
      <c r="P6" s="2">
        <f>O6*(1+CAGR!$B146)</f>
        <v>1.3372063901802676E-5</v>
      </c>
      <c r="Q6" s="2">
        <f>P6*(1+CAGR!$B146)</f>
        <v>1.3547048048316633E-5</v>
      </c>
      <c r="R6" s="2">
        <f>Q6*(1+CAGR!$B146)</f>
        <v>1.3724322002279618E-5</v>
      </c>
      <c r="S6" s="2">
        <f>R6*(1+CAGR!$B146)</f>
        <v>1.3903915727652698E-5</v>
      </c>
      <c r="T6" s="2">
        <f>S6*(1+CAGR!$B146)</f>
        <v>1.4085859580499326E-5</v>
      </c>
      <c r="U6" s="2">
        <f>T6*(1+CAGR!$B146)</f>
        <v>1.4270184314116313E-5</v>
      </c>
      <c r="V6" s="2">
        <f>U6*(1+CAGR!$B146)</f>
        <v>1.4456921084231948E-5</v>
      </c>
      <c r="W6" s="2">
        <f>V6*(1+CAGR!$B146)</f>
        <v>1.4646101454272128E-5</v>
      </c>
      <c r="X6" s="2">
        <f>W6*(1+CAGR!$B146)</f>
        <v>1.4837757400695412E-5</v>
      </c>
      <c r="Y6" s="2">
        <f>X6*(1+CAGR!$B146)</f>
        <v>1.5031921318397886E-5</v>
      </c>
      <c r="Z6" s="2">
        <f>Y6*(1+CAGR!$B146)</f>
        <v>1.5228626026188746E-5</v>
      </c>
      <c r="AA6" s="2">
        <f>Z6*(1+CAGR!$B146)</f>
        <v>1.5427904772337546E-5</v>
      </c>
      <c r="AB6" s="2">
        <f>AA6*(1+CAGR!$B146)</f>
        <v>1.5629791240194027E-5</v>
      </c>
      <c r="AC6" s="2">
        <f>AB6*(1+CAGR!$B146)</f>
        <v>1.5834319553881489E-5</v>
      </c>
      <c r="AD6" s="2">
        <f>AC6*(1+CAGR!$B146)</f>
        <v>1.6041524284064663E-5</v>
      </c>
      <c r="AE6" s="2">
        <f>AD6*(1+CAGR!$B146)</f>
        <v>1.6251440453793074E-5</v>
      </c>
      <c r="AF6" s="2">
        <f t="shared" ref="AF6:BK6" si="8">AE6</f>
        <v>1.6251440453793074E-5</v>
      </c>
      <c r="AG6" s="2">
        <f t="shared" si="8"/>
        <v>1.6251440453793074E-5</v>
      </c>
      <c r="AH6" s="2">
        <f t="shared" si="8"/>
        <v>1.6251440453793074E-5</v>
      </c>
      <c r="AI6" s="2">
        <f t="shared" si="8"/>
        <v>1.6251440453793074E-5</v>
      </c>
      <c r="AJ6" s="2">
        <f t="shared" si="8"/>
        <v>1.6251440453793074E-5</v>
      </c>
      <c r="AK6" s="2">
        <f t="shared" si="8"/>
        <v>1.6251440453793074E-5</v>
      </c>
      <c r="AL6" s="2">
        <f t="shared" si="8"/>
        <v>1.6251440453793074E-5</v>
      </c>
      <c r="AM6" s="2">
        <f t="shared" si="8"/>
        <v>1.6251440453793074E-5</v>
      </c>
      <c r="AN6" s="2">
        <f t="shared" si="8"/>
        <v>1.6251440453793074E-5</v>
      </c>
      <c r="AO6" s="2">
        <f t="shared" si="8"/>
        <v>1.6251440453793074E-5</v>
      </c>
      <c r="AP6" s="2">
        <f t="shared" si="8"/>
        <v>1.6251440453793074E-5</v>
      </c>
      <c r="AQ6" s="2">
        <f t="shared" si="8"/>
        <v>1.6251440453793074E-5</v>
      </c>
      <c r="AR6" s="2">
        <f t="shared" si="8"/>
        <v>1.6251440453793074E-5</v>
      </c>
      <c r="AS6" s="2">
        <f t="shared" si="8"/>
        <v>1.6251440453793074E-5</v>
      </c>
      <c r="AT6" s="2">
        <f t="shared" si="8"/>
        <v>1.6251440453793074E-5</v>
      </c>
      <c r="AU6" s="2">
        <f t="shared" si="8"/>
        <v>1.6251440453793074E-5</v>
      </c>
      <c r="AV6" s="2">
        <f t="shared" si="8"/>
        <v>1.6251440453793074E-5</v>
      </c>
      <c r="AW6" s="2">
        <f t="shared" si="8"/>
        <v>1.6251440453793074E-5</v>
      </c>
      <c r="AX6" s="2">
        <f t="shared" si="8"/>
        <v>1.6251440453793074E-5</v>
      </c>
      <c r="AY6" s="2">
        <f t="shared" si="8"/>
        <v>1.6251440453793074E-5</v>
      </c>
      <c r="AZ6" s="2">
        <f t="shared" si="8"/>
        <v>1.6251440453793074E-5</v>
      </c>
      <c r="BA6" s="2">
        <f t="shared" si="8"/>
        <v>1.6251440453793074E-5</v>
      </c>
      <c r="BB6" s="2">
        <f t="shared" si="8"/>
        <v>1.6251440453793074E-5</v>
      </c>
      <c r="BC6" s="2">
        <f t="shared" si="8"/>
        <v>1.6251440453793074E-5</v>
      </c>
      <c r="BD6" s="2">
        <f t="shared" si="8"/>
        <v>1.6251440453793074E-5</v>
      </c>
      <c r="BE6" s="2">
        <f t="shared" si="8"/>
        <v>1.6251440453793074E-5</v>
      </c>
      <c r="BF6" s="2">
        <f t="shared" si="8"/>
        <v>1.6251440453793074E-5</v>
      </c>
      <c r="BG6" s="2">
        <f t="shared" si="8"/>
        <v>1.6251440453793074E-5</v>
      </c>
      <c r="BH6" s="2">
        <f t="shared" si="8"/>
        <v>1.6251440453793074E-5</v>
      </c>
      <c r="BI6" s="2">
        <f t="shared" si="8"/>
        <v>1.6251440453793074E-5</v>
      </c>
      <c r="BJ6" s="2">
        <f t="shared" si="8"/>
        <v>1.6251440453793074E-5</v>
      </c>
      <c r="BK6" s="2">
        <f t="shared" si="8"/>
        <v>1.6251440453793074E-5</v>
      </c>
      <c r="BL6" s="2">
        <f t="shared" ref="BL6:CC6" si="9">BK6</f>
        <v>1.6251440453793074E-5</v>
      </c>
      <c r="BM6" s="2">
        <f t="shared" si="9"/>
        <v>1.6251440453793074E-5</v>
      </c>
      <c r="BN6" s="2">
        <f t="shared" si="9"/>
        <v>1.6251440453793074E-5</v>
      </c>
      <c r="BO6" s="2">
        <f t="shared" si="9"/>
        <v>1.6251440453793074E-5</v>
      </c>
      <c r="BP6" s="2">
        <f t="shared" si="9"/>
        <v>1.6251440453793074E-5</v>
      </c>
      <c r="BQ6" s="2">
        <f t="shared" si="9"/>
        <v>1.6251440453793074E-5</v>
      </c>
      <c r="BR6" s="2">
        <f t="shared" si="9"/>
        <v>1.6251440453793074E-5</v>
      </c>
      <c r="BS6" s="2">
        <f t="shared" si="9"/>
        <v>1.6251440453793074E-5</v>
      </c>
      <c r="BT6" s="2">
        <f t="shared" si="9"/>
        <v>1.6251440453793074E-5</v>
      </c>
      <c r="BU6" s="2">
        <f t="shared" si="9"/>
        <v>1.6251440453793074E-5</v>
      </c>
      <c r="BV6" s="2">
        <f t="shared" si="9"/>
        <v>1.6251440453793074E-5</v>
      </c>
      <c r="BW6" s="2">
        <f t="shared" si="9"/>
        <v>1.6251440453793074E-5</v>
      </c>
      <c r="BX6" s="2">
        <f t="shared" si="9"/>
        <v>1.6251440453793074E-5</v>
      </c>
      <c r="BY6" s="2">
        <f t="shared" si="9"/>
        <v>1.6251440453793074E-5</v>
      </c>
      <c r="BZ6" s="2">
        <f t="shared" si="9"/>
        <v>1.6251440453793074E-5</v>
      </c>
      <c r="CA6" s="2">
        <f t="shared" si="9"/>
        <v>1.6251440453793074E-5</v>
      </c>
      <c r="CB6" s="2">
        <f t="shared" si="9"/>
        <v>1.6251440453793074E-5</v>
      </c>
      <c r="CC6" s="2">
        <f t="shared" si="9"/>
        <v>1.6251440453793074E-5</v>
      </c>
    </row>
    <row r="7" spans="1:81">
      <c r="A7" s="1" t="s">
        <v>565</v>
      </c>
      <c r="B7">
        <f>'lpgpropbut-fee'!D14*About!$B$46/About!$C$57</f>
        <v>1.0565648086786454E-5</v>
      </c>
      <c r="C7" s="88">
        <f>B7*(1+CAGR!$B147)</f>
        <v>1.0565648086786454E-5</v>
      </c>
      <c r="D7" s="2">
        <f>C7*(1+CAGR!$B147)</f>
        <v>1.0565648086786454E-5</v>
      </c>
      <c r="E7" s="2">
        <f>D7*(1+CAGR!$B147)</f>
        <v>1.0565648086786454E-5</v>
      </c>
      <c r="F7" s="2">
        <f>E7*(1+CAGR!$B147)</f>
        <v>1.0565648086786454E-5</v>
      </c>
      <c r="G7" s="2">
        <f>F7*(1+CAGR!$B147)</f>
        <v>1.0565648086786454E-5</v>
      </c>
      <c r="H7" s="2">
        <f>G7*(1+CAGR!$B147)</f>
        <v>1.0565648086786454E-5</v>
      </c>
      <c r="I7" s="2">
        <f>H7*(1+CAGR!$B147)</f>
        <v>1.0565648086786454E-5</v>
      </c>
      <c r="J7" s="2">
        <f>I7*(1+CAGR!$B147)</f>
        <v>1.0565648086786454E-5</v>
      </c>
      <c r="K7" s="2">
        <f>J7*(1+CAGR!$B147)</f>
        <v>1.0565648086786454E-5</v>
      </c>
      <c r="L7" s="2">
        <f>K7*(1+CAGR!$B147)</f>
        <v>1.0565648086786454E-5</v>
      </c>
      <c r="M7" s="2">
        <f>L7*(1+CAGR!$B147)</f>
        <v>1.0565648086786454E-5</v>
      </c>
      <c r="N7" s="2">
        <f>M7*(1+CAGR!$B147)</f>
        <v>1.0565648086786454E-5</v>
      </c>
      <c r="O7" s="2">
        <f>N7*(1+CAGR!$B147)</f>
        <v>1.0565648086786454E-5</v>
      </c>
      <c r="P7" s="2">
        <f>O7*(1+CAGR!$B147)</f>
        <v>1.0565648086786454E-5</v>
      </c>
      <c r="Q7" s="2">
        <f>P7*(1+CAGR!$B147)</f>
        <v>1.0565648086786454E-5</v>
      </c>
      <c r="R7" s="2">
        <f>Q7*(1+CAGR!$B147)</f>
        <v>1.0565648086786454E-5</v>
      </c>
      <c r="S7" s="2">
        <f>R7*(1+CAGR!$B147)</f>
        <v>1.0565648086786454E-5</v>
      </c>
      <c r="T7" s="2">
        <f>S7*(1+CAGR!$B147)</f>
        <v>1.0565648086786454E-5</v>
      </c>
      <c r="U7" s="2">
        <f>T7*(1+CAGR!$B147)</f>
        <v>1.0565648086786454E-5</v>
      </c>
      <c r="V7" s="2">
        <f>U7*(1+CAGR!$B147)</f>
        <v>1.0565648086786454E-5</v>
      </c>
      <c r="W7" s="2">
        <f>V7*(1+CAGR!$B147)</f>
        <v>1.0565648086786454E-5</v>
      </c>
      <c r="X7" s="2">
        <f>W7*(1+CAGR!$B147)</f>
        <v>1.0565648086786454E-5</v>
      </c>
      <c r="Y7" s="2">
        <f>X7*(1+CAGR!$B147)</f>
        <v>1.0565648086786454E-5</v>
      </c>
      <c r="Z7" s="2">
        <f>Y7*(1+CAGR!$B147)</f>
        <v>1.0565648086786454E-5</v>
      </c>
      <c r="AA7" s="2">
        <f>Z7*(1+CAGR!$B147)</f>
        <v>1.0565648086786454E-5</v>
      </c>
      <c r="AB7" s="2">
        <f>AA7*(1+CAGR!$B147)</f>
        <v>1.0565648086786454E-5</v>
      </c>
      <c r="AC7" s="2">
        <f>AB7*(1+CAGR!$B147)</f>
        <v>1.0565648086786454E-5</v>
      </c>
      <c r="AD7" s="2">
        <f>AC7*(1+CAGR!$B147)</f>
        <v>1.0565648086786454E-5</v>
      </c>
      <c r="AE7" s="2">
        <f>AD7*(1+CAGR!$B147)</f>
        <v>1.0565648086786454E-5</v>
      </c>
      <c r="AF7" s="2">
        <f t="shared" ref="AF7:BK7" si="10">AE7</f>
        <v>1.0565648086786454E-5</v>
      </c>
      <c r="AG7" s="2">
        <f t="shared" si="10"/>
        <v>1.0565648086786454E-5</v>
      </c>
      <c r="AH7" s="2">
        <f t="shared" si="10"/>
        <v>1.0565648086786454E-5</v>
      </c>
      <c r="AI7" s="2">
        <f t="shared" si="10"/>
        <v>1.0565648086786454E-5</v>
      </c>
      <c r="AJ7" s="2">
        <f t="shared" si="10"/>
        <v>1.0565648086786454E-5</v>
      </c>
      <c r="AK7" s="2">
        <f t="shared" si="10"/>
        <v>1.0565648086786454E-5</v>
      </c>
      <c r="AL7" s="2">
        <f t="shared" si="10"/>
        <v>1.0565648086786454E-5</v>
      </c>
      <c r="AM7" s="2">
        <f t="shared" si="10"/>
        <v>1.0565648086786454E-5</v>
      </c>
      <c r="AN7" s="2">
        <f t="shared" si="10"/>
        <v>1.0565648086786454E-5</v>
      </c>
      <c r="AO7" s="2">
        <f t="shared" si="10"/>
        <v>1.0565648086786454E-5</v>
      </c>
      <c r="AP7" s="2">
        <f t="shared" si="10"/>
        <v>1.0565648086786454E-5</v>
      </c>
      <c r="AQ7" s="2">
        <f t="shared" si="10"/>
        <v>1.0565648086786454E-5</v>
      </c>
      <c r="AR7" s="2">
        <f t="shared" si="10"/>
        <v>1.0565648086786454E-5</v>
      </c>
      <c r="AS7" s="2">
        <f t="shared" si="10"/>
        <v>1.0565648086786454E-5</v>
      </c>
      <c r="AT7" s="2">
        <f t="shared" si="10"/>
        <v>1.0565648086786454E-5</v>
      </c>
      <c r="AU7" s="2">
        <f t="shared" si="10"/>
        <v>1.0565648086786454E-5</v>
      </c>
      <c r="AV7" s="2">
        <f t="shared" si="10"/>
        <v>1.0565648086786454E-5</v>
      </c>
      <c r="AW7" s="2">
        <f t="shared" si="10"/>
        <v>1.0565648086786454E-5</v>
      </c>
      <c r="AX7" s="2">
        <f t="shared" si="10"/>
        <v>1.0565648086786454E-5</v>
      </c>
      <c r="AY7" s="2">
        <f t="shared" si="10"/>
        <v>1.0565648086786454E-5</v>
      </c>
      <c r="AZ7" s="2">
        <f t="shared" si="10"/>
        <v>1.0565648086786454E-5</v>
      </c>
      <c r="BA7" s="2">
        <f t="shared" si="10"/>
        <v>1.0565648086786454E-5</v>
      </c>
      <c r="BB7" s="2">
        <f t="shared" si="10"/>
        <v>1.0565648086786454E-5</v>
      </c>
      <c r="BC7" s="2">
        <f t="shared" si="10"/>
        <v>1.0565648086786454E-5</v>
      </c>
      <c r="BD7" s="2">
        <f t="shared" si="10"/>
        <v>1.0565648086786454E-5</v>
      </c>
      <c r="BE7" s="2">
        <f t="shared" si="10"/>
        <v>1.0565648086786454E-5</v>
      </c>
      <c r="BF7" s="2">
        <f t="shared" si="10"/>
        <v>1.0565648086786454E-5</v>
      </c>
      <c r="BG7" s="2">
        <f t="shared" si="10"/>
        <v>1.0565648086786454E-5</v>
      </c>
      <c r="BH7" s="2">
        <f t="shared" si="10"/>
        <v>1.0565648086786454E-5</v>
      </c>
      <c r="BI7" s="2">
        <f t="shared" si="10"/>
        <v>1.0565648086786454E-5</v>
      </c>
      <c r="BJ7" s="2">
        <f t="shared" si="10"/>
        <v>1.0565648086786454E-5</v>
      </c>
      <c r="BK7" s="2">
        <f t="shared" si="10"/>
        <v>1.0565648086786454E-5</v>
      </c>
      <c r="BL7" s="2">
        <f t="shared" ref="BL7:CC7" si="11">BK7</f>
        <v>1.0565648086786454E-5</v>
      </c>
      <c r="BM7" s="2">
        <f t="shared" si="11"/>
        <v>1.0565648086786454E-5</v>
      </c>
      <c r="BN7" s="2">
        <f t="shared" si="11"/>
        <v>1.0565648086786454E-5</v>
      </c>
      <c r="BO7" s="2">
        <f t="shared" si="11"/>
        <v>1.0565648086786454E-5</v>
      </c>
      <c r="BP7" s="2">
        <f t="shared" si="11"/>
        <v>1.0565648086786454E-5</v>
      </c>
      <c r="BQ7" s="2">
        <f t="shared" si="11"/>
        <v>1.0565648086786454E-5</v>
      </c>
      <c r="BR7" s="2">
        <f t="shared" si="11"/>
        <v>1.0565648086786454E-5</v>
      </c>
      <c r="BS7" s="2">
        <f t="shared" si="11"/>
        <v>1.0565648086786454E-5</v>
      </c>
      <c r="BT7" s="2">
        <f t="shared" si="11"/>
        <v>1.0565648086786454E-5</v>
      </c>
      <c r="BU7" s="2">
        <f t="shared" si="11"/>
        <v>1.0565648086786454E-5</v>
      </c>
      <c r="BV7" s="2">
        <f t="shared" si="11"/>
        <v>1.0565648086786454E-5</v>
      </c>
      <c r="BW7" s="2">
        <f t="shared" si="11"/>
        <v>1.0565648086786454E-5</v>
      </c>
      <c r="BX7" s="2">
        <f t="shared" si="11"/>
        <v>1.0565648086786454E-5</v>
      </c>
      <c r="BY7" s="2">
        <f t="shared" si="11"/>
        <v>1.0565648086786454E-5</v>
      </c>
      <c r="BZ7" s="2">
        <f t="shared" si="11"/>
        <v>1.0565648086786454E-5</v>
      </c>
      <c r="CA7" s="2">
        <f t="shared" si="11"/>
        <v>1.0565648086786454E-5</v>
      </c>
      <c r="CB7" s="2">
        <f t="shared" si="11"/>
        <v>1.0565648086786454E-5</v>
      </c>
      <c r="CC7" s="2">
        <f t="shared" si="11"/>
        <v>1.0565648086786454E-5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2">AE8</f>
        <v>0</v>
      </c>
      <c r="AG8" s="2">
        <f t="shared" si="12"/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ref="BL8:CC8" si="13">BK8</f>
        <v>0</v>
      </c>
      <c r="BM8" s="2">
        <f t="shared" si="13"/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4">AE9</f>
        <v>0</v>
      </c>
      <c r="AG9" s="2">
        <f t="shared" si="14"/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ref="BL9:CC9" si="15">BK9</f>
        <v>0</v>
      </c>
      <c r="BM9" s="2">
        <f t="shared" si="15"/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8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U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49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 s="4">
        <v>5.0874923703678258E-5</v>
      </c>
      <c r="C2" s="4">
        <v>5.0874923703678258E-5</v>
      </c>
      <c r="D2" s="89">
        <v>5.0874923703678258E-5</v>
      </c>
      <c r="E2" s="4">
        <v>5.0874923703678258E-5</v>
      </c>
      <c r="F2" s="4">
        <v>5.0942959362366419E-5</v>
      </c>
      <c r="G2" s="4">
        <v>4.6386880082869367E-5</v>
      </c>
      <c r="H2" s="4">
        <v>4.2484069118739203E-5</v>
      </c>
      <c r="I2" s="4">
        <v>3.9519478287382822E-5</v>
      </c>
      <c r="J2" s="4">
        <v>3.6974440684603442E-5</v>
      </c>
      <c r="K2" s="4">
        <v>3.5111439561512788E-5</v>
      </c>
      <c r="L2" s="89">
        <v>3.385760956760225E-5</v>
      </c>
      <c r="M2" s="4">
        <v>3.3038031864330969E-5</v>
      </c>
      <c r="N2" s="4">
        <v>3.22835500073354E-5</v>
      </c>
      <c r="O2" s="4">
        <v>3.1464182290665007E-5</v>
      </c>
      <c r="P2" s="4">
        <v>3.0548430724186386E-5</v>
      </c>
      <c r="Q2" s="4">
        <v>2.9584382239503206E-5</v>
      </c>
      <c r="R2" s="4">
        <v>2.8493501847882837E-5</v>
      </c>
      <c r="S2" s="4">
        <v>2.7738600017685488E-5</v>
      </c>
      <c r="T2" s="4">
        <v>2.7150007575392532E-5</v>
      </c>
      <c r="U2" s="89">
        <v>2.6695806557668785E-5</v>
      </c>
      <c r="V2" s="4">
        <v>2.6309851185234091E-5</v>
      </c>
      <c r="W2" s="4">
        <v>2.595686370913903E-5</v>
      </c>
      <c r="X2" s="4">
        <v>2.5619625228110672E-5</v>
      </c>
      <c r="Y2" s="4">
        <v>2.5265377832410276E-5</v>
      </c>
      <c r="Z2" s="4">
        <v>2.5025993107396373E-5</v>
      </c>
      <c r="AA2" s="4">
        <v>2.5030612812615939E-5</v>
      </c>
      <c r="AB2" s="4">
        <v>2.5035442504436393E-5</v>
      </c>
      <c r="AC2" s="4">
        <v>2.5040272196256851E-5</v>
      </c>
      <c r="AD2" s="4">
        <v>2.5044891901476417E-5</v>
      </c>
      <c r="AE2" s="4">
        <v>2.5049721593296875E-5</v>
      </c>
      <c r="AF2" s="2">
        <f>AE2</f>
        <v>2.5049721593296875E-5</v>
      </c>
      <c r="AG2" s="2">
        <f>AF2</f>
        <v>2.5049721593296875E-5</v>
      </c>
      <c r="AH2" s="2">
        <f t="shared" ref="AH2:CC7" si="0">AG2</f>
        <v>2.5049721593296875E-5</v>
      </c>
      <c r="AI2" s="2">
        <f t="shared" si="0"/>
        <v>2.5049721593296875E-5</v>
      </c>
      <c r="AJ2" s="2">
        <f t="shared" si="0"/>
        <v>2.5049721593296875E-5</v>
      </c>
      <c r="AK2" s="2">
        <f t="shared" si="0"/>
        <v>2.5049721593296875E-5</v>
      </c>
      <c r="AL2" s="2">
        <f t="shared" si="0"/>
        <v>2.5049721593296875E-5</v>
      </c>
      <c r="AM2" s="2">
        <f t="shared" si="0"/>
        <v>2.5049721593296875E-5</v>
      </c>
      <c r="AN2" s="2">
        <f t="shared" si="0"/>
        <v>2.5049721593296875E-5</v>
      </c>
      <c r="AO2" s="2">
        <f t="shared" si="0"/>
        <v>2.5049721593296875E-5</v>
      </c>
      <c r="AP2" s="2">
        <f t="shared" si="0"/>
        <v>2.5049721593296875E-5</v>
      </c>
      <c r="AQ2" s="2">
        <f t="shared" si="0"/>
        <v>2.5049721593296875E-5</v>
      </c>
      <c r="AR2" s="2">
        <f t="shared" si="0"/>
        <v>2.5049721593296875E-5</v>
      </c>
      <c r="AS2" s="2">
        <f t="shared" si="0"/>
        <v>2.5049721593296875E-5</v>
      </c>
      <c r="AT2" s="2">
        <f t="shared" si="0"/>
        <v>2.5049721593296875E-5</v>
      </c>
      <c r="AU2" s="2">
        <f t="shared" si="0"/>
        <v>2.5049721593296875E-5</v>
      </c>
      <c r="AV2" s="2">
        <f t="shared" si="0"/>
        <v>2.5049721593296875E-5</v>
      </c>
      <c r="AW2" s="2">
        <f t="shared" si="0"/>
        <v>2.5049721593296875E-5</v>
      </c>
      <c r="AX2" s="2">
        <f t="shared" si="0"/>
        <v>2.5049721593296875E-5</v>
      </c>
      <c r="AY2" s="2">
        <f t="shared" si="0"/>
        <v>2.5049721593296875E-5</v>
      </c>
      <c r="AZ2" s="2">
        <f t="shared" si="0"/>
        <v>2.5049721593296875E-5</v>
      </c>
      <c r="BA2" s="2">
        <f t="shared" si="0"/>
        <v>2.5049721593296875E-5</v>
      </c>
      <c r="BB2" s="2">
        <f t="shared" si="0"/>
        <v>2.5049721593296875E-5</v>
      </c>
      <c r="BC2" s="2">
        <f t="shared" si="0"/>
        <v>2.5049721593296875E-5</v>
      </c>
      <c r="BD2" s="2">
        <f t="shared" si="0"/>
        <v>2.5049721593296875E-5</v>
      </c>
      <c r="BE2" s="2">
        <f t="shared" si="0"/>
        <v>2.5049721593296875E-5</v>
      </c>
      <c r="BF2" s="2">
        <f t="shared" si="0"/>
        <v>2.5049721593296875E-5</v>
      </c>
      <c r="BG2" s="2">
        <f t="shared" si="0"/>
        <v>2.5049721593296875E-5</v>
      </c>
      <c r="BH2" s="2">
        <f t="shared" si="0"/>
        <v>2.5049721593296875E-5</v>
      </c>
      <c r="BI2" s="2">
        <f t="shared" si="0"/>
        <v>2.5049721593296875E-5</v>
      </c>
      <c r="BJ2" s="2">
        <f t="shared" si="0"/>
        <v>2.5049721593296875E-5</v>
      </c>
      <c r="BK2" s="2">
        <f t="shared" si="0"/>
        <v>2.5049721593296875E-5</v>
      </c>
      <c r="BL2" s="2">
        <f t="shared" si="0"/>
        <v>2.5049721593296875E-5</v>
      </c>
      <c r="BM2" s="2">
        <f t="shared" si="0"/>
        <v>2.5049721593296875E-5</v>
      </c>
      <c r="BN2" s="2">
        <f t="shared" si="0"/>
        <v>2.5049721593296875E-5</v>
      </c>
      <c r="BO2" s="2">
        <f t="shared" si="0"/>
        <v>2.5049721593296875E-5</v>
      </c>
      <c r="BP2" s="2">
        <f t="shared" si="0"/>
        <v>2.5049721593296875E-5</v>
      </c>
      <c r="BQ2" s="2">
        <f t="shared" si="0"/>
        <v>2.5049721593296875E-5</v>
      </c>
      <c r="BR2" s="2">
        <f t="shared" si="0"/>
        <v>2.5049721593296875E-5</v>
      </c>
      <c r="BS2" s="2">
        <f t="shared" si="0"/>
        <v>2.5049721593296875E-5</v>
      </c>
      <c r="BT2" s="2">
        <f t="shared" si="0"/>
        <v>2.5049721593296875E-5</v>
      </c>
      <c r="BU2" s="2">
        <f t="shared" si="0"/>
        <v>2.5049721593296875E-5</v>
      </c>
      <c r="BV2" s="2">
        <f t="shared" si="0"/>
        <v>2.5049721593296875E-5</v>
      </c>
      <c r="BW2" s="2">
        <f t="shared" si="0"/>
        <v>2.5049721593296875E-5</v>
      </c>
      <c r="BX2" s="2">
        <f t="shared" si="0"/>
        <v>2.5049721593296875E-5</v>
      </c>
      <c r="BY2" s="2">
        <f t="shared" si="0"/>
        <v>2.5049721593296875E-5</v>
      </c>
      <c r="BZ2" s="2">
        <f t="shared" si="0"/>
        <v>2.5049721593296875E-5</v>
      </c>
      <c r="CA2" s="2">
        <f t="shared" si="0"/>
        <v>2.5049721593296875E-5</v>
      </c>
      <c r="CB2" s="2">
        <f t="shared" si="0"/>
        <v>2.5049721593296875E-5</v>
      </c>
      <c r="CC2" s="2">
        <f>CB2</f>
        <v>2.5049721593296875E-5</v>
      </c>
    </row>
    <row r="3" spans="1:81">
      <c r="A3" s="1" t="s">
        <v>5</v>
      </c>
      <c r="B3" s="4">
        <f t="shared" ref="B3:AE3" si="1">B2</f>
        <v>5.0874923703678258E-5</v>
      </c>
      <c r="C3" s="4">
        <f t="shared" si="1"/>
        <v>5.0874923703678258E-5</v>
      </c>
      <c r="D3" s="4">
        <f t="shared" si="1"/>
        <v>5.0874923703678258E-5</v>
      </c>
      <c r="E3" s="4">
        <f t="shared" si="1"/>
        <v>5.0874923703678258E-5</v>
      </c>
      <c r="F3" s="4">
        <f t="shared" si="1"/>
        <v>5.0942959362366419E-5</v>
      </c>
      <c r="G3" s="4">
        <f t="shared" si="1"/>
        <v>4.6386880082869367E-5</v>
      </c>
      <c r="H3" s="4">
        <f t="shared" si="1"/>
        <v>4.2484069118739203E-5</v>
      </c>
      <c r="I3" s="4">
        <f t="shared" si="1"/>
        <v>3.9519478287382822E-5</v>
      </c>
      <c r="J3" s="4">
        <f t="shared" si="1"/>
        <v>3.6974440684603442E-5</v>
      </c>
      <c r="K3" s="4">
        <f t="shared" si="1"/>
        <v>3.5111439561512788E-5</v>
      </c>
      <c r="L3" s="4">
        <f t="shared" si="1"/>
        <v>3.385760956760225E-5</v>
      </c>
      <c r="M3" s="4">
        <f t="shared" si="1"/>
        <v>3.3038031864330969E-5</v>
      </c>
      <c r="N3" s="4">
        <f t="shared" si="1"/>
        <v>3.22835500073354E-5</v>
      </c>
      <c r="O3" s="4">
        <f t="shared" si="1"/>
        <v>3.1464182290665007E-5</v>
      </c>
      <c r="P3" s="4">
        <f t="shared" si="1"/>
        <v>3.0548430724186386E-5</v>
      </c>
      <c r="Q3" s="4">
        <f t="shared" si="1"/>
        <v>2.9584382239503206E-5</v>
      </c>
      <c r="R3" s="4">
        <f t="shared" si="1"/>
        <v>2.8493501847882837E-5</v>
      </c>
      <c r="S3" s="4">
        <f t="shared" si="1"/>
        <v>2.7738600017685488E-5</v>
      </c>
      <c r="T3" s="4">
        <f t="shared" si="1"/>
        <v>2.7150007575392532E-5</v>
      </c>
      <c r="U3" s="4">
        <f t="shared" si="1"/>
        <v>2.6695806557668785E-5</v>
      </c>
      <c r="V3" s="4">
        <f t="shared" si="1"/>
        <v>2.6309851185234091E-5</v>
      </c>
      <c r="W3" s="4">
        <f t="shared" si="1"/>
        <v>2.595686370913903E-5</v>
      </c>
      <c r="X3" s="4">
        <f t="shared" si="1"/>
        <v>2.5619625228110672E-5</v>
      </c>
      <c r="Y3" s="4">
        <f t="shared" si="1"/>
        <v>2.5265377832410276E-5</v>
      </c>
      <c r="Z3" s="4">
        <f t="shared" si="1"/>
        <v>2.5025993107396373E-5</v>
      </c>
      <c r="AA3" s="4">
        <f t="shared" si="1"/>
        <v>2.5030612812615939E-5</v>
      </c>
      <c r="AB3" s="4">
        <f t="shared" si="1"/>
        <v>2.5035442504436393E-5</v>
      </c>
      <c r="AC3" s="4">
        <f t="shared" si="1"/>
        <v>2.5040272196256851E-5</v>
      </c>
      <c r="AD3" s="4">
        <f t="shared" si="1"/>
        <v>2.5044891901476417E-5</v>
      </c>
      <c r="AE3" s="4">
        <f t="shared" si="1"/>
        <v>2.5049721593296875E-5</v>
      </c>
      <c r="AF3" s="2">
        <f t="shared" ref="AF3:AU8" si="2">AE3</f>
        <v>2.5049721593296875E-5</v>
      </c>
      <c r="AG3" s="2">
        <f t="shared" si="2"/>
        <v>2.5049721593296875E-5</v>
      </c>
      <c r="AH3" s="2">
        <f t="shared" si="0"/>
        <v>2.5049721593296875E-5</v>
      </c>
      <c r="AI3" s="2">
        <f t="shared" si="0"/>
        <v>2.5049721593296875E-5</v>
      </c>
      <c r="AJ3" s="2">
        <f t="shared" si="0"/>
        <v>2.5049721593296875E-5</v>
      </c>
      <c r="AK3" s="2">
        <f t="shared" si="0"/>
        <v>2.5049721593296875E-5</v>
      </c>
      <c r="AL3" s="2">
        <f t="shared" si="0"/>
        <v>2.5049721593296875E-5</v>
      </c>
      <c r="AM3" s="2">
        <f t="shared" si="0"/>
        <v>2.5049721593296875E-5</v>
      </c>
      <c r="AN3" s="2">
        <f t="shared" si="0"/>
        <v>2.5049721593296875E-5</v>
      </c>
      <c r="AO3" s="2">
        <f t="shared" si="0"/>
        <v>2.5049721593296875E-5</v>
      </c>
      <c r="AP3" s="2">
        <f t="shared" si="0"/>
        <v>2.5049721593296875E-5</v>
      </c>
      <c r="AQ3" s="2">
        <f t="shared" si="0"/>
        <v>2.5049721593296875E-5</v>
      </c>
      <c r="AR3" s="2">
        <f t="shared" si="0"/>
        <v>2.5049721593296875E-5</v>
      </c>
      <c r="AS3" s="2">
        <f t="shared" si="0"/>
        <v>2.5049721593296875E-5</v>
      </c>
      <c r="AT3" s="2">
        <f t="shared" si="0"/>
        <v>2.5049721593296875E-5</v>
      </c>
      <c r="AU3" s="2">
        <f t="shared" si="0"/>
        <v>2.5049721593296875E-5</v>
      </c>
      <c r="AV3" s="2">
        <f t="shared" si="0"/>
        <v>2.5049721593296875E-5</v>
      </c>
      <c r="AW3" s="2">
        <f t="shared" si="0"/>
        <v>2.5049721593296875E-5</v>
      </c>
      <c r="AX3" s="2">
        <f t="shared" si="0"/>
        <v>2.5049721593296875E-5</v>
      </c>
      <c r="AY3" s="2">
        <f t="shared" si="0"/>
        <v>2.5049721593296875E-5</v>
      </c>
      <c r="AZ3" s="2">
        <f t="shared" si="0"/>
        <v>2.5049721593296875E-5</v>
      </c>
      <c r="BA3" s="2">
        <f t="shared" si="0"/>
        <v>2.5049721593296875E-5</v>
      </c>
      <c r="BB3" s="2">
        <f t="shared" si="0"/>
        <v>2.5049721593296875E-5</v>
      </c>
      <c r="BC3" s="2">
        <f t="shared" si="0"/>
        <v>2.5049721593296875E-5</v>
      </c>
      <c r="BD3" s="2">
        <f t="shared" si="0"/>
        <v>2.5049721593296875E-5</v>
      </c>
      <c r="BE3" s="2">
        <f t="shared" si="0"/>
        <v>2.5049721593296875E-5</v>
      </c>
      <c r="BF3" s="2">
        <f t="shared" si="0"/>
        <v>2.5049721593296875E-5</v>
      </c>
      <c r="BG3" s="2">
        <f t="shared" si="0"/>
        <v>2.5049721593296875E-5</v>
      </c>
      <c r="BH3" s="2">
        <f t="shared" si="0"/>
        <v>2.5049721593296875E-5</v>
      </c>
      <c r="BI3" s="2">
        <f t="shared" si="0"/>
        <v>2.5049721593296875E-5</v>
      </c>
      <c r="BJ3" s="2">
        <f t="shared" si="0"/>
        <v>2.5049721593296875E-5</v>
      </c>
      <c r="BK3" s="2">
        <f t="shared" si="0"/>
        <v>2.5049721593296875E-5</v>
      </c>
      <c r="BL3" s="2">
        <f t="shared" si="0"/>
        <v>2.5049721593296875E-5</v>
      </c>
      <c r="BM3" s="2">
        <f t="shared" si="0"/>
        <v>2.5049721593296875E-5</v>
      </c>
      <c r="BN3" s="2">
        <f t="shared" si="0"/>
        <v>2.5049721593296875E-5</v>
      </c>
      <c r="BO3" s="2">
        <f t="shared" si="0"/>
        <v>2.5049721593296875E-5</v>
      </c>
      <c r="BP3" s="2">
        <f t="shared" si="0"/>
        <v>2.5049721593296875E-5</v>
      </c>
      <c r="BQ3" s="2">
        <f t="shared" si="0"/>
        <v>2.5049721593296875E-5</v>
      </c>
      <c r="BR3" s="2">
        <f t="shared" si="0"/>
        <v>2.5049721593296875E-5</v>
      </c>
      <c r="BS3" s="2">
        <f t="shared" si="0"/>
        <v>2.5049721593296875E-5</v>
      </c>
      <c r="BT3" s="2">
        <f t="shared" si="0"/>
        <v>2.5049721593296875E-5</v>
      </c>
      <c r="BU3" s="2">
        <f t="shared" si="0"/>
        <v>2.5049721593296875E-5</v>
      </c>
      <c r="BV3" s="2">
        <f t="shared" si="0"/>
        <v>2.5049721593296875E-5</v>
      </c>
      <c r="BW3" s="2">
        <f t="shared" si="0"/>
        <v>2.5049721593296875E-5</v>
      </c>
      <c r="BX3" s="2">
        <f t="shared" si="0"/>
        <v>2.5049721593296875E-5</v>
      </c>
      <c r="BY3" s="2">
        <f t="shared" si="0"/>
        <v>2.5049721593296875E-5</v>
      </c>
      <c r="BZ3" s="2">
        <f t="shared" si="0"/>
        <v>2.5049721593296875E-5</v>
      </c>
      <c r="CA3" s="2">
        <f t="shared" si="0"/>
        <v>2.5049721593296875E-5</v>
      </c>
      <c r="CB3" s="2">
        <f t="shared" si="0"/>
        <v>2.5049721593296875E-5</v>
      </c>
      <c r="CC3" s="2">
        <f t="shared" si="0"/>
        <v>2.5049721593296875E-5</v>
      </c>
    </row>
    <row r="4" spans="1:81">
      <c r="A4" s="1" t="s">
        <v>6</v>
      </c>
      <c r="B4" s="4">
        <f t="shared" ref="B4:B8" si="3">B3</f>
        <v>5.0874923703678258E-5</v>
      </c>
      <c r="C4" s="4">
        <f t="shared" ref="C4:C8" si="4">C3</f>
        <v>5.0874923703678258E-5</v>
      </c>
      <c r="D4" s="4">
        <f t="shared" ref="D4:D8" si="5">D3</f>
        <v>5.0874923703678258E-5</v>
      </c>
      <c r="E4" s="4">
        <f t="shared" ref="E4:E8" si="6">E3</f>
        <v>5.0874923703678258E-5</v>
      </c>
      <c r="F4" s="4">
        <f t="shared" ref="F4:F8" si="7">F3</f>
        <v>5.0942959362366419E-5</v>
      </c>
      <c r="G4" s="4">
        <f t="shared" ref="G4:G8" si="8">G3</f>
        <v>4.6386880082869367E-5</v>
      </c>
      <c r="H4" s="4">
        <f t="shared" ref="H4:H8" si="9">H3</f>
        <v>4.2484069118739203E-5</v>
      </c>
      <c r="I4" s="4">
        <f t="shared" ref="I4:I8" si="10">I3</f>
        <v>3.9519478287382822E-5</v>
      </c>
      <c r="J4" s="4">
        <f t="shared" ref="J4:J8" si="11">J3</f>
        <v>3.6974440684603442E-5</v>
      </c>
      <c r="K4" s="4">
        <f t="shared" ref="K4:K8" si="12">K3</f>
        <v>3.5111439561512788E-5</v>
      </c>
      <c r="L4" s="4">
        <f t="shared" ref="L4:L8" si="13">L3</f>
        <v>3.385760956760225E-5</v>
      </c>
      <c r="M4" s="4">
        <f t="shared" ref="M4:M8" si="14">M3</f>
        <v>3.3038031864330969E-5</v>
      </c>
      <c r="N4" s="4">
        <f t="shared" ref="N4:N8" si="15">N3</f>
        <v>3.22835500073354E-5</v>
      </c>
      <c r="O4" s="4">
        <f t="shared" ref="O4:O8" si="16">O3</f>
        <v>3.1464182290665007E-5</v>
      </c>
      <c r="P4" s="4">
        <f t="shared" ref="P4:P8" si="17">P3</f>
        <v>3.0548430724186386E-5</v>
      </c>
      <c r="Q4" s="4">
        <f t="shared" ref="Q4:Q8" si="18">Q3</f>
        <v>2.9584382239503206E-5</v>
      </c>
      <c r="R4" s="4">
        <f t="shared" ref="R4:R8" si="19">R3</f>
        <v>2.8493501847882837E-5</v>
      </c>
      <c r="S4" s="4">
        <f t="shared" ref="S4:S8" si="20">S3</f>
        <v>2.7738600017685488E-5</v>
      </c>
      <c r="T4" s="4">
        <f t="shared" ref="T4:T8" si="21">T3</f>
        <v>2.7150007575392532E-5</v>
      </c>
      <c r="U4" s="4">
        <f t="shared" ref="U4:U8" si="22">U3</f>
        <v>2.6695806557668785E-5</v>
      </c>
      <c r="V4" s="4">
        <f t="shared" ref="V4:V8" si="23">V3</f>
        <v>2.6309851185234091E-5</v>
      </c>
      <c r="W4" s="4">
        <f t="shared" ref="W4:W8" si="24">W3</f>
        <v>2.595686370913903E-5</v>
      </c>
      <c r="X4" s="4">
        <f t="shared" ref="X4:X8" si="25">X3</f>
        <v>2.5619625228110672E-5</v>
      </c>
      <c r="Y4" s="4">
        <f t="shared" ref="Y4:Y8" si="26">Y3</f>
        <v>2.5265377832410276E-5</v>
      </c>
      <c r="Z4" s="4">
        <f t="shared" ref="Z4:Z8" si="27">Z3</f>
        <v>2.5025993107396373E-5</v>
      </c>
      <c r="AA4" s="4">
        <f t="shared" ref="AA4:AA8" si="28">AA3</f>
        <v>2.5030612812615939E-5</v>
      </c>
      <c r="AB4" s="4">
        <f t="shared" ref="AB4:AB8" si="29">AB3</f>
        <v>2.5035442504436393E-5</v>
      </c>
      <c r="AC4" s="4">
        <f t="shared" ref="AC4:AC8" si="30">AC3</f>
        <v>2.5040272196256851E-5</v>
      </c>
      <c r="AD4" s="4">
        <f t="shared" ref="AD4:AD8" si="31">AD3</f>
        <v>2.5044891901476417E-5</v>
      </c>
      <c r="AE4" s="4">
        <f t="shared" ref="AE4:AE8" si="32">AE3</f>
        <v>2.5049721593296875E-5</v>
      </c>
      <c r="AF4" s="2">
        <f t="shared" si="2"/>
        <v>2.5049721593296875E-5</v>
      </c>
      <c r="AG4" s="2">
        <f t="shared" si="2"/>
        <v>2.5049721593296875E-5</v>
      </c>
      <c r="AH4" s="2">
        <f t="shared" si="0"/>
        <v>2.5049721593296875E-5</v>
      </c>
      <c r="AI4" s="2">
        <f t="shared" si="0"/>
        <v>2.5049721593296875E-5</v>
      </c>
      <c r="AJ4" s="2">
        <f t="shared" si="0"/>
        <v>2.5049721593296875E-5</v>
      </c>
      <c r="AK4" s="2">
        <f t="shared" si="0"/>
        <v>2.5049721593296875E-5</v>
      </c>
      <c r="AL4" s="2">
        <f t="shared" si="0"/>
        <v>2.5049721593296875E-5</v>
      </c>
      <c r="AM4" s="2">
        <f t="shared" si="0"/>
        <v>2.5049721593296875E-5</v>
      </c>
      <c r="AN4" s="2">
        <f t="shared" si="0"/>
        <v>2.5049721593296875E-5</v>
      </c>
      <c r="AO4" s="2">
        <f t="shared" si="0"/>
        <v>2.5049721593296875E-5</v>
      </c>
      <c r="AP4" s="2">
        <f t="shared" si="0"/>
        <v>2.5049721593296875E-5</v>
      </c>
      <c r="AQ4" s="2">
        <f t="shared" si="0"/>
        <v>2.5049721593296875E-5</v>
      </c>
      <c r="AR4" s="2">
        <f t="shared" si="0"/>
        <v>2.5049721593296875E-5</v>
      </c>
      <c r="AS4" s="2">
        <f t="shared" si="0"/>
        <v>2.5049721593296875E-5</v>
      </c>
      <c r="AT4" s="2">
        <f t="shared" si="0"/>
        <v>2.5049721593296875E-5</v>
      </c>
      <c r="AU4" s="2">
        <f t="shared" si="0"/>
        <v>2.5049721593296875E-5</v>
      </c>
      <c r="AV4" s="2">
        <f t="shared" si="0"/>
        <v>2.5049721593296875E-5</v>
      </c>
      <c r="AW4" s="2">
        <f t="shared" si="0"/>
        <v>2.5049721593296875E-5</v>
      </c>
      <c r="AX4" s="2">
        <f t="shared" si="0"/>
        <v>2.5049721593296875E-5</v>
      </c>
      <c r="AY4" s="2">
        <f t="shared" si="0"/>
        <v>2.5049721593296875E-5</v>
      </c>
      <c r="AZ4" s="2">
        <f t="shared" si="0"/>
        <v>2.5049721593296875E-5</v>
      </c>
      <c r="BA4" s="2">
        <f t="shared" si="0"/>
        <v>2.5049721593296875E-5</v>
      </c>
      <c r="BB4" s="2">
        <f t="shared" si="0"/>
        <v>2.5049721593296875E-5</v>
      </c>
      <c r="BC4" s="2">
        <f t="shared" si="0"/>
        <v>2.5049721593296875E-5</v>
      </c>
      <c r="BD4" s="2">
        <f t="shared" si="0"/>
        <v>2.5049721593296875E-5</v>
      </c>
      <c r="BE4" s="2">
        <f t="shared" si="0"/>
        <v>2.5049721593296875E-5</v>
      </c>
      <c r="BF4" s="2">
        <f t="shared" si="0"/>
        <v>2.5049721593296875E-5</v>
      </c>
      <c r="BG4" s="2">
        <f t="shared" si="0"/>
        <v>2.5049721593296875E-5</v>
      </c>
      <c r="BH4" s="2">
        <f t="shared" si="0"/>
        <v>2.5049721593296875E-5</v>
      </c>
      <c r="BI4" s="2">
        <f t="shared" si="0"/>
        <v>2.5049721593296875E-5</v>
      </c>
      <c r="BJ4" s="2">
        <f t="shared" si="0"/>
        <v>2.5049721593296875E-5</v>
      </c>
      <c r="BK4" s="2">
        <f t="shared" si="0"/>
        <v>2.5049721593296875E-5</v>
      </c>
      <c r="BL4" s="2">
        <f t="shared" si="0"/>
        <v>2.5049721593296875E-5</v>
      </c>
      <c r="BM4" s="2">
        <f t="shared" si="0"/>
        <v>2.5049721593296875E-5</v>
      </c>
      <c r="BN4" s="2">
        <f t="shared" si="0"/>
        <v>2.5049721593296875E-5</v>
      </c>
      <c r="BO4" s="2">
        <f t="shared" si="0"/>
        <v>2.5049721593296875E-5</v>
      </c>
      <c r="BP4" s="2">
        <f t="shared" si="0"/>
        <v>2.5049721593296875E-5</v>
      </c>
      <c r="BQ4" s="2">
        <f t="shared" si="0"/>
        <v>2.5049721593296875E-5</v>
      </c>
      <c r="BR4" s="2">
        <f t="shared" si="0"/>
        <v>2.5049721593296875E-5</v>
      </c>
      <c r="BS4" s="2">
        <f t="shared" si="0"/>
        <v>2.5049721593296875E-5</v>
      </c>
      <c r="BT4" s="2">
        <f t="shared" si="0"/>
        <v>2.5049721593296875E-5</v>
      </c>
      <c r="BU4" s="2">
        <f t="shared" si="0"/>
        <v>2.5049721593296875E-5</v>
      </c>
      <c r="BV4" s="2">
        <f t="shared" si="0"/>
        <v>2.5049721593296875E-5</v>
      </c>
      <c r="BW4" s="2">
        <f t="shared" si="0"/>
        <v>2.5049721593296875E-5</v>
      </c>
      <c r="BX4" s="2">
        <f t="shared" si="0"/>
        <v>2.5049721593296875E-5</v>
      </c>
      <c r="BY4" s="2">
        <f t="shared" si="0"/>
        <v>2.5049721593296875E-5</v>
      </c>
      <c r="BZ4" s="2">
        <f t="shared" si="0"/>
        <v>2.5049721593296875E-5</v>
      </c>
      <c r="CA4" s="2">
        <f t="shared" si="0"/>
        <v>2.5049721593296875E-5</v>
      </c>
      <c r="CB4" s="2">
        <f t="shared" si="0"/>
        <v>2.5049721593296875E-5</v>
      </c>
      <c r="CC4" s="2">
        <f t="shared" si="0"/>
        <v>2.5049721593296875E-5</v>
      </c>
    </row>
    <row r="5" spans="1:81">
      <c r="A5" s="1" t="s">
        <v>7</v>
      </c>
      <c r="B5" s="4">
        <f t="shared" si="3"/>
        <v>5.0874923703678258E-5</v>
      </c>
      <c r="C5" s="4">
        <f t="shared" si="4"/>
        <v>5.0874923703678258E-5</v>
      </c>
      <c r="D5" s="4">
        <f t="shared" si="5"/>
        <v>5.0874923703678258E-5</v>
      </c>
      <c r="E5" s="4">
        <f t="shared" si="6"/>
        <v>5.0874923703678258E-5</v>
      </c>
      <c r="F5" s="4">
        <f t="shared" si="7"/>
        <v>5.0942959362366419E-5</v>
      </c>
      <c r="G5" s="4">
        <f t="shared" si="8"/>
        <v>4.6386880082869367E-5</v>
      </c>
      <c r="H5" s="4">
        <f t="shared" si="9"/>
        <v>4.2484069118739203E-5</v>
      </c>
      <c r="I5" s="4">
        <f t="shared" si="10"/>
        <v>3.9519478287382822E-5</v>
      </c>
      <c r="J5" s="4">
        <f t="shared" si="11"/>
        <v>3.6974440684603442E-5</v>
      </c>
      <c r="K5" s="4">
        <f t="shared" si="12"/>
        <v>3.5111439561512788E-5</v>
      </c>
      <c r="L5" s="4">
        <f t="shared" si="13"/>
        <v>3.385760956760225E-5</v>
      </c>
      <c r="M5" s="4">
        <f t="shared" si="14"/>
        <v>3.3038031864330969E-5</v>
      </c>
      <c r="N5" s="4">
        <f t="shared" si="15"/>
        <v>3.22835500073354E-5</v>
      </c>
      <c r="O5" s="4">
        <f t="shared" si="16"/>
        <v>3.1464182290665007E-5</v>
      </c>
      <c r="P5" s="4">
        <f t="shared" si="17"/>
        <v>3.0548430724186386E-5</v>
      </c>
      <c r="Q5" s="4">
        <f t="shared" si="18"/>
        <v>2.9584382239503206E-5</v>
      </c>
      <c r="R5" s="4">
        <f t="shared" si="19"/>
        <v>2.8493501847882837E-5</v>
      </c>
      <c r="S5" s="4">
        <f t="shared" si="20"/>
        <v>2.7738600017685488E-5</v>
      </c>
      <c r="T5" s="4">
        <f t="shared" si="21"/>
        <v>2.7150007575392532E-5</v>
      </c>
      <c r="U5" s="4">
        <f t="shared" si="22"/>
        <v>2.6695806557668785E-5</v>
      </c>
      <c r="V5" s="4">
        <f t="shared" si="23"/>
        <v>2.6309851185234091E-5</v>
      </c>
      <c r="W5" s="4">
        <f t="shared" si="24"/>
        <v>2.595686370913903E-5</v>
      </c>
      <c r="X5" s="4">
        <f t="shared" si="25"/>
        <v>2.5619625228110672E-5</v>
      </c>
      <c r="Y5" s="4">
        <f t="shared" si="26"/>
        <v>2.5265377832410276E-5</v>
      </c>
      <c r="Z5" s="4">
        <f t="shared" si="27"/>
        <v>2.5025993107396373E-5</v>
      </c>
      <c r="AA5" s="4">
        <f t="shared" si="28"/>
        <v>2.5030612812615939E-5</v>
      </c>
      <c r="AB5" s="4">
        <f t="shared" si="29"/>
        <v>2.5035442504436393E-5</v>
      </c>
      <c r="AC5" s="4">
        <f t="shared" si="30"/>
        <v>2.5040272196256851E-5</v>
      </c>
      <c r="AD5" s="4">
        <f t="shared" si="31"/>
        <v>2.5044891901476417E-5</v>
      </c>
      <c r="AE5" s="4">
        <f t="shared" si="32"/>
        <v>2.5049721593296875E-5</v>
      </c>
      <c r="AF5" s="2">
        <f t="shared" si="2"/>
        <v>2.5049721593296875E-5</v>
      </c>
      <c r="AG5" s="2">
        <f t="shared" si="2"/>
        <v>2.5049721593296875E-5</v>
      </c>
      <c r="AH5" s="2">
        <f t="shared" si="0"/>
        <v>2.5049721593296875E-5</v>
      </c>
      <c r="AI5" s="2">
        <f t="shared" si="0"/>
        <v>2.5049721593296875E-5</v>
      </c>
      <c r="AJ5" s="2">
        <f t="shared" si="0"/>
        <v>2.5049721593296875E-5</v>
      </c>
      <c r="AK5" s="2">
        <f t="shared" si="0"/>
        <v>2.5049721593296875E-5</v>
      </c>
      <c r="AL5" s="2">
        <f t="shared" si="0"/>
        <v>2.5049721593296875E-5</v>
      </c>
      <c r="AM5" s="2">
        <f t="shared" si="0"/>
        <v>2.5049721593296875E-5</v>
      </c>
      <c r="AN5" s="2">
        <f t="shared" si="0"/>
        <v>2.5049721593296875E-5</v>
      </c>
      <c r="AO5" s="2">
        <f t="shared" si="0"/>
        <v>2.5049721593296875E-5</v>
      </c>
      <c r="AP5" s="2">
        <f t="shared" si="0"/>
        <v>2.5049721593296875E-5</v>
      </c>
      <c r="AQ5" s="2">
        <f t="shared" si="0"/>
        <v>2.5049721593296875E-5</v>
      </c>
      <c r="AR5" s="2">
        <f t="shared" si="0"/>
        <v>2.5049721593296875E-5</v>
      </c>
      <c r="AS5" s="2">
        <f t="shared" si="0"/>
        <v>2.5049721593296875E-5</v>
      </c>
      <c r="AT5" s="2">
        <f t="shared" si="0"/>
        <v>2.5049721593296875E-5</v>
      </c>
      <c r="AU5" s="2">
        <f t="shared" si="0"/>
        <v>2.5049721593296875E-5</v>
      </c>
      <c r="AV5" s="2">
        <f t="shared" si="0"/>
        <v>2.5049721593296875E-5</v>
      </c>
      <c r="AW5" s="2">
        <f t="shared" si="0"/>
        <v>2.5049721593296875E-5</v>
      </c>
      <c r="AX5" s="2">
        <f t="shared" si="0"/>
        <v>2.5049721593296875E-5</v>
      </c>
      <c r="AY5" s="2">
        <f t="shared" si="0"/>
        <v>2.5049721593296875E-5</v>
      </c>
      <c r="AZ5" s="2">
        <f t="shared" si="0"/>
        <v>2.5049721593296875E-5</v>
      </c>
      <c r="BA5" s="2">
        <f t="shared" si="0"/>
        <v>2.5049721593296875E-5</v>
      </c>
      <c r="BB5" s="2">
        <f t="shared" si="0"/>
        <v>2.5049721593296875E-5</v>
      </c>
      <c r="BC5" s="2">
        <f t="shared" si="0"/>
        <v>2.5049721593296875E-5</v>
      </c>
      <c r="BD5" s="2">
        <f t="shared" si="0"/>
        <v>2.5049721593296875E-5</v>
      </c>
      <c r="BE5" s="2">
        <f t="shared" si="0"/>
        <v>2.5049721593296875E-5</v>
      </c>
      <c r="BF5" s="2">
        <f t="shared" si="0"/>
        <v>2.5049721593296875E-5</v>
      </c>
      <c r="BG5" s="2">
        <f t="shared" si="0"/>
        <v>2.5049721593296875E-5</v>
      </c>
      <c r="BH5" s="2">
        <f t="shared" si="0"/>
        <v>2.5049721593296875E-5</v>
      </c>
      <c r="BI5" s="2">
        <f t="shared" si="0"/>
        <v>2.5049721593296875E-5</v>
      </c>
      <c r="BJ5" s="2">
        <f t="shared" si="0"/>
        <v>2.5049721593296875E-5</v>
      </c>
      <c r="BK5" s="2">
        <f t="shared" si="0"/>
        <v>2.5049721593296875E-5</v>
      </c>
      <c r="BL5" s="2">
        <f t="shared" si="0"/>
        <v>2.5049721593296875E-5</v>
      </c>
      <c r="BM5" s="2">
        <f t="shared" si="0"/>
        <v>2.5049721593296875E-5</v>
      </c>
      <c r="BN5" s="2">
        <f t="shared" si="0"/>
        <v>2.5049721593296875E-5</v>
      </c>
      <c r="BO5" s="2">
        <f t="shared" si="0"/>
        <v>2.5049721593296875E-5</v>
      </c>
      <c r="BP5" s="2">
        <f t="shared" si="0"/>
        <v>2.5049721593296875E-5</v>
      </c>
      <c r="BQ5" s="2">
        <f t="shared" si="0"/>
        <v>2.5049721593296875E-5</v>
      </c>
      <c r="BR5" s="2">
        <f t="shared" si="0"/>
        <v>2.5049721593296875E-5</v>
      </c>
      <c r="BS5" s="2">
        <f t="shared" si="0"/>
        <v>2.5049721593296875E-5</v>
      </c>
      <c r="BT5" s="2">
        <f t="shared" si="0"/>
        <v>2.5049721593296875E-5</v>
      </c>
      <c r="BU5" s="2">
        <f t="shared" si="0"/>
        <v>2.5049721593296875E-5</v>
      </c>
      <c r="BV5" s="2">
        <f t="shared" si="0"/>
        <v>2.5049721593296875E-5</v>
      </c>
      <c r="BW5" s="2">
        <f t="shared" si="0"/>
        <v>2.5049721593296875E-5</v>
      </c>
      <c r="BX5" s="2">
        <f t="shared" si="0"/>
        <v>2.5049721593296875E-5</v>
      </c>
      <c r="BY5" s="2">
        <f t="shared" si="0"/>
        <v>2.5049721593296875E-5</v>
      </c>
      <c r="BZ5" s="2">
        <f t="shared" si="0"/>
        <v>2.5049721593296875E-5</v>
      </c>
      <c r="CA5" s="2">
        <f t="shared" si="0"/>
        <v>2.5049721593296875E-5</v>
      </c>
      <c r="CB5" s="2">
        <f t="shared" si="0"/>
        <v>2.5049721593296875E-5</v>
      </c>
      <c r="CC5" s="2">
        <f t="shared" si="0"/>
        <v>2.5049721593296875E-5</v>
      </c>
    </row>
    <row r="6" spans="1:81">
      <c r="A6" s="1" t="s">
        <v>8</v>
      </c>
      <c r="B6" s="4">
        <f t="shared" si="3"/>
        <v>5.0874923703678258E-5</v>
      </c>
      <c r="C6" s="4">
        <f t="shared" si="4"/>
        <v>5.0874923703678258E-5</v>
      </c>
      <c r="D6" s="4">
        <f t="shared" si="5"/>
        <v>5.0874923703678258E-5</v>
      </c>
      <c r="E6" s="4">
        <f t="shared" si="6"/>
        <v>5.0874923703678258E-5</v>
      </c>
      <c r="F6" s="4">
        <f t="shared" si="7"/>
        <v>5.0942959362366419E-5</v>
      </c>
      <c r="G6" s="4">
        <f t="shared" si="8"/>
        <v>4.6386880082869367E-5</v>
      </c>
      <c r="H6" s="4">
        <f t="shared" si="9"/>
        <v>4.2484069118739203E-5</v>
      </c>
      <c r="I6" s="4">
        <f t="shared" si="10"/>
        <v>3.9519478287382822E-5</v>
      </c>
      <c r="J6" s="4">
        <f t="shared" si="11"/>
        <v>3.6974440684603442E-5</v>
      </c>
      <c r="K6" s="4">
        <f t="shared" si="12"/>
        <v>3.5111439561512788E-5</v>
      </c>
      <c r="L6" s="4">
        <f t="shared" si="13"/>
        <v>3.385760956760225E-5</v>
      </c>
      <c r="M6" s="4">
        <f t="shared" si="14"/>
        <v>3.3038031864330969E-5</v>
      </c>
      <c r="N6" s="4">
        <f t="shared" si="15"/>
        <v>3.22835500073354E-5</v>
      </c>
      <c r="O6" s="4">
        <f t="shared" si="16"/>
        <v>3.1464182290665007E-5</v>
      </c>
      <c r="P6" s="4">
        <f t="shared" si="17"/>
        <v>3.0548430724186386E-5</v>
      </c>
      <c r="Q6" s="4">
        <f t="shared" si="18"/>
        <v>2.9584382239503206E-5</v>
      </c>
      <c r="R6" s="4">
        <f t="shared" si="19"/>
        <v>2.8493501847882837E-5</v>
      </c>
      <c r="S6" s="4">
        <f t="shared" si="20"/>
        <v>2.7738600017685488E-5</v>
      </c>
      <c r="T6" s="4">
        <f t="shared" si="21"/>
        <v>2.7150007575392532E-5</v>
      </c>
      <c r="U6" s="4">
        <f t="shared" si="22"/>
        <v>2.6695806557668785E-5</v>
      </c>
      <c r="V6" s="4">
        <f t="shared" si="23"/>
        <v>2.6309851185234091E-5</v>
      </c>
      <c r="W6" s="4">
        <f t="shared" si="24"/>
        <v>2.595686370913903E-5</v>
      </c>
      <c r="X6" s="4">
        <f t="shared" si="25"/>
        <v>2.5619625228110672E-5</v>
      </c>
      <c r="Y6" s="4">
        <f t="shared" si="26"/>
        <v>2.5265377832410276E-5</v>
      </c>
      <c r="Z6" s="4">
        <f t="shared" si="27"/>
        <v>2.5025993107396373E-5</v>
      </c>
      <c r="AA6" s="4">
        <f t="shared" si="28"/>
        <v>2.5030612812615939E-5</v>
      </c>
      <c r="AB6" s="4">
        <f t="shared" si="29"/>
        <v>2.5035442504436393E-5</v>
      </c>
      <c r="AC6" s="4">
        <f t="shared" si="30"/>
        <v>2.5040272196256851E-5</v>
      </c>
      <c r="AD6" s="4">
        <f t="shared" si="31"/>
        <v>2.5044891901476417E-5</v>
      </c>
      <c r="AE6" s="4">
        <f t="shared" si="32"/>
        <v>2.5049721593296875E-5</v>
      </c>
      <c r="AF6" s="2">
        <f t="shared" si="2"/>
        <v>2.5049721593296875E-5</v>
      </c>
      <c r="AG6" s="2">
        <f t="shared" si="2"/>
        <v>2.5049721593296875E-5</v>
      </c>
      <c r="AH6" s="2">
        <f t="shared" si="0"/>
        <v>2.5049721593296875E-5</v>
      </c>
      <c r="AI6" s="2">
        <f t="shared" si="0"/>
        <v>2.5049721593296875E-5</v>
      </c>
      <c r="AJ6" s="2">
        <f t="shared" si="0"/>
        <v>2.5049721593296875E-5</v>
      </c>
      <c r="AK6" s="2">
        <f t="shared" si="0"/>
        <v>2.5049721593296875E-5</v>
      </c>
      <c r="AL6" s="2">
        <f t="shared" si="0"/>
        <v>2.5049721593296875E-5</v>
      </c>
      <c r="AM6" s="2">
        <f t="shared" si="0"/>
        <v>2.5049721593296875E-5</v>
      </c>
      <c r="AN6" s="2">
        <f t="shared" si="0"/>
        <v>2.5049721593296875E-5</v>
      </c>
      <c r="AO6" s="2">
        <f t="shared" si="0"/>
        <v>2.5049721593296875E-5</v>
      </c>
      <c r="AP6" s="2">
        <f t="shared" si="0"/>
        <v>2.5049721593296875E-5</v>
      </c>
      <c r="AQ6" s="2">
        <f t="shared" si="0"/>
        <v>2.5049721593296875E-5</v>
      </c>
      <c r="AR6" s="2">
        <f t="shared" si="0"/>
        <v>2.5049721593296875E-5</v>
      </c>
      <c r="AS6" s="2">
        <f t="shared" si="0"/>
        <v>2.5049721593296875E-5</v>
      </c>
      <c r="AT6" s="2">
        <f t="shared" si="0"/>
        <v>2.5049721593296875E-5</v>
      </c>
      <c r="AU6" s="2">
        <f t="shared" si="0"/>
        <v>2.5049721593296875E-5</v>
      </c>
      <c r="AV6" s="2">
        <f t="shared" si="0"/>
        <v>2.5049721593296875E-5</v>
      </c>
      <c r="AW6" s="2">
        <f t="shared" si="0"/>
        <v>2.5049721593296875E-5</v>
      </c>
      <c r="AX6" s="2">
        <f t="shared" si="0"/>
        <v>2.5049721593296875E-5</v>
      </c>
      <c r="AY6" s="2">
        <f t="shared" si="0"/>
        <v>2.5049721593296875E-5</v>
      </c>
      <c r="AZ6" s="2">
        <f t="shared" si="0"/>
        <v>2.5049721593296875E-5</v>
      </c>
      <c r="BA6" s="2">
        <f t="shared" si="0"/>
        <v>2.5049721593296875E-5</v>
      </c>
      <c r="BB6" s="2">
        <f t="shared" si="0"/>
        <v>2.5049721593296875E-5</v>
      </c>
      <c r="BC6" s="2">
        <f t="shared" si="0"/>
        <v>2.5049721593296875E-5</v>
      </c>
      <c r="BD6" s="2">
        <f t="shared" si="0"/>
        <v>2.5049721593296875E-5</v>
      </c>
      <c r="BE6" s="2">
        <f t="shared" si="0"/>
        <v>2.5049721593296875E-5</v>
      </c>
      <c r="BF6" s="2">
        <f t="shared" si="0"/>
        <v>2.5049721593296875E-5</v>
      </c>
      <c r="BG6" s="2">
        <f t="shared" si="0"/>
        <v>2.5049721593296875E-5</v>
      </c>
      <c r="BH6" s="2">
        <f t="shared" si="0"/>
        <v>2.5049721593296875E-5</v>
      </c>
      <c r="BI6" s="2">
        <f t="shared" si="0"/>
        <v>2.5049721593296875E-5</v>
      </c>
      <c r="BJ6" s="2">
        <f t="shared" si="0"/>
        <v>2.5049721593296875E-5</v>
      </c>
      <c r="BK6" s="2">
        <f t="shared" si="0"/>
        <v>2.5049721593296875E-5</v>
      </c>
      <c r="BL6" s="2">
        <f t="shared" si="0"/>
        <v>2.5049721593296875E-5</v>
      </c>
      <c r="BM6" s="2">
        <f t="shared" si="0"/>
        <v>2.5049721593296875E-5</v>
      </c>
      <c r="BN6" s="2">
        <f t="shared" si="0"/>
        <v>2.5049721593296875E-5</v>
      </c>
      <c r="BO6" s="2">
        <f t="shared" si="0"/>
        <v>2.5049721593296875E-5</v>
      </c>
      <c r="BP6" s="2">
        <f t="shared" si="0"/>
        <v>2.5049721593296875E-5</v>
      </c>
      <c r="BQ6" s="2">
        <f t="shared" si="0"/>
        <v>2.5049721593296875E-5</v>
      </c>
      <c r="BR6" s="2">
        <f t="shared" si="0"/>
        <v>2.5049721593296875E-5</v>
      </c>
      <c r="BS6" s="2">
        <f t="shared" si="0"/>
        <v>2.5049721593296875E-5</v>
      </c>
      <c r="BT6" s="2">
        <f t="shared" si="0"/>
        <v>2.5049721593296875E-5</v>
      </c>
      <c r="BU6" s="2">
        <f t="shared" si="0"/>
        <v>2.5049721593296875E-5</v>
      </c>
      <c r="BV6" s="2">
        <f t="shared" si="0"/>
        <v>2.5049721593296875E-5</v>
      </c>
      <c r="BW6" s="2">
        <f t="shared" si="0"/>
        <v>2.5049721593296875E-5</v>
      </c>
      <c r="BX6" s="2">
        <f t="shared" si="0"/>
        <v>2.5049721593296875E-5</v>
      </c>
      <c r="BY6" s="2">
        <f t="shared" si="0"/>
        <v>2.5049721593296875E-5</v>
      </c>
      <c r="BZ6" s="2">
        <f t="shared" si="0"/>
        <v>2.5049721593296875E-5</v>
      </c>
      <c r="CA6" s="2">
        <f t="shared" si="0"/>
        <v>2.5049721593296875E-5</v>
      </c>
      <c r="CB6" s="2">
        <f t="shared" si="0"/>
        <v>2.5049721593296875E-5</v>
      </c>
      <c r="CC6" s="2">
        <f t="shared" si="0"/>
        <v>2.5049721593296875E-5</v>
      </c>
    </row>
    <row r="7" spans="1:81">
      <c r="A7" s="1" t="s">
        <v>9</v>
      </c>
      <c r="B7" s="4">
        <f t="shared" si="3"/>
        <v>5.0874923703678258E-5</v>
      </c>
      <c r="C7" s="4">
        <f t="shared" si="4"/>
        <v>5.0874923703678258E-5</v>
      </c>
      <c r="D7" s="4">
        <f t="shared" si="5"/>
        <v>5.0874923703678258E-5</v>
      </c>
      <c r="E7" s="4">
        <f t="shared" si="6"/>
        <v>5.0874923703678258E-5</v>
      </c>
      <c r="F7" s="4">
        <f t="shared" si="7"/>
        <v>5.0942959362366419E-5</v>
      </c>
      <c r="G7" s="4">
        <f t="shared" si="8"/>
        <v>4.6386880082869367E-5</v>
      </c>
      <c r="H7" s="4">
        <f t="shared" si="9"/>
        <v>4.2484069118739203E-5</v>
      </c>
      <c r="I7" s="4">
        <f t="shared" si="10"/>
        <v>3.9519478287382822E-5</v>
      </c>
      <c r="J7" s="4">
        <f t="shared" si="11"/>
        <v>3.6974440684603442E-5</v>
      </c>
      <c r="K7" s="4">
        <f t="shared" si="12"/>
        <v>3.5111439561512788E-5</v>
      </c>
      <c r="L7" s="4">
        <f t="shared" si="13"/>
        <v>3.385760956760225E-5</v>
      </c>
      <c r="M7" s="4">
        <f t="shared" si="14"/>
        <v>3.3038031864330969E-5</v>
      </c>
      <c r="N7" s="4">
        <f t="shared" si="15"/>
        <v>3.22835500073354E-5</v>
      </c>
      <c r="O7" s="4">
        <f t="shared" si="16"/>
        <v>3.1464182290665007E-5</v>
      </c>
      <c r="P7" s="4">
        <f t="shared" si="17"/>
        <v>3.0548430724186386E-5</v>
      </c>
      <c r="Q7" s="4">
        <f t="shared" si="18"/>
        <v>2.9584382239503206E-5</v>
      </c>
      <c r="R7" s="4">
        <f t="shared" si="19"/>
        <v>2.8493501847882837E-5</v>
      </c>
      <c r="S7" s="4">
        <f t="shared" si="20"/>
        <v>2.7738600017685488E-5</v>
      </c>
      <c r="T7" s="4">
        <f t="shared" si="21"/>
        <v>2.7150007575392532E-5</v>
      </c>
      <c r="U7" s="4">
        <f t="shared" si="22"/>
        <v>2.6695806557668785E-5</v>
      </c>
      <c r="V7" s="4">
        <f t="shared" si="23"/>
        <v>2.6309851185234091E-5</v>
      </c>
      <c r="W7" s="4">
        <f t="shared" si="24"/>
        <v>2.595686370913903E-5</v>
      </c>
      <c r="X7" s="4">
        <f t="shared" si="25"/>
        <v>2.5619625228110672E-5</v>
      </c>
      <c r="Y7" s="4">
        <f t="shared" si="26"/>
        <v>2.5265377832410276E-5</v>
      </c>
      <c r="Z7" s="4">
        <f t="shared" si="27"/>
        <v>2.5025993107396373E-5</v>
      </c>
      <c r="AA7" s="4">
        <f t="shared" si="28"/>
        <v>2.5030612812615939E-5</v>
      </c>
      <c r="AB7" s="4">
        <f t="shared" si="29"/>
        <v>2.5035442504436393E-5</v>
      </c>
      <c r="AC7" s="4">
        <f t="shared" si="30"/>
        <v>2.5040272196256851E-5</v>
      </c>
      <c r="AD7" s="4">
        <f t="shared" si="31"/>
        <v>2.5044891901476417E-5</v>
      </c>
      <c r="AE7" s="4">
        <f t="shared" si="32"/>
        <v>2.5049721593296875E-5</v>
      </c>
      <c r="AF7" s="2">
        <f t="shared" si="2"/>
        <v>2.5049721593296875E-5</v>
      </c>
      <c r="AG7" s="2">
        <f t="shared" si="2"/>
        <v>2.5049721593296875E-5</v>
      </c>
      <c r="AH7" s="2">
        <f t="shared" si="0"/>
        <v>2.5049721593296875E-5</v>
      </c>
      <c r="AI7" s="2">
        <f t="shared" si="0"/>
        <v>2.5049721593296875E-5</v>
      </c>
      <c r="AJ7" s="2">
        <f t="shared" si="0"/>
        <v>2.5049721593296875E-5</v>
      </c>
      <c r="AK7" s="2">
        <f t="shared" si="0"/>
        <v>2.5049721593296875E-5</v>
      </c>
      <c r="AL7" s="2">
        <f t="shared" si="0"/>
        <v>2.5049721593296875E-5</v>
      </c>
      <c r="AM7" s="2">
        <f t="shared" si="0"/>
        <v>2.5049721593296875E-5</v>
      </c>
      <c r="AN7" s="2">
        <f t="shared" si="0"/>
        <v>2.5049721593296875E-5</v>
      </c>
      <c r="AO7" s="2">
        <f t="shared" si="0"/>
        <v>2.5049721593296875E-5</v>
      </c>
      <c r="AP7" s="2">
        <f t="shared" si="0"/>
        <v>2.5049721593296875E-5</v>
      </c>
      <c r="AQ7" s="2">
        <f t="shared" si="0"/>
        <v>2.5049721593296875E-5</v>
      </c>
      <c r="AR7" s="2">
        <f t="shared" si="0"/>
        <v>2.5049721593296875E-5</v>
      </c>
      <c r="AS7" s="2">
        <f t="shared" si="0"/>
        <v>2.5049721593296875E-5</v>
      </c>
      <c r="AT7" s="2">
        <f t="shared" si="0"/>
        <v>2.5049721593296875E-5</v>
      </c>
      <c r="AU7" s="2">
        <f t="shared" si="0"/>
        <v>2.5049721593296875E-5</v>
      </c>
      <c r="AV7" s="2">
        <f t="shared" si="0"/>
        <v>2.5049721593296875E-5</v>
      </c>
      <c r="AW7" s="2">
        <f t="shared" si="0"/>
        <v>2.5049721593296875E-5</v>
      </c>
      <c r="AX7" s="2">
        <f t="shared" ref="AX7:CC7" si="33">AW7</f>
        <v>2.5049721593296875E-5</v>
      </c>
      <c r="AY7" s="2">
        <f t="shared" si="33"/>
        <v>2.5049721593296875E-5</v>
      </c>
      <c r="AZ7" s="2">
        <f t="shared" si="33"/>
        <v>2.5049721593296875E-5</v>
      </c>
      <c r="BA7" s="2">
        <f t="shared" si="33"/>
        <v>2.5049721593296875E-5</v>
      </c>
      <c r="BB7" s="2">
        <f t="shared" si="33"/>
        <v>2.5049721593296875E-5</v>
      </c>
      <c r="BC7" s="2">
        <f t="shared" si="33"/>
        <v>2.5049721593296875E-5</v>
      </c>
      <c r="BD7" s="2">
        <f t="shared" si="33"/>
        <v>2.5049721593296875E-5</v>
      </c>
      <c r="BE7" s="2">
        <f t="shared" si="33"/>
        <v>2.5049721593296875E-5</v>
      </c>
      <c r="BF7" s="2">
        <f t="shared" si="33"/>
        <v>2.5049721593296875E-5</v>
      </c>
      <c r="BG7" s="2">
        <f t="shared" si="33"/>
        <v>2.5049721593296875E-5</v>
      </c>
      <c r="BH7" s="2">
        <f t="shared" si="33"/>
        <v>2.5049721593296875E-5</v>
      </c>
      <c r="BI7" s="2">
        <f t="shared" si="33"/>
        <v>2.5049721593296875E-5</v>
      </c>
      <c r="BJ7" s="2">
        <f t="shared" si="33"/>
        <v>2.5049721593296875E-5</v>
      </c>
      <c r="BK7" s="2">
        <f t="shared" si="33"/>
        <v>2.5049721593296875E-5</v>
      </c>
      <c r="BL7" s="2">
        <f t="shared" si="33"/>
        <v>2.5049721593296875E-5</v>
      </c>
      <c r="BM7" s="2">
        <f t="shared" si="33"/>
        <v>2.5049721593296875E-5</v>
      </c>
      <c r="BN7" s="2">
        <f t="shared" si="33"/>
        <v>2.5049721593296875E-5</v>
      </c>
      <c r="BO7" s="2">
        <f t="shared" si="33"/>
        <v>2.5049721593296875E-5</v>
      </c>
      <c r="BP7" s="2">
        <f t="shared" si="33"/>
        <v>2.5049721593296875E-5</v>
      </c>
      <c r="BQ7" s="2">
        <f t="shared" si="33"/>
        <v>2.5049721593296875E-5</v>
      </c>
      <c r="BR7" s="2">
        <f t="shared" si="33"/>
        <v>2.5049721593296875E-5</v>
      </c>
      <c r="BS7" s="2">
        <f t="shared" si="33"/>
        <v>2.5049721593296875E-5</v>
      </c>
      <c r="BT7" s="2">
        <f t="shared" si="33"/>
        <v>2.5049721593296875E-5</v>
      </c>
      <c r="BU7" s="2">
        <f t="shared" si="33"/>
        <v>2.5049721593296875E-5</v>
      </c>
      <c r="BV7" s="2">
        <f t="shared" si="33"/>
        <v>2.5049721593296875E-5</v>
      </c>
      <c r="BW7" s="2">
        <f t="shared" si="33"/>
        <v>2.5049721593296875E-5</v>
      </c>
      <c r="BX7" s="2">
        <f t="shared" si="33"/>
        <v>2.5049721593296875E-5</v>
      </c>
      <c r="BY7" s="2">
        <f t="shared" si="33"/>
        <v>2.5049721593296875E-5</v>
      </c>
      <c r="BZ7" s="2">
        <f t="shared" si="33"/>
        <v>2.5049721593296875E-5</v>
      </c>
      <c r="CA7" s="2">
        <f t="shared" si="33"/>
        <v>2.5049721593296875E-5</v>
      </c>
      <c r="CB7" s="2">
        <f t="shared" si="33"/>
        <v>2.5049721593296875E-5</v>
      </c>
      <c r="CC7" s="2">
        <f t="shared" si="33"/>
        <v>2.5049721593296875E-5</v>
      </c>
    </row>
    <row r="8" spans="1:81">
      <c r="A8" s="1" t="s">
        <v>10</v>
      </c>
      <c r="B8" s="4">
        <f t="shared" si="3"/>
        <v>5.0874923703678258E-5</v>
      </c>
      <c r="C8" s="4">
        <f t="shared" si="4"/>
        <v>5.0874923703678258E-5</v>
      </c>
      <c r="D8" s="4">
        <f t="shared" si="5"/>
        <v>5.0874923703678258E-5</v>
      </c>
      <c r="E8" s="4">
        <f t="shared" si="6"/>
        <v>5.0874923703678258E-5</v>
      </c>
      <c r="F8" s="4">
        <f t="shared" si="7"/>
        <v>5.0942959362366419E-5</v>
      </c>
      <c r="G8" s="4">
        <f t="shared" si="8"/>
        <v>4.6386880082869367E-5</v>
      </c>
      <c r="H8" s="4">
        <f t="shared" si="9"/>
        <v>4.2484069118739203E-5</v>
      </c>
      <c r="I8" s="4">
        <f t="shared" si="10"/>
        <v>3.9519478287382822E-5</v>
      </c>
      <c r="J8" s="4">
        <f t="shared" si="11"/>
        <v>3.6974440684603442E-5</v>
      </c>
      <c r="K8" s="4">
        <f t="shared" si="12"/>
        <v>3.5111439561512788E-5</v>
      </c>
      <c r="L8" s="4">
        <f t="shared" si="13"/>
        <v>3.385760956760225E-5</v>
      </c>
      <c r="M8" s="4">
        <f t="shared" si="14"/>
        <v>3.3038031864330969E-5</v>
      </c>
      <c r="N8" s="4">
        <f t="shared" si="15"/>
        <v>3.22835500073354E-5</v>
      </c>
      <c r="O8" s="4">
        <f t="shared" si="16"/>
        <v>3.1464182290665007E-5</v>
      </c>
      <c r="P8" s="4">
        <f t="shared" si="17"/>
        <v>3.0548430724186386E-5</v>
      </c>
      <c r="Q8" s="4">
        <f t="shared" si="18"/>
        <v>2.9584382239503206E-5</v>
      </c>
      <c r="R8" s="4">
        <f t="shared" si="19"/>
        <v>2.8493501847882837E-5</v>
      </c>
      <c r="S8" s="4">
        <f t="shared" si="20"/>
        <v>2.7738600017685488E-5</v>
      </c>
      <c r="T8" s="4">
        <f t="shared" si="21"/>
        <v>2.7150007575392532E-5</v>
      </c>
      <c r="U8" s="4">
        <f t="shared" si="22"/>
        <v>2.6695806557668785E-5</v>
      </c>
      <c r="V8" s="4">
        <f t="shared" si="23"/>
        <v>2.6309851185234091E-5</v>
      </c>
      <c r="W8" s="4">
        <f t="shared" si="24"/>
        <v>2.595686370913903E-5</v>
      </c>
      <c r="X8" s="4">
        <f t="shared" si="25"/>
        <v>2.5619625228110672E-5</v>
      </c>
      <c r="Y8" s="4">
        <f t="shared" si="26"/>
        <v>2.5265377832410276E-5</v>
      </c>
      <c r="Z8" s="4">
        <f t="shared" si="27"/>
        <v>2.5025993107396373E-5</v>
      </c>
      <c r="AA8" s="4">
        <f t="shared" si="28"/>
        <v>2.5030612812615939E-5</v>
      </c>
      <c r="AB8" s="4">
        <f t="shared" si="29"/>
        <v>2.5035442504436393E-5</v>
      </c>
      <c r="AC8" s="4">
        <f t="shared" si="30"/>
        <v>2.5040272196256851E-5</v>
      </c>
      <c r="AD8" s="4">
        <f t="shared" si="31"/>
        <v>2.5044891901476417E-5</v>
      </c>
      <c r="AE8" s="4">
        <f t="shared" si="32"/>
        <v>2.5049721593296875E-5</v>
      </c>
      <c r="AF8" s="2">
        <f t="shared" si="2"/>
        <v>2.5049721593296875E-5</v>
      </c>
      <c r="AG8" s="2">
        <f t="shared" si="2"/>
        <v>2.5049721593296875E-5</v>
      </c>
      <c r="AH8" s="2">
        <f t="shared" si="2"/>
        <v>2.5049721593296875E-5</v>
      </c>
      <c r="AI8" s="2">
        <f t="shared" si="2"/>
        <v>2.5049721593296875E-5</v>
      </c>
      <c r="AJ8" s="2">
        <f t="shared" si="2"/>
        <v>2.5049721593296875E-5</v>
      </c>
      <c r="AK8" s="2">
        <f t="shared" si="2"/>
        <v>2.5049721593296875E-5</v>
      </c>
      <c r="AL8" s="2">
        <f t="shared" si="2"/>
        <v>2.5049721593296875E-5</v>
      </c>
      <c r="AM8" s="2">
        <f t="shared" si="2"/>
        <v>2.5049721593296875E-5</v>
      </c>
      <c r="AN8" s="2">
        <f t="shared" si="2"/>
        <v>2.5049721593296875E-5</v>
      </c>
      <c r="AO8" s="2">
        <f t="shared" si="2"/>
        <v>2.5049721593296875E-5</v>
      </c>
      <c r="AP8" s="2">
        <f t="shared" si="2"/>
        <v>2.5049721593296875E-5</v>
      </c>
      <c r="AQ8" s="2">
        <f t="shared" si="2"/>
        <v>2.5049721593296875E-5</v>
      </c>
      <c r="AR8" s="2">
        <f t="shared" si="2"/>
        <v>2.5049721593296875E-5</v>
      </c>
      <c r="AS8" s="2">
        <f t="shared" si="2"/>
        <v>2.5049721593296875E-5</v>
      </c>
      <c r="AT8" s="2">
        <f t="shared" si="2"/>
        <v>2.5049721593296875E-5</v>
      </c>
      <c r="AU8" s="2">
        <f t="shared" si="2"/>
        <v>2.5049721593296875E-5</v>
      </c>
      <c r="AV8" s="2">
        <f t="shared" ref="AF8:CC9" si="34">AU8</f>
        <v>2.5049721593296875E-5</v>
      </c>
      <c r="AW8" s="2">
        <f t="shared" si="34"/>
        <v>2.5049721593296875E-5</v>
      </c>
      <c r="AX8" s="2">
        <f t="shared" si="34"/>
        <v>2.5049721593296875E-5</v>
      </c>
      <c r="AY8" s="2">
        <f t="shared" si="34"/>
        <v>2.5049721593296875E-5</v>
      </c>
      <c r="AZ8" s="2">
        <f t="shared" si="34"/>
        <v>2.5049721593296875E-5</v>
      </c>
      <c r="BA8" s="2">
        <f t="shared" si="34"/>
        <v>2.5049721593296875E-5</v>
      </c>
      <c r="BB8" s="2">
        <f t="shared" si="34"/>
        <v>2.5049721593296875E-5</v>
      </c>
      <c r="BC8" s="2">
        <f t="shared" si="34"/>
        <v>2.5049721593296875E-5</v>
      </c>
      <c r="BD8" s="2">
        <f t="shared" si="34"/>
        <v>2.5049721593296875E-5</v>
      </c>
      <c r="BE8" s="2">
        <f t="shared" si="34"/>
        <v>2.5049721593296875E-5</v>
      </c>
      <c r="BF8" s="2">
        <f t="shared" si="34"/>
        <v>2.5049721593296875E-5</v>
      </c>
      <c r="BG8" s="2">
        <f t="shared" si="34"/>
        <v>2.5049721593296875E-5</v>
      </c>
      <c r="BH8" s="2">
        <f t="shared" si="34"/>
        <v>2.5049721593296875E-5</v>
      </c>
      <c r="BI8" s="2">
        <f t="shared" si="34"/>
        <v>2.5049721593296875E-5</v>
      </c>
      <c r="BJ8" s="2">
        <f t="shared" si="34"/>
        <v>2.5049721593296875E-5</v>
      </c>
      <c r="BK8" s="2">
        <f t="shared" si="34"/>
        <v>2.5049721593296875E-5</v>
      </c>
      <c r="BL8" s="2">
        <f t="shared" si="34"/>
        <v>2.5049721593296875E-5</v>
      </c>
      <c r="BM8" s="2">
        <f t="shared" si="34"/>
        <v>2.5049721593296875E-5</v>
      </c>
      <c r="BN8" s="2">
        <f t="shared" si="34"/>
        <v>2.5049721593296875E-5</v>
      </c>
      <c r="BO8" s="2">
        <f t="shared" si="34"/>
        <v>2.5049721593296875E-5</v>
      </c>
      <c r="BP8" s="2">
        <f t="shared" si="34"/>
        <v>2.5049721593296875E-5</v>
      </c>
      <c r="BQ8" s="2">
        <f t="shared" si="34"/>
        <v>2.5049721593296875E-5</v>
      </c>
      <c r="BR8" s="2">
        <f t="shared" si="34"/>
        <v>2.5049721593296875E-5</v>
      </c>
      <c r="BS8" s="2">
        <f t="shared" si="34"/>
        <v>2.5049721593296875E-5</v>
      </c>
      <c r="BT8" s="2">
        <f t="shared" si="34"/>
        <v>2.5049721593296875E-5</v>
      </c>
      <c r="BU8" s="2">
        <f t="shared" si="34"/>
        <v>2.5049721593296875E-5</v>
      </c>
      <c r="BV8" s="2">
        <f t="shared" si="34"/>
        <v>2.5049721593296875E-5</v>
      </c>
      <c r="BW8" s="2">
        <f t="shared" si="34"/>
        <v>2.5049721593296875E-5</v>
      </c>
      <c r="BX8" s="2">
        <f t="shared" si="34"/>
        <v>2.5049721593296875E-5</v>
      </c>
      <c r="BY8" s="2">
        <f t="shared" si="34"/>
        <v>2.5049721593296875E-5</v>
      </c>
      <c r="BZ8" s="2">
        <f t="shared" si="34"/>
        <v>2.5049721593296875E-5</v>
      </c>
      <c r="CA8" s="2">
        <f t="shared" si="34"/>
        <v>2.5049721593296875E-5</v>
      </c>
      <c r="CB8" s="2">
        <f t="shared" si="34"/>
        <v>2.5049721593296875E-5</v>
      </c>
      <c r="CC8" s="2">
        <f t="shared" si="34"/>
        <v>2.5049721593296875E-5</v>
      </c>
    </row>
    <row r="9" spans="1:81">
      <c r="A9" s="1" t="s">
        <v>11</v>
      </c>
      <c r="B9" s="4">
        <f t="shared" ref="B9" si="35">B8</f>
        <v>5.0874923703678258E-5</v>
      </c>
      <c r="C9" s="4">
        <f t="shared" ref="C9" si="36">C8</f>
        <v>5.0874923703678258E-5</v>
      </c>
      <c r="D9" s="4">
        <f t="shared" ref="D9" si="37">D8</f>
        <v>5.0874923703678258E-5</v>
      </c>
      <c r="E9" s="4">
        <f t="shared" ref="E9" si="38">E8</f>
        <v>5.0874923703678258E-5</v>
      </c>
      <c r="F9" s="4">
        <f t="shared" ref="F9" si="39">F8</f>
        <v>5.0942959362366419E-5</v>
      </c>
      <c r="G9" s="4">
        <f t="shared" ref="G9" si="40">G8</f>
        <v>4.6386880082869367E-5</v>
      </c>
      <c r="H9" s="4">
        <f t="shared" ref="H9" si="41">H8</f>
        <v>4.2484069118739203E-5</v>
      </c>
      <c r="I9" s="4">
        <f t="shared" ref="I9" si="42">I8</f>
        <v>3.9519478287382822E-5</v>
      </c>
      <c r="J9" s="4">
        <f t="shared" ref="J9" si="43">J8</f>
        <v>3.6974440684603442E-5</v>
      </c>
      <c r="K9" s="4">
        <f t="shared" ref="K9" si="44">K8</f>
        <v>3.5111439561512788E-5</v>
      </c>
      <c r="L9" s="4">
        <f t="shared" ref="L9" si="45">L8</f>
        <v>3.385760956760225E-5</v>
      </c>
      <c r="M9" s="4">
        <f t="shared" ref="M9" si="46">M8</f>
        <v>3.3038031864330969E-5</v>
      </c>
      <c r="N9" s="4">
        <f t="shared" ref="N9" si="47">N8</f>
        <v>3.22835500073354E-5</v>
      </c>
      <c r="O9" s="4">
        <f t="shared" ref="O9" si="48">O8</f>
        <v>3.1464182290665007E-5</v>
      </c>
      <c r="P9" s="4">
        <f t="shared" ref="P9" si="49">P8</f>
        <v>3.0548430724186386E-5</v>
      </c>
      <c r="Q9" s="4">
        <f t="shared" ref="Q9" si="50">Q8</f>
        <v>2.9584382239503206E-5</v>
      </c>
      <c r="R9" s="4">
        <f t="shared" ref="R9" si="51">R8</f>
        <v>2.8493501847882837E-5</v>
      </c>
      <c r="S9" s="4">
        <f t="shared" ref="S9" si="52">S8</f>
        <v>2.7738600017685488E-5</v>
      </c>
      <c r="T9" s="4">
        <f t="shared" ref="T9" si="53">T8</f>
        <v>2.7150007575392532E-5</v>
      </c>
      <c r="U9" s="4">
        <f t="shared" ref="U9" si="54">U8</f>
        <v>2.6695806557668785E-5</v>
      </c>
      <c r="V9" s="4">
        <f t="shared" ref="V9" si="55">V8</f>
        <v>2.6309851185234091E-5</v>
      </c>
      <c r="W9" s="4">
        <f t="shared" ref="W9" si="56">W8</f>
        <v>2.595686370913903E-5</v>
      </c>
      <c r="X9" s="4">
        <f t="shared" ref="X9" si="57">X8</f>
        <v>2.5619625228110672E-5</v>
      </c>
      <c r="Y9" s="4">
        <f t="shared" ref="Y9" si="58">Y8</f>
        <v>2.5265377832410276E-5</v>
      </c>
      <c r="Z9" s="4">
        <f t="shared" ref="Z9" si="59">Z8</f>
        <v>2.5025993107396373E-5</v>
      </c>
      <c r="AA9" s="4">
        <f t="shared" ref="AA9" si="60">AA8</f>
        <v>2.5030612812615939E-5</v>
      </c>
      <c r="AB9" s="4">
        <f t="shared" ref="AB9" si="61">AB8</f>
        <v>2.5035442504436393E-5</v>
      </c>
      <c r="AC9" s="4">
        <f t="shared" ref="AC9" si="62">AC8</f>
        <v>2.5040272196256851E-5</v>
      </c>
      <c r="AD9" s="4">
        <f t="shared" ref="AD9" si="63">AD8</f>
        <v>2.5044891901476417E-5</v>
      </c>
      <c r="AE9" s="4">
        <f t="shared" ref="AE9" si="64">AE8</f>
        <v>2.5049721593296875E-5</v>
      </c>
      <c r="AF9" s="2">
        <f t="shared" si="34"/>
        <v>2.5049721593296875E-5</v>
      </c>
      <c r="AG9" s="2">
        <f t="shared" si="34"/>
        <v>2.5049721593296875E-5</v>
      </c>
      <c r="AH9" s="2">
        <f t="shared" si="34"/>
        <v>2.5049721593296875E-5</v>
      </c>
      <c r="AI9" s="2">
        <f t="shared" si="34"/>
        <v>2.5049721593296875E-5</v>
      </c>
      <c r="AJ9" s="2">
        <f t="shared" si="34"/>
        <v>2.5049721593296875E-5</v>
      </c>
      <c r="AK9" s="2">
        <f t="shared" si="34"/>
        <v>2.5049721593296875E-5</v>
      </c>
      <c r="AL9" s="2">
        <f t="shared" si="34"/>
        <v>2.5049721593296875E-5</v>
      </c>
      <c r="AM9" s="2">
        <f t="shared" si="34"/>
        <v>2.5049721593296875E-5</v>
      </c>
      <c r="AN9" s="2">
        <f t="shared" si="34"/>
        <v>2.5049721593296875E-5</v>
      </c>
      <c r="AO9" s="2">
        <f t="shared" si="34"/>
        <v>2.5049721593296875E-5</v>
      </c>
      <c r="AP9" s="2">
        <f t="shared" si="34"/>
        <v>2.5049721593296875E-5</v>
      </c>
      <c r="AQ9" s="2">
        <f t="shared" si="34"/>
        <v>2.5049721593296875E-5</v>
      </c>
      <c r="AR9" s="2">
        <f t="shared" si="34"/>
        <v>2.5049721593296875E-5</v>
      </c>
      <c r="AS9" s="2">
        <f t="shared" si="34"/>
        <v>2.5049721593296875E-5</v>
      </c>
      <c r="AT9" s="2">
        <f t="shared" si="34"/>
        <v>2.5049721593296875E-5</v>
      </c>
      <c r="AU9" s="2">
        <f t="shared" si="34"/>
        <v>2.5049721593296875E-5</v>
      </c>
      <c r="AV9" s="2">
        <f t="shared" si="34"/>
        <v>2.5049721593296875E-5</v>
      </c>
      <c r="AW9" s="2">
        <f t="shared" si="34"/>
        <v>2.5049721593296875E-5</v>
      </c>
      <c r="AX9" s="2">
        <f t="shared" si="34"/>
        <v>2.5049721593296875E-5</v>
      </c>
      <c r="AY9" s="2">
        <f t="shared" si="34"/>
        <v>2.5049721593296875E-5</v>
      </c>
      <c r="AZ9" s="2">
        <f t="shared" si="34"/>
        <v>2.5049721593296875E-5</v>
      </c>
      <c r="BA9" s="2">
        <f t="shared" si="34"/>
        <v>2.5049721593296875E-5</v>
      </c>
      <c r="BB9" s="2">
        <f t="shared" si="34"/>
        <v>2.5049721593296875E-5</v>
      </c>
      <c r="BC9" s="2">
        <f t="shared" si="34"/>
        <v>2.5049721593296875E-5</v>
      </c>
      <c r="BD9" s="2">
        <f t="shared" si="34"/>
        <v>2.5049721593296875E-5</v>
      </c>
      <c r="BE9" s="2">
        <f t="shared" si="34"/>
        <v>2.5049721593296875E-5</v>
      </c>
      <c r="BF9" s="2">
        <f t="shared" si="34"/>
        <v>2.5049721593296875E-5</v>
      </c>
      <c r="BG9" s="2">
        <f t="shared" si="34"/>
        <v>2.5049721593296875E-5</v>
      </c>
      <c r="BH9" s="2">
        <f t="shared" si="34"/>
        <v>2.5049721593296875E-5</v>
      </c>
      <c r="BI9" s="2">
        <f t="shared" si="34"/>
        <v>2.5049721593296875E-5</v>
      </c>
      <c r="BJ9" s="2">
        <f t="shared" si="34"/>
        <v>2.5049721593296875E-5</v>
      </c>
      <c r="BK9" s="2">
        <f t="shared" si="34"/>
        <v>2.5049721593296875E-5</v>
      </c>
      <c r="BL9" s="2">
        <f t="shared" si="34"/>
        <v>2.5049721593296875E-5</v>
      </c>
      <c r="BM9" s="2">
        <f t="shared" si="34"/>
        <v>2.5049721593296875E-5</v>
      </c>
      <c r="BN9" s="2">
        <f t="shared" si="34"/>
        <v>2.5049721593296875E-5</v>
      </c>
      <c r="BO9" s="2">
        <f t="shared" si="34"/>
        <v>2.5049721593296875E-5</v>
      </c>
      <c r="BP9" s="2">
        <f t="shared" si="34"/>
        <v>2.5049721593296875E-5</v>
      </c>
      <c r="BQ9" s="2">
        <f t="shared" si="34"/>
        <v>2.5049721593296875E-5</v>
      </c>
      <c r="BR9" s="2">
        <f t="shared" si="34"/>
        <v>2.5049721593296875E-5</v>
      </c>
      <c r="BS9" s="2">
        <f t="shared" si="34"/>
        <v>2.5049721593296875E-5</v>
      </c>
      <c r="BT9" s="2">
        <f t="shared" si="34"/>
        <v>2.5049721593296875E-5</v>
      </c>
      <c r="BU9" s="2">
        <f t="shared" si="34"/>
        <v>2.5049721593296875E-5</v>
      </c>
      <c r="BV9" s="2">
        <f t="shared" si="34"/>
        <v>2.5049721593296875E-5</v>
      </c>
      <c r="BW9" s="2">
        <f t="shared" si="34"/>
        <v>2.5049721593296875E-5</v>
      </c>
      <c r="BX9" s="2">
        <f t="shared" si="34"/>
        <v>2.5049721593296875E-5</v>
      </c>
      <c r="BY9" s="2">
        <f t="shared" si="34"/>
        <v>2.5049721593296875E-5</v>
      </c>
      <c r="BZ9" s="2">
        <f t="shared" si="34"/>
        <v>2.5049721593296875E-5</v>
      </c>
      <c r="CA9" s="2">
        <f t="shared" si="34"/>
        <v>2.5049721593296875E-5</v>
      </c>
      <c r="CB9" s="2">
        <f t="shared" si="34"/>
        <v>2.5049721593296875E-5</v>
      </c>
      <c r="CC9" s="2">
        <f t="shared" si="34"/>
        <v>2.5049721593296875E-5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sheetPr codeName="Sheet50"/>
  <dimension ref="A1:AF151"/>
  <sheetViews>
    <sheetView workbookViewId="0">
      <selection activeCell="B9" sqref="B9"/>
    </sheetView>
    <sheetView workbookViewId="1"/>
  </sheetViews>
  <sheetFormatPr defaultColWidth="8.7265625" defaultRowHeight="14.5"/>
  <cols>
    <col min="1" max="1" width="39.453125" customWidth="1"/>
    <col min="2" max="2" width="13" bestFit="1" customWidth="1"/>
  </cols>
  <sheetData>
    <row r="1" spans="1:3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s="5" customFormat="1">
      <c r="A2" s="6" t="s">
        <v>19</v>
      </c>
    </row>
    <row r="3" spans="1:32">
      <c r="A3" t="s">
        <v>18</v>
      </c>
      <c r="B3">
        <f t="shared" ref="B3:AF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2">
      <c r="A4" t="s">
        <v>4</v>
      </c>
      <c r="B4" t="e">
        <f>'BFPaT-pretax-coal'!#REF!</f>
        <v>#REF!</v>
      </c>
      <c r="C4">
        <f>'BFPaT-pretax-coal'!B2</f>
        <v>0</v>
      </c>
      <c r="D4">
        <f>'BFPaT-pretax-coal'!C2</f>
        <v>0</v>
      </c>
      <c r="E4">
        <f>'BFPaT-pretax-coal'!D2</f>
        <v>0</v>
      </c>
      <c r="F4">
        <f>'BFPaT-pretax-coal'!E2</f>
        <v>0</v>
      </c>
      <c r="G4">
        <f>'BFPaT-pretax-coal'!F2</f>
        <v>0</v>
      </c>
      <c r="H4">
        <f>'BFPaT-pretax-coal'!G2</f>
        <v>0</v>
      </c>
      <c r="I4">
        <f>'BFPaT-pretax-coal'!H2</f>
        <v>0</v>
      </c>
      <c r="J4">
        <f>'BFPaT-pretax-coal'!I2</f>
        <v>0</v>
      </c>
      <c r="K4">
        <f>'BFPaT-pretax-coal'!J2</f>
        <v>0</v>
      </c>
      <c r="L4">
        <f>'BFPaT-pretax-coal'!K2</f>
        <v>0</v>
      </c>
      <c r="M4">
        <f>'BFPaT-pretax-coal'!L2</f>
        <v>0</v>
      </c>
      <c r="N4">
        <f>'BFPaT-pretax-coal'!M2</f>
        <v>0</v>
      </c>
      <c r="O4">
        <f>'BFPaT-pretax-coal'!N2</f>
        <v>0</v>
      </c>
      <c r="P4">
        <f>'BFPaT-pretax-coal'!O2</f>
        <v>0</v>
      </c>
      <c r="Q4">
        <f>'BFPaT-pretax-coal'!P2</f>
        <v>0</v>
      </c>
      <c r="R4">
        <f>'BFPaT-pretax-coal'!Q2</f>
        <v>0</v>
      </c>
      <c r="S4">
        <f>'BFPaT-pretax-coal'!R2</f>
        <v>0</v>
      </c>
      <c r="T4">
        <f>'BFPaT-pretax-coal'!S2</f>
        <v>0</v>
      </c>
      <c r="U4">
        <f>'BFPaT-pretax-coal'!T2</f>
        <v>0</v>
      </c>
      <c r="V4">
        <f>'BFPaT-pretax-coal'!U2</f>
        <v>0</v>
      </c>
      <c r="W4">
        <f>'BFPaT-pretax-coal'!V2</f>
        <v>0</v>
      </c>
      <c r="X4">
        <f>'BFPaT-pretax-coal'!W2</f>
        <v>0</v>
      </c>
      <c r="Y4">
        <f>'BFPaT-pretax-coal'!X2</f>
        <v>0</v>
      </c>
      <c r="Z4">
        <f>'BFPaT-pretax-coal'!Y2</f>
        <v>0</v>
      </c>
      <c r="AA4">
        <f>'BFPaT-pretax-coal'!Z2</f>
        <v>0</v>
      </c>
      <c r="AB4">
        <f>'BFPaT-pretax-coal'!AA2</f>
        <v>0</v>
      </c>
      <c r="AC4">
        <f>'BFPaT-pretax-coal'!AB2</f>
        <v>0</v>
      </c>
      <c r="AD4">
        <f>'BFPaT-pretax-coal'!AC2</f>
        <v>0</v>
      </c>
      <c r="AE4">
        <f>'BFPaT-pretax-coal'!AD2</f>
        <v>0</v>
      </c>
      <c r="AF4">
        <f>'BFPaT-pretax-coal'!AE2</f>
        <v>0</v>
      </c>
    </row>
    <row r="5" spans="1:32">
      <c r="A5" t="s">
        <v>5</v>
      </c>
      <c r="B5" t="e">
        <f>'BFPaT-pretax-coal'!#REF!</f>
        <v>#REF!</v>
      </c>
      <c r="C5">
        <f>'BFPaT-pretax-coal'!B3</f>
        <v>4.7248132587537353E-6</v>
      </c>
      <c r="D5">
        <f>'BFPaT-pretax-coal'!C3</f>
        <v>8.4593068633648421E-6</v>
      </c>
      <c r="E5">
        <f>'BFPaT-pretax-coal'!D3</f>
        <v>7.5592331826730031E-6</v>
      </c>
      <c r="F5">
        <f>'BFPaT-pretax-coal'!E3</f>
        <v>5.6019000616511792E-6</v>
      </c>
      <c r="G5">
        <f>'BFPaT-pretax-coal'!F3</f>
        <v>5.7398690401677178E-6</v>
      </c>
      <c r="H5">
        <f>'BFPaT-pretax-coal'!G3</f>
        <v>5.1777080896582577E-6</v>
      </c>
      <c r="I5">
        <f>'BFPaT-pretax-coal'!H3</f>
        <v>4.6706050040697826E-6</v>
      </c>
      <c r="J5">
        <f>'BFPaT-pretax-coal'!I3</f>
        <v>4.2131674336012084E-6</v>
      </c>
      <c r="K5">
        <f>'BFPaT-pretax-coal'!J3</f>
        <v>3.8005311534780731E-6</v>
      </c>
      <c r="L5">
        <f>'BFPaT-pretax-coal'!K3</f>
        <v>3.428308339555193E-6</v>
      </c>
      <c r="M5">
        <f>'BFPaT-pretax-coal'!L3</f>
        <v>3.4046804331835612E-6</v>
      </c>
      <c r="N5">
        <f>'BFPaT-pretax-coal'!M3</f>
        <v>3.3812153703791387E-6</v>
      </c>
      <c r="O5">
        <f>'BFPaT-pretax-coal'!N3</f>
        <v>3.3579120288238091E-6</v>
      </c>
      <c r="P5">
        <f>'BFPaT-pretax-coal'!O3</f>
        <v>3.3347692939344736E-6</v>
      </c>
      <c r="Q5">
        <f>'BFPaT-pretax-coal'!P3</f>
        <v>3.3117860588097417E-6</v>
      </c>
      <c r="R5">
        <f>'BFPaT-pretax-coal'!Q3</f>
        <v>3.2889612241769898E-6</v>
      </c>
      <c r="S5">
        <f>'BFPaT-pretax-coal'!R3</f>
        <v>3.2662936983397824E-6</v>
      </c>
      <c r="T5">
        <f>'BFPaT-pretax-coal'!S3</f>
        <v>3.2437823971256575E-6</v>
      </c>
      <c r="U5">
        <f>'BFPaT-pretax-coal'!T3</f>
        <v>3.2214262438342718E-6</v>
      </c>
      <c r="V5">
        <f>'BFPaT-pretax-coal'!U3</f>
        <v>3.1992241691859018E-6</v>
      </c>
      <c r="W5">
        <f>'BFPaT-pretax-coal'!V3</f>
        <v>3.1771751112703021E-6</v>
      </c>
      <c r="X5">
        <f>'BFPaT-pretax-coal'!W3</f>
        <v>3.1552780154959141E-6</v>
      </c>
      <c r="Y5">
        <f>'BFPaT-pretax-coal'!X3</f>
        <v>3.133531834539426E-6</v>
      </c>
      <c r="Z5">
        <f>'BFPaT-pretax-coal'!Y3</f>
        <v>3.1119355282956792E-6</v>
      </c>
      <c r="AA5">
        <f>'BFPaT-pretax-coal'!Z3</f>
        <v>3.0904880638279225E-6</v>
      </c>
      <c r="AB5">
        <f>'BFPaT-pretax-coal'!AA3</f>
        <v>3.0691884153184054E-6</v>
      </c>
      <c r="AC5">
        <f>'BFPaT-pretax-coal'!AB3</f>
        <v>3.0480355640193159E-6</v>
      </c>
      <c r="AD5">
        <f>'BFPaT-pretax-coal'!AC3</f>
        <v>3.0270284982040526E-6</v>
      </c>
      <c r="AE5">
        <f>'BFPaT-pretax-coal'!AD3</f>
        <v>3.006166213118836E-6</v>
      </c>
      <c r="AF5">
        <f>'BFPaT-pretax-coal'!AE3</f>
        <v>2.9854477109346508E-6</v>
      </c>
    </row>
    <row r="6" spans="1:32">
      <c r="A6" t="s">
        <v>6</v>
      </c>
      <c r="B6" t="e">
        <f>'BFPaT-pretax-coal'!#REF!</f>
        <v>#REF!</v>
      </c>
      <c r="C6">
        <f>'BFPaT-pretax-coal'!B4</f>
        <v>4.9151268102352196E-6</v>
      </c>
      <c r="D6">
        <f>'BFPaT-pretax-coal'!C4</f>
        <v>8.3275055885376548E-6</v>
      </c>
      <c r="E6">
        <f>'BFPaT-pretax-coal'!D4</f>
        <v>7.5115015723784079E-6</v>
      </c>
      <c r="F6">
        <f>'BFPaT-pretax-coal'!E4</f>
        <v>5.5577945139942535E-6</v>
      </c>
      <c r="G6">
        <f>'BFPaT-pretax-coal'!F4</f>
        <v>5.743457285389681E-6</v>
      </c>
      <c r="H6">
        <f>'BFPaT-pretax-coal'!G4</f>
        <v>5.2733368183318712E-6</v>
      </c>
      <c r="I6">
        <f>'BFPaT-pretax-coal'!H4</f>
        <v>4.8416972248254097E-6</v>
      </c>
      <c r="J6">
        <f>'BFPaT-pretax-coal'!I4</f>
        <v>4.4453887214997874E-6</v>
      </c>
      <c r="K6">
        <f>'BFPaT-pretax-coal'!J4</f>
        <v>4.0815193448925564E-6</v>
      </c>
      <c r="L6">
        <f>'BFPaT-pretax-coal'!K4</f>
        <v>3.7474338480599308E-6</v>
      </c>
      <c r="M6">
        <f>'BFPaT-pretax-coal'!L4</f>
        <v>3.7474338480599308E-6</v>
      </c>
      <c r="N6">
        <f>'BFPaT-pretax-coal'!M4</f>
        <v>3.7474338480599308E-6</v>
      </c>
      <c r="O6">
        <f>'BFPaT-pretax-coal'!N4</f>
        <v>3.7474338480599308E-6</v>
      </c>
      <c r="P6">
        <f>'BFPaT-pretax-coal'!O4</f>
        <v>3.7474338480599308E-6</v>
      </c>
      <c r="Q6">
        <f>'BFPaT-pretax-coal'!P4</f>
        <v>3.7474338480599308E-6</v>
      </c>
      <c r="R6">
        <f>'BFPaT-pretax-coal'!Q4</f>
        <v>3.7474338480599308E-6</v>
      </c>
      <c r="S6">
        <f>'BFPaT-pretax-coal'!R4</f>
        <v>3.7474338480599308E-6</v>
      </c>
      <c r="T6">
        <f>'BFPaT-pretax-coal'!S4</f>
        <v>3.7474338480599308E-6</v>
      </c>
      <c r="U6">
        <f>'BFPaT-pretax-coal'!T4</f>
        <v>3.7474338480599308E-6</v>
      </c>
      <c r="V6">
        <f>'BFPaT-pretax-coal'!U4</f>
        <v>3.7474338480599308E-6</v>
      </c>
      <c r="W6">
        <f>'BFPaT-pretax-coal'!V4</f>
        <v>3.7474338480599308E-6</v>
      </c>
      <c r="X6">
        <f>'BFPaT-pretax-coal'!W4</f>
        <v>3.7474338480599308E-6</v>
      </c>
      <c r="Y6">
        <f>'BFPaT-pretax-coal'!X4</f>
        <v>3.7474338480599308E-6</v>
      </c>
      <c r="Z6">
        <f>'BFPaT-pretax-coal'!Y4</f>
        <v>3.7474338480599308E-6</v>
      </c>
      <c r="AA6">
        <f>'BFPaT-pretax-coal'!Z4</f>
        <v>3.7474338480599308E-6</v>
      </c>
      <c r="AB6">
        <f>'BFPaT-pretax-coal'!AA4</f>
        <v>3.7474338480599308E-6</v>
      </c>
      <c r="AC6">
        <f>'BFPaT-pretax-coal'!AB4</f>
        <v>3.7474338480599308E-6</v>
      </c>
      <c r="AD6">
        <f>'BFPaT-pretax-coal'!AC4</f>
        <v>3.7474338480599308E-6</v>
      </c>
      <c r="AE6">
        <f>'BFPaT-pretax-coal'!AD4</f>
        <v>3.7474338480599308E-6</v>
      </c>
      <c r="AF6">
        <f>'BFPaT-pretax-coal'!AE4</f>
        <v>3.7474338480599308E-6</v>
      </c>
    </row>
    <row r="7" spans="1:32">
      <c r="A7" t="s">
        <v>7</v>
      </c>
      <c r="B7" t="e">
        <f>'BFPaT-pretax-coal'!#REF!</f>
        <v>#REF!</v>
      </c>
      <c r="C7">
        <f>'BFPaT-pretax-coal'!B5</f>
        <v>4.9151268102352196E-6</v>
      </c>
      <c r="D7">
        <f>'BFPaT-pretax-coal'!C5</f>
        <v>8.3275055885376548E-6</v>
      </c>
      <c r="E7">
        <f>'BFPaT-pretax-coal'!D5</f>
        <v>7.5115015723784079E-6</v>
      </c>
      <c r="F7">
        <f>'BFPaT-pretax-coal'!E5</f>
        <v>5.5577945139942535E-6</v>
      </c>
      <c r="G7">
        <f>'BFPaT-pretax-coal'!F5</f>
        <v>5.743457285389681E-6</v>
      </c>
      <c r="H7">
        <f>'BFPaT-pretax-coal'!G5</f>
        <v>5.2733368183318712E-6</v>
      </c>
      <c r="I7">
        <f>'BFPaT-pretax-coal'!H5</f>
        <v>4.8416972248254097E-6</v>
      </c>
      <c r="J7">
        <f>'BFPaT-pretax-coal'!I5</f>
        <v>4.4453887214997874E-6</v>
      </c>
      <c r="K7">
        <f>'BFPaT-pretax-coal'!J5</f>
        <v>4.0815193448925564E-6</v>
      </c>
      <c r="L7">
        <f>'BFPaT-pretax-coal'!K5</f>
        <v>3.7474338480599308E-6</v>
      </c>
      <c r="M7">
        <f>'BFPaT-pretax-coal'!L5</f>
        <v>3.7474338480599308E-6</v>
      </c>
      <c r="N7">
        <f>'BFPaT-pretax-coal'!M5</f>
        <v>3.7474338480599308E-6</v>
      </c>
      <c r="O7">
        <f>'BFPaT-pretax-coal'!N5</f>
        <v>3.7474338480599308E-6</v>
      </c>
      <c r="P7">
        <f>'BFPaT-pretax-coal'!O5</f>
        <v>3.7474338480599308E-6</v>
      </c>
      <c r="Q7">
        <f>'BFPaT-pretax-coal'!P5</f>
        <v>3.7474338480599308E-6</v>
      </c>
      <c r="R7">
        <f>'BFPaT-pretax-coal'!Q5</f>
        <v>3.7474338480599308E-6</v>
      </c>
      <c r="S7">
        <f>'BFPaT-pretax-coal'!R5</f>
        <v>3.7474338480599308E-6</v>
      </c>
      <c r="T7">
        <f>'BFPaT-pretax-coal'!S5</f>
        <v>3.7474338480599308E-6</v>
      </c>
      <c r="U7">
        <f>'BFPaT-pretax-coal'!T5</f>
        <v>3.7474338480599308E-6</v>
      </c>
      <c r="V7">
        <f>'BFPaT-pretax-coal'!U5</f>
        <v>3.7474338480599308E-6</v>
      </c>
      <c r="W7">
        <f>'BFPaT-pretax-coal'!V5</f>
        <v>3.7474338480599308E-6</v>
      </c>
      <c r="X7">
        <f>'BFPaT-pretax-coal'!W5</f>
        <v>3.7474338480599308E-6</v>
      </c>
      <c r="Y7">
        <f>'BFPaT-pretax-coal'!X5</f>
        <v>3.7474338480599308E-6</v>
      </c>
      <c r="Z7">
        <f>'BFPaT-pretax-coal'!Y5</f>
        <v>3.7474338480599308E-6</v>
      </c>
      <c r="AA7">
        <f>'BFPaT-pretax-coal'!Z5</f>
        <v>3.7474338480599308E-6</v>
      </c>
      <c r="AB7">
        <f>'BFPaT-pretax-coal'!AA5</f>
        <v>3.7474338480599308E-6</v>
      </c>
      <c r="AC7">
        <f>'BFPaT-pretax-coal'!AB5</f>
        <v>3.7474338480599308E-6</v>
      </c>
      <c r="AD7">
        <f>'BFPaT-pretax-coal'!AC5</f>
        <v>3.7474338480599308E-6</v>
      </c>
      <c r="AE7">
        <f>'BFPaT-pretax-coal'!AD5</f>
        <v>3.7474338480599308E-6</v>
      </c>
      <c r="AF7">
        <f>'BFPaT-pretax-coal'!AE5</f>
        <v>3.7474338480599308E-6</v>
      </c>
    </row>
    <row r="8" spans="1:32">
      <c r="A8" t="s">
        <v>8</v>
      </c>
      <c r="B8" t="e">
        <f>'BFPaT-pretax-coal'!#REF!</f>
        <v>#REF!</v>
      </c>
      <c r="C8">
        <f>'BFPaT-pretax-coal'!B6</f>
        <v>0</v>
      </c>
      <c r="D8">
        <f>'BFPaT-pretax-coal'!C6</f>
        <v>0</v>
      </c>
      <c r="E8">
        <f>'BFPaT-pretax-coal'!D6</f>
        <v>0</v>
      </c>
      <c r="F8">
        <f>'BFPaT-pretax-coal'!E6</f>
        <v>0</v>
      </c>
      <c r="G8">
        <f>'BFPaT-pretax-coal'!F6</f>
        <v>0</v>
      </c>
      <c r="H8">
        <f>'BFPaT-pretax-coal'!G6</f>
        <v>0</v>
      </c>
      <c r="I8">
        <f>'BFPaT-pretax-coal'!H6</f>
        <v>0</v>
      </c>
      <c r="J8">
        <f>'BFPaT-pretax-coal'!I6</f>
        <v>0</v>
      </c>
      <c r="K8">
        <f>'BFPaT-pretax-coal'!J6</f>
        <v>0</v>
      </c>
      <c r="L8">
        <f>'BFPaT-pretax-coal'!K6</f>
        <v>0</v>
      </c>
      <c r="M8">
        <f>'BFPaT-pretax-coal'!L6</f>
        <v>0</v>
      </c>
      <c r="N8">
        <f>'BFPaT-pretax-coal'!M6</f>
        <v>0</v>
      </c>
      <c r="O8">
        <f>'BFPaT-pretax-coal'!N6</f>
        <v>0</v>
      </c>
      <c r="P8">
        <f>'BFPaT-pretax-coal'!O6</f>
        <v>0</v>
      </c>
      <c r="Q8">
        <f>'BFPaT-pretax-coal'!P6</f>
        <v>0</v>
      </c>
      <c r="R8">
        <f>'BFPaT-pretax-coal'!Q6</f>
        <v>0</v>
      </c>
      <c r="S8">
        <f>'BFPaT-pretax-coal'!R6</f>
        <v>0</v>
      </c>
      <c r="T8">
        <f>'BFPaT-pretax-coal'!S6</f>
        <v>0</v>
      </c>
      <c r="U8">
        <f>'BFPaT-pretax-coal'!T6</f>
        <v>0</v>
      </c>
      <c r="V8">
        <f>'BFPaT-pretax-coal'!U6</f>
        <v>0</v>
      </c>
      <c r="W8">
        <f>'BFPaT-pretax-coal'!V6</f>
        <v>0</v>
      </c>
      <c r="X8">
        <f>'BFPaT-pretax-coal'!W6</f>
        <v>0</v>
      </c>
      <c r="Y8">
        <f>'BFPaT-pretax-coal'!X6</f>
        <v>0</v>
      </c>
      <c r="Z8">
        <f>'BFPaT-pretax-coal'!Y6</f>
        <v>0</v>
      </c>
      <c r="AA8">
        <f>'BFPaT-pretax-coal'!Z6</f>
        <v>0</v>
      </c>
      <c r="AB8">
        <f>'BFPaT-pretax-coal'!AA6</f>
        <v>0</v>
      </c>
      <c r="AC8">
        <f>'BFPaT-pretax-coal'!AB6</f>
        <v>0</v>
      </c>
      <c r="AD8">
        <f>'BFPaT-pretax-coal'!AC6</f>
        <v>0</v>
      </c>
      <c r="AE8">
        <f>'BFPaT-pretax-coal'!AD6</f>
        <v>0</v>
      </c>
      <c r="AF8">
        <f>'BFPaT-pretax-coal'!AE6</f>
        <v>0</v>
      </c>
    </row>
    <row r="9" spans="1:32">
      <c r="A9" t="s">
        <v>9</v>
      </c>
      <c r="B9" t="e">
        <f>'BFPaT-pretax-coal'!#REF!</f>
        <v>#REF!</v>
      </c>
      <c r="C9">
        <f>'BFPaT-pretax-coal'!B7</f>
        <v>4.7248132587537353E-6</v>
      </c>
      <c r="D9">
        <f>'BFPaT-pretax-coal'!C7</f>
        <v>8.4593068633648421E-6</v>
      </c>
      <c r="E9">
        <f>'BFPaT-pretax-coal'!D7</f>
        <v>7.5592331826730031E-6</v>
      </c>
      <c r="F9">
        <f>'BFPaT-pretax-coal'!E7</f>
        <v>5.6019000616511792E-6</v>
      </c>
      <c r="G9">
        <f>'BFPaT-pretax-coal'!F7</f>
        <v>5.7398690401677178E-6</v>
      </c>
      <c r="H9">
        <f>'BFPaT-pretax-coal'!G7</f>
        <v>5.1777080896582577E-6</v>
      </c>
      <c r="I9">
        <f>'BFPaT-pretax-coal'!H7</f>
        <v>4.6706050040697826E-6</v>
      </c>
      <c r="J9">
        <f>'BFPaT-pretax-coal'!I7</f>
        <v>4.2131674336012084E-6</v>
      </c>
      <c r="K9">
        <f>'BFPaT-pretax-coal'!J7</f>
        <v>3.8005311534780731E-6</v>
      </c>
      <c r="L9">
        <f>'BFPaT-pretax-coal'!K7</f>
        <v>3.428308339555193E-6</v>
      </c>
      <c r="M9">
        <f>'BFPaT-pretax-coal'!L7</f>
        <v>3.4046804331835612E-6</v>
      </c>
      <c r="N9">
        <f>'BFPaT-pretax-coal'!M7</f>
        <v>3.3812153703791387E-6</v>
      </c>
      <c r="O9">
        <f>'BFPaT-pretax-coal'!N7</f>
        <v>3.3579120288238091E-6</v>
      </c>
      <c r="P9">
        <f>'BFPaT-pretax-coal'!O7</f>
        <v>3.3347692939344736E-6</v>
      </c>
      <c r="Q9">
        <f>'BFPaT-pretax-coal'!P7</f>
        <v>3.3117860588097417E-6</v>
      </c>
      <c r="R9">
        <f>'BFPaT-pretax-coal'!Q7</f>
        <v>3.2889612241769898E-6</v>
      </c>
      <c r="S9">
        <f>'BFPaT-pretax-coal'!R7</f>
        <v>3.2662936983397824E-6</v>
      </c>
      <c r="T9">
        <f>'BFPaT-pretax-coal'!S7</f>
        <v>3.2437823971256575E-6</v>
      </c>
      <c r="U9">
        <f>'BFPaT-pretax-coal'!T7</f>
        <v>3.2214262438342718E-6</v>
      </c>
      <c r="V9">
        <f>'BFPaT-pretax-coal'!U7</f>
        <v>3.1992241691859018E-6</v>
      </c>
      <c r="W9">
        <f>'BFPaT-pretax-coal'!V7</f>
        <v>3.1771751112703021E-6</v>
      </c>
      <c r="X9">
        <f>'BFPaT-pretax-coal'!W7</f>
        <v>3.1552780154959141E-6</v>
      </c>
      <c r="Y9">
        <f>'BFPaT-pretax-coal'!X7</f>
        <v>3.133531834539426E-6</v>
      </c>
      <c r="Z9">
        <f>'BFPaT-pretax-coal'!Y7</f>
        <v>3.1119355282956792E-6</v>
      </c>
      <c r="AA9">
        <f>'BFPaT-pretax-coal'!Z7</f>
        <v>3.0904880638279225E-6</v>
      </c>
      <c r="AB9">
        <f>'BFPaT-pretax-coal'!AA7</f>
        <v>3.0691884153184054E-6</v>
      </c>
      <c r="AC9">
        <f>'BFPaT-pretax-coal'!AB7</f>
        <v>3.0480355640193159E-6</v>
      </c>
      <c r="AD9">
        <f>'BFPaT-pretax-coal'!AC7</f>
        <v>3.0270284982040526E-6</v>
      </c>
      <c r="AE9">
        <f>'BFPaT-pretax-coal'!AD7</f>
        <v>3.006166213118836E-6</v>
      </c>
      <c r="AF9">
        <f>'BFPaT-pretax-coal'!AE7</f>
        <v>2.9854477109346508E-6</v>
      </c>
    </row>
    <row r="10" spans="1:32">
      <c r="A10" t="s">
        <v>10</v>
      </c>
      <c r="B10" t="e">
        <f>'BFPaT-pretax-coal'!#REF!</f>
        <v>#REF!</v>
      </c>
      <c r="C10">
        <f>'BFPaT-pretax-coal'!B8</f>
        <v>0</v>
      </c>
      <c r="D10">
        <f>'BFPaT-pretax-coal'!C8</f>
        <v>0</v>
      </c>
      <c r="E10">
        <f>'BFPaT-pretax-coal'!D8</f>
        <v>0</v>
      </c>
      <c r="F10">
        <f>'BFPaT-pretax-coal'!E8</f>
        <v>0</v>
      </c>
      <c r="G10">
        <f>'BFPaT-pretax-coal'!F8</f>
        <v>0</v>
      </c>
      <c r="H10">
        <f>'BFPaT-pretax-coal'!G8</f>
        <v>0</v>
      </c>
      <c r="I10">
        <f>'BFPaT-pretax-coal'!H8</f>
        <v>0</v>
      </c>
      <c r="J10">
        <f>'BFPaT-pretax-coal'!I8</f>
        <v>0</v>
      </c>
      <c r="K10">
        <f>'BFPaT-pretax-coal'!J8</f>
        <v>0</v>
      </c>
      <c r="L10">
        <f>'BFPaT-pretax-coal'!K8</f>
        <v>0</v>
      </c>
      <c r="M10">
        <f>'BFPaT-pretax-coal'!L8</f>
        <v>0</v>
      </c>
      <c r="N10">
        <f>'BFPaT-pretax-coal'!M8</f>
        <v>0</v>
      </c>
      <c r="O10">
        <f>'BFPaT-pretax-coal'!N8</f>
        <v>0</v>
      </c>
      <c r="P10">
        <f>'BFPaT-pretax-coal'!O8</f>
        <v>0</v>
      </c>
      <c r="Q10">
        <f>'BFPaT-pretax-coal'!P8</f>
        <v>0</v>
      </c>
      <c r="R10">
        <f>'BFPaT-pretax-coal'!Q8</f>
        <v>0</v>
      </c>
      <c r="S10">
        <f>'BFPaT-pretax-coal'!R8</f>
        <v>0</v>
      </c>
      <c r="T10">
        <f>'BFPaT-pretax-coal'!S8</f>
        <v>0</v>
      </c>
      <c r="U10">
        <f>'BFPaT-pretax-coal'!T8</f>
        <v>0</v>
      </c>
      <c r="V10">
        <f>'BFPaT-pretax-coal'!U8</f>
        <v>0</v>
      </c>
      <c r="W10">
        <f>'BFPaT-pretax-coal'!V8</f>
        <v>0</v>
      </c>
      <c r="X10">
        <f>'BFPaT-pretax-coal'!W8</f>
        <v>0</v>
      </c>
      <c r="Y10">
        <f>'BFPaT-pretax-coal'!X8</f>
        <v>0</v>
      </c>
      <c r="Z10">
        <f>'BFPaT-pretax-coal'!Y8</f>
        <v>0</v>
      </c>
      <c r="AA10">
        <f>'BFPaT-pretax-coal'!Z8</f>
        <v>0</v>
      </c>
      <c r="AB10">
        <f>'BFPaT-pretax-coal'!AA8</f>
        <v>0</v>
      </c>
      <c r="AC10">
        <f>'BFPaT-pretax-coal'!AB8</f>
        <v>0</v>
      </c>
      <c r="AD10">
        <f>'BFPaT-pretax-coal'!AC8</f>
        <v>0</v>
      </c>
      <c r="AE10">
        <f>'BFPaT-pretax-coal'!AD8</f>
        <v>0</v>
      </c>
      <c r="AF10">
        <f>'BFPaT-pretax-coal'!AE8</f>
        <v>0</v>
      </c>
    </row>
    <row r="11" spans="1:32">
      <c r="A11" t="s">
        <v>11</v>
      </c>
      <c r="B11" t="e">
        <f>'BFPaT-pretax-coal'!#REF!</f>
        <v>#REF!</v>
      </c>
      <c r="C11">
        <f>'BFPaT-pretax-coal'!B9</f>
        <v>0</v>
      </c>
      <c r="D11">
        <f>'BFPaT-pretax-coal'!C9</f>
        <v>0</v>
      </c>
      <c r="E11">
        <f>'BFPaT-pretax-coal'!D9</f>
        <v>0</v>
      </c>
      <c r="F11">
        <f>'BFPaT-pretax-coal'!E9</f>
        <v>0</v>
      </c>
      <c r="G11">
        <f>'BFPaT-pretax-coal'!F9</f>
        <v>0</v>
      </c>
      <c r="H11">
        <f>'BFPaT-pretax-coal'!G9</f>
        <v>0</v>
      </c>
      <c r="I11">
        <f>'BFPaT-pretax-coal'!H9</f>
        <v>0</v>
      </c>
      <c r="J11">
        <f>'BFPaT-pretax-coal'!I9</f>
        <v>0</v>
      </c>
      <c r="K11">
        <f>'BFPaT-pretax-coal'!J9</f>
        <v>0</v>
      </c>
      <c r="L11">
        <f>'BFPaT-pretax-coal'!K9</f>
        <v>0</v>
      </c>
      <c r="M11">
        <f>'BFPaT-pretax-coal'!L9</f>
        <v>0</v>
      </c>
      <c r="N11">
        <f>'BFPaT-pretax-coal'!M9</f>
        <v>0</v>
      </c>
      <c r="O11">
        <f>'BFPaT-pretax-coal'!N9</f>
        <v>0</v>
      </c>
      <c r="P11">
        <f>'BFPaT-pretax-coal'!O9</f>
        <v>0</v>
      </c>
      <c r="Q11">
        <f>'BFPaT-pretax-coal'!P9</f>
        <v>0</v>
      </c>
      <c r="R11">
        <f>'BFPaT-pretax-coal'!Q9</f>
        <v>0</v>
      </c>
      <c r="S11">
        <f>'BFPaT-pretax-coal'!R9</f>
        <v>0</v>
      </c>
      <c r="T11">
        <f>'BFPaT-pretax-coal'!S9</f>
        <v>0</v>
      </c>
      <c r="U11">
        <f>'BFPaT-pretax-coal'!T9</f>
        <v>0</v>
      </c>
      <c r="V11">
        <f>'BFPaT-pretax-coal'!U9</f>
        <v>0</v>
      </c>
      <c r="W11">
        <f>'BFPaT-pretax-coal'!V9</f>
        <v>0</v>
      </c>
      <c r="X11">
        <f>'BFPaT-pretax-coal'!W9</f>
        <v>0</v>
      </c>
      <c r="Y11">
        <f>'BFPaT-pretax-coal'!X9</f>
        <v>0</v>
      </c>
      <c r="Z11">
        <f>'BFPaT-pretax-coal'!Y9</f>
        <v>0</v>
      </c>
      <c r="AA11">
        <f>'BFPaT-pretax-coal'!Z9</f>
        <v>0</v>
      </c>
      <c r="AB11">
        <f>'BFPaT-pretax-coal'!AA9</f>
        <v>0</v>
      </c>
      <c r="AC11">
        <f>'BFPaT-pretax-coal'!AB9</f>
        <v>0</v>
      </c>
      <c r="AD11">
        <f>'BFPaT-pretax-coal'!AC9</f>
        <v>0</v>
      </c>
      <c r="AE11">
        <f>'BFPaT-pretax-coal'!AD9</f>
        <v>0</v>
      </c>
      <c r="AF11">
        <f>'BFPaT-pretax-coal'!AE9</f>
        <v>0</v>
      </c>
    </row>
    <row r="12" spans="1:32" s="5" customFormat="1">
      <c r="A12" s="6" t="s">
        <v>12</v>
      </c>
    </row>
    <row r="13" spans="1:32">
      <c r="A13" t="s">
        <v>18</v>
      </c>
      <c r="B13">
        <f t="shared" ref="B13:AF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2">
      <c r="A14" t="s">
        <v>4</v>
      </c>
      <c r="B14" t="e">
        <f>'BFPaT-pretax-natgas'!#REF!</f>
        <v>#REF!</v>
      </c>
      <c r="C14">
        <f>'BFPaT-pretax-natgas'!B2</f>
        <v>9.8056879167240935E-6</v>
      </c>
      <c r="D14">
        <f>'BFPaT-pretax-natgas'!C2</f>
        <v>1.6141659040571732E-5</v>
      </c>
      <c r="E14">
        <f>'BFPaT-pretax-natgas'!D2</f>
        <v>1.6380722635810998E-5</v>
      </c>
      <c r="F14">
        <f>'BFPaT-pretax-natgas'!E2</f>
        <v>1.6339734860099984E-5</v>
      </c>
      <c r="G14">
        <f>'BFPaT-pretax-natgas'!F2</f>
        <v>1.6298849643830032E-5</v>
      </c>
      <c r="H14">
        <f>'BFPaT-pretax-natgas'!G2</f>
        <v>1.625806673037734E-5</v>
      </c>
      <c r="I14">
        <f>'BFPaT-pretax-natgas'!H2</f>
        <v>1.6217385863760226E-5</v>
      </c>
      <c r="J14">
        <f>'BFPaT-pretax-natgas'!I2</f>
        <v>1.6176806788637521E-5</v>
      </c>
      <c r="K14">
        <f>'BFPaT-pretax-natgas'!J2</f>
        <v>1.6136329250306973E-5</v>
      </c>
      <c r="L14">
        <f>'BFPaT-pretax-natgas'!K2</f>
        <v>1.609595299470365E-5</v>
      </c>
      <c r="M14">
        <f>'BFPaT-pretax-natgas'!L2</f>
        <v>1.6055677768398332E-5</v>
      </c>
      <c r="N14">
        <f>'BFPaT-pretax-natgas'!M2</f>
        <v>1.6015503318595933E-5</v>
      </c>
      <c r="O14">
        <f>'BFPaT-pretax-natgas'!N2</f>
        <v>1.5975429393133909E-5</v>
      </c>
      <c r="P14">
        <f>'BFPaT-pretax-natgas'!O2</f>
        <v>1.5935455740480672E-5</v>
      </c>
      <c r="Q14">
        <f>'BFPaT-pretax-natgas'!P2</f>
        <v>1.5895582109734021E-5</v>
      </c>
      <c r="R14">
        <f>'BFPaT-pretax-natgas'!Q2</f>
        <v>1.5855808250619563E-5</v>
      </c>
      <c r="S14">
        <f>'BFPaT-pretax-natgas'!R2</f>
        <v>1.5816133913489132E-5</v>
      </c>
      <c r="T14">
        <f>'BFPaT-pretax-natgas'!S2</f>
        <v>1.5776558849319237E-5</v>
      </c>
      <c r="U14">
        <f>'BFPaT-pretax-natgas'!T2</f>
        <v>1.5737082809709494E-5</v>
      </c>
      <c r="V14">
        <f>'BFPaT-pretax-natgas'!U2</f>
        <v>1.569770554688106E-5</v>
      </c>
      <c r="W14">
        <f>'BFPaT-pretax-natgas'!V2</f>
        <v>1.5658426813675086E-5</v>
      </c>
      <c r="X14">
        <f>'BFPaT-pretax-natgas'!W2</f>
        <v>1.5619246363551163E-5</v>
      </c>
      <c r="Y14">
        <f>'BFPaT-pretax-natgas'!X2</f>
        <v>1.558016395058577E-5</v>
      </c>
      <c r="Z14">
        <f>'BFPaT-pretax-natgas'!Y2</f>
        <v>1.5541179329470743E-5</v>
      </c>
      <c r="AA14">
        <f>'BFPaT-pretax-natgas'!Z2</f>
        <v>1.5502292255511721E-5</v>
      </c>
      <c r="AB14">
        <f>'BFPaT-pretax-natgas'!AA2</f>
        <v>1.5463502484626618E-5</v>
      </c>
      <c r="AC14">
        <f>'BFPaT-pretax-natgas'!AB2</f>
        <v>1.5424809773344093E-5</v>
      </c>
      <c r="AD14">
        <f>'BFPaT-pretax-natgas'!AC2</f>
        <v>1.538621387880201E-5</v>
      </c>
      <c r="AE14">
        <f>'BFPaT-pretax-natgas'!AD2</f>
        <v>1.5347714558745924E-5</v>
      </c>
      <c r="AF14">
        <f>'BFPaT-pretax-natgas'!AE2</f>
        <v>1.5309311571527566E-5</v>
      </c>
    </row>
    <row r="15" spans="1:32">
      <c r="A15" t="s">
        <v>5</v>
      </c>
      <c r="B15" t="e">
        <f>'BFPaT-pretax-natgas'!#REF!</f>
        <v>#REF!</v>
      </c>
      <c r="C15">
        <f>'BFPaT-pretax-natgas'!B3</f>
        <v>1.0922468208175799E-5</v>
      </c>
      <c r="D15">
        <f>'BFPaT-pretax-natgas'!C3</f>
        <v>2.2202998502081492E-5</v>
      </c>
      <c r="E15">
        <f>'BFPaT-pretax-natgas'!D3</f>
        <v>1.8865211143368997E-5</v>
      </c>
      <c r="F15">
        <f>'BFPaT-pretax-natgas'!E3</f>
        <v>1.4894649219244274E-5</v>
      </c>
      <c r="G15">
        <f>'BFPaT-pretax-natgas'!F3</f>
        <v>1.4156081090202371E-5</v>
      </c>
      <c r="H15">
        <f>'BFPaT-pretax-natgas'!G3</f>
        <v>1.2801864467676108E-5</v>
      </c>
      <c r="I15">
        <f>'BFPaT-pretax-natgas'!H3</f>
        <v>1.157719659872372E-5</v>
      </c>
      <c r="J15">
        <f>'BFPaT-pretax-natgas'!I3</f>
        <v>1.046968442947674E-5</v>
      </c>
      <c r="K15">
        <f>'BFPaT-pretax-natgas'!J3</f>
        <v>9.4681204657880355E-6</v>
      </c>
      <c r="L15">
        <f>'BFPaT-pretax-natgas'!K3</f>
        <v>8.5623693587443298E-6</v>
      </c>
      <c r="M15">
        <f>'BFPaT-pretax-natgas'!L3</f>
        <v>8.5083136381782226E-6</v>
      </c>
      <c r="N15">
        <f>'BFPaT-pretax-natgas'!M3</f>
        <v>8.4545991807372502E-6</v>
      </c>
      <c r="O15">
        <f>'BFPaT-pretax-natgas'!N3</f>
        <v>8.4012238319682034E-6</v>
      </c>
      <c r="P15">
        <f>'BFPaT-pretax-natgas'!O3</f>
        <v>8.3481854510193113E-6</v>
      </c>
      <c r="Q15">
        <f>'BFPaT-pretax-natgas'!P3</f>
        <v>8.2954819105543706E-6</v>
      </c>
      <c r="R15">
        <f>'BFPaT-pretax-natgas'!Q3</f>
        <v>8.2431110966674208E-6</v>
      </c>
      <c r="S15">
        <f>'BFPaT-pretax-natgas'!R3</f>
        <v>8.1910709087979526E-6</v>
      </c>
      <c r="T15">
        <f>'BFPaT-pretax-natgas'!S3</f>
        <v>8.1393592596466606E-6</v>
      </c>
      <c r="U15">
        <f>'BFPaT-pretax-natgas'!T3</f>
        <v>8.0879740750917239E-6</v>
      </c>
      <c r="V15">
        <f>'BFPaT-pretax-natgas'!U3</f>
        <v>8.0369132941056075E-6</v>
      </c>
      <c r="W15">
        <f>'BFPaT-pretax-natgas'!V3</f>
        <v>7.9861748686724033E-6</v>
      </c>
      <c r="X15">
        <f>'BFPaT-pretax-natgas'!W3</f>
        <v>7.9357567637056804E-6</v>
      </c>
      <c r="Y15">
        <f>'BFPaT-pretax-natgas'!X3</f>
        <v>7.8856569569668626E-6</v>
      </c>
      <c r="Z15">
        <f>'BFPaT-pretax-natgas'!Y3</f>
        <v>7.8358734389841136E-6</v>
      </c>
      <c r="AA15">
        <f>'BFPaT-pretax-natgas'!Z3</f>
        <v>7.7864042129717434E-6</v>
      </c>
      <c r="AB15">
        <f>'BFPaT-pretax-natgas'!AA3</f>
        <v>7.7372472947501163E-6</v>
      </c>
      <c r="AC15">
        <f>'BFPaT-pretax-natgas'!AB3</f>
        <v>7.6884007126660635E-6</v>
      </c>
      <c r="AD15">
        <f>'BFPaT-pretax-natgas'!AC3</f>
        <v>7.6398625075138059E-6</v>
      </c>
      <c r="AE15">
        <f>'BFPaT-pretax-natgas'!AD3</f>
        <v>7.591630732456369E-6</v>
      </c>
      <c r="AF15">
        <f>'BFPaT-pretax-natgas'!AE3</f>
        <v>7.5437034529474975E-6</v>
      </c>
    </row>
    <row r="16" spans="1:32">
      <c r="A16" t="s">
        <v>6</v>
      </c>
      <c r="B16" t="e">
        <f>'BFPaT-pretax-natgas'!#REF!</f>
        <v>#REF!</v>
      </c>
      <c r="C16">
        <f>'BFPaT-pretax-natgas'!B4</f>
        <v>1.1909063326845889E-5</v>
      </c>
      <c r="D16">
        <f>'BFPaT-pretax-natgas'!C4</f>
        <v>1.3247223664526892E-5</v>
      </c>
      <c r="E16">
        <f>'BFPaT-pretax-natgas'!D4</f>
        <v>1.5715131357645225E-5</v>
      </c>
      <c r="F16">
        <f>'BFPaT-pretax-natgas'!E4</f>
        <v>1.571853086111399E-5</v>
      </c>
      <c r="G16">
        <f>'BFPaT-pretax-natgas'!F4</f>
        <v>1.5721931099964698E-5</v>
      </c>
      <c r="H16">
        <f>'BFPaT-pretax-natgas'!G4</f>
        <v>1.5725332074356429E-5</v>
      </c>
      <c r="I16">
        <f>'BFPaT-pretax-natgas'!H4</f>
        <v>1.5728733784448293E-5</v>
      </c>
      <c r="J16">
        <f>'BFPaT-pretax-natgas'!I4</f>
        <v>1.5732136230399436E-5</v>
      </c>
      <c r="K16">
        <f>'BFPaT-pretax-natgas'!J4</f>
        <v>1.5735539412369041E-5</v>
      </c>
      <c r="L16">
        <f>'BFPaT-pretax-natgas'!K4</f>
        <v>1.5738943330516325E-5</v>
      </c>
      <c r="M16">
        <f>'BFPaT-pretax-natgas'!L4</f>
        <v>1.5742347985000539E-5</v>
      </c>
      <c r="N16">
        <f>'BFPaT-pretax-natgas'!M4</f>
        <v>1.5745753375980963E-5</v>
      </c>
      <c r="O16">
        <f>'BFPaT-pretax-natgas'!N4</f>
        <v>1.574915950361692E-5</v>
      </c>
      <c r="P16">
        <f>'BFPaT-pretax-natgas'!O4</f>
        <v>1.5752566368067762E-5</v>
      </c>
      <c r="Q16">
        <f>'BFPaT-pretax-natgas'!P4</f>
        <v>1.5755973969492877E-5</v>
      </c>
      <c r="R16">
        <f>'BFPaT-pretax-natgas'!Q4</f>
        <v>1.5759382308051691E-5</v>
      </c>
      <c r="S16">
        <f>'BFPaT-pretax-natgas'!R4</f>
        <v>1.5762791383903656E-5</v>
      </c>
      <c r="T16">
        <f>'BFPaT-pretax-natgas'!S4</f>
        <v>1.5766201197208268E-5</v>
      </c>
      <c r="U16">
        <f>'BFPaT-pretax-natgas'!T4</f>
        <v>1.5769611748125051E-5</v>
      </c>
      <c r="V16">
        <f>'BFPaT-pretax-natgas'!U4</f>
        <v>1.5773023036813566E-5</v>
      </c>
      <c r="W16">
        <f>'BFPaT-pretax-natgas'!V4</f>
        <v>1.5776435063433406E-5</v>
      </c>
      <c r="X16">
        <f>'BFPaT-pretax-natgas'!W4</f>
        <v>1.57798478281442E-5</v>
      </c>
      <c r="Y16">
        <f>'BFPaT-pretax-natgas'!X4</f>
        <v>1.5783261331105618E-5</v>
      </c>
      <c r="Z16">
        <f>'BFPaT-pretax-natgas'!Y4</f>
        <v>1.5786675572477352E-5</v>
      </c>
      <c r="AA16">
        <f>'BFPaT-pretax-natgas'!Z4</f>
        <v>1.5790090552419139E-5</v>
      </c>
      <c r="AB16">
        <f>'BFPaT-pretax-natgas'!AA4</f>
        <v>1.5793506271090747E-5</v>
      </c>
      <c r="AC16">
        <f>'BFPaT-pretax-natgas'!AB4</f>
        <v>1.5796922728651976E-5</v>
      </c>
      <c r="AD16">
        <f>'BFPaT-pretax-natgas'!AC4</f>
        <v>1.5800339925262666E-5</v>
      </c>
      <c r="AE16">
        <f>'BFPaT-pretax-natgas'!AD4</f>
        <v>1.5803757861082685E-5</v>
      </c>
      <c r="AF16">
        <f>'BFPaT-pretax-natgas'!AE4</f>
        <v>1.5807176536271942E-5</v>
      </c>
    </row>
    <row r="17" spans="1:32">
      <c r="A17" t="s">
        <v>7</v>
      </c>
      <c r="B17" t="e">
        <f>'BFPaT-pretax-natgas'!#REF!</f>
        <v>#REF!</v>
      </c>
      <c r="C17">
        <f>'BFPaT-pretax-natgas'!B5</f>
        <v>1.1489730111111878E-5</v>
      </c>
      <c r="D17">
        <f>'BFPaT-pretax-natgas'!C5</f>
        <v>1.3007816007939058E-5</v>
      </c>
      <c r="E17">
        <f>'BFPaT-pretax-natgas'!D5</f>
        <v>1.5484026484738681E-5</v>
      </c>
      <c r="F17">
        <f>'BFPaT-pretax-natgas'!E5</f>
        <v>1.5477530322271046E-5</v>
      </c>
      <c r="G17">
        <f>'BFPaT-pretax-natgas'!F5</f>
        <v>1.5471036885200896E-5</v>
      </c>
      <c r="H17">
        <f>'BFPaT-pretax-natgas'!G5</f>
        <v>1.5464546172384815E-5</v>
      </c>
      <c r="I17">
        <f>'BFPaT-pretax-natgas'!H5</f>
        <v>1.5458058182679872E-5</v>
      </c>
      <c r="J17">
        <f>'BFPaT-pretax-natgas'!I5</f>
        <v>1.5451572914943614E-5</v>
      </c>
      <c r="K17">
        <f>'BFPaT-pretax-natgas'!J5</f>
        <v>1.5445090368034065E-5</v>
      </c>
      <c r="L17">
        <f>'BFPaT-pretax-natgas'!K5</f>
        <v>1.5438610540809736E-5</v>
      </c>
      <c r="M17">
        <f>'BFPaT-pretax-natgas'!L5</f>
        <v>1.5432133432129607E-5</v>
      </c>
      <c r="N17">
        <f>'BFPaT-pretax-natgas'!M5</f>
        <v>1.5425659040853143E-5</v>
      </c>
      <c r="O17">
        <f>'BFPaT-pretax-natgas'!N5</f>
        <v>1.5419187365840283E-5</v>
      </c>
      <c r="P17">
        <f>'BFPaT-pretax-natgas'!O5</f>
        <v>1.5412718405951451E-5</v>
      </c>
      <c r="Q17">
        <f>'BFPaT-pretax-natgas'!P5</f>
        <v>1.5406252160047543E-5</v>
      </c>
      <c r="R17">
        <f>'BFPaT-pretax-natgas'!Q5</f>
        <v>1.5399788626989934E-5</v>
      </c>
      <c r="S17">
        <f>'BFPaT-pretax-natgas'!R5</f>
        <v>1.5393327805640478E-5</v>
      </c>
      <c r="T17">
        <f>'BFPaT-pretax-natgas'!S5</f>
        <v>1.5386869694861505E-5</v>
      </c>
      <c r="U17">
        <f>'BFPaT-pretax-natgas'!T5</f>
        <v>1.5380414293515823E-5</v>
      </c>
      <c r="V17">
        <f>'BFPaT-pretax-natgas'!U5</f>
        <v>1.537396160046672E-5</v>
      </c>
      <c r="W17">
        <f>'BFPaT-pretax-natgas'!V5</f>
        <v>1.5367511614577957E-5</v>
      </c>
      <c r="X17">
        <f>'BFPaT-pretax-natgas'!W5</f>
        <v>1.5361064334713772E-5</v>
      </c>
      <c r="Y17">
        <f>'BFPaT-pretax-natgas'!X5</f>
        <v>1.5354619759738883E-5</v>
      </c>
      <c r="Z17">
        <f>'BFPaT-pretax-natgas'!Y5</f>
        <v>1.5348177888518477E-5</v>
      </c>
      <c r="AA17">
        <f>'BFPaT-pretax-natgas'!Z5</f>
        <v>1.5341738719918225E-5</v>
      </c>
      <c r="AB17">
        <f>'BFPaT-pretax-natgas'!AA5</f>
        <v>1.5335302252804272E-5</v>
      </c>
      <c r="AC17">
        <f>'BFPaT-pretax-natgas'!AB5</f>
        <v>1.5328868486043237E-5</v>
      </c>
      <c r="AD17">
        <f>'BFPaT-pretax-natgas'!AC5</f>
        <v>1.5322437418502213E-5</v>
      </c>
      <c r="AE17">
        <f>'BFPaT-pretax-natgas'!AD5</f>
        <v>1.5316009049048773E-5</v>
      </c>
      <c r="AF17">
        <f>'BFPaT-pretax-natgas'!AE5</f>
        <v>1.530958337655096E-5</v>
      </c>
    </row>
    <row r="18" spans="1:32">
      <c r="A18" t="s">
        <v>8</v>
      </c>
      <c r="B18" t="e">
        <f>'BFPaT-pretax-natgas'!#REF!</f>
        <v>#REF!</v>
      </c>
      <c r="C18">
        <f>'BFPaT-pretax-natgas'!B6</f>
        <v>1.1992929969992691E-5</v>
      </c>
      <c r="D18">
        <f>'BFPaT-pretax-natgas'!C6</f>
        <v>2.0668861018749787E-5</v>
      </c>
      <c r="E18">
        <f>'BFPaT-pretax-natgas'!D6</f>
        <v>1.7872110171439667E-5</v>
      </c>
      <c r="F18">
        <f>'BFPaT-pretax-natgas'!E6</f>
        <v>1.7778543551635977E-5</v>
      </c>
      <c r="G18">
        <f>'BFPaT-pretax-natgas'!F6</f>
        <v>1.7685466785143257E-5</v>
      </c>
      <c r="H18">
        <f>'BFPaT-pretax-natgas'!G6</f>
        <v>1.7592877307411597E-5</v>
      </c>
      <c r="I18">
        <f>'BFPaT-pretax-natgas'!H6</f>
        <v>1.7500772567317386E-5</v>
      </c>
      <c r="J18">
        <f>'BFPaT-pretax-natgas'!I6</f>
        <v>1.7409150027093019E-5</v>
      </c>
      <c r="K18">
        <f>'BFPaT-pretax-natgas'!J6</f>
        <v>1.7318007162256976E-5</v>
      </c>
      <c r="L18">
        <f>'BFPaT-pretax-natgas'!K6</f>
        <v>1.7227341461544257E-5</v>
      </c>
      <c r="M18">
        <f>'BFPaT-pretax-natgas'!L6</f>
        <v>1.7137150426837201E-5</v>
      </c>
      <c r="N18">
        <f>'BFPaT-pretax-natgas'!M6</f>
        <v>1.7047431573096644E-5</v>
      </c>
      <c r="O18">
        <f>'BFPaT-pretax-natgas'!N6</f>
        <v>1.6958182428293455E-5</v>
      </c>
      <c r="P18">
        <f>'BFPaT-pretax-natgas'!O6</f>
        <v>1.6869400533340422E-5</v>
      </c>
      <c r="Q18">
        <f>'BFPaT-pretax-natgas'!P6</f>
        <v>1.67810834420245E-5</v>
      </c>
      <c r="R18">
        <f>'BFPaT-pretax-natgas'!Q6</f>
        <v>1.6693228720939406E-5</v>
      </c>
      <c r="S18">
        <f>'BFPaT-pretax-natgas'!R6</f>
        <v>1.6605833949418569E-5</v>
      </c>
      <c r="T18">
        <f>'BFPaT-pretax-natgas'!S6</f>
        <v>1.6518896719468441E-5</v>
      </c>
      <c r="U18">
        <f>'BFPaT-pretax-natgas'!T6</f>
        <v>1.6432414635702144E-5</v>
      </c>
      <c r="V18">
        <f>'BFPaT-pretax-natgas'!U6</f>
        <v>1.6346385315273471E-5</v>
      </c>
      <c r="W18">
        <f>'BFPaT-pretax-natgas'!V6</f>
        <v>1.6260806387811231E-5</v>
      </c>
      <c r="X18">
        <f>'BFPaT-pretax-natgas'!W6</f>
        <v>1.6175675495353938E-5</v>
      </c>
      <c r="Y18">
        <f>'BFPaT-pretax-natgas'!X6</f>
        <v>1.6090990292284841E-5</v>
      </c>
      <c r="Z18">
        <f>'BFPaT-pretax-natgas'!Y6</f>
        <v>1.6006748445267299E-5</v>
      </c>
      <c r="AA18">
        <f>'BFPaT-pretax-natgas'!Z6</f>
        <v>1.5922947633180484E-5</v>
      </c>
      <c r="AB18">
        <f>'BFPaT-pretax-natgas'!AA6</f>
        <v>1.5839585547055438E-5</v>
      </c>
      <c r="AC18">
        <f>'BFPaT-pretax-natgas'!AB6</f>
        <v>1.5756659890011439E-5</v>
      </c>
      <c r="AD18">
        <f>'BFPaT-pretax-natgas'!AC6</f>
        <v>1.5674168377192725E-5</v>
      </c>
      <c r="AE18">
        <f>'BFPaT-pretax-natgas'!AD6</f>
        <v>1.5592108735705538E-5</v>
      </c>
      <c r="AF18">
        <f>'BFPaT-pretax-natgas'!AE6</f>
        <v>1.5510478704555497E-5</v>
      </c>
    </row>
    <row r="19" spans="1:32">
      <c r="A19" t="s">
        <v>9</v>
      </c>
      <c r="B19" t="e">
        <f>'BFPaT-pretax-natgas'!#REF!</f>
        <v>#REF!</v>
      </c>
      <c r="C19">
        <f>'BFPaT-pretax-natgas'!B7</f>
        <v>1.442506262124995E-5</v>
      </c>
      <c r="D19">
        <f>'BFPaT-pretax-natgas'!C7</f>
        <v>2.2903332480236252E-5</v>
      </c>
      <c r="E19">
        <f>'BFPaT-pretax-natgas'!D7</f>
        <v>2.0029088985234113E-5</v>
      </c>
      <c r="F19">
        <f>'BFPaT-pretax-natgas'!E7</f>
        <v>1.9902641877895321E-5</v>
      </c>
      <c r="G19">
        <f>'BFPaT-pretax-natgas'!F7</f>
        <v>1.9776993053042875E-5</v>
      </c>
      <c r="H19">
        <f>'BFPaT-pretax-natgas'!G7</f>
        <v>1.9652137470981194E-5</v>
      </c>
      <c r="I19">
        <f>'BFPaT-pretax-natgas'!H7</f>
        <v>1.9528070123831167E-5</v>
      </c>
      <c r="J19">
        <f>'BFPaT-pretax-natgas'!I7</f>
        <v>1.9404786035329293E-5</v>
      </c>
      <c r="K19">
        <f>'BFPaT-pretax-natgas'!J7</f>
        <v>1.9282280260628086E-5</v>
      </c>
      <c r="L19">
        <f>'BFPaT-pretax-natgas'!K7</f>
        <v>1.9160547886097733E-5</v>
      </c>
      <c r="M19">
        <f>'BFPaT-pretax-natgas'!L7</f>
        <v>1.9039584029129022E-5</v>
      </c>
      <c r="N19">
        <f>'BFPaT-pretax-natgas'!M7</f>
        <v>1.8919383837937498E-5</v>
      </c>
      <c r="O19">
        <f>'BFPaT-pretax-natgas'!N7</f>
        <v>1.8799942491368859E-5</v>
      </c>
      <c r="P19">
        <f>'BFPaT-pretax-natgas'!O7</f>
        <v>1.8681255198705585E-5</v>
      </c>
      <c r="Q19">
        <f>'BFPaT-pretax-natgas'!P7</f>
        <v>1.8563317199474791E-5</v>
      </c>
      <c r="R19">
        <f>'BFPaT-pretax-natgas'!Q7</f>
        <v>1.8446123763257275E-5</v>
      </c>
      <c r="S19">
        <f>'BFPaT-pretax-natgas'!R7</f>
        <v>1.832967018949779E-5</v>
      </c>
      <c r="T19">
        <f>'BFPaT-pretax-natgas'!S7</f>
        <v>1.8213951807316516E-5</v>
      </c>
      <c r="U19">
        <f>'BFPaT-pretax-natgas'!T7</f>
        <v>1.8098963975321701E-5</v>
      </c>
      <c r="V19">
        <f>'BFPaT-pretax-natgas'!U7</f>
        <v>1.7984702081423501E-5</v>
      </c>
      <c r="W19">
        <f>'BFPaT-pretax-natgas'!V7</f>
        <v>1.7871161542649001E-5</v>
      </c>
      <c r="X19">
        <f>'BFPaT-pretax-natgas'!W7</f>
        <v>1.7758337804958378E-5</v>
      </c>
      <c r="Y19">
        <f>'BFPaT-pretax-natgas'!X7</f>
        <v>1.7646226343062257E-5</v>
      </c>
      <c r="Z19">
        <f>'BFPaT-pretax-natgas'!Y7</f>
        <v>1.7534822660240201E-5</v>
      </c>
      <c r="AA19">
        <f>'BFPaT-pretax-natgas'!Z7</f>
        <v>1.7424122288160339E-5</v>
      </c>
      <c r="AB19">
        <f>'BFPaT-pretax-natgas'!AA7</f>
        <v>1.7314120786700165E-5</v>
      </c>
      <c r="AC19">
        <f>'BFPaT-pretax-natgas'!AB7</f>
        <v>1.7204813743768424E-5</v>
      </c>
      <c r="AD19">
        <f>'BFPaT-pretax-natgas'!AC7</f>
        <v>1.7096196775128161E-5</v>
      </c>
      <c r="AE19">
        <f>'BFPaT-pretax-natgas'!AD7</f>
        <v>1.6988265524220874E-5</v>
      </c>
      <c r="AF19">
        <f>'BFPaT-pretax-natgas'!AE7</f>
        <v>1.688101566199176E-5</v>
      </c>
    </row>
    <row r="20" spans="1:32">
      <c r="A20" t="s">
        <v>10</v>
      </c>
      <c r="B20" t="e">
        <f>'BFPaT-pretax-natgas'!#REF!</f>
        <v>#REF!</v>
      </c>
      <c r="C20">
        <f>'BFPaT-pretax-natgas'!B8</f>
        <v>0</v>
      </c>
      <c r="D20">
        <f>'BFPaT-pretax-natgas'!C8</f>
        <v>0</v>
      </c>
      <c r="E20">
        <f>'BFPaT-pretax-natgas'!D8</f>
        <v>0</v>
      </c>
      <c r="F20">
        <f>'BFPaT-pretax-natgas'!E8</f>
        <v>0</v>
      </c>
      <c r="G20">
        <f>'BFPaT-pretax-natgas'!F8</f>
        <v>0</v>
      </c>
      <c r="H20">
        <f>'BFPaT-pretax-natgas'!G8</f>
        <v>0</v>
      </c>
      <c r="I20">
        <f>'BFPaT-pretax-natgas'!H8</f>
        <v>0</v>
      </c>
      <c r="J20">
        <f>'BFPaT-pretax-natgas'!I8</f>
        <v>0</v>
      </c>
      <c r="K20">
        <f>'BFPaT-pretax-natgas'!J8</f>
        <v>0</v>
      </c>
      <c r="L20">
        <f>'BFPaT-pretax-natgas'!K8</f>
        <v>0</v>
      </c>
      <c r="M20">
        <f>'BFPaT-pretax-natgas'!L8</f>
        <v>0</v>
      </c>
      <c r="N20">
        <f>'BFPaT-pretax-natgas'!M8</f>
        <v>0</v>
      </c>
      <c r="O20">
        <f>'BFPaT-pretax-natgas'!N8</f>
        <v>0</v>
      </c>
      <c r="P20">
        <f>'BFPaT-pretax-natgas'!O8</f>
        <v>0</v>
      </c>
      <c r="Q20">
        <f>'BFPaT-pretax-natgas'!P8</f>
        <v>0</v>
      </c>
      <c r="R20">
        <f>'BFPaT-pretax-natgas'!Q8</f>
        <v>0</v>
      </c>
      <c r="S20">
        <f>'BFPaT-pretax-natgas'!R8</f>
        <v>0</v>
      </c>
      <c r="T20">
        <f>'BFPaT-pretax-natgas'!S8</f>
        <v>0</v>
      </c>
      <c r="U20">
        <f>'BFPaT-pretax-natgas'!T8</f>
        <v>0</v>
      </c>
      <c r="V20">
        <f>'BFPaT-pretax-natgas'!U8</f>
        <v>0</v>
      </c>
      <c r="W20">
        <f>'BFPaT-pretax-natgas'!V8</f>
        <v>0</v>
      </c>
      <c r="X20">
        <f>'BFPaT-pretax-natgas'!W8</f>
        <v>0</v>
      </c>
      <c r="Y20">
        <f>'BFPaT-pretax-natgas'!X8</f>
        <v>0</v>
      </c>
      <c r="Z20">
        <f>'BFPaT-pretax-natgas'!Y8</f>
        <v>0</v>
      </c>
      <c r="AA20">
        <f>'BFPaT-pretax-natgas'!Z8</f>
        <v>0</v>
      </c>
      <c r="AB20">
        <f>'BFPaT-pretax-natgas'!AA8</f>
        <v>0</v>
      </c>
      <c r="AC20">
        <f>'BFPaT-pretax-natgas'!AB8</f>
        <v>0</v>
      </c>
      <c r="AD20">
        <f>'BFPaT-pretax-natgas'!AC8</f>
        <v>0</v>
      </c>
      <c r="AE20">
        <f>'BFPaT-pretax-natgas'!AD8</f>
        <v>0</v>
      </c>
      <c r="AF20">
        <f>'BFPaT-pretax-natgas'!AE8</f>
        <v>0</v>
      </c>
    </row>
    <row r="21" spans="1:32">
      <c r="A21" t="s">
        <v>11</v>
      </c>
      <c r="B21" t="e">
        <f>'BFPaT-pretax-natgas'!#REF!</f>
        <v>#REF!</v>
      </c>
      <c r="C21">
        <f>'BFPaT-pretax-natgas'!B9</f>
        <v>0</v>
      </c>
      <c r="D21">
        <f>'BFPaT-pretax-natgas'!C9</f>
        <v>0</v>
      </c>
      <c r="E21">
        <f>'BFPaT-pretax-natgas'!D9</f>
        <v>0</v>
      </c>
      <c r="F21">
        <f>'BFPaT-pretax-natgas'!E9</f>
        <v>0</v>
      </c>
      <c r="G21">
        <f>'BFPaT-pretax-natgas'!F9</f>
        <v>0</v>
      </c>
      <c r="H21">
        <f>'BFPaT-pretax-natgas'!G9</f>
        <v>0</v>
      </c>
      <c r="I21">
        <f>'BFPaT-pretax-natgas'!H9</f>
        <v>0</v>
      </c>
      <c r="J21">
        <f>'BFPaT-pretax-natgas'!I9</f>
        <v>0</v>
      </c>
      <c r="K21">
        <f>'BFPaT-pretax-natgas'!J9</f>
        <v>0</v>
      </c>
      <c r="L21">
        <f>'BFPaT-pretax-natgas'!K9</f>
        <v>0</v>
      </c>
      <c r="M21">
        <f>'BFPaT-pretax-natgas'!L9</f>
        <v>0</v>
      </c>
      <c r="N21">
        <f>'BFPaT-pretax-natgas'!M9</f>
        <v>0</v>
      </c>
      <c r="O21">
        <f>'BFPaT-pretax-natgas'!N9</f>
        <v>0</v>
      </c>
      <c r="P21">
        <f>'BFPaT-pretax-natgas'!O9</f>
        <v>0</v>
      </c>
      <c r="Q21">
        <f>'BFPaT-pretax-natgas'!P9</f>
        <v>0</v>
      </c>
      <c r="R21">
        <f>'BFPaT-pretax-natgas'!Q9</f>
        <v>0</v>
      </c>
      <c r="S21">
        <f>'BFPaT-pretax-natgas'!R9</f>
        <v>0</v>
      </c>
      <c r="T21">
        <f>'BFPaT-pretax-natgas'!S9</f>
        <v>0</v>
      </c>
      <c r="U21">
        <f>'BFPaT-pretax-natgas'!T9</f>
        <v>0</v>
      </c>
      <c r="V21">
        <f>'BFPaT-pretax-natgas'!U9</f>
        <v>0</v>
      </c>
      <c r="W21">
        <f>'BFPaT-pretax-natgas'!V9</f>
        <v>0</v>
      </c>
      <c r="X21">
        <f>'BFPaT-pretax-natgas'!W9</f>
        <v>0</v>
      </c>
      <c r="Y21">
        <f>'BFPaT-pretax-natgas'!X9</f>
        <v>0</v>
      </c>
      <c r="Z21">
        <f>'BFPaT-pretax-natgas'!Y9</f>
        <v>0</v>
      </c>
      <c r="AA21">
        <f>'BFPaT-pretax-natgas'!Z9</f>
        <v>0</v>
      </c>
      <c r="AB21">
        <f>'BFPaT-pretax-natgas'!AA9</f>
        <v>0</v>
      </c>
      <c r="AC21">
        <f>'BFPaT-pretax-natgas'!AB9</f>
        <v>0</v>
      </c>
      <c r="AD21">
        <f>'BFPaT-pretax-natgas'!AC9</f>
        <v>0</v>
      </c>
      <c r="AE21">
        <f>'BFPaT-pretax-natgas'!AD9</f>
        <v>0</v>
      </c>
      <c r="AF21">
        <f>'BFPaT-pretax-natgas'!AE9</f>
        <v>0</v>
      </c>
    </row>
    <row r="22" spans="1:32" s="5" customFormat="1">
      <c r="A22" s="6" t="s">
        <v>20</v>
      </c>
    </row>
    <row r="23" spans="1:32">
      <c r="A23" t="s">
        <v>18</v>
      </c>
      <c r="B23">
        <f t="shared" ref="B23:AF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2">
      <c r="A24" t="s">
        <v>4</v>
      </c>
      <c r="B24" t="e">
        <f>'BFPaT-pretax-nuclear'!#REF!</f>
        <v>#REF!</v>
      </c>
      <c r="C24">
        <f>'BFPaT-pretax-nuclear'!B2</f>
        <v>0</v>
      </c>
      <c r="D24">
        <f>'BFPaT-pretax-nuclear'!C2</f>
        <v>0</v>
      </c>
      <c r="E24">
        <f>'BFPaT-pretax-nuclear'!D2</f>
        <v>0</v>
      </c>
      <c r="F24">
        <f>'BFPaT-pretax-nuclear'!E2</f>
        <v>0</v>
      </c>
      <c r="G24">
        <f>'BFPaT-pretax-nuclear'!F2</f>
        <v>0</v>
      </c>
      <c r="H24">
        <f>'BFPaT-pretax-nuclear'!G2</f>
        <v>0</v>
      </c>
      <c r="I24">
        <f>'BFPaT-pretax-nuclear'!H2</f>
        <v>0</v>
      </c>
      <c r="J24">
        <f>'BFPaT-pretax-nuclear'!I2</f>
        <v>0</v>
      </c>
      <c r="K24">
        <f>'BFPaT-pretax-nuclear'!J2</f>
        <v>0</v>
      </c>
      <c r="L24">
        <f>'BFPaT-pretax-nuclear'!K2</f>
        <v>0</v>
      </c>
      <c r="M24">
        <f>'BFPaT-pretax-nuclear'!L2</f>
        <v>0</v>
      </c>
      <c r="N24">
        <f>'BFPaT-pretax-nuclear'!M2</f>
        <v>0</v>
      </c>
      <c r="O24">
        <f>'BFPaT-pretax-nuclear'!N2</f>
        <v>0</v>
      </c>
      <c r="P24">
        <f>'BFPaT-pretax-nuclear'!O2</f>
        <v>0</v>
      </c>
      <c r="Q24">
        <f>'BFPaT-pretax-nuclear'!P2</f>
        <v>0</v>
      </c>
      <c r="R24">
        <f>'BFPaT-pretax-nuclear'!Q2</f>
        <v>0</v>
      </c>
      <c r="S24">
        <f>'BFPaT-pretax-nuclear'!R2</f>
        <v>0</v>
      </c>
      <c r="T24">
        <f>'BFPaT-pretax-nuclear'!S2</f>
        <v>0</v>
      </c>
      <c r="U24">
        <f>'BFPaT-pretax-nuclear'!T2</f>
        <v>0</v>
      </c>
      <c r="V24">
        <f>'BFPaT-pretax-nuclear'!U2</f>
        <v>0</v>
      </c>
      <c r="W24">
        <f>'BFPaT-pretax-nuclear'!V2</f>
        <v>0</v>
      </c>
      <c r="X24">
        <f>'BFPaT-pretax-nuclear'!W2</f>
        <v>0</v>
      </c>
      <c r="Y24">
        <f>'BFPaT-pretax-nuclear'!X2</f>
        <v>0</v>
      </c>
      <c r="Z24">
        <f>'BFPaT-pretax-nuclear'!Y2</f>
        <v>0</v>
      </c>
      <c r="AA24">
        <f>'BFPaT-pretax-nuclear'!Z2</f>
        <v>0</v>
      </c>
      <c r="AB24">
        <f>'BFPaT-pretax-nuclear'!AA2</f>
        <v>0</v>
      </c>
      <c r="AC24">
        <f>'BFPaT-pretax-nuclear'!AB2</f>
        <v>0</v>
      </c>
      <c r="AD24">
        <f>'BFPaT-pretax-nuclear'!AC2</f>
        <v>0</v>
      </c>
      <c r="AE24">
        <f>'BFPaT-pretax-nuclear'!AD2</f>
        <v>0</v>
      </c>
      <c r="AF24">
        <f>'BFPaT-pretax-nuclear'!AE2</f>
        <v>0</v>
      </c>
    </row>
    <row r="25" spans="1:32">
      <c r="A25" t="s">
        <v>5</v>
      </c>
      <c r="B25" t="e">
        <f>'BFPaT-pretax-nuclear'!#REF!</f>
        <v>#REF!</v>
      </c>
      <c r="C25">
        <f>'BFPaT-pretax-nuclear'!B3</f>
        <v>1.4453540299218234E-6</v>
      </c>
      <c r="D25">
        <f>'BFPaT-pretax-nuclear'!C3</f>
        <v>1.4097837909988603E-6</v>
      </c>
      <c r="E25">
        <f>'BFPaT-pretax-nuclear'!D3</f>
        <v>1.3632972954485513E-6</v>
      </c>
      <c r="F25">
        <f>'BFPaT-pretax-nuclear'!E3</f>
        <v>1.3666868864412043E-6</v>
      </c>
      <c r="G25">
        <f>'BFPaT-pretax-nuclear'!F3</f>
        <v>1.3700849050359186E-6</v>
      </c>
      <c r="H25">
        <f>'BFPaT-pretax-nuclear'!G3</f>
        <v>1.3734913721863954E-6</v>
      </c>
      <c r="I25">
        <f>'BFPaT-pretax-nuclear'!H3</f>
        <v>1.3769063088984336E-6</v>
      </c>
      <c r="J25">
        <f>'BFPaT-pretax-nuclear'!I3</f>
        <v>1.3803297362300586E-6</v>
      </c>
      <c r="K25">
        <f>'BFPaT-pretax-nuclear'!J3</f>
        <v>1.3837616752916533E-6</v>
      </c>
      <c r="L25">
        <f>'BFPaT-pretax-nuclear'!K3</f>
        <v>1.3872021472460875E-6</v>
      </c>
      <c r="M25">
        <f>'BFPaT-pretax-nuclear'!L3</f>
        <v>1.3906511733088489E-6</v>
      </c>
      <c r="N25">
        <f>'BFPaT-pretax-nuclear'!M3</f>
        <v>1.3941087747481732E-6</v>
      </c>
      <c r="O25">
        <f>'BFPaT-pretax-nuclear'!N3</f>
        <v>1.3975749728851759E-6</v>
      </c>
      <c r="P25">
        <f>'BFPaT-pretax-nuclear'!O3</f>
        <v>1.4010497890939839E-6</v>
      </c>
      <c r="Q25">
        <f>'BFPaT-pretax-nuclear'!P3</f>
        <v>1.4045332448018666E-6</v>
      </c>
      <c r="R25">
        <f>'BFPaT-pretax-nuclear'!Q3</f>
        <v>1.4080253614893683E-6</v>
      </c>
      <c r="S25">
        <f>'BFPaT-pretax-nuclear'!R3</f>
        <v>1.4115261606904413E-6</v>
      </c>
      <c r="T25">
        <f>'BFPaT-pretax-nuclear'!S3</f>
        <v>1.4150356639925777E-6</v>
      </c>
      <c r="U25">
        <f>'BFPaT-pretax-nuclear'!T3</f>
        <v>1.4185538930369429E-6</v>
      </c>
      <c r="V25">
        <f>'BFPaT-pretax-nuclear'!U3</f>
        <v>1.4220808695185098E-6</v>
      </c>
      <c r="W25">
        <f>'BFPaT-pretax-nuclear'!V3</f>
        <v>1.4256166151861912E-6</v>
      </c>
      <c r="X25">
        <f>'BFPaT-pretax-nuclear'!W3</f>
        <v>1.4291611518429748E-6</v>
      </c>
      <c r="Y25">
        <f>'BFPaT-pretax-nuclear'!X3</f>
        <v>1.4327145013460577E-6</v>
      </c>
      <c r="Z25">
        <f>'BFPaT-pretax-nuclear'!Y3</f>
        <v>1.4362766856069808E-6</v>
      </c>
      <c r="AA25">
        <f>'BFPaT-pretax-nuclear'!Z3</f>
        <v>1.439847726591764E-6</v>
      </c>
      <c r="AB25">
        <f>'BFPaT-pretax-nuclear'!AA3</f>
        <v>1.4434276463210417E-6</v>
      </c>
      <c r="AC25">
        <f>'BFPaT-pretax-nuclear'!AB3</f>
        <v>1.4470164668701988E-6</v>
      </c>
      <c r="AD25">
        <f>'BFPaT-pretax-nuclear'!AC3</f>
        <v>1.4506142103695063E-6</v>
      </c>
      <c r="AE25">
        <f>'BFPaT-pretax-nuclear'!AD3</f>
        <v>1.4542208990042586E-6</v>
      </c>
      <c r="AF25">
        <f>'BFPaT-pretax-nuclear'!AE3</f>
        <v>1.4578365550149092E-6</v>
      </c>
    </row>
    <row r="26" spans="1:32">
      <c r="A26" t="s">
        <v>6</v>
      </c>
      <c r="B26" t="e">
        <f>'BFPaT-pretax-nuclear'!#REF!</f>
        <v>#REF!</v>
      </c>
      <c r="C26">
        <f>'BFPaT-pretax-nuclear'!B4</f>
        <v>0</v>
      </c>
      <c r="D26">
        <f>'BFPaT-pretax-nuclear'!C4</f>
        <v>0</v>
      </c>
      <c r="E26">
        <f>'BFPaT-pretax-nuclear'!D4</f>
        <v>0</v>
      </c>
      <c r="F26">
        <f>'BFPaT-pretax-nuclear'!E4</f>
        <v>0</v>
      </c>
      <c r="G26">
        <f>'BFPaT-pretax-nuclear'!F4</f>
        <v>0</v>
      </c>
      <c r="H26">
        <f>'BFPaT-pretax-nuclear'!G4</f>
        <v>0</v>
      </c>
      <c r="I26">
        <f>'BFPaT-pretax-nuclear'!H4</f>
        <v>0</v>
      </c>
      <c r="J26">
        <f>'BFPaT-pretax-nuclear'!I4</f>
        <v>0</v>
      </c>
      <c r="K26">
        <f>'BFPaT-pretax-nuclear'!J4</f>
        <v>0</v>
      </c>
      <c r="L26">
        <f>'BFPaT-pretax-nuclear'!K4</f>
        <v>0</v>
      </c>
      <c r="M26">
        <f>'BFPaT-pretax-nuclear'!L4</f>
        <v>0</v>
      </c>
      <c r="N26">
        <f>'BFPaT-pretax-nuclear'!M4</f>
        <v>0</v>
      </c>
      <c r="O26">
        <f>'BFPaT-pretax-nuclear'!N4</f>
        <v>0</v>
      </c>
      <c r="P26">
        <f>'BFPaT-pretax-nuclear'!O4</f>
        <v>0</v>
      </c>
      <c r="Q26">
        <f>'BFPaT-pretax-nuclear'!P4</f>
        <v>0</v>
      </c>
      <c r="R26">
        <f>'BFPaT-pretax-nuclear'!Q4</f>
        <v>0</v>
      </c>
      <c r="S26">
        <f>'BFPaT-pretax-nuclear'!R4</f>
        <v>0</v>
      </c>
      <c r="T26">
        <f>'BFPaT-pretax-nuclear'!S4</f>
        <v>0</v>
      </c>
      <c r="U26">
        <f>'BFPaT-pretax-nuclear'!T4</f>
        <v>0</v>
      </c>
      <c r="V26">
        <f>'BFPaT-pretax-nuclear'!U4</f>
        <v>0</v>
      </c>
      <c r="W26">
        <f>'BFPaT-pretax-nuclear'!V4</f>
        <v>0</v>
      </c>
      <c r="X26">
        <f>'BFPaT-pretax-nuclear'!W4</f>
        <v>0</v>
      </c>
      <c r="Y26">
        <f>'BFPaT-pretax-nuclear'!X4</f>
        <v>0</v>
      </c>
      <c r="Z26">
        <f>'BFPaT-pretax-nuclear'!Y4</f>
        <v>0</v>
      </c>
      <c r="AA26">
        <f>'BFPaT-pretax-nuclear'!Z4</f>
        <v>0</v>
      </c>
      <c r="AB26">
        <f>'BFPaT-pretax-nuclear'!AA4</f>
        <v>0</v>
      </c>
      <c r="AC26">
        <f>'BFPaT-pretax-nuclear'!AB4</f>
        <v>0</v>
      </c>
      <c r="AD26">
        <f>'BFPaT-pretax-nuclear'!AC4</f>
        <v>0</v>
      </c>
      <c r="AE26">
        <f>'BFPaT-pretax-nuclear'!AD4</f>
        <v>0</v>
      </c>
      <c r="AF26">
        <f>'BFPaT-pretax-nuclear'!AE4</f>
        <v>0</v>
      </c>
    </row>
    <row r="27" spans="1:32">
      <c r="A27" t="s">
        <v>7</v>
      </c>
      <c r="B27" t="e">
        <f>'BFPaT-pretax-nuclear'!#REF!</f>
        <v>#REF!</v>
      </c>
      <c r="C27">
        <f>'BFPaT-pretax-nuclear'!B5</f>
        <v>0</v>
      </c>
      <c r="D27">
        <f>'BFPaT-pretax-nuclear'!C5</f>
        <v>0</v>
      </c>
      <c r="E27">
        <f>'BFPaT-pretax-nuclear'!D5</f>
        <v>0</v>
      </c>
      <c r="F27">
        <f>'BFPaT-pretax-nuclear'!E5</f>
        <v>0</v>
      </c>
      <c r="G27">
        <f>'BFPaT-pretax-nuclear'!F5</f>
        <v>0</v>
      </c>
      <c r="H27">
        <f>'BFPaT-pretax-nuclear'!G5</f>
        <v>0</v>
      </c>
      <c r="I27">
        <f>'BFPaT-pretax-nuclear'!H5</f>
        <v>0</v>
      </c>
      <c r="J27">
        <f>'BFPaT-pretax-nuclear'!I5</f>
        <v>0</v>
      </c>
      <c r="K27">
        <f>'BFPaT-pretax-nuclear'!J5</f>
        <v>0</v>
      </c>
      <c r="L27">
        <f>'BFPaT-pretax-nuclear'!K5</f>
        <v>0</v>
      </c>
      <c r="M27">
        <f>'BFPaT-pretax-nuclear'!L5</f>
        <v>0</v>
      </c>
      <c r="N27">
        <f>'BFPaT-pretax-nuclear'!M5</f>
        <v>0</v>
      </c>
      <c r="O27">
        <f>'BFPaT-pretax-nuclear'!N5</f>
        <v>0</v>
      </c>
      <c r="P27">
        <f>'BFPaT-pretax-nuclear'!O5</f>
        <v>0</v>
      </c>
      <c r="Q27">
        <f>'BFPaT-pretax-nuclear'!P5</f>
        <v>0</v>
      </c>
      <c r="R27">
        <f>'BFPaT-pretax-nuclear'!Q5</f>
        <v>0</v>
      </c>
      <c r="S27">
        <f>'BFPaT-pretax-nuclear'!R5</f>
        <v>0</v>
      </c>
      <c r="T27">
        <f>'BFPaT-pretax-nuclear'!S5</f>
        <v>0</v>
      </c>
      <c r="U27">
        <f>'BFPaT-pretax-nuclear'!T5</f>
        <v>0</v>
      </c>
      <c r="V27">
        <f>'BFPaT-pretax-nuclear'!U5</f>
        <v>0</v>
      </c>
      <c r="W27">
        <f>'BFPaT-pretax-nuclear'!V5</f>
        <v>0</v>
      </c>
      <c r="X27">
        <f>'BFPaT-pretax-nuclear'!W5</f>
        <v>0</v>
      </c>
      <c r="Y27">
        <f>'BFPaT-pretax-nuclear'!X5</f>
        <v>0</v>
      </c>
      <c r="Z27">
        <f>'BFPaT-pretax-nuclear'!Y5</f>
        <v>0</v>
      </c>
      <c r="AA27">
        <f>'BFPaT-pretax-nuclear'!Z5</f>
        <v>0</v>
      </c>
      <c r="AB27">
        <f>'BFPaT-pretax-nuclear'!AA5</f>
        <v>0</v>
      </c>
      <c r="AC27">
        <f>'BFPaT-pretax-nuclear'!AB5</f>
        <v>0</v>
      </c>
      <c r="AD27">
        <f>'BFPaT-pretax-nuclear'!AC5</f>
        <v>0</v>
      </c>
      <c r="AE27">
        <f>'BFPaT-pretax-nuclear'!AD5</f>
        <v>0</v>
      </c>
      <c r="AF27">
        <f>'BFPaT-pretax-nuclear'!AE5</f>
        <v>0</v>
      </c>
    </row>
    <row r="28" spans="1:32">
      <c r="A28" t="s">
        <v>8</v>
      </c>
      <c r="B28" t="e">
        <f>'BFPaT-pretax-nuclear'!#REF!</f>
        <v>#REF!</v>
      </c>
      <c r="C28">
        <f>'BFPaT-pretax-nuclear'!B6</f>
        <v>0</v>
      </c>
      <c r="D28">
        <f>'BFPaT-pretax-nuclear'!C6</f>
        <v>0</v>
      </c>
      <c r="E28">
        <f>'BFPaT-pretax-nuclear'!D6</f>
        <v>0</v>
      </c>
      <c r="F28">
        <f>'BFPaT-pretax-nuclear'!E6</f>
        <v>0</v>
      </c>
      <c r="G28">
        <f>'BFPaT-pretax-nuclear'!F6</f>
        <v>0</v>
      </c>
      <c r="H28">
        <f>'BFPaT-pretax-nuclear'!G6</f>
        <v>0</v>
      </c>
      <c r="I28">
        <f>'BFPaT-pretax-nuclear'!H6</f>
        <v>0</v>
      </c>
      <c r="J28">
        <f>'BFPaT-pretax-nuclear'!I6</f>
        <v>0</v>
      </c>
      <c r="K28">
        <f>'BFPaT-pretax-nuclear'!J6</f>
        <v>0</v>
      </c>
      <c r="L28">
        <f>'BFPaT-pretax-nuclear'!K6</f>
        <v>0</v>
      </c>
      <c r="M28">
        <f>'BFPaT-pretax-nuclear'!L6</f>
        <v>0</v>
      </c>
      <c r="N28">
        <f>'BFPaT-pretax-nuclear'!M6</f>
        <v>0</v>
      </c>
      <c r="O28">
        <f>'BFPaT-pretax-nuclear'!N6</f>
        <v>0</v>
      </c>
      <c r="P28">
        <f>'BFPaT-pretax-nuclear'!O6</f>
        <v>0</v>
      </c>
      <c r="Q28">
        <f>'BFPaT-pretax-nuclear'!P6</f>
        <v>0</v>
      </c>
      <c r="R28">
        <f>'BFPaT-pretax-nuclear'!Q6</f>
        <v>0</v>
      </c>
      <c r="S28">
        <f>'BFPaT-pretax-nuclear'!R6</f>
        <v>0</v>
      </c>
      <c r="T28">
        <f>'BFPaT-pretax-nuclear'!S6</f>
        <v>0</v>
      </c>
      <c r="U28">
        <f>'BFPaT-pretax-nuclear'!T6</f>
        <v>0</v>
      </c>
      <c r="V28">
        <f>'BFPaT-pretax-nuclear'!U6</f>
        <v>0</v>
      </c>
      <c r="W28">
        <f>'BFPaT-pretax-nuclear'!V6</f>
        <v>0</v>
      </c>
      <c r="X28">
        <f>'BFPaT-pretax-nuclear'!W6</f>
        <v>0</v>
      </c>
      <c r="Y28">
        <f>'BFPaT-pretax-nuclear'!X6</f>
        <v>0</v>
      </c>
      <c r="Z28">
        <f>'BFPaT-pretax-nuclear'!Y6</f>
        <v>0</v>
      </c>
      <c r="AA28">
        <f>'BFPaT-pretax-nuclear'!Z6</f>
        <v>0</v>
      </c>
      <c r="AB28">
        <f>'BFPaT-pretax-nuclear'!AA6</f>
        <v>0</v>
      </c>
      <c r="AC28">
        <f>'BFPaT-pretax-nuclear'!AB6</f>
        <v>0</v>
      </c>
      <c r="AD28">
        <f>'BFPaT-pretax-nuclear'!AC6</f>
        <v>0</v>
      </c>
      <c r="AE28">
        <f>'BFPaT-pretax-nuclear'!AD6</f>
        <v>0</v>
      </c>
      <c r="AF28">
        <f>'BFPaT-pretax-nuclear'!AE6</f>
        <v>0</v>
      </c>
    </row>
    <row r="29" spans="1:32">
      <c r="A29" t="s">
        <v>9</v>
      </c>
      <c r="B29" t="e">
        <f>'BFPaT-pretax-nuclear'!#REF!</f>
        <v>#REF!</v>
      </c>
      <c r="C29">
        <f>'BFPaT-pretax-nuclear'!B7</f>
        <v>0</v>
      </c>
      <c r="D29">
        <f>'BFPaT-pretax-nuclear'!C7</f>
        <v>0</v>
      </c>
      <c r="E29">
        <f>'BFPaT-pretax-nuclear'!D7</f>
        <v>0</v>
      </c>
      <c r="F29">
        <f>'BFPaT-pretax-nuclear'!E7</f>
        <v>0</v>
      </c>
      <c r="G29">
        <f>'BFPaT-pretax-nuclear'!F7</f>
        <v>0</v>
      </c>
      <c r="H29">
        <f>'BFPaT-pretax-nuclear'!G7</f>
        <v>0</v>
      </c>
      <c r="I29">
        <f>'BFPaT-pretax-nuclear'!H7</f>
        <v>0</v>
      </c>
      <c r="J29">
        <f>'BFPaT-pretax-nuclear'!I7</f>
        <v>0</v>
      </c>
      <c r="K29">
        <f>'BFPaT-pretax-nuclear'!J7</f>
        <v>0</v>
      </c>
      <c r="L29">
        <f>'BFPaT-pretax-nuclear'!K7</f>
        <v>0</v>
      </c>
      <c r="M29">
        <f>'BFPaT-pretax-nuclear'!L7</f>
        <v>0</v>
      </c>
      <c r="N29">
        <f>'BFPaT-pretax-nuclear'!M7</f>
        <v>0</v>
      </c>
      <c r="O29">
        <f>'BFPaT-pretax-nuclear'!N7</f>
        <v>0</v>
      </c>
      <c r="P29">
        <f>'BFPaT-pretax-nuclear'!O7</f>
        <v>0</v>
      </c>
      <c r="Q29">
        <f>'BFPaT-pretax-nuclear'!P7</f>
        <v>0</v>
      </c>
      <c r="R29">
        <f>'BFPaT-pretax-nuclear'!Q7</f>
        <v>0</v>
      </c>
      <c r="S29">
        <f>'BFPaT-pretax-nuclear'!R7</f>
        <v>0</v>
      </c>
      <c r="T29">
        <f>'BFPaT-pretax-nuclear'!S7</f>
        <v>0</v>
      </c>
      <c r="U29">
        <f>'BFPaT-pretax-nuclear'!T7</f>
        <v>0</v>
      </c>
      <c r="V29">
        <f>'BFPaT-pretax-nuclear'!U7</f>
        <v>0</v>
      </c>
      <c r="W29">
        <f>'BFPaT-pretax-nuclear'!V7</f>
        <v>0</v>
      </c>
      <c r="X29">
        <f>'BFPaT-pretax-nuclear'!W7</f>
        <v>0</v>
      </c>
      <c r="Y29">
        <f>'BFPaT-pretax-nuclear'!X7</f>
        <v>0</v>
      </c>
      <c r="Z29">
        <f>'BFPaT-pretax-nuclear'!Y7</f>
        <v>0</v>
      </c>
      <c r="AA29">
        <f>'BFPaT-pretax-nuclear'!Z7</f>
        <v>0</v>
      </c>
      <c r="AB29">
        <f>'BFPaT-pretax-nuclear'!AA7</f>
        <v>0</v>
      </c>
      <c r="AC29">
        <f>'BFPaT-pretax-nuclear'!AB7</f>
        <v>0</v>
      </c>
      <c r="AD29">
        <f>'BFPaT-pretax-nuclear'!AC7</f>
        <v>0</v>
      </c>
      <c r="AE29">
        <f>'BFPaT-pretax-nuclear'!AD7</f>
        <v>0</v>
      </c>
      <c r="AF29">
        <f>'BFPaT-pretax-nuclear'!AE7</f>
        <v>0</v>
      </c>
    </row>
    <row r="30" spans="1:32">
      <c r="A30" t="s">
        <v>10</v>
      </c>
      <c r="B30" t="e">
        <f>'BFPaT-pretax-nuclear'!#REF!</f>
        <v>#REF!</v>
      </c>
      <c r="C30">
        <f>'BFPaT-pretax-nuclear'!B8</f>
        <v>0</v>
      </c>
      <c r="D30">
        <f>'BFPaT-pretax-nuclear'!C8</f>
        <v>0</v>
      </c>
      <c r="E30">
        <f>'BFPaT-pretax-nuclear'!D8</f>
        <v>0</v>
      </c>
      <c r="F30">
        <f>'BFPaT-pretax-nuclear'!E8</f>
        <v>0</v>
      </c>
      <c r="G30">
        <f>'BFPaT-pretax-nuclear'!F8</f>
        <v>0</v>
      </c>
      <c r="H30">
        <f>'BFPaT-pretax-nuclear'!G8</f>
        <v>0</v>
      </c>
      <c r="I30">
        <f>'BFPaT-pretax-nuclear'!H8</f>
        <v>0</v>
      </c>
      <c r="J30">
        <f>'BFPaT-pretax-nuclear'!I8</f>
        <v>0</v>
      </c>
      <c r="K30">
        <f>'BFPaT-pretax-nuclear'!J8</f>
        <v>0</v>
      </c>
      <c r="L30">
        <f>'BFPaT-pretax-nuclear'!K8</f>
        <v>0</v>
      </c>
      <c r="M30">
        <f>'BFPaT-pretax-nuclear'!L8</f>
        <v>0</v>
      </c>
      <c r="N30">
        <f>'BFPaT-pretax-nuclear'!M8</f>
        <v>0</v>
      </c>
      <c r="O30">
        <f>'BFPaT-pretax-nuclear'!N8</f>
        <v>0</v>
      </c>
      <c r="P30">
        <f>'BFPaT-pretax-nuclear'!O8</f>
        <v>0</v>
      </c>
      <c r="Q30">
        <f>'BFPaT-pretax-nuclear'!P8</f>
        <v>0</v>
      </c>
      <c r="R30">
        <f>'BFPaT-pretax-nuclear'!Q8</f>
        <v>0</v>
      </c>
      <c r="S30">
        <f>'BFPaT-pretax-nuclear'!R8</f>
        <v>0</v>
      </c>
      <c r="T30">
        <f>'BFPaT-pretax-nuclear'!S8</f>
        <v>0</v>
      </c>
      <c r="U30">
        <f>'BFPaT-pretax-nuclear'!T8</f>
        <v>0</v>
      </c>
      <c r="V30">
        <f>'BFPaT-pretax-nuclear'!U8</f>
        <v>0</v>
      </c>
      <c r="W30">
        <f>'BFPaT-pretax-nuclear'!V8</f>
        <v>0</v>
      </c>
      <c r="X30">
        <f>'BFPaT-pretax-nuclear'!W8</f>
        <v>0</v>
      </c>
      <c r="Y30">
        <f>'BFPaT-pretax-nuclear'!X8</f>
        <v>0</v>
      </c>
      <c r="Z30">
        <f>'BFPaT-pretax-nuclear'!Y8</f>
        <v>0</v>
      </c>
      <c r="AA30">
        <f>'BFPaT-pretax-nuclear'!Z8</f>
        <v>0</v>
      </c>
      <c r="AB30">
        <f>'BFPaT-pretax-nuclear'!AA8</f>
        <v>0</v>
      </c>
      <c r="AC30">
        <f>'BFPaT-pretax-nuclear'!AB8</f>
        <v>0</v>
      </c>
      <c r="AD30">
        <f>'BFPaT-pretax-nuclear'!AC8</f>
        <v>0</v>
      </c>
      <c r="AE30">
        <f>'BFPaT-pretax-nuclear'!AD8</f>
        <v>0</v>
      </c>
      <c r="AF30">
        <f>'BFPaT-pretax-nuclear'!AE8</f>
        <v>0</v>
      </c>
    </row>
    <row r="31" spans="1:32">
      <c r="A31" t="s">
        <v>11</v>
      </c>
      <c r="B31" t="e">
        <f>'BFPaT-pretax-nuclear'!#REF!</f>
        <v>#REF!</v>
      </c>
      <c r="C31">
        <f>'BFPaT-pretax-nuclear'!B9</f>
        <v>0</v>
      </c>
      <c r="D31">
        <f>'BFPaT-pretax-nuclear'!C9</f>
        <v>0</v>
      </c>
      <c r="E31">
        <f>'BFPaT-pretax-nuclear'!D9</f>
        <v>0</v>
      </c>
      <c r="F31">
        <f>'BFPaT-pretax-nuclear'!E9</f>
        <v>0</v>
      </c>
      <c r="G31">
        <f>'BFPaT-pretax-nuclear'!F9</f>
        <v>0</v>
      </c>
      <c r="H31">
        <f>'BFPaT-pretax-nuclear'!G9</f>
        <v>0</v>
      </c>
      <c r="I31">
        <f>'BFPaT-pretax-nuclear'!H9</f>
        <v>0</v>
      </c>
      <c r="J31">
        <f>'BFPaT-pretax-nuclear'!I9</f>
        <v>0</v>
      </c>
      <c r="K31">
        <f>'BFPaT-pretax-nuclear'!J9</f>
        <v>0</v>
      </c>
      <c r="L31">
        <f>'BFPaT-pretax-nuclear'!K9</f>
        <v>0</v>
      </c>
      <c r="M31">
        <f>'BFPaT-pretax-nuclear'!L9</f>
        <v>0</v>
      </c>
      <c r="N31">
        <f>'BFPaT-pretax-nuclear'!M9</f>
        <v>0</v>
      </c>
      <c r="O31">
        <f>'BFPaT-pretax-nuclear'!N9</f>
        <v>0</v>
      </c>
      <c r="P31">
        <f>'BFPaT-pretax-nuclear'!O9</f>
        <v>0</v>
      </c>
      <c r="Q31">
        <f>'BFPaT-pretax-nuclear'!P9</f>
        <v>0</v>
      </c>
      <c r="R31">
        <f>'BFPaT-pretax-nuclear'!Q9</f>
        <v>0</v>
      </c>
      <c r="S31">
        <f>'BFPaT-pretax-nuclear'!R9</f>
        <v>0</v>
      </c>
      <c r="T31">
        <f>'BFPaT-pretax-nuclear'!S9</f>
        <v>0</v>
      </c>
      <c r="U31">
        <f>'BFPaT-pretax-nuclear'!T9</f>
        <v>0</v>
      </c>
      <c r="V31">
        <f>'BFPaT-pretax-nuclear'!U9</f>
        <v>0</v>
      </c>
      <c r="W31">
        <f>'BFPaT-pretax-nuclear'!V9</f>
        <v>0</v>
      </c>
      <c r="X31">
        <f>'BFPaT-pretax-nuclear'!W9</f>
        <v>0</v>
      </c>
      <c r="Y31">
        <f>'BFPaT-pretax-nuclear'!X9</f>
        <v>0</v>
      </c>
      <c r="Z31">
        <f>'BFPaT-pretax-nuclear'!Y9</f>
        <v>0</v>
      </c>
      <c r="AA31">
        <f>'BFPaT-pretax-nuclear'!Z9</f>
        <v>0</v>
      </c>
      <c r="AB31">
        <f>'BFPaT-pretax-nuclear'!AA9</f>
        <v>0</v>
      </c>
      <c r="AC31">
        <f>'BFPaT-pretax-nuclear'!AB9</f>
        <v>0</v>
      </c>
      <c r="AD31">
        <f>'BFPaT-pretax-nuclear'!AC9</f>
        <v>0</v>
      </c>
      <c r="AE31">
        <f>'BFPaT-pretax-nuclear'!AD9</f>
        <v>0</v>
      </c>
      <c r="AF31">
        <f>'BFPaT-pretax-nuclear'!AE9</f>
        <v>0</v>
      </c>
    </row>
    <row r="32" spans="1:32" s="5" customFormat="1">
      <c r="A32" s="6" t="s">
        <v>21</v>
      </c>
    </row>
    <row r="33" spans="1:32">
      <c r="A33" t="s">
        <v>18</v>
      </c>
      <c r="B33">
        <f t="shared" ref="B33:AF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2">
      <c r="A34" t="s">
        <v>4</v>
      </c>
      <c r="B34" t="e">
        <f>'BFPaT-pretax-biomass'!#REF!</f>
        <v>#REF!</v>
      </c>
      <c r="C34">
        <f>'BFPaT-pretax-biomass'!B2</f>
        <v>0</v>
      </c>
      <c r="D34">
        <f>'BFPaT-pretax-biomass'!C2</f>
        <v>0</v>
      </c>
      <c r="E34">
        <f>'BFPaT-pretax-biomass'!D2</f>
        <v>0</v>
      </c>
      <c r="F34">
        <f>'BFPaT-pretax-biomass'!E2</f>
        <v>0</v>
      </c>
      <c r="G34">
        <f>'BFPaT-pretax-biomass'!F2</f>
        <v>0</v>
      </c>
      <c r="H34">
        <f>'BFPaT-pretax-biomass'!G2</f>
        <v>0</v>
      </c>
      <c r="I34">
        <f>'BFPaT-pretax-biomass'!H2</f>
        <v>0</v>
      </c>
      <c r="J34">
        <f>'BFPaT-pretax-biomass'!I2</f>
        <v>0</v>
      </c>
      <c r="K34">
        <f>'BFPaT-pretax-biomass'!J2</f>
        <v>0</v>
      </c>
      <c r="L34">
        <f>'BFPaT-pretax-biomass'!K2</f>
        <v>0</v>
      </c>
      <c r="M34">
        <f>'BFPaT-pretax-biomass'!L2</f>
        <v>0</v>
      </c>
      <c r="N34">
        <f>'BFPaT-pretax-biomass'!M2</f>
        <v>0</v>
      </c>
      <c r="O34">
        <f>'BFPaT-pretax-biomass'!N2</f>
        <v>0</v>
      </c>
      <c r="P34">
        <f>'BFPaT-pretax-biomass'!O2</f>
        <v>0</v>
      </c>
      <c r="Q34">
        <f>'BFPaT-pretax-biomass'!P2</f>
        <v>0</v>
      </c>
      <c r="R34">
        <f>'BFPaT-pretax-biomass'!Q2</f>
        <v>0</v>
      </c>
      <c r="S34">
        <f>'BFPaT-pretax-biomass'!R2</f>
        <v>0</v>
      </c>
      <c r="T34">
        <f>'BFPaT-pretax-biomass'!S2</f>
        <v>0</v>
      </c>
      <c r="U34">
        <f>'BFPaT-pretax-biomass'!T2</f>
        <v>0</v>
      </c>
      <c r="V34">
        <f>'BFPaT-pretax-biomass'!U2</f>
        <v>0</v>
      </c>
      <c r="W34">
        <f>'BFPaT-pretax-biomass'!V2</f>
        <v>0</v>
      </c>
      <c r="X34">
        <f>'BFPaT-pretax-biomass'!W2</f>
        <v>0</v>
      </c>
      <c r="Y34">
        <f>'BFPaT-pretax-biomass'!X2</f>
        <v>0</v>
      </c>
      <c r="Z34">
        <f>'BFPaT-pretax-biomass'!Y2</f>
        <v>0</v>
      </c>
      <c r="AA34">
        <f>'BFPaT-pretax-biomass'!Z2</f>
        <v>0</v>
      </c>
      <c r="AB34">
        <f>'BFPaT-pretax-biomass'!AA2</f>
        <v>0</v>
      </c>
      <c r="AC34">
        <f>'BFPaT-pretax-biomass'!AB2</f>
        <v>0</v>
      </c>
      <c r="AD34">
        <f>'BFPaT-pretax-biomass'!AC2</f>
        <v>0</v>
      </c>
      <c r="AE34">
        <f>'BFPaT-pretax-biomass'!AD2</f>
        <v>0</v>
      </c>
      <c r="AF34">
        <f>'BFPaT-pretax-biomass'!AE2</f>
        <v>0</v>
      </c>
    </row>
    <row r="35" spans="1:32">
      <c r="A35" t="s">
        <v>5</v>
      </c>
      <c r="B35" t="e">
        <f>'BFPaT-pretax-biomass'!#REF!</f>
        <v>#REF!</v>
      </c>
      <c r="C35">
        <f>'BFPaT-pretax-biomass'!B3</f>
        <v>6.6438611948582821E-6</v>
      </c>
      <c r="D35">
        <f>'BFPaT-pretax-biomass'!C3</f>
        <v>6.6438611948582821E-6</v>
      </c>
      <c r="E35">
        <f>'BFPaT-pretax-biomass'!D3</f>
        <v>6.6438611948582821E-6</v>
      </c>
      <c r="F35">
        <f>'BFPaT-pretax-biomass'!E3</f>
        <v>6.6438611948582821E-6</v>
      </c>
      <c r="G35">
        <f>'BFPaT-pretax-biomass'!F3</f>
        <v>6.6438611948582821E-6</v>
      </c>
      <c r="H35">
        <f>'BFPaT-pretax-biomass'!G3</f>
        <v>6.6438611948582821E-6</v>
      </c>
      <c r="I35">
        <f>'BFPaT-pretax-biomass'!H3</f>
        <v>6.6438611948582821E-6</v>
      </c>
      <c r="J35">
        <f>'BFPaT-pretax-biomass'!I3</f>
        <v>6.6438611948582821E-6</v>
      </c>
      <c r="K35">
        <f>'BFPaT-pretax-biomass'!J3</f>
        <v>6.6438611948582821E-6</v>
      </c>
      <c r="L35">
        <f>'BFPaT-pretax-biomass'!K3</f>
        <v>6.6438611948582821E-6</v>
      </c>
      <c r="M35">
        <f>'BFPaT-pretax-biomass'!L3</f>
        <v>6.6438611948582821E-6</v>
      </c>
      <c r="N35">
        <f>'BFPaT-pretax-biomass'!M3</f>
        <v>6.6438611948582821E-6</v>
      </c>
      <c r="O35">
        <f>'BFPaT-pretax-biomass'!N3</f>
        <v>6.6438611948582821E-6</v>
      </c>
      <c r="P35">
        <f>'BFPaT-pretax-biomass'!O3</f>
        <v>6.6438611948582821E-6</v>
      </c>
      <c r="Q35">
        <f>'BFPaT-pretax-biomass'!P3</f>
        <v>6.6438611948582821E-6</v>
      </c>
      <c r="R35">
        <f>'BFPaT-pretax-biomass'!Q3</f>
        <v>6.6438611948582821E-6</v>
      </c>
      <c r="S35">
        <f>'BFPaT-pretax-biomass'!R3</f>
        <v>6.6438611948582821E-6</v>
      </c>
      <c r="T35">
        <f>'BFPaT-pretax-biomass'!S3</f>
        <v>6.6438611948582821E-6</v>
      </c>
      <c r="U35">
        <f>'BFPaT-pretax-biomass'!T3</f>
        <v>6.6438611948582821E-6</v>
      </c>
      <c r="V35">
        <f>'BFPaT-pretax-biomass'!U3</f>
        <v>6.6438611948582821E-6</v>
      </c>
      <c r="W35">
        <f>'BFPaT-pretax-biomass'!V3</f>
        <v>6.6438611948582821E-6</v>
      </c>
      <c r="X35">
        <f>'BFPaT-pretax-biomass'!W3</f>
        <v>6.6438611948582821E-6</v>
      </c>
      <c r="Y35">
        <f>'BFPaT-pretax-biomass'!X3</f>
        <v>6.6438611948582821E-6</v>
      </c>
      <c r="Z35">
        <f>'BFPaT-pretax-biomass'!Y3</f>
        <v>6.6438611948582821E-6</v>
      </c>
      <c r="AA35">
        <f>'BFPaT-pretax-biomass'!Z3</f>
        <v>6.6438611948582821E-6</v>
      </c>
      <c r="AB35">
        <f>'BFPaT-pretax-biomass'!AA3</f>
        <v>6.6438611948582821E-6</v>
      </c>
      <c r="AC35">
        <f>'BFPaT-pretax-biomass'!AB3</f>
        <v>6.6438611948582821E-6</v>
      </c>
      <c r="AD35">
        <f>'BFPaT-pretax-biomass'!AC3</f>
        <v>6.6438611948582821E-6</v>
      </c>
      <c r="AE35">
        <f>'BFPaT-pretax-biomass'!AD3</f>
        <v>6.6438611948582821E-6</v>
      </c>
      <c r="AF35">
        <f>'BFPaT-pretax-biomass'!AE3</f>
        <v>6.6438611948582821E-6</v>
      </c>
    </row>
    <row r="36" spans="1:32">
      <c r="A36" t="s">
        <v>6</v>
      </c>
      <c r="B36" t="e">
        <f>'BFPaT-pretax-biomass'!#REF!</f>
        <v>#REF!</v>
      </c>
      <c r="C36">
        <f>'BFPaT-pretax-biomass'!B4</f>
        <v>6.6438611948582821E-6</v>
      </c>
      <c r="D36">
        <f>'BFPaT-pretax-biomass'!C4</f>
        <v>6.6438611948582821E-6</v>
      </c>
      <c r="E36">
        <f>'BFPaT-pretax-biomass'!D4</f>
        <v>6.6438611948582821E-6</v>
      </c>
      <c r="F36">
        <f>'BFPaT-pretax-biomass'!E4</f>
        <v>6.6438611948582821E-6</v>
      </c>
      <c r="G36">
        <f>'BFPaT-pretax-biomass'!F4</f>
        <v>6.6438611948582821E-6</v>
      </c>
      <c r="H36">
        <f>'BFPaT-pretax-biomass'!G4</f>
        <v>6.6438611948582821E-6</v>
      </c>
      <c r="I36">
        <f>'BFPaT-pretax-biomass'!H4</f>
        <v>6.6438611948582821E-6</v>
      </c>
      <c r="J36">
        <f>'BFPaT-pretax-biomass'!I4</f>
        <v>6.6438611948582821E-6</v>
      </c>
      <c r="K36">
        <f>'BFPaT-pretax-biomass'!J4</f>
        <v>6.6438611948582821E-6</v>
      </c>
      <c r="L36">
        <f>'BFPaT-pretax-biomass'!K4</f>
        <v>6.6438611948582821E-6</v>
      </c>
      <c r="M36">
        <f>'BFPaT-pretax-biomass'!L4</f>
        <v>6.6438611948582821E-6</v>
      </c>
      <c r="N36">
        <f>'BFPaT-pretax-biomass'!M4</f>
        <v>6.6438611948582821E-6</v>
      </c>
      <c r="O36">
        <f>'BFPaT-pretax-biomass'!N4</f>
        <v>6.6438611948582821E-6</v>
      </c>
      <c r="P36">
        <f>'BFPaT-pretax-biomass'!O4</f>
        <v>6.6438611948582821E-6</v>
      </c>
      <c r="Q36">
        <f>'BFPaT-pretax-biomass'!P4</f>
        <v>6.6438611948582821E-6</v>
      </c>
      <c r="R36">
        <f>'BFPaT-pretax-biomass'!Q4</f>
        <v>6.6438611948582821E-6</v>
      </c>
      <c r="S36">
        <f>'BFPaT-pretax-biomass'!R4</f>
        <v>6.6438611948582821E-6</v>
      </c>
      <c r="T36">
        <f>'BFPaT-pretax-biomass'!S4</f>
        <v>6.6438611948582821E-6</v>
      </c>
      <c r="U36">
        <f>'BFPaT-pretax-biomass'!T4</f>
        <v>6.6438611948582821E-6</v>
      </c>
      <c r="V36">
        <f>'BFPaT-pretax-biomass'!U4</f>
        <v>6.6438611948582821E-6</v>
      </c>
      <c r="W36">
        <f>'BFPaT-pretax-biomass'!V4</f>
        <v>6.6438611948582821E-6</v>
      </c>
      <c r="X36">
        <f>'BFPaT-pretax-biomass'!W4</f>
        <v>6.6438611948582821E-6</v>
      </c>
      <c r="Y36">
        <f>'BFPaT-pretax-biomass'!X4</f>
        <v>6.6438611948582821E-6</v>
      </c>
      <c r="Z36">
        <f>'BFPaT-pretax-biomass'!Y4</f>
        <v>6.6438611948582821E-6</v>
      </c>
      <c r="AA36">
        <f>'BFPaT-pretax-biomass'!Z4</f>
        <v>6.6438611948582821E-6</v>
      </c>
      <c r="AB36">
        <f>'BFPaT-pretax-biomass'!AA4</f>
        <v>6.6438611948582821E-6</v>
      </c>
      <c r="AC36">
        <f>'BFPaT-pretax-biomass'!AB4</f>
        <v>6.6438611948582821E-6</v>
      </c>
      <c r="AD36">
        <f>'BFPaT-pretax-biomass'!AC4</f>
        <v>6.6438611948582821E-6</v>
      </c>
      <c r="AE36">
        <f>'BFPaT-pretax-biomass'!AD4</f>
        <v>6.6438611948582821E-6</v>
      </c>
      <c r="AF36">
        <f>'BFPaT-pretax-biomass'!AE4</f>
        <v>6.6438611948582821E-6</v>
      </c>
    </row>
    <row r="37" spans="1:32">
      <c r="A37" t="s">
        <v>7</v>
      </c>
      <c r="B37" t="e">
        <f>'BFPaT-pretax-biomass'!#REF!</f>
        <v>#REF!</v>
      </c>
      <c r="C37">
        <f>'BFPaT-pretax-biomass'!B5</f>
        <v>6.6438611948582821E-6</v>
      </c>
      <c r="D37">
        <f>'BFPaT-pretax-biomass'!C5</f>
        <v>6.6438611948582821E-6</v>
      </c>
      <c r="E37">
        <f>'BFPaT-pretax-biomass'!D5</f>
        <v>6.6438611948582821E-6</v>
      </c>
      <c r="F37">
        <f>'BFPaT-pretax-biomass'!E5</f>
        <v>6.6438611948582821E-6</v>
      </c>
      <c r="G37">
        <f>'BFPaT-pretax-biomass'!F5</f>
        <v>6.6438611948582821E-6</v>
      </c>
      <c r="H37">
        <f>'BFPaT-pretax-biomass'!G5</f>
        <v>6.6438611948582821E-6</v>
      </c>
      <c r="I37">
        <f>'BFPaT-pretax-biomass'!H5</f>
        <v>6.6438611948582821E-6</v>
      </c>
      <c r="J37">
        <f>'BFPaT-pretax-biomass'!I5</f>
        <v>6.6438611948582821E-6</v>
      </c>
      <c r="K37">
        <f>'BFPaT-pretax-biomass'!J5</f>
        <v>6.6438611948582821E-6</v>
      </c>
      <c r="L37">
        <f>'BFPaT-pretax-biomass'!K5</f>
        <v>6.6438611948582821E-6</v>
      </c>
      <c r="M37">
        <f>'BFPaT-pretax-biomass'!L5</f>
        <v>6.6438611948582821E-6</v>
      </c>
      <c r="N37">
        <f>'BFPaT-pretax-biomass'!M5</f>
        <v>6.6438611948582821E-6</v>
      </c>
      <c r="O37">
        <f>'BFPaT-pretax-biomass'!N5</f>
        <v>6.6438611948582821E-6</v>
      </c>
      <c r="P37">
        <f>'BFPaT-pretax-biomass'!O5</f>
        <v>6.6438611948582821E-6</v>
      </c>
      <c r="Q37">
        <f>'BFPaT-pretax-biomass'!P5</f>
        <v>6.6438611948582821E-6</v>
      </c>
      <c r="R37">
        <f>'BFPaT-pretax-biomass'!Q5</f>
        <v>6.6438611948582821E-6</v>
      </c>
      <c r="S37">
        <f>'BFPaT-pretax-biomass'!R5</f>
        <v>6.6438611948582821E-6</v>
      </c>
      <c r="T37">
        <f>'BFPaT-pretax-biomass'!S5</f>
        <v>6.6438611948582821E-6</v>
      </c>
      <c r="U37">
        <f>'BFPaT-pretax-biomass'!T5</f>
        <v>6.6438611948582821E-6</v>
      </c>
      <c r="V37">
        <f>'BFPaT-pretax-biomass'!U5</f>
        <v>6.6438611948582821E-6</v>
      </c>
      <c r="W37">
        <f>'BFPaT-pretax-biomass'!V5</f>
        <v>6.6438611948582821E-6</v>
      </c>
      <c r="X37">
        <f>'BFPaT-pretax-biomass'!W5</f>
        <v>6.6438611948582821E-6</v>
      </c>
      <c r="Y37">
        <f>'BFPaT-pretax-biomass'!X5</f>
        <v>6.6438611948582821E-6</v>
      </c>
      <c r="Z37">
        <f>'BFPaT-pretax-biomass'!Y5</f>
        <v>6.6438611948582821E-6</v>
      </c>
      <c r="AA37">
        <f>'BFPaT-pretax-biomass'!Z5</f>
        <v>6.6438611948582821E-6</v>
      </c>
      <c r="AB37">
        <f>'BFPaT-pretax-biomass'!AA5</f>
        <v>6.6438611948582821E-6</v>
      </c>
      <c r="AC37">
        <f>'BFPaT-pretax-biomass'!AB5</f>
        <v>6.6438611948582821E-6</v>
      </c>
      <c r="AD37">
        <f>'BFPaT-pretax-biomass'!AC5</f>
        <v>6.6438611948582821E-6</v>
      </c>
      <c r="AE37">
        <f>'BFPaT-pretax-biomass'!AD5</f>
        <v>6.6438611948582821E-6</v>
      </c>
      <c r="AF37">
        <f>'BFPaT-pretax-biomass'!AE5</f>
        <v>6.6438611948582821E-6</v>
      </c>
    </row>
    <row r="38" spans="1:32">
      <c r="A38" t="s">
        <v>8</v>
      </c>
      <c r="B38" t="e">
        <f>'BFPaT-pretax-biomass'!#REF!</f>
        <v>#REF!</v>
      </c>
      <c r="C38">
        <f>'BFPaT-pretax-biomass'!B6</f>
        <v>0</v>
      </c>
      <c r="D38">
        <f>'BFPaT-pretax-biomass'!C6</f>
        <v>0</v>
      </c>
      <c r="E38">
        <f>'BFPaT-pretax-biomass'!D6</f>
        <v>0</v>
      </c>
      <c r="F38">
        <f>'BFPaT-pretax-biomass'!E6</f>
        <v>0</v>
      </c>
      <c r="G38">
        <f>'BFPaT-pretax-biomass'!F6</f>
        <v>0</v>
      </c>
      <c r="H38">
        <f>'BFPaT-pretax-biomass'!G6</f>
        <v>0</v>
      </c>
      <c r="I38">
        <f>'BFPaT-pretax-biomass'!H6</f>
        <v>0</v>
      </c>
      <c r="J38">
        <f>'BFPaT-pretax-biomass'!I6</f>
        <v>0</v>
      </c>
      <c r="K38">
        <f>'BFPaT-pretax-biomass'!J6</f>
        <v>0</v>
      </c>
      <c r="L38">
        <f>'BFPaT-pretax-biomass'!K6</f>
        <v>0</v>
      </c>
      <c r="M38">
        <f>'BFPaT-pretax-biomass'!L6</f>
        <v>0</v>
      </c>
      <c r="N38">
        <f>'BFPaT-pretax-biomass'!M6</f>
        <v>0</v>
      </c>
      <c r="O38">
        <f>'BFPaT-pretax-biomass'!N6</f>
        <v>0</v>
      </c>
      <c r="P38">
        <f>'BFPaT-pretax-biomass'!O6</f>
        <v>0</v>
      </c>
      <c r="Q38">
        <f>'BFPaT-pretax-biomass'!P6</f>
        <v>0</v>
      </c>
      <c r="R38">
        <f>'BFPaT-pretax-biomass'!Q6</f>
        <v>0</v>
      </c>
      <c r="S38">
        <f>'BFPaT-pretax-biomass'!R6</f>
        <v>0</v>
      </c>
      <c r="T38">
        <f>'BFPaT-pretax-biomass'!S6</f>
        <v>0</v>
      </c>
      <c r="U38">
        <f>'BFPaT-pretax-biomass'!T6</f>
        <v>0</v>
      </c>
      <c r="V38">
        <f>'BFPaT-pretax-biomass'!U6</f>
        <v>0</v>
      </c>
      <c r="W38">
        <f>'BFPaT-pretax-biomass'!V6</f>
        <v>0</v>
      </c>
      <c r="X38">
        <f>'BFPaT-pretax-biomass'!W6</f>
        <v>0</v>
      </c>
      <c r="Y38">
        <f>'BFPaT-pretax-biomass'!X6</f>
        <v>0</v>
      </c>
      <c r="Z38">
        <f>'BFPaT-pretax-biomass'!Y6</f>
        <v>0</v>
      </c>
      <c r="AA38">
        <f>'BFPaT-pretax-biomass'!Z6</f>
        <v>0</v>
      </c>
      <c r="AB38">
        <f>'BFPaT-pretax-biomass'!AA6</f>
        <v>0</v>
      </c>
      <c r="AC38">
        <f>'BFPaT-pretax-biomass'!AB6</f>
        <v>0</v>
      </c>
      <c r="AD38">
        <f>'BFPaT-pretax-biomass'!AC6</f>
        <v>0</v>
      </c>
      <c r="AE38">
        <f>'BFPaT-pretax-biomass'!AD6</f>
        <v>0</v>
      </c>
      <c r="AF38">
        <f>'BFPaT-pretax-biomass'!AE6</f>
        <v>0</v>
      </c>
    </row>
    <row r="39" spans="1:32">
      <c r="A39" t="s">
        <v>9</v>
      </c>
      <c r="B39" t="e">
        <f>'BFPaT-pretax-biomass'!#REF!</f>
        <v>#REF!</v>
      </c>
      <c r="C39">
        <f>'BFPaT-pretax-biomass'!B7</f>
        <v>0</v>
      </c>
      <c r="D39">
        <f>'BFPaT-pretax-biomass'!C7</f>
        <v>0</v>
      </c>
      <c r="E39">
        <f>'BFPaT-pretax-biomass'!D7</f>
        <v>0</v>
      </c>
      <c r="F39">
        <f>'BFPaT-pretax-biomass'!E7</f>
        <v>0</v>
      </c>
      <c r="G39">
        <f>'BFPaT-pretax-biomass'!F7</f>
        <v>0</v>
      </c>
      <c r="H39">
        <f>'BFPaT-pretax-biomass'!G7</f>
        <v>0</v>
      </c>
      <c r="I39">
        <f>'BFPaT-pretax-biomass'!H7</f>
        <v>0</v>
      </c>
      <c r="J39">
        <f>'BFPaT-pretax-biomass'!I7</f>
        <v>0</v>
      </c>
      <c r="K39">
        <f>'BFPaT-pretax-biomass'!J7</f>
        <v>0</v>
      </c>
      <c r="L39">
        <f>'BFPaT-pretax-biomass'!K7</f>
        <v>0</v>
      </c>
      <c r="M39">
        <f>'BFPaT-pretax-biomass'!L7</f>
        <v>0</v>
      </c>
      <c r="N39">
        <f>'BFPaT-pretax-biomass'!M7</f>
        <v>0</v>
      </c>
      <c r="O39">
        <f>'BFPaT-pretax-biomass'!N7</f>
        <v>0</v>
      </c>
      <c r="P39">
        <f>'BFPaT-pretax-biomass'!O7</f>
        <v>0</v>
      </c>
      <c r="Q39">
        <f>'BFPaT-pretax-biomass'!P7</f>
        <v>0</v>
      </c>
      <c r="R39">
        <f>'BFPaT-pretax-biomass'!Q7</f>
        <v>0</v>
      </c>
      <c r="S39">
        <f>'BFPaT-pretax-biomass'!R7</f>
        <v>0</v>
      </c>
      <c r="T39">
        <f>'BFPaT-pretax-biomass'!S7</f>
        <v>0</v>
      </c>
      <c r="U39">
        <f>'BFPaT-pretax-biomass'!T7</f>
        <v>0</v>
      </c>
      <c r="V39">
        <f>'BFPaT-pretax-biomass'!U7</f>
        <v>0</v>
      </c>
      <c r="W39">
        <f>'BFPaT-pretax-biomass'!V7</f>
        <v>0</v>
      </c>
      <c r="X39">
        <f>'BFPaT-pretax-biomass'!W7</f>
        <v>0</v>
      </c>
      <c r="Y39">
        <f>'BFPaT-pretax-biomass'!X7</f>
        <v>0</v>
      </c>
      <c r="Z39">
        <f>'BFPaT-pretax-biomass'!Y7</f>
        <v>0</v>
      </c>
      <c r="AA39">
        <f>'BFPaT-pretax-biomass'!Z7</f>
        <v>0</v>
      </c>
      <c r="AB39">
        <f>'BFPaT-pretax-biomass'!AA7</f>
        <v>0</v>
      </c>
      <c r="AC39">
        <f>'BFPaT-pretax-biomass'!AB7</f>
        <v>0</v>
      </c>
      <c r="AD39">
        <f>'BFPaT-pretax-biomass'!AC7</f>
        <v>0</v>
      </c>
      <c r="AE39">
        <f>'BFPaT-pretax-biomass'!AD7</f>
        <v>0</v>
      </c>
      <c r="AF39">
        <f>'BFPaT-pretax-biomass'!AE7</f>
        <v>0</v>
      </c>
    </row>
    <row r="40" spans="1:32">
      <c r="A40" t="s">
        <v>10</v>
      </c>
      <c r="B40" t="e">
        <f>'BFPaT-pretax-biomass'!#REF!</f>
        <v>#REF!</v>
      </c>
      <c r="C40">
        <f>'BFPaT-pretax-biomass'!B8</f>
        <v>0</v>
      </c>
      <c r="D40">
        <f>'BFPaT-pretax-biomass'!C8</f>
        <v>0</v>
      </c>
      <c r="E40">
        <f>'BFPaT-pretax-biomass'!D8</f>
        <v>0</v>
      </c>
      <c r="F40">
        <f>'BFPaT-pretax-biomass'!E8</f>
        <v>0</v>
      </c>
      <c r="G40">
        <f>'BFPaT-pretax-biomass'!F8</f>
        <v>0</v>
      </c>
      <c r="H40">
        <f>'BFPaT-pretax-biomass'!G8</f>
        <v>0</v>
      </c>
      <c r="I40">
        <f>'BFPaT-pretax-biomass'!H8</f>
        <v>0</v>
      </c>
      <c r="J40">
        <f>'BFPaT-pretax-biomass'!I8</f>
        <v>0</v>
      </c>
      <c r="K40">
        <f>'BFPaT-pretax-biomass'!J8</f>
        <v>0</v>
      </c>
      <c r="L40">
        <f>'BFPaT-pretax-biomass'!K8</f>
        <v>0</v>
      </c>
      <c r="M40">
        <f>'BFPaT-pretax-biomass'!L8</f>
        <v>0</v>
      </c>
      <c r="N40">
        <f>'BFPaT-pretax-biomass'!M8</f>
        <v>0</v>
      </c>
      <c r="O40">
        <f>'BFPaT-pretax-biomass'!N8</f>
        <v>0</v>
      </c>
      <c r="P40">
        <f>'BFPaT-pretax-biomass'!O8</f>
        <v>0</v>
      </c>
      <c r="Q40">
        <f>'BFPaT-pretax-biomass'!P8</f>
        <v>0</v>
      </c>
      <c r="R40">
        <f>'BFPaT-pretax-biomass'!Q8</f>
        <v>0</v>
      </c>
      <c r="S40">
        <f>'BFPaT-pretax-biomass'!R8</f>
        <v>0</v>
      </c>
      <c r="T40">
        <f>'BFPaT-pretax-biomass'!S8</f>
        <v>0</v>
      </c>
      <c r="U40">
        <f>'BFPaT-pretax-biomass'!T8</f>
        <v>0</v>
      </c>
      <c r="V40">
        <f>'BFPaT-pretax-biomass'!U8</f>
        <v>0</v>
      </c>
      <c r="W40">
        <f>'BFPaT-pretax-biomass'!V8</f>
        <v>0</v>
      </c>
      <c r="X40">
        <f>'BFPaT-pretax-biomass'!W8</f>
        <v>0</v>
      </c>
      <c r="Y40">
        <f>'BFPaT-pretax-biomass'!X8</f>
        <v>0</v>
      </c>
      <c r="Z40">
        <f>'BFPaT-pretax-biomass'!Y8</f>
        <v>0</v>
      </c>
      <c r="AA40">
        <f>'BFPaT-pretax-biomass'!Z8</f>
        <v>0</v>
      </c>
      <c r="AB40">
        <f>'BFPaT-pretax-biomass'!AA8</f>
        <v>0</v>
      </c>
      <c r="AC40">
        <f>'BFPaT-pretax-biomass'!AB8</f>
        <v>0</v>
      </c>
      <c r="AD40">
        <f>'BFPaT-pretax-biomass'!AC8</f>
        <v>0</v>
      </c>
      <c r="AE40">
        <f>'BFPaT-pretax-biomass'!AD8</f>
        <v>0</v>
      </c>
      <c r="AF40">
        <f>'BFPaT-pretax-biomass'!AE8</f>
        <v>0</v>
      </c>
    </row>
    <row r="41" spans="1:32">
      <c r="A41" t="s">
        <v>11</v>
      </c>
      <c r="B41" t="e">
        <f>'BFPaT-pretax-biomass'!#REF!</f>
        <v>#REF!</v>
      </c>
      <c r="C41">
        <f>'BFPaT-pretax-biomass'!B9</f>
        <v>0</v>
      </c>
      <c r="D41">
        <f>'BFPaT-pretax-biomass'!C9</f>
        <v>0</v>
      </c>
      <c r="E41">
        <f>'BFPaT-pretax-biomass'!D9</f>
        <v>0</v>
      </c>
      <c r="F41">
        <f>'BFPaT-pretax-biomass'!E9</f>
        <v>0</v>
      </c>
      <c r="G41">
        <f>'BFPaT-pretax-biomass'!F9</f>
        <v>0</v>
      </c>
      <c r="H41">
        <f>'BFPaT-pretax-biomass'!G9</f>
        <v>0</v>
      </c>
      <c r="I41">
        <f>'BFPaT-pretax-biomass'!H9</f>
        <v>0</v>
      </c>
      <c r="J41">
        <f>'BFPaT-pretax-biomass'!I9</f>
        <v>0</v>
      </c>
      <c r="K41">
        <f>'BFPaT-pretax-biomass'!J9</f>
        <v>0</v>
      </c>
      <c r="L41">
        <f>'BFPaT-pretax-biomass'!K9</f>
        <v>0</v>
      </c>
      <c r="M41">
        <f>'BFPaT-pretax-biomass'!L9</f>
        <v>0</v>
      </c>
      <c r="N41">
        <f>'BFPaT-pretax-biomass'!M9</f>
        <v>0</v>
      </c>
      <c r="O41">
        <f>'BFPaT-pretax-biomass'!N9</f>
        <v>0</v>
      </c>
      <c r="P41">
        <f>'BFPaT-pretax-biomass'!O9</f>
        <v>0</v>
      </c>
      <c r="Q41">
        <f>'BFPaT-pretax-biomass'!P9</f>
        <v>0</v>
      </c>
      <c r="R41">
        <f>'BFPaT-pretax-biomass'!Q9</f>
        <v>0</v>
      </c>
      <c r="S41">
        <f>'BFPaT-pretax-biomass'!R9</f>
        <v>0</v>
      </c>
      <c r="T41">
        <f>'BFPaT-pretax-biomass'!S9</f>
        <v>0</v>
      </c>
      <c r="U41">
        <f>'BFPaT-pretax-biomass'!T9</f>
        <v>0</v>
      </c>
      <c r="V41">
        <f>'BFPaT-pretax-biomass'!U9</f>
        <v>0</v>
      </c>
      <c r="W41">
        <f>'BFPaT-pretax-biomass'!V9</f>
        <v>0</v>
      </c>
      <c r="X41">
        <f>'BFPaT-pretax-biomass'!W9</f>
        <v>0</v>
      </c>
      <c r="Y41">
        <f>'BFPaT-pretax-biomass'!X9</f>
        <v>0</v>
      </c>
      <c r="Z41">
        <f>'BFPaT-pretax-biomass'!Y9</f>
        <v>0</v>
      </c>
      <c r="AA41">
        <f>'BFPaT-pretax-biomass'!Z9</f>
        <v>0</v>
      </c>
      <c r="AB41">
        <f>'BFPaT-pretax-biomass'!AA9</f>
        <v>0</v>
      </c>
      <c r="AC41">
        <f>'BFPaT-pretax-biomass'!AB9</f>
        <v>0</v>
      </c>
      <c r="AD41">
        <f>'BFPaT-pretax-biomass'!AC9</f>
        <v>0</v>
      </c>
      <c r="AE41">
        <f>'BFPaT-pretax-biomass'!AD9</f>
        <v>0</v>
      </c>
      <c r="AF41">
        <f>'BFPaT-pretax-biomass'!AE9</f>
        <v>0</v>
      </c>
    </row>
    <row r="42" spans="1:32" s="5" customFormat="1">
      <c r="A42" s="6" t="s">
        <v>22</v>
      </c>
    </row>
    <row r="43" spans="1:32">
      <c r="A43" t="s">
        <v>18</v>
      </c>
      <c r="B43">
        <f t="shared" ref="B43:AF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2">
      <c r="A44" t="s">
        <v>4</v>
      </c>
      <c r="B44" t="e">
        <f>'BFPaT-pretax-petgas'!#REF!</f>
        <v>#REF!</v>
      </c>
      <c r="C44">
        <f>'BFPaT-pretax-petgas'!B2</f>
        <v>1.4469253154485132E-5</v>
      </c>
      <c r="D44">
        <f>'BFPaT-pretax-petgas'!C2</f>
        <v>1.4640427391658301E-5</v>
      </c>
      <c r="E44">
        <f>'BFPaT-pretax-petgas'!D2</f>
        <v>1.4813626655220806E-5</v>
      </c>
      <c r="F44">
        <f>'BFPaT-pretax-petgas'!E2</f>
        <v>1.4988874901650825E-5</v>
      </c>
      <c r="G44">
        <f>'BFPaT-pretax-petgas'!F2</f>
        <v>1.5166196370836594E-5</v>
      </c>
      <c r="H44">
        <f>'BFPaT-pretax-petgas'!G2</f>
        <v>1.5345615589429207E-5</v>
      </c>
      <c r="I44">
        <f>'BFPaT-pretax-petgas'!H2</f>
        <v>1.5527157374235079E-5</v>
      </c>
      <c r="J44">
        <f>'BFPaT-pretax-petgas'!I2</f>
        <v>1.5710846835648541E-5</v>
      </c>
      <c r="K44">
        <f>'BFPaT-pretax-petgas'!J2</f>
        <v>1.5896709381125051E-5</v>
      </c>
      <c r="L44">
        <f>'BFPaT-pretax-petgas'!K2</f>
        <v>1.6084770718695482E-5</v>
      </c>
      <c r="M44">
        <f>'BFPaT-pretax-petgas'!L2</f>
        <v>1.627505686052199E-5</v>
      </c>
      <c r="N44">
        <f>'BFPaT-pretax-petgas'!M2</f>
        <v>1.646759412649596E-5</v>
      </c>
      <c r="O44">
        <f>'BFPaT-pretax-petgas'!N2</f>
        <v>1.6662409147878491E-5</v>
      </c>
      <c r="P44">
        <f>'BFPaT-pretax-petgas'!O2</f>
        <v>1.685952887098398E-5</v>
      </c>
      <c r="Q44">
        <f>'BFPaT-pretax-petgas'!P2</f>
        <v>1.7058980560907253E-5</v>
      </c>
      <c r="R44">
        <f>'BFPaT-pretax-petgas'!Q2</f>
        <v>1.726079180529481E-5</v>
      </c>
      <c r="S44">
        <f>'BFPaT-pretax-petgas'!R2</f>
        <v>1.7464990518160675E-5</v>
      </c>
      <c r="T44">
        <f>'BFPaT-pretax-petgas'!S2</f>
        <v>1.7671604943747396E-5</v>
      </c>
      <c r="U44">
        <f>'BFPaT-pretax-petgas'!T2</f>
        <v>1.7880663660432709E-5</v>
      </c>
      <c r="V44">
        <f>'BFPaT-pretax-petgas'!U2</f>
        <v>1.8092195584682428E-5</v>
      </c>
      <c r="W44">
        <f>'BFPaT-pretax-petgas'!V2</f>
        <v>1.8306229975050102E-5</v>
      </c>
      <c r="X44">
        <f>'BFPaT-pretax-petgas'!W2</f>
        <v>1.8522796436223978E-5</v>
      </c>
      <c r="Y44">
        <f>'BFPaT-pretax-petgas'!X2</f>
        <v>1.8741924923121846E-5</v>
      </c>
      <c r="Z44">
        <f>'BFPaT-pretax-petgas'!Y2</f>
        <v>1.8963645745034326E-5</v>
      </c>
      <c r="AA44">
        <f>'BFPaT-pretax-petgas'!Z2</f>
        <v>1.9187989569817173E-5</v>
      </c>
      <c r="AB44">
        <f>'BFPaT-pretax-petgas'!AA2</f>
        <v>1.9414987428133173E-5</v>
      </c>
      <c r="AC44">
        <f>'BFPaT-pretax-petgas'!AB2</f>
        <v>1.9644670717744233E-5</v>
      </c>
      <c r="AD44">
        <f>'BFPaT-pretax-petgas'!AC2</f>
        <v>1.9877071207854229E-5</v>
      </c>
      <c r="AE44">
        <f>'BFPaT-pretax-petgas'!AD2</f>
        <v>2.0112221043503247E-5</v>
      </c>
      <c r="AF44">
        <f>'BFPaT-pretax-petgas'!AE2</f>
        <v>2.0350152750013799E-5</v>
      </c>
    </row>
    <row r="45" spans="1:32">
      <c r="A45" t="s">
        <v>5</v>
      </c>
      <c r="B45" t="e">
        <f>'BFPaT-pretax-petgas'!#REF!</f>
        <v>#REF!</v>
      </c>
      <c r="C45">
        <f>'BFPaT-pretax-petgas'!B3</f>
        <v>0</v>
      </c>
      <c r="D45">
        <f>'BFPaT-pretax-petgas'!C3</f>
        <v>0</v>
      </c>
      <c r="E45">
        <f>'BFPaT-pretax-petgas'!D3</f>
        <v>0</v>
      </c>
      <c r="F45">
        <f>'BFPaT-pretax-petgas'!E3</f>
        <v>0</v>
      </c>
      <c r="G45">
        <f>'BFPaT-pretax-petgas'!F3</f>
        <v>0</v>
      </c>
      <c r="H45">
        <f>'BFPaT-pretax-petgas'!G3</f>
        <v>0</v>
      </c>
      <c r="I45">
        <f>'BFPaT-pretax-petgas'!H3</f>
        <v>0</v>
      </c>
      <c r="J45">
        <f>'BFPaT-pretax-petgas'!I3</f>
        <v>0</v>
      </c>
      <c r="K45">
        <f>'BFPaT-pretax-petgas'!J3</f>
        <v>0</v>
      </c>
      <c r="L45">
        <f>'BFPaT-pretax-petgas'!K3</f>
        <v>0</v>
      </c>
      <c r="M45">
        <f>'BFPaT-pretax-petgas'!L3</f>
        <v>0</v>
      </c>
      <c r="N45">
        <f>'BFPaT-pretax-petgas'!M3</f>
        <v>0</v>
      </c>
      <c r="O45">
        <f>'BFPaT-pretax-petgas'!N3</f>
        <v>0</v>
      </c>
      <c r="P45">
        <f>'BFPaT-pretax-petgas'!O3</f>
        <v>0</v>
      </c>
      <c r="Q45">
        <f>'BFPaT-pretax-petgas'!P3</f>
        <v>0</v>
      </c>
      <c r="R45">
        <f>'BFPaT-pretax-petgas'!Q3</f>
        <v>0</v>
      </c>
      <c r="S45">
        <f>'BFPaT-pretax-petgas'!R3</f>
        <v>0</v>
      </c>
      <c r="T45">
        <f>'BFPaT-pretax-petgas'!S3</f>
        <v>0</v>
      </c>
      <c r="U45">
        <f>'BFPaT-pretax-petgas'!T3</f>
        <v>0</v>
      </c>
      <c r="V45">
        <f>'BFPaT-pretax-petgas'!U3</f>
        <v>0</v>
      </c>
      <c r="W45">
        <f>'BFPaT-pretax-petgas'!V3</f>
        <v>0</v>
      </c>
      <c r="X45">
        <f>'BFPaT-pretax-petgas'!W3</f>
        <v>0</v>
      </c>
      <c r="Y45">
        <f>'BFPaT-pretax-petgas'!X3</f>
        <v>0</v>
      </c>
      <c r="Z45">
        <f>'BFPaT-pretax-petgas'!Y3</f>
        <v>0</v>
      </c>
      <c r="AA45">
        <f>'BFPaT-pretax-petgas'!Z3</f>
        <v>0</v>
      </c>
      <c r="AB45">
        <f>'BFPaT-pretax-petgas'!AA3</f>
        <v>0</v>
      </c>
      <c r="AC45">
        <f>'BFPaT-pretax-petgas'!AB3</f>
        <v>0</v>
      </c>
      <c r="AD45">
        <f>'BFPaT-pretax-petgas'!AC3</f>
        <v>0</v>
      </c>
      <c r="AE45">
        <f>'BFPaT-pretax-petgas'!AD3</f>
        <v>0</v>
      </c>
      <c r="AF45">
        <f>'BFPaT-pretax-petgas'!AE3</f>
        <v>0</v>
      </c>
    </row>
    <row r="46" spans="1:32">
      <c r="A46" t="s">
        <v>6</v>
      </c>
      <c r="B46" t="e">
        <f>'BFPaT-pretax-petgas'!#REF!</f>
        <v>#REF!</v>
      </c>
      <c r="C46">
        <f>'BFPaT-pretax-petgas'!B4</f>
        <v>1.4469253154485132E-5</v>
      </c>
      <c r="D46">
        <f>'BFPaT-pretax-petgas'!C4</f>
        <v>1.4640427391658301E-5</v>
      </c>
      <c r="E46">
        <f>'BFPaT-pretax-petgas'!D4</f>
        <v>1.4813626655220806E-5</v>
      </c>
      <c r="F46">
        <f>'BFPaT-pretax-petgas'!E4</f>
        <v>1.4988874901650825E-5</v>
      </c>
      <c r="G46">
        <f>'BFPaT-pretax-petgas'!F4</f>
        <v>1.5166196370836594E-5</v>
      </c>
      <c r="H46">
        <f>'BFPaT-pretax-petgas'!G4</f>
        <v>1.5345615589429207E-5</v>
      </c>
      <c r="I46">
        <f>'BFPaT-pretax-petgas'!H4</f>
        <v>1.5527157374235079E-5</v>
      </c>
      <c r="J46">
        <f>'BFPaT-pretax-petgas'!I4</f>
        <v>1.5710846835648541E-5</v>
      </c>
      <c r="K46">
        <f>'BFPaT-pretax-petgas'!J4</f>
        <v>1.5896709381125051E-5</v>
      </c>
      <c r="L46">
        <f>'BFPaT-pretax-petgas'!K4</f>
        <v>1.6084770718695482E-5</v>
      </c>
      <c r="M46">
        <f>'BFPaT-pretax-petgas'!L4</f>
        <v>1.627505686052199E-5</v>
      </c>
      <c r="N46">
        <f>'BFPaT-pretax-petgas'!M4</f>
        <v>1.646759412649596E-5</v>
      </c>
      <c r="O46">
        <f>'BFPaT-pretax-petgas'!N4</f>
        <v>1.6662409147878491E-5</v>
      </c>
      <c r="P46">
        <f>'BFPaT-pretax-petgas'!O4</f>
        <v>1.685952887098398E-5</v>
      </c>
      <c r="Q46">
        <f>'BFPaT-pretax-petgas'!P4</f>
        <v>1.7058980560907253E-5</v>
      </c>
      <c r="R46">
        <f>'BFPaT-pretax-petgas'!Q4</f>
        <v>1.726079180529481E-5</v>
      </c>
      <c r="S46">
        <f>'BFPaT-pretax-petgas'!R4</f>
        <v>1.7464990518160675E-5</v>
      </c>
      <c r="T46">
        <f>'BFPaT-pretax-petgas'!S4</f>
        <v>1.7671604943747396E-5</v>
      </c>
      <c r="U46">
        <f>'BFPaT-pretax-petgas'!T4</f>
        <v>1.7880663660432709E-5</v>
      </c>
      <c r="V46">
        <f>'BFPaT-pretax-petgas'!U4</f>
        <v>1.8092195584682428E-5</v>
      </c>
      <c r="W46">
        <f>'BFPaT-pretax-petgas'!V4</f>
        <v>1.8306229975050102E-5</v>
      </c>
      <c r="X46">
        <f>'BFPaT-pretax-petgas'!W4</f>
        <v>1.8522796436223978E-5</v>
      </c>
      <c r="Y46">
        <f>'BFPaT-pretax-petgas'!X4</f>
        <v>1.8741924923121846E-5</v>
      </c>
      <c r="Z46">
        <f>'BFPaT-pretax-petgas'!Y4</f>
        <v>1.8963645745034326E-5</v>
      </c>
      <c r="AA46">
        <f>'BFPaT-pretax-petgas'!Z4</f>
        <v>1.9187989569817173E-5</v>
      </c>
      <c r="AB46">
        <f>'BFPaT-pretax-petgas'!AA4</f>
        <v>1.9414987428133173E-5</v>
      </c>
      <c r="AC46">
        <f>'BFPaT-pretax-petgas'!AB4</f>
        <v>1.9644670717744233E-5</v>
      </c>
      <c r="AD46">
        <f>'BFPaT-pretax-petgas'!AC4</f>
        <v>1.9877071207854229E-5</v>
      </c>
      <c r="AE46">
        <f>'BFPaT-pretax-petgas'!AD4</f>
        <v>2.0112221043503247E-5</v>
      </c>
      <c r="AF46">
        <f>'BFPaT-pretax-petgas'!AE4</f>
        <v>2.0350152750013799E-5</v>
      </c>
    </row>
    <row r="47" spans="1:32">
      <c r="A47" t="s">
        <v>7</v>
      </c>
      <c r="B47" t="e">
        <f>'BFPaT-pretax-petgas'!#REF!</f>
        <v>#REF!</v>
      </c>
      <c r="C47">
        <f>'BFPaT-pretax-petgas'!B5</f>
        <v>1.4469253154485132E-5</v>
      </c>
      <c r="D47">
        <f>'BFPaT-pretax-petgas'!C5</f>
        <v>1.4640427391658301E-5</v>
      </c>
      <c r="E47">
        <f>'BFPaT-pretax-petgas'!D5</f>
        <v>1.4813626655220806E-5</v>
      </c>
      <c r="F47">
        <f>'BFPaT-pretax-petgas'!E5</f>
        <v>1.4988874901650825E-5</v>
      </c>
      <c r="G47">
        <f>'BFPaT-pretax-petgas'!F5</f>
        <v>1.5166196370836594E-5</v>
      </c>
      <c r="H47">
        <f>'BFPaT-pretax-petgas'!G5</f>
        <v>1.5345615589429207E-5</v>
      </c>
      <c r="I47">
        <f>'BFPaT-pretax-petgas'!H5</f>
        <v>1.5527157374235079E-5</v>
      </c>
      <c r="J47">
        <f>'BFPaT-pretax-petgas'!I5</f>
        <v>1.5710846835648541E-5</v>
      </c>
      <c r="K47">
        <f>'BFPaT-pretax-petgas'!J5</f>
        <v>1.5896709381125051E-5</v>
      </c>
      <c r="L47">
        <f>'BFPaT-pretax-petgas'!K5</f>
        <v>1.6084770718695482E-5</v>
      </c>
      <c r="M47">
        <f>'BFPaT-pretax-petgas'!L5</f>
        <v>1.627505686052199E-5</v>
      </c>
      <c r="N47">
        <f>'BFPaT-pretax-petgas'!M5</f>
        <v>1.646759412649596E-5</v>
      </c>
      <c r="O47">
        <f>'BFPaT-pretax-petgas'!N5</f>
        <v>1.6662409147878491E-5</v>
      </c>
      <c r="P47">
        <f>'BFPaT-pretax-petgas'!O5</f>
        <v>1.685952887098398E-5</v>
      </c>
      <c r="Q47">
        <f>'BFPaT-pretax-petgas'!P5</f>
        <v>1.7058980560907253E-5</v>
      </c>
      <c r="R47">
        <f>'BFPaT-pretax-petgas'!Q5</f>
        <v>1.726079180529481E-5</v>
      </c>
      <c r="S47">
        <f>'BFPaT-pretax-petgas'!R5</f>
        <v>1.7464990518160675E-5</v>
      </c>
      <c r="T47">
        <f>'BFPaT-pretax-petgas'!S5</f>
        <v>1.7671604943747396E-5</v>
      </c>
      <c r="U47">
        <f>'BFPaT-pretax-petgas'!T5</f>
        <v>1.7880663660432709E-5</v>
      </c>
      <c r="V47">
        <f>'BFPaT-pretax-petgas'!U5</f>
        <v>1.8092195584682428E-5</v>
      </c>
      <c r="W47">
        <f>'BFPaT-pretax-petgas'!V5</f>
        <v>1.8306229975050102E-5</v>
      </c>
      <c r="X47">
        <f>'BFPaT-pretax-petgas'!W5</f>
        <v>1.8522796436223978E-5</v>
      </c>
      <c r="Y47">
        <f>'BFPaT-pretax-petgas'!X5</f>
        <v>1.8741924923121846E-5</v>
      </c>
      <c r="Z47">
        <f>'BFPaT-pretax-petgas'!Y5</f>
        <v>1.8963645745034326E-5</v>
      </c>
      <c r="AA47">
        <f>'BFPaT-pretax-petgas'!Z5</f>
        <v>1.9187989569817173E-5</v>
      </c>
      <c r="AB47">
        <f>'BFPaT-pretax-petgas'!AA5</f>
        <v>1.9414987428133173E-5</v>
      </c>
      <c r="AC47">
        <f>'BFPaT-pretax-petgas'!AB5</f>
        <v>1.9644670717744233E-5</v>
      </c>
      <c r="AD47">
        <f>'BFPaT-pretax-petgas'!AC5</f>
        <v>1.9877071207854229E-5</v>
      </c>
      <c r="AE47">
        <f>'BFPaT-pretax-petgas'!AD5</f>
        <v>2.0112221043503247E-5</v>
      </c>
      <c r="AF47">
        <f>'BFPaT-pretax-petgas'!AE5</f>
        <v>2.0350152750013799E-5</v>
      </c>
    </row>
    <row r="48" spans="1:32">
      <c r="A48" t="s">
        <v>8</v>
      </c>
      <c r="B48" t="e">
        <f>'BFPaT-pretax-petgas'!#REF!</f>
        <v>#REF!</v>
      </c>
      <c r="C48">
        <f>'BFPaT-pretax-petgas'!B6</f>
        <v>1.4469253154485132E-5</v>
      </c>
      <c r="D48">
        <f>'BFPaT-pretax-petgas'!C6</f>
        <v>1.4640427391658301E-5</v>
      </c>
      <c r="E48">
        <f>'BFPaT-pretax-petgas'!D6</f>
        <v>1.4813626655220806E-5</v>
      </c>
      <c r="F48">
        <f>'BFPaT-pretax-petgas'!E6</f>
        <v>1.4988874901650825E-5</v>
      </c>
      <c r="G48">
        <f>'BFPaT-pretax-petgas'!F6</f>
        <v>1.5166196370836594E-5</v>
      </c>
      <c r="H48">
        <f>'BFPaT-pretax-petgas'!G6</f>
        <v>1.5345615589429207E-5</v>
      </c>
      <c r="I48">
        <f>'BFPaT-pretax-petgas'!H6</f>
        <v>1.5527157374235079E-5</v>
      </c>
      <c r="J48">
        <f>'BFPaT-pretax-petgas'!I6</f>
        <v>1.5710846835648541E-5</v>
      </c>
      <c r="K48">
        <f>'BFPaT-pretax-petgas'!J6</f>
        <v>1.5896709381125051E-5</v>
      </c>
      <c r="L48">
        <f>'BFPaT-pretax-petgas'!K6</f>
        <v>1.6084770718695482E-5</v>
      </c>
      <c r="M48">
        <f>'BFPaT-pretax-petgas'!L6</f>
        <v>1.627505686052199E-5</v>
      </c>
      <c r="N48">
        <f>'BFPaT-pretax-petgas'!M6</f>
        <v>1.646759412649596E-5</v>
      </c>
      <c r="O48">
        <f>'BFPaT-pretax-petgas'!N6</f>
        <v>1.6662409147878491E-5</v>
      </c>
      <c r="P48">
        <f>'BFPaT-pretax-petgas'!O6</f>
        <v>1.685952887098398E-5</v>
      </c>
      <c r="Q48">
        <f>'BFPaT-pretax-petgas'!P6</f>
        <v>1.7058980560907253E-5</v>
      </c>
      <c r="R48">
        <f>'BFPaT-pretax-petgas'!Q6</f>
        <v>1.726079180529481E-5</v>
      </c>
      <c r="S48">
        <f>'BFPaT-pretax-petgas'!R6</f>
        <v>1.7464990518160675E-5</v>
      </c>
      <c r="T48">
        <f>'BFPaT-pretax-petgas'!S6</f>
        <v>1.7671604943747396E-5</v>
      </c>
      <c r="U48">
        <f>'BFPaT-pretax-petgas'!T6</f>
        <v>1.7880663660432709E-5</v>
      </c>
      <c r="V48">
        <f>'BFPaT-pretax-petgas'!U6</f>
        <v>1.8092195584682428E-5</v>
      </c>
      <c r="W48">
        <f>'BFPaT-pretax-petgas'!V6</f>
        <v>1.8306229975050102E-5</v>
      </c>
      <c r="X48">
        <f>'BFPaT-pretax-petgas'!W6</f>
        <v>1.8522796436223978E-5</v>
      </c>
      <c r="Y48">
        <f>'BFPaT-pretax-petgas'!X6</f>
        <v>1.8741924923121846E-5</v>
      </c>
      <c r="Z48">
        <f>'BFPaT-pretax-petgas'!Y6</f>
        <v>1.8963645745034326E-5</v>
      </c>
      <c r="AA48">
        <f>'BFPaT-pretax-petgas'!Z6</f>
        <v>1.9187989569817173E-5</v>
      </c>
      <c r="AB48">
        <f>'BFPaT-pretax-petgas'!AA6</f>
        <v>1.9414987428133173E-5</v>
      </c>
      <c r="AC48">
        <f>'BFPaT-pretax-petgas'!AB6</f>
        <v>1.9644670717744233E-5</v>
      </c>
      <c r="AD48">
        <f>'BFPaT-pretax-petgas'!AC6</f>
        <v>1.9877071207854229E-5</v>
      </c>
      <c r="AE48">
        <f>'BFPaT-pretax-petgas'!AD6</f>
        <v>2.0112221043503247E-5</v>
      </c>
      <c r="AF48">
        <f>'BFPaT-pretax-petgas'!AE6</f>
        <v>2.0350152750013799E-5</v>
      </c>
    </row>
    <row r="49" spans="1:32">
      <c r="A49" t="s">
        <v>9</v>
      </c>
      <c r="B49" t="e">
        <f>'BFPaT-pretax-petgas'!#REF!</f>
        <v>#REF!</v>
      </c>
      <c r="C49">
        <f>'BFPaT-pretax-petgas'!B7</f>
        <v>0</v>
      </c>
      <c r="D49">
        <f>'BFPaT-pretax-petgas'!C7</f>
        <v>0</v>
      </c>
      <c r="E49">
        <f>'BFPaT-pretax-petgas'!D7</f>
        <v>0</v>
      </c>
      <c r="F49">
        <f>'BFPaT-pretax-petgas'!E7</f>
        <v>0</v>
      </c>
      <c r="G49">
        <f>'BFPaT-pretax-petgas'!F7</f>
        <v>0</v>
      </c>
      <c r="H49">
        <f>'BFPaT-pretax-petgas'!G7</f>
        <v>0</v>
      </c>
      <c r="I49">
        <f>'BFPaT-pretax-petgas'!H7</f>
        <v>0</v>
      </c>
      <c r="J49">
        <f>'BFPaT-pretax-petgas'!I7</f>
        <v>0</v>
      </c>
      <c r="K49">
        <f>'BFPaT-pretax-petgas'!J7</f>
        <v>0</v>
      </c>
      <c r="L49">
        <f>'BFPaT-pretax-petgas'!K7</f>
        <v>0</v>
      </c>
      <c r="M49">
        <f>'BFPaT-pretax-petgas'!L7</f>
        <v>0</v>
      </c>
      <c r="N49">
        <f>'BFPaT-pretax-petgas'!M7</f>
        <v>0</v>
      </c>
      <c r="O49">
        <f>'BFPaT-pretax-petgas'!N7</f>
        <v>0</v>
      </c>
      <c r="P49">
        <f>'BFPaT-pretax-petgas'!O7</f>
        <v>0</v>
      </c>
      <c r="Q49">
        <f>'BFPaT-pretax-petgas'!P7</f>
        <v>0</v>
      </c>
      <c r="R49">
        <f>'BFPaT-pretax-petgas'!Q7</f>
        <v>0</v>
      </c>
      <c r="S49">
        <f>'BFPaT-pretax-petgas'!R7</f>
        <v>0</v>
      </c>
      <c r="T49">
        <f>'BFPaT-pretax-petgas'!S7</f>
        <v>0</v>
      </c>
      <c r="U49">
        <f>'BFPaT-pretax-petgas'!T7</f>
        <v>0</v>
      </c>
      <c r="V49">
        <f>'BFPaT-pretax-petgas'!U7</f>
        <v>0</v>
      </c>
      <c r="W49">
        <f>'BFPaT-pretax-petgas'!V7</f>
        <v>0</v>
      </c>
      <c r="X49">
        <f>'BFPaT-pretax-petgas'!W7</f>
        <v>0</v>
      </c>
      <c r="Y49">
        <f>'BFPaT-pretax-petgas'!X7</f>
        <v>0</v>
      </c>
      <c r="Z49">
        <f>'BFPaT-pretax-petgas'!Y7</f>
        <v>0</v>
      </c>
      <c r="AA49">
        <f>'BFPaT-pretax-petgas'!Z7</f>
        <v>0</v>
      </c>
      <c r="AB49">
        <f>'BFPaT-pretax-petgas'!AA7</f>
        <v>0</v>
      </c>
      <c r="AC49">
        <f>'BFPaT-pretax-petgas'!AB7</f>
        <v>0</v>
      </c>
      <c r="AD49">
        <f>'BFPaT-pretax-petgas'!AC7</f>
        <v>0</v>
      </c>
      <c r="AE49">
        <f>'BFPaT-pretax-petgas'!AD7</f>
        <v>0</v>
      </c>
      <c r="AF49">
        <f>'BFPaT-pretax-petgas'!AE7</f>
        <v>0</v>
      </c>
    </row>
    <row r="50" spans="1:32">
      <c r="A50" t="s">
        <v>10</v>
      </c>
      <c r="B50" t="e">
        <f>'BFPaT-pretax-petgas'!#REF!</f>
        <v>#REF!</v>
      </c>
      <c r="C50">
        <f>'BFPaT-pretax-petgas'!B8</f>
        <v>0</v>
      </c>
      <c r="D50">
        <f>'BFPaT-pretax-petgas'!C8</f>
        <v>0</v>
      </c>
      <c r="E50">
        <f>'BFPaT-pretax-petgas'!D8</f>
        <v>0</v>
      </c>
      <c r="F50">
        <f>'BFPaT-pretax-petgas'!E8</f>
        <v>0</v>
      </c>
      <c r="G50">
        <f>'BFPaT-pretax-petgas'!F8</f>
        <v>0</v>
      </c>
      <c r="H50">
        <f>'BFPaT-pretax-petgas'!G8</f>
        <v>0</v>
      </c>
      <c r="I50">
        <f>'BFPaT-pretax-petgas'!H8</f>
        <v>0</v>
      </c>
      <c r="J50">
        <f>'BFPaT-pretax-petgas'!I8</f>
        <v>0</v>
      </c>
      <c r="K50">
        <f>'BFPaT-pretax-petgas'!J8</f>
        <v>0</v>
      </c>
      <c r="L50">
        <f>'BFPaT-pretax-petgas'!K8</f>
        <v>0</v>
      </c>
      <c r="M50">
        <f>'BFPaT-pretax-petgas'!L8</f>
        <v>0</v>
      </c>
      <c r="N50">
        <f>'BFPaT-pretax-petgas'!M8</f>
        <v>0</v>
      </c>
      <c r="O50">
        <f>'BFPaT-pretax-petgas'!N8</f>
        <v>0</v>
      </c>
      <c r="P50">
        <f>'BFPaT-pretax-petgas'!O8</f>
        <v>0</v>
      </c>
      <c r="Q50">
        <f>'BFPaT-pretax-petgas'!P8</f>
        <v>0</v>
      </c>
      <c r="R50">
        <f>'BFPaT-pretax-petgas'!Q8</f>
        <v>0</v>
      </c>
      <c r="S50">
        <f>'BFPaT-pretax-petgas'!R8</f>
        <v>0</v>
      </c>
      <c r="T50">
        <f>'BFPaT-pretax-petgas'!S8</f>
        <v>0</v>
      </c>
      <c r="U50">
        <f>'BFPaT-pretax-petgas'!T8</f>
        <v>0</v>
      </c>
      <c r="V50">
        <f>'BFPaT-pretax-petgas'!U8</f>
        <v>0</v>
      </c>
      <c r="W50">
        <f>'BFPaT-pretax-petgas'!V8</f>
        <v>0</v>
      </c>
      <c r="X50">
        <f>'BFPaT-pretax-petgas'!W8</f>
        <v>0</v>
      </c>
      <c r="Y50">
        <f>'BFPaT-pretax-petgas'!X8</f>
        <v>0</v>
      </c>
      <c r="Z50">
        <f>'BFPaT-pretax-petgas'!Y8</f>
        <v>0</v>
      </c>
      <c r="AA50">
        <f>'BFPaT-pretax-petgas'!Z8</f>
        <v>0</v>
      </c>
      <c r="AB50">
        <f>'BFPaT-pretax-petgas'!AA8</f>
        <v>0</v>
      </c>
      <c r="AC50">
        <f>'BFPaT-pretax-petgas'!AB8</f>
        <v>0</v>
      </c>
      <c r="AD50">
        <f>'BFPaT-pretax-petgas'!AC8</f>
        <v>0</v>
      </c>
      <c r="AE50">
        <f>'BFPaT-pretax-petgas'!AD8</f>
        <v>0</v>
      </c>
      <c r="AF50">
        <f>'BFPaT-pretax-petgas'!AE8</f>
        <v>0</v>
      </c>
    </row>
    <row r="51" spans="1:32">
      <c r="A51" t="s">
        <v>11</v>
      </c>
      <c r="B51" t="e">
        <f>'BFPaT-pretax-petgas'!#REF!</f>
        <v>#REF!</v>
      </c>
      <c r="C51">
        <f>'BFPaT-pretax-petgas'!B9</f>
        <v>0</v>
      </c>
      <c r="D51">
        <f>'BFPaT-pretax-petgas'!C9</f>
        <v>0</v>
      </c>
      <c r="E51">
        <f>'BFPaT-pretax-petgas'!D9</f>
        <v>0</v>
      </c>
      <c r="F51">
        <f>'BFPaT-pretax-petgas'!E9</f>
        <v>0</v>
      </c>
      <c r="G51">
        <f>'BFPaT-pretax-petgas'!F9</f>
        <v>0</v>
      </c>
      <c r="H51">
        <f>'BFPaT-pretax-petgas'!G9</f>
        <v>0</v>
      </c>
      <c r="I51">
        <f>'BFPaT-pretax-petgas'!H9</f>
        <v>0</v>
      </c>
      <c r="J51">
        <f>'BFPaT-pretax-petgas'!I9</f>
        <v>0</v>
      </c>
      <c r="K51">
        <f>'BFPaT-pretax-petgas'!J9</f>
        <v>0</v>
      </c>
      <c r="L51">
        <f>'BFPaT-pretax-petgas'!K9</f>
        <v>0</v>
      </c>
      <c r="M51">
        <f>'BFPaT-pretax-petgas'!L9</f>
        <v>0</v>
      </c>
      <c r="N51">
        <f>'BFPaT-pretax-petgas'!M9</f>
        <v>0</v>
      </c>
      <c r="O51">
        <f>'BFPaT-pretax-petgas'!N9</f>
        <v>0</v>
      </c>
      <c r="P51">
        <f>'BFPaT-pretax-petgas'!O9</f>
        <v>0</v>
      </c>
      <c r="Q51">
        <f>'BFPaT-pretax-petgas'!P9</f>
        <v>0</v>
      </c>
      <c r="R51">
        <f>'BFPaT-pretax-petgas'!Q9</f>
        <v>0</v>
      </c>
      <c r="S51">
        <f>'BFPaT-pretax-petgas'!R9</f>
        <v>0</v>
      </c>
      <c r="T51">
        <f>'BFPaT-pretax-petgas'!S9</f>
        <v>0</v>
      </c>
      <c r="U51">
        <f>'BFPaT-pretax-petgas'!T9</f>
        <v>0</v>
      </c>
      <c r="V51">
        <f>'BFPaT-pretax-petgas'!U9</f>
        <v>0</v>
      </c>
      <c r="W51">
        <f>'BFPaT-pretax-petgas'!V9</f>
        <v>0</v>
      </c>
      <c r="X51">
        <f>'BFPaT-pretax-petgas'!W9</f>
        <v>0</v>
      </c>
      <c r="Y51">
        <f>'BFPaT-pretax-petgas'!X9</f>
        <v>0</v>
      </c>
      <c r="Z51">
        <f>'BFPaT-pretax-petgas'!Y9</f>
        <v>0</v>
      </c>
      <c r="AA51">
        <f>'BFPaT-pretax-petgas'!Z9</f>
        <v>0</v>
      </c>
      <c r="AB51">
        <f>'BFPaT-pretax-petgas'!AA9</f>
        <v>0</v>
      </c>
      <c r="AC51">
        <f>'BFPaT-pretax-petgas'!AB9</f>
        <v>0</v>
      </c>
      <c r="AD51">
        <f>'BFPaT-pretax-petgas'!AC9</f>
        <v>0</v>
      </c>
      <c r="AE51">
        <f>'BFPaT-pretax-petgas'!AD9</f>
        <v>0</v>
      </c>
      <c r="AF51">
        <f>'BFPaT-pretax-petgas'!AE9</f>
        <v>0</v>
      </c>
    </row>
    <row r="52" spans="1:32" s="5" customFormat="1">
      <c r="A52" s="6" t="s">
        <v>23</v>
      </c>
    </row>
    <row r="53" spans="1:32">
      <c r="A53" t="s">
        <v>18</v>
      </c>
      <c r="B53">
        <f t="shared" ref="B53:AF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2">
      <c r="A54" t="s">
        <v>4</v>
      </c>
      <c r="B54" t="e">
        <f>'BFPaT-pretax-petdies'!#REF!</f>
        <v>#REF!</v>
      </c>
      <c r="C54">
        <f>'BFPaT-pretax-petdies'!B2</f>
        <v>1.3911059287172159E-5</v>
      </c>
      <c r="D54">
        <f>'BFPaT-pretax-petdies'!C2</f>
        <v>1.414911072793018E-5</v>
      </c>
      <c r="E54">
        <f>'BFPaT-pretax-petdies'!D2</f>
        <v>1.4391235797250708E-5</v>
      </c>
      <c r="F54">
        <f>'BFPaT-pretax-petdies'!E2</f>
        <v>1.4637504204645321E-5</v>
      </c>
      <c r="G54">
        <f>'BFPaT-pretax-petdies'!F2</f>
        <v>1.4887986852521787E-5</v>
      </c>
      <c r="H54">
        <f>'BFPaT-pretax-petdies'!G2</f>
        <v>1.5142755856597373E-5</v>
      </c>
      <c r="I54">
        <f>'BFPaT-pretax-petdies'!H2</f>
        <v>1.5401884566661459E-5</v>
      </c>
      <c r="J54">
        <f>'BFPaT-pretax-petdies'!I2</f>
        <v>1.5665447587693467E-5</v>
      </c>
      <c r="K54">
        <f>'BFPaT-pretax-petdies'!J2</f>
        <v>1.5933520801342158E-5</v>
      </c>
      <c r="L54">
        <f>'BFPaT-pretax-petdies'!K2</f>
        <v>1.6206181387772482E-5</v>
      </c>
      <c r="M54">
        <f>'BFPaT-pretax-petdies'!L2</f>
        <v>1.6483507847886311E-5</v>
      </c>
      <c r="N54">
        <f>'BFPaT-pretax-petdies'!M2</f>
        <v>1.6765580025923382E-5</v>
      </c>
      <c r="O54">
        <f>'BFPaT-pretax-petdies'!N2</f>
        <v>1.7052479132449023E-5</v>
      </c>
      <c r="P54">
        <f>'BFPaT-pretax-petdies'!O2</f>
        <v>1.7344287767735255E-5</v>
      </c>
      <c r="Q54">
        <f>'BFPaT-pretax-petdies'!P2</f>
        <v>1.7641089945541974E-5</v>
      </c>
      <c r="R54">
        <f>'BFPaT-pretax-petdies'!Q2</f>
        <v>1.7942971117305117E-5</v>
      </c>
      <c r="S54">
        <f>'BFPaT-pretax-petdies'!R2</f>
        <v>1.8250018196738729E-5</v>
      </c>
      <c r="T54">
        <f>'BFPaT-pretax-petdies'!S2</f>
        <v>1.8562319584858027E-5</v>
      </c>
      <c r="U54">
        <f>'BFPaT-pretax-petdies'!T2</f>
        <v>1.8879965195430687E-5</v>
      </c>
      <c r="V54">
        <f>'BFPaT-pretax-petdies'!U2</f>
        <v>1.9203046480863635E-5</v>
      </c>
      <c r="W54">
        <f>'BFPaT-pretax-petdies'!V2</f>
        <v>1.9531656458532854E-5</v>
      </c>
      <c r="X54">
        <f>'BFPaT-pretax-petdies'!W2</f>
        <v>1.9865889737563726E-5</v>
      </c>
      <c r="Y54">
        <f>'BFPaT-pretax-petdies'!X2</f>
        <v>2.020584254606968E-5</v>
      </c>
      <c r="Z54">
        <f>'BFPaT-pretax-petdies'!Y2</f>
        <v>2.055161275885693E-5</v>
      </c>
      <c r="AA54">
        <f>'BFPaT-pretax-petdies'!Z2</f>
        <v>2.0903299925603331E-5</v>
      </c>
      <c r="AB54">
        <f>'BFPaT-pretax-petdies'!AA2</f>
        <v>2.1261005299519424E-5</v>
      </c>
      <c r="AC54">
        <f>'BFPaT-pretax-petdies'!AB2</f>
        <v>2.1624831866499955E-5</v>
      </c>
      <c r="AD54">
        <f>'BFPaT-pretax-petdies'!AC2</f>
        <v>2.1994884374774232E-5</v>
      </c>
      <c r="AE54">
        <f>'BFPaT-pretax-petdies'!AD2</f>
        <v>2.2371269365063884E-5</v>
      </c>
      <c r="AF54">
        <f>'BFPaT-pretax-petdies'!AE2</f>
        <v>2.2754095201256677E-5</v>
      </c>
    </row>
    <row r="55" spans="1:32">
      <c r="A55" t="s">
        <v>5</v>
      </c>
      <c r="B55" t="e">
        <f>'BFPaT-pretax-petdies'!#REF!</f>
        <v>#REF!</v>
      </c>
      <c r="C55">
        <f>'BFPaT-pretax-petdies'!B3</f>
        <v>1.3911059287172159E-5</v>
      </c>
      <c r="D55">
        <f>'BFPaT-pretax-petdies'!C3</f>
        <v>1.414911072793018E-5</v>
      </c>
      <c r="E55">
        <f>'BFPaT-pretax-petdies'!D3</f>
        <v>1.4391235797250708E-5</v>
      </c>
      <c r="F55">
        <f>'BFPaT-pretax-petdies'!E3</f>
        <v>1.4637504204645321E-5</v>
      </c>
      <c r="G55">
        <f>'BFPaT-pretax-petdies'!F3</f>
        <v>1.4887986852521787E-5</v>
      </c>
      <c r="H55">
        <f>'BFPaT-pretax-petdies'!G3</f>
        <v>1.5142755856597373E-5</v>
      </c>
      <c r="I55">
        <f>'BFPaT-pretax-petdies'!H3</f>
        <v>1.5401884566661459E-5</v>
      </c>
      <c r="J55">
        <f>'BFPaT-pretax-petdies'!I3</f>
        <v>1.5665447587693467E-5</v>
      </c>
      <c r="K55">
        <f>'BFPaT-pretax-petdies'!J3</f>
        <v>1.5933520801342158E-5</v>
      </c>
      <c r="L55">
        <f>'BFPaT-pretax-petdies'!K3</f>
        <v>1.6206181387772482E-5</v>
      </c>
      <c r="M55">
        <f>'BFPaT-pretax-petdies'!L3</f>
        <v>1.6483507847886311E-5</v>
      </c>
      <c r="N55">
        <f>'BFPaT-pretax-petdies'!M3</f>
        <v>1.6765580025923382E-5</v>
      </c>
      <c r="O55">
        <f>'BFPaT-pretax-petdies'!N3</f>
        <v>1.7052479132449023E-5</v>
      </c>
      <c r="P55">
        <f>'BFPaT-pretax-petdies'!O3</f>
        <v>1.7344287767735255E-5</v>
      </c>
      <c r="Q55">
        <f>'BFPaT-pretax-petdies'!P3</f>
        <v>1.7641089945541974E-5</v>
      </c>
      <c r="R55">
        <f>'BFPaT-pretax-petdies'!Q3</f>
        <v>1.7942971117305117E-5</v>
      </c>
      <c r="S55">
        <f>'BFPaT-pretax-petdies'!R3</f>
        <v>1.8250018196738729E-5</v>
      </c>
      <c r="T55">
        <f>'BFPaT-pretax-petdies'!S3</f>
        <v>1.8562319584858027E-5</v>
      </c>
      <c r="U55">
        <f>'BFPaT-pretax-petdies'!T3</f>
        <v>1.8879965195430687E-5</v>
      </c>
      <c r="V55">
        <f>'BFPaT-pretax-petdies'!U3</f>
        <v>1.9203046480863635E-5</v>
      </c>
      <c r="W55">
        <f>'BFPaT-pretax-petdies'!V3</f>
        <v>1.9531656458532854E-5</v>
      </c>
      <c r="X55">
        <f>'BFPaT-pretax-petdies'!W3</f>
        <v>1.9865889737563726E-5</v>
      </c>
      <c r="Y55">
        <f>'BFPaT-pretax-petdies'!X3</f>
        <v>2.020584254606968E-5</v>
      </c>
      <c r="Z55">
        <f>'BFPaT-pretax-petdies'!Y3</f>
        <v>2.055161275885693E-5</v>
      </c>
      <c r="AA55">
        <f>'BFPaT-pretax-petdies'!Z3</f>
        <v>2.0903299925603331E-5</v>
      </c>
      <c r="AB55">
        <f>'BFPaT-pretax-petdies'!AA3</f>
        <v>2.1261005299519424E-5</v>
      </c>
      <c r="AC55">
        <f>'BFPaT-pretax-petdies'!AB3</f>
        <v>2.1624831866499955E-5</v>
      </c>
      <c r="AD55">
        <f>'BFPaT-pretax-petdies'!AC3</f>
        <v>2.1994884374774232E-5</v>
      </c>
      <c r="AE55">
        <f>'BFPaT-pretax-petdies'!AD3</f>
        <v>2.2371269365063884E-5</v>
      </c>
      <c r="AF55">
        <f>'BFPaT-pretax-petdies'!AE3</f>
        <v>2.2754095201256677E-5</v>
      </c>
    </row>
    <row r="56" spans="1:32">
      <c r="A56" t="s">
        <v>6</v>
      </c>
      <c r="B56" t="e">
        <f>'BFPaT-pretax-petdies'!#REF!</f>
        <v>#REF!</v>
      </c>
      <c r="C56">
        <f>'BFPaT-pretax-petdies'!B4</f>
        <v>1.3911059287172159E-5</v>
      </c>
      <c r="D56">
        <f>'BFPaT-pretax-petdies'!C4</f>
        <v>1.414911072793018E-5</v>
      </c>
      <c r="E56">
        <f>'BFPaT-pretax-petdies'!D4</f>
        <v>1.4391235797250708E-5</v>
      </c>
      <c r="F56">
        <f>'BFPaT-pretax-petdies'!E4</f>
        <v>1.4637504204645321E-5</v>
      </c>
      <c r="G56">
        <f>'BFPaT-pretax-petdies'!F4</f>
        <v>1.4887986852521787E-5</v>
      </c>
      <c r="H56">
        <f>'BFPaT-pretax-petdies'!G4</f>
        <v>1.5142755856597373E-5</v>
      </c>
      <c r="I56">
        <f>'BFPaT-pretax-petdies'!H4</f>
        <v>1.5401884566661459E-5</v>
      </c>
      <c r="J56">
        <f>'BFPaT-pretax-petdies'!I4</f>
        <v>1.5665447587693467E-5</v>
      </c>
      <c r="K56">
        <f>'BFPaT-pretax-petdies'!J4</f>
        <v>1.5933520801342158E-5</v>
      </c>
      <c r="L56">
        <f>'BFPaT-pretax-petdies'!K4</f>
        <v>1.6206181387772482E-5</v>
      </c>
      <c r="M56">
        <f>'BFPaT-pretax-petdies'!L4</f>
        <v>1.6483507847886311E-5</v>
      </c>
      <c r="N56">
        <f>'BFPaT-pretax-petdies'!M4</f>
        <v>1.6765580025923382E-5</v>
      </c>
      <c r="O56">
        <f>'BFPaT-pretax-petdies'!N4</f>
        <v>1.7052479132449023E-5</v>
      </c>
      <c r="P56">
        <f>'BFPaT-pretax-petdies'!O4</f>
        <v>1.7344287767735255E-5</v>
      </c>
      <c r="Q56">
        <f>'BFPaT-pretax-petdies'!P4</f>
        <v>1.7641089945541974E-5</v>
      </c>
      <c r="R56">
        <f>'BFPaT-pretax-petdies'!Q4</f>
        <v>1.7942971117305117E-5</v>
      </c>
      <c r="S56">
        <f>'BFPaT-pretax-petdies'!R4</f>
        <v>1.8250018196738729E-5</v>
      </c>
      <c r="T56">
        <f>'BFPaT-pretax-petdies'!S4</f>
        <v>1.8562319584858027E-5</v>
      </c>
      <c r="U56">
        <f>'BFPaT-pretax-petdies'!T4</f>
        <v>1.8879965195430687E-5</v>
      </c>
      <c r="V56">
        <f>'BFPaT-pretax-petdies'!U4</f>
        <v>1.9203046480863635E-5</v>
      </c>
      <c r="W56">
        <f>'BFPaT-pretax-petdies'!V4</f>
        <v>1.9531656458532854E-5</v>
      </c>
      <c r="X56">
        <f>'BFPaT-pretax-petdies'!W4</f>
        <v>1.9865889737563726E-5</v>
      </c>
      <c r="Y56">
        <f>'BFPaT-pretax-petdies'!X4</f>
        <v>2.020584254606968E-5</v>
      </c>
      <c r="Z56">
        <f>'BFPaT-pretax-petdies'!Y4</f>
        <v>2.055161275885693E-5</v>
      </c>
      <c r="AA56">
        <f>'BFPaT-pretax-petdies'!Z4</f>
        <v>2.0903299925603331E-5</v>
      </c>
      <c r="AB56">
        <f>'BFPaT-pretax-petdies'!AA4</f>
        <v>2.1261005299519424E-5</v>
      </c>
      <c r="AC56">
        <f>'BFPaT-pretax-petdies'!AB4</f>
        <v>2.1624831866499955E-5</v>
      </c>
      <c r="AD56">
        <f>'BFPaT-pretax-petdies'!AC4</f>
        <v>2.1994884374774232E-5</v>
      </c>
      <c r="AE56">
        <f>'BFPaT-pretax-petdies'!AD4</f>
        <v>2.2371269365063884E-5</v>
      </c>
      <c r="AF56">
        <f>'BFPaT-pretax-petdies'!AE4</f>
        <v>2.2754095201256677E-5</v>
      </c>
    </row>
    <row r="57" spans="1:32">
      <c r="A57" t="s">
        <v>7</v>
      </c>
      <c r="B57" t="e">
        <f>'BFPaT-pretax-petdies'!#REF!</f>
        <v>#REF!</v>
      </c>
      <c r="C57">
        <f>'BFPaT-pretax-petdies'!B5</f>
        <v>1.3911059287172159E-5</v>
      </c>
      <c r="D57">
        <f>'BFPaT-pretax-petdies'!C5</f>
        <v>1.414911072793018E-5</v>
      </c>
      <c r="E57">
        <f>'BFPaT-pretax-petdies'!D5</f>
        <v>1.4391235797250708E-5</v>
      </c>
      <c r="F57">
        <f>'BFPaT-pretax-petdies'!E5</f>
        <v>1.4637504204645321E-5</v>
      </c>
      <c r="G57">
        <f>'BFPaT-pretax-petdies'!F5</f>
        <v>1.4887986852521787E-5</v>
      </c>
      <c r="H57">
        <f>'BFPaT-pretax-petdies'!G5</f>
        <v>1.5142755856597373E-5</v>
      </c>
      <c r="I57">
        <f>'BFPaT-pretax-petdies'!H5</f>
        <v>1.5401884566661459E-5</v>
      </c>
      <c r="J57">
        <f>'BFPaT-pretax-petdies'!I5</f>
        <v>1.5665447587693467E-5</v>
      </c>
      <c r="K57">
        <f>'BFPaT-pretax-petdies'!J5</f>
        <v>1.5933520801342158E-5</v>
      </c>
      <c r="L57">
        <f>'BFPaT-pretax-petdies'!K5</f>
        <v>1.6206181387772482E-5</v>
      </c>
      <c r="M57">
        <f>'BFPaT-pretax-petdies'!L5</f>
        <v>1.6483507847886311E-5</v>
      </c>
      <c r="N57">
        <f>'BFPaT-pretax-petdies'!M5</f>
        <v>1.6765580025923382E-5</v>
      </c>
      <c r="O57">
        <f>'BFPaT-pretax-petdies'!N5</f>
        <v>1.7052479132449023E-5</v>
      </c>
      <c r="P57">
        <f>'BFPaT-pretax-petdies'!O5</f>
        <v>1.7344287767735255E-5</v>
      </c>
      <c r="Q57">
        <f>'BFPaT-pretax-petdies'!P5</f>
        <v>1.7641089945541974E-5</v>
      </c>
      <c r="R57">
        <f>'BFPaT-pretax-petdies'!Q5</f>
        <v>1.7942971117305117E-5</v>
      </c>
      <c r="S57">
        <f>'BFPaT-pretax-petdies'!R5</f>
        <v>1.8250018196738729E-5</v>
      </c>
      <c r="T57">
        <f>'BFPaT-pretax-petdies'!S5</f>
        <v>1.8562319584858027E-5</v>
      </c>
      <c r="U57">
        <f>'BFPaT-pretax-petdies'!T5</f>
        <v>1.8879965195430687E-5</v>
      </c>
      <c r="V57">
        <f>'BFPaT-pretax-petdies'!U5</f>
        <v>1.9203046480863635E-5</v>
      </c>
      <c r="W57">
        <f>'BFPaT-pretax-petdies'!V5</f>
        <v>1.9531656458532854E-5</v>
      </c>
      <c r="X57">
        <f>'BFPaT-pretax-petdies'!W5</f>
        <v>1.9865889737563726E-5</v>
      </c>
      <c r="Y57">
        <f>'BFPaT-pretax-petdies'!X5</f>
        <v>2.020584254606968E-5</v>
      </c>
      <c r="Z57">
        <f>'BFPaT-pretax-petdies'!Y5</f>
        <v>2.055161275885693E-5</v>
      </c>
      <c r="AA57">
        <f>'BFPaT-pretax-petdies'!Z5</f>
        <v>2.0903299925603331E-5</v>
      </c>
      <c r="AB57">
        <f>'BFPaT-pretax-petdies'!AA5</f>
        <v>2.1261005299519424E-5</v>
      </c>
      <c r="AC57">
        <f>'BFPaT-pretax-petdies'!AB5</f>
        <v>2.1624831866499955E-5</v>
      </c>
      <c r="AD57">
        <f>'BFPaT-pretax-petdies'!AC5</f>
        <v>2.1994884374774232E-5</v>
      </c>
      <c r="AE57">
        <f>'BFPaT-pretax-petdies'!AD5</f>
        <v>2.2371269365063884E-5</v>
      </c>
      <c r="AF57">
        <f>'BFPaT-pretax-petdies'!AE5</f>
        <v>2.2754095201256677E-5</v>
      </c>
    </row>
    <row r="58" spans="1:32">
      <c r="A58" t="s">
        <v>8</v>
      </c>
      <c r="B58" t="e">
        <f>'BFPaT-pretax-petdies'!#REF!</f>
        <v>#REF!</v>
      </c>
      <c r="C58">
        <f>'BFPaT-pretax-petdies'!B6</f>
        <v>1.3911059287172159E-5</v>
      </c>
      <c r="D58">
        <f>'BFPaT-pretax-petdies'!C6</f>
        <v>1.414911072793018E-5</v>
      </c>
      <c r="E58">
        <f>'BFPaT-pretax-petdies'!D6</f>
        <v>1.4391235797250708E-5</v>
      </c>
      <c r="F58">
        <f>'BFPaT-pretax-petdies'!E6</f>
        <v>1.4637504204645321E-5</v>
      </c>
      <c r="G58">
        <f>'BFPaT-pretax-petdies'!F6</f>
        <v>1.4887986852521787E-5</v>
      </c>
      <c r="H58">
        <f>'BFPaT-pretax-petdies'!G6</f>
        <v>1.5142755856597373E-5</v>
      </c>
      <c r="I58">
        <f>'BFPaT-pretax-petdies'!H6</f>
        <v>1.5401884566661459E-5</v>
      </c>
      <c r="J58">
        <f>'BFPaT-pretax-petdies'!I6</f>
        <v>1.5665447587693467E-5</v>
      </c>
      <c r="K58">
        <f>'BFPaT-pretax-petdies'!J6</f>
        <v>1.5933520801342158E-5</v>
      </c>
      <c r="L58">
        <f>'BFPaT-pretax-petdies'!K6</f>
        <v>1.6206181387772482E-5</v>
      </c>
      <c r="M58">
        <f>'BFPaT-pretax-petdies'!L6</f>
        <v>1.6483507847886311E-5</v>
      </c>
      <c r="N58">
        <f>'BFPaT-pretax-petdies'!M6</f>
        <v>1.6765580025923382E-5</v>
      </c>
      <c r="O58">
        <f>'BFPaT-pretax-petdies'!N6</f>
        <v>1.7052479132449023E-5</v>
      </c>
      <c r="P58">
        <f>'BFPaT-pretax-petdies'!O6</f>
        <v>1.7344287767735255E-5</v>
      </c>
      <c r="Q58">
        <f>'BFPaT-pretax-petdies'!P6</f>
        <v>1.7641089945541974E-5</v>
      </c>
      <c r="R58">
        <f>'BFPaT-pretax-petdies'!Q6</f>
        <v>1.7942971117305117E-5</v>
      </c>
      <c r="S58">
        <f>'BFPaT-pretax-petdies'!R6</f>
        <v>1.8250018196738729E-5</v>
      </c>
      <c r="T58">
        <f>'BFPaT-pretax-petdies'!S6</f>
        <v>1.8562319584858027E-5</v>
      </c>
      <c r="U58">
        <f>'BFPaT-pretax-petdies'!T6</f>
        <v>1.8879965195430687E-5</v>
      </c>
      <c r="V58">
        <f>'BFPaT-pretax-petdies'!U6</f>
        <v>1.9203046480863635E-5</v>
      </c>
      <c r="W58">
        <f>'BFPaT-pretax-petdies'!V6</f>
        <v>1.9531656458532854E-5</v>
      </c>
      <c r="X58">
        <f>'BFPaT-pretax-petdies'!W6</f>
        <v>1.9865889737563726E-5</v>
      </c>
      <c r="Y58">
        <f>'BFPaT-pretax-petdies'!X6</f>
        <v>2.020584254606968E-5</v>
      </c>
      <c r="Z58">
        <f>'BFPaT-pretax-petdies'!Y6</f>
        <v>2.055161275885693E-5</v>
      </c>
      <c r="AA58">
        <f>'BFPaT-pretax-petdies'!Z6</f>
        <v>2.0903299925603331E-5</v>
      </c>
      <c r="AB58">
        <f>'BFPaT-pretax-petdies'!AA6</f>
        <v>2.1261005299519424E-5</v>
      </c>
      <c r="AC58">
        <f>'BFPaT-pretax-petdies'!AB6</f>
        <v>2.1624831866499955E-5</v>
      </c>
      <c r="AD58">
        <f>'BFPaT-pretax-petdies'!AC6</f>
        <v>2.1994884374774232E-5</v>
      </c>
      <c r="AE58">
        <f>'BFPaT-pretax-petdies'!AD6</f>
        <v>2.2371269365063884E-5</v>
      </c>
      <c r="AF58">
        <f>'BFPaT-pretax-petdies'!AE6</f>
        <v>2.2754095201256677E-5</v>
      </c>
    </row>
    <row r="59" spans="1:32">
      <c r="A59" t="s">
        <v>9</v>
      </c>
      <c r="B59" t="e">
        <f>'BFPaT-pretax-petdies'!#REF!</f>
        <v>#REF!</v>
      </c>
      <c r="C59">
        <f>'BFPaT-pretax-petdies'!B7</f>
        <v>1.3911059287172159E-5</v>
      </c>
      <c r="D59">
        <f>'BFPaT-pretax-petdies'!C7</f>
        <v>1.414911072793018E-5</v>
      </c>
      <c r="E59">
        <f>'BFPaT-pretax-petdies'!D7</f>
        <v>1.4391235797250708E-5</v>
      </c>
      <c r="F59">
        <f>'BFPaT-pretax-petdies'!E7</f>
        <v>1.4637504204645321E-5</v>
      </c>
      <c r="G59">
        <f>'BFPaT-pretax-petdies'!F7</f>
        <v>1.4887986852521787E-5</v>
      </c>
      <c r="H59">
        <f>'BFPaT-pretax-petdies'!G7</f>
        <v>1.5142755856597373E-5</v>
      </c>
      <c r="I59">
        <f>'BFPaT-pretax-petdies'!H7</f>
        <v>1.5401884566661459E-5</v>
      </c>
      <c r="J59">
        <f>'BFPaT-pretax-petdies'!I7</f>
        <v>1.5665447587693467E-5</v>
      </c>
      <c r="K59">
        <f>'BFPaT-pretax-petdies'!J7</f>
        <v>1.5933520801342158E-5</v>
      </c>
      <c r="L59">
        <f>'BFPaT-pretax-petdies'!K7</f>
        <v>1.6206181387772482E-5</v>
      </c>
      <c r="M59">
        <f>'BFPaT-pretax-petdies'!L7</f>
        <v>1.6483507847886311E-5</v>
      </c>
      <c r="N59">
        <f>'BFPaT-pretax-petdies'!M7</f>
        <v>1.6765580025923382E-5</v>
      </c>
      <c r="O59">
        <f>'BFPaT-pretax-petdies'!N7</f>
        <v>1.7052479132449023E-5</v>
      </c>
      <c r="P59">
        <f>'BFPaT-pretax-petdies'!O7</f>
        <v>1.7344287767735255E-5</v>
      </c>
      <c r="Q59">
        <f>'BFPaT-pretax-petdies'!P7</f>
        <v>1.7641089945541974E-5</v>
      </c>
      <c r="R59">
        <f>'BFPaT-pretax-petdies'!Q7</f>
        <v>1.7942971117305117E-5</v>
      </c>
      <c r="S59">
        <f>'BFPaT-pretax-petdies'!R7</f>
        <v>1.8250018196738729E-5</v>
      </c>
      <c r="T59">
        <f>'BFPaT-pretax-petdies'!S7</f>
        <v>1.8562319584858027E-5</v>
      </c>
      <c r="U59">
        <f>'BFPaT-pretax-petdies'!T7</f>
        <v>1.8879965195430687E-5</v>
      </c>
      <c r="V59">
        <f>'BFPaT-pretax-petdies'!U7</f>
        <v>1.9203046480863635E-5</v>
      </c>
      <c r="W59">
        <f>'BFPaT-pretax-petdies'!V7</f>
        <v>1.9531656458532854E-5</v>
      </c>
      <c r="X59">
        <f>'BFPaT-pretax-petdies'!W7</f>
        <v>1.9865889737563726E-5</v>
      </c>
      <c r="Y59">
        <f>'BFPaT-pretax-petdies'!X7</f>
        <v>2.020584254606968E-5</v>
      </c>
      <c r="Z59">
        <f>'BFPaT-pretax-petdies'!Y7</f>
        <v>2.055161275885693E-5</v>
      </c>
      <c r="AA59">
        <f>'BFPaT-pretax-petdies'!Z7</f>
        <v>2.0903299925603331E-5</v>
      </c>
      <c r="AB59">
        <f>'BFPaT-pretax-petdies'!AA7</f>
        <v>2.1261005299519424E-5</v>
      </c>
      <c r="AC59">
        <f>'BFPaT-pretax-petdies'!AB7</f>
        <v>2.1624831866499955E-5</v>
      </c>
      <c r="AD59">
        <f>'BFPaT-pretax-petdies'!AC7</f>
        <v>2.1994884374774232E-5</v>
      </c>
      <c r="AE59">
        <f>'BFPaT-pretax-petdies'!AD7</f>
        <v>2.2371269365063884E-5</v>
      </c>
      <c r="AF59">
        <f>'BFPaT-pretax-petdies'!AE7</f>
        <v>2.2754095201256677E-5</v>
      </c>
    </row>
    <row r="60" spans="1:32">
      <c r="A60" t="s">
        <v>10</v>
      </c>
      <c r="B60" t="e">
        <f>'BFPaT-pretax-petdies'!#REF!</f>
        <v>#REF!</v>
      </c>
      <c r="C60">
        <f>'BFPaT-pretax-petdies'!B8</f>
        <v>0</v>
      </c>
      <c r="D60">
        <f>'BFPaT-pretax-petdies'!C8</f>
        <v>0</v>
      </c>
      <c r="E60">
        <f>'BFPaT-pretax-petdies'!D8</f>
        <v>0</v>
      </c>
      <c r="F60">
        <f>'BFPaT-pretax-petdies'!E8</f>
        <v>0</v>
      </c>
      <c r="G60">
        <f>'BFPaT-pretax-petdies'!F8</f>
        <v>0</v>
      </c>
      <c r="H60">
        <f>'BFPaT-pretax-petdies'!G8</f>
        <v>0</v>
      </c>
      <c r="I60">
        <f>'BFPaT-pretax-petdies'!H8</f>
        <v>0</v>
      </c>
      <c r="J60">
        <f>'BFPaT-pretax-petdies'!I8</f>
        <v>0</v>
      </c>
      <c r="K60">
        <f>'BFPaT-pretax-petdies'!J8</f>
        <v>0</v>
      </c>
      <c r="L60">
        <f>'BFPaT-pretax-petdies'!K8</f>
        <v>0</v>
      </c>
      <c r="M60">
        <f>'BFPaT-pretax-petdies'!L8</f>
        <v>0</v>
      </c>
      <c r="N60">
        <f>'BFPaT-pretax-petdies'!M8</f>
        <v>0</v>
      </c>
      <c r="O60">
        <f>'BFPaT-pretax-petdies'!N8</f>
        <v>0</v>
      </c>
      <c r="P60">
        <f>'BFPaT-pretax-petdies'!O8</f>
        <v>0</v>
      </c>
      <c r="Q60">
        <f>'BFPaT-pretax-petdies'!P8</f>
        <v>0</v>
      </c>
      <c r="R60">
        <f>'BFPaT-pretax-petdies'!Q8</f>
        <v>0</v>
      </c>
      <c r="S60">
        <f>'BFPaT-pretax-petdies'!R8</f>
        <v>0</v>
      </c>
      <c r="T60">
        <f>'BFPaT-pretax-petdies'!S8</f>
        <v>0</v>
      </c>
      <c r="U60">
        <f>'BFPaT-pretax-petdies'!T8</f>
        <v>0</v>
      </c>
      <c r="V60">
        <f>'BFPaT-pretax-petdies'!U8</f>
        <v>0</v>
      </c>
      <c r="W60">
        <f>'BFPaT-pretax-petdies'!V8</f>
        <v>0</v>
      </c>
      <c r="X60">
        <f>'BFPaT-pretax-petdies'!W8</f>
        <v>0</v>
      </c>
      <c r="Y60">
        <f>'BFPaT-pretax-petdies'!X8</f>
        <v>0</v>
      </c>
      <c r="Z60">
        <f>'BFPaT-pretax-petdies'!Y8</f>
        <v>0</v>
      </c>
      <c r="AA60">
        <f>'BFPaT-pretax-petdies'!Z8</f>
        <v>0</v>
      </c>
      <c r="AB60">
        <f>'BFPaT-pretax-petdies'!AA8</f>
        <v>0</v>
      </c>
      <c r="AC60">
        <f>'BFPaT-pretax-petdies'!AB8</f>
        <v>0</v>
      </c>
      <c r="AD60">
        <f>'BFPaT-pretax-petdies'!AC8</f>
        <v>0</v>
      </c>
      <c r="AE60">
        <f>'BFPaT-pretax-petdies'!AD8</f>
        <v>0</v>
      </c>
      <c r="AF60">
        <f>'BFPaT-pretax-petdies'!AE8</f>
        <v>0</v>
      </c>
    </row>
    <row r="61" spans="1:32">
      <c r="A61" t="s">
        <v>11</v>
      </c>
      <c r="B61" t="e">
        <f>'BFPaT-pretax-petdies'!#REF!</f>
        <v>#REF!</v>
      </c>
      <c r="C61">
        <f>'BFPaT-pretax-petdies'!B9</f>
        <v>0</v>
      </c>
      <c r="D61">
        <f>'BFPaT-pretax-petdies'!C9</f>
        <v>0</v>
      </c>
      <c r="E61">
        <f>'BFPaT-pretax-petdies'!D9</f>
        <v>0</v>
      </c>
      <c r="F61">
        <f>'BFPaT-pretax-petdies'!E9</f>
        <v>0</v>
      </c>
      <c r="G61">
        <f>'BFPaT-pretax-petdies'!F9</f>
        <v>0</v>
      </c>
      <c r="H61">
        <f>'BFPaT-pretax-petdies'!G9</f>
        <v>0</v>
      </c>
      <c r="I61">
        <f>'BFPaT-pretax-petdies'!H9</f>
        <v>0</v>
      </c>
      <c r="J61">
        <f>'BFPaT-pretax-petdies'!I9</f>
        <v>0</v>
      </c>
      <c r="K61">
        <f>'BFPaT-pretax-petdies'!J9</f>
        <v>0</v>
      </c>
      <c r="L61">
        <f>'BFPaT-pretax-petdies'!K9</f>
        <v>0</v>
      </c>
      <c r="M61">
        <f>'BFPaT-pretax-petdies'!L9</f>
        <v>0</v>
      </c>
      <c r="N61">
        <f>'BFPaT-pretax-petdies'!M9</f>
        <v>0</v>
      </c>
      <c r="O61">
        <f>'BFPaT-pretax-petdies'!N9</f>
        <v>0</v>
      </c>
      <c r="P61">
        <f>'BFPaT-pretax-petdies'!O9</f>
        <v>0</v>
      </c>
      <c r="Q61">
        <f>'BFPaT-pretax-petdies'!P9</f>
        <v>0</v>
      </c>
      <c r="R61">
        <f>'BFPaT-pretax-petdies'!Q9</f>
        <v>0</v>
      </c>
      <c r="S61">
        <f>'BFPaT-pretax-petdies'!R9</f>
        <v>0</v>
      </c>
      <c r="T61">
        <f>'BFPaT-pretax-petdies'!S9</f>
        <v>0</v>
      </c>
      <c r="U61">
        <f>'BFPaT-pretax-petdies'!T9</f>
        <v>0</v>
      </c>
      <c r="V61">
        <f>'BFPaT-pretax-petdies'!U9</f>
        <v>0</v>
      </c>
      <c r="W61">
        <f>'BFPaT-pretax-petdies'!V9</f>
        <v>0</v>
      </c>
      <c r="X61">
        <f>'BFPaT-pretax-petdies'!W9</f>
        <v>0</v>
      </c>
      <c r="Y61">
        <f>'BFPaT-pretax-petdies'!X9</f>
        <v>0</v>
      </c>
      <c r="Z61">
        <f>'BFPaT-pretax-petdies'!Y9</f>
        <v>0</v>
      </c>
      <c r="AA61">
        <f>'BFPaT-pretax-petdies'!Z9</f>
        <v>0</v>
      </c>
      <c r="AB61">
        <f>'BFPaT-pretax-petdies'!AA9</f>
        <v>0</v>
      </c>
      <c r="AC61">
        <f>'BFPaT-pretax-petdies'!AB9</f>
        <v>0</v>
      </c>
      <c r="AD61">
        <f>'BFPaT-pretax-petdies'!AC9</f>
        <v>0</v>
      </c>
      <c r="AE61">
        <f>'BFPaT-pretax-petdies'!AD9</f>
        <v>0</v>
      </c>
      <c r="AF61">
        <f>'BFPaT-pretax-petdies'!AE9</f>
        <v>0</v>
      </c>
    </row>
    <row r="62" spans="1:32" s="5" customFormat="1">
      <c r="A62" s="6" t="s">
        <v>24</v>
      </c>
    </row>
    <row r="63" spans="1:32">
      <c r="A63" t="s">
        <v>18</v>
      </c>
      <c r="B63">
        <f t="shared" ref="B63:AF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2">
      <c r="A64" t="s">
        <v>4</v>
      </c>
      <c r="B64" t="e">
        <f>'BFPaT-pretax-biogas'!#REF!</f>
        <v>#REF!</v>
      </c>
      <c r="C64">
        <f>'BFPaT-pretax-biogas'!B2</f>
        <v>0</v>
      </c>
      <c r="D64">
        <f>'BFPaT-pretax-biogas'!C2</f>
        <v>0</v>
      </c>
      <c r="E64">
        <f>'BFPaT-pretax-biogas'!D2</f>
        <v>0</v>
      </c>
      <c r="F64">
        <f>'BFPaT-pretax-biogas'!E2</f>
        <v>0</v>
      </c>
      <c r="G64">
        <f>'BFPaT-pretax-biogas'!F2</f>
        <v>0</v>
      </c>
      <c r="H64">
        <f>'BFPaT-pretax-biogas'!G2</f>
        <v>0</v>
      </c>
      <c r="I64">
        <f>'BFPaT-pretax-biogas'!H2</f>
        <v>0</v>
      </c>
      <c r="J64">
        <f>'BFPaT-pretax-biogas'!I2</f>
        <v>0</v>
      </c>
      <c r="K64">
        <f>'BFPaT-pretax-biogas'!J2</f>
        <v>0</v>
      </c>
      <c r="L64">
        <f>'BFPaT-pretax-biogas'!K2</f>
        <v>0</v>
      </c>
      <c r="M64">
        <f>'BFPaT-pretax-biogas'!L2</f>
        <v>0</v>
      </c>
      <c r="N64">
        <f>'BFPaT-pretax-biogas'!M2</f>
        <v>0</v>
      </c>
      <c r="O64">
        <f>'BFPaT-pretax-biogas'!N2</f>
        <v>0</v>
      </c>
      <c r="P64">
        <f>'BFPaT-pretax-biogas'!O2</f>
        <v>0</v>
      </c>
      <c r="Q64">
        <f>'BFPaT-pretax-biogas'!P2</f>
        <v>0</v>
      </c>
      <c r="R64">
        <f>'BFPaT-pretax-biogas'!Q2</f>
        <v>0</v>
      </c>
      <c r="S64">
        <f>'BFPaT-pretax-biogas'!R2</f>
        <v>0</v>
      </c>
      <c r="T64">
        <f>'BFPaT-pretax-biogas'!S2</f>
        <v>0</v>
      </c>
      <c r="U64">
        <f>'BFPaT-pretax-biogas'!T2</f>
        <v>0</v>
      </c>
      <c r="V64">
        <f>'BFPaT-pretax-biogas'!U2</f>
        <v>0</v>
      </c>
      <c r="W64">
        <f>'BFPaT-pretax-biogas'!V2</f>
        <v>0</v>
      </c>
      <c r="X64">
        <f>'BFPaT-pretax-biogas'!W2</f>
        <v>0</v>
      </c>
      <c r="Y64">
        <f>'BFPaT-pretax-biogas'!X2</f>
        <v>0</v>
      </c>
      <c r="Z64">
        <f>'BFPaT-pretax-biogas'!Y2</f>
        <v>0</v>
      </c>
      <c r="AA64">
        <f>'BFPaT-pretax-biogas'!Z2</f>
        <v>0</v>
      </c>
      <c r="AB64">
        <f>'BFPaT-pretax-biogas'!AA2</f>
        <v>0</v>
      </c>
      <c r="AC64">
        <f>'BFPaT-pretax-biogas'!AB2</f>
        <v>0</v>
      </c>
      <c r="AD64">
        <f>'BFPaT-pretax-biogas'!AC2</f>
        <v>0</v>
      </c>
      <c r="AE64">
        <f>'BFPaT-pretax-biogas'!AD2</f>
        <v>0</v>
      </c>
      <c r="AF64">
        <f>'BFPaT-pretax-biogas'!AE2</f>
        <v>0</v>
      </c>
    </row>
    <row r="65" spans="1:32">
      <c r="A65" t="s">
        <v>5</v>
      </c>
      <c r="B65" t="e">
        <f>'BFPaT-pretax-biogas'!#REF!</f>
        <v>#REF!</v>
      </c>
      <c r="C65">
        <f>'BFPaT-pretax-biogas'!B3</f>
        <v>0</v>
      </c>
      <c r="D65">
        <f>'BFPaT-pretax-biogas'!C3</f>
        <v>0</v>
      </c>
      <c r="E65">
        <f>'BFPaT-pretax-biogas'!D3</f>
        <v>0</v>
      </c>
      <c r="F65">
        <f>'BFPaT-pretax-biogas'!E3</f>
        <v>0</v>
      </c>
      <c r="G65">
        <f>'BFPaT-pretax-biogas'!F3</f>
        <v>0</v>
      </c>
      <c r="H65">
        <f>'BFPaT-pretax-biogas'!G3</f>
        <v>0</v>
      </c>
      <c r="I65">
        <f>'BFPaT-pretax-biogas'!H3</f>
        <v>0</v>
      </c>
      <c r="J65">
        <f>'BFPaT-pretax-biogas'!I3</f>
        <v>0</v>
      </c>
      <c r="K65">
        <f>'BFPaT-pretax-biogas'!J3</f>
        <v>0</v>
      </c>
      <c r="L65">
        <f>'BFPaT-pretax-biogas'!K3</f>
        <v>0</v>
      </c>
      <c r="M65">
        <f>'BFPaT-pretax-biogas'!L3</f>
        <v>0</v>
      </c>
      <c r="N65">
        <f>'BFPaT-pretax-biogas'!M3</f>
        <v>0</v>
      </c>
      <c r="O65">
        <f>'BFPaT-pretax-biogas'!N3</f>
        <v>0</v>
      </c>
      <c r="P65">
        <f>'BFPaT-pretax-biogas'!O3</f>
        <v>0</v>
      </c>
      <c r="Q65">
        <f>'BFPaT-pretax-biogas'!P3</f>
        <v>0</v>
      </c>
      <c r="R65">
        <f>'BFPaT-pretax-biogas'!Q3</f>
        <v>0</v>
      </c>
      <c r="S65">
        <f>'BFPaT-pretax-biogas'!R3</f>
        <v>0</v>
      </c>
      <c r="T65">
        <f>'BFPaT-pretax-biogas'!S3</f>
        <v>0</v>
      </c>
      <c r="U65">
        <f>'BFPaT-pretax-biogas'!T3</f>
        <v>0</v>
      </c>
      <c r="V65">
        <f>'BFPaT-pretax-biogas'!U3</f>
        <v>0</v>
      </c>
      <c r="W65">
        <f>'BFPaT-pretax-biogas'!V3</f>
        <v>0</v>
      </c>
      <c r="X65">
        <f>'BFPaT-pretax-biogas'!W3</f>
        <v>0</v>
      </c>
      <c r="Y65">
        <f>'BFPaT-pretax-biogas'!X3</f>
        <v>0</v>
      </c>
      <c r="Z65">
        <f>'BFPaT-pretax-biogas'!Y3</f>
        <v>0</v>
      </c>
      <c r="AA65">
        <f>'BFPaT-pretax-biogas'!Z3</f>
        <v>0</v>
      </c>
      <c r="AB65">
        <f>'BFPaT-pretax-biogas'!AA3</f>
        <v>0</v>
      </c>
      <c r="AC65">
        <f>'BFPaT-pretax-biogas'!AB3</f>
        <v>0</v>
      </c>
      <c r="AD65">
        <f>'BFPaT-pretax-biogas'!AC3</f>
        <v>0</v>
      </c>
      <c r="AE65">
        <f>'BFPaT-pretax-biogas'!AD3</f>
        <v>0</v>
      </c>
      <c r="AF65">
        <f>'BFPaT-pretax-biogas'!AE3</f>
        <v>0</v>
      </c>
    </row>
    <row r="66" spans="1:32">
      <c r="A66" t="s">
        <v>6</v>
      </c>
      <c r="B66" t="e">
        <f>'BFPaT-pretax-biogas'!#REF!</f>
        <v>#REF!</v>
      </c>
      <c r="C66">
        <f>'BFPaT-pretax-biogas'!B4</f>
        <v>0</v>
      </c>
      <c r="D66">
        <f>'BFPaT-pretax-biogas'!C4</f>
        <v>0</v>
      </c>
      <c r="E66">
        <f>'BFPaT-pretax-biogas'!D4</f>
        <v>0</v>
      </c>
      <c r="F66">
        <f>'BFPaT-pretax-biogas'!E4</f>
        <v>0</v>
      </c>
      <c r="G66">
        <f>'BFPaT-pretax-biogas'!F4</f>
        <v>0</v>
      </c>
      <c r="H66">
        <f>'BFPaT-pretax-biogas'!G4</f>
        <v>0</v>
      </c>
      <c r="I66">
        <f>'BFPaT-pretax-biogas'!H4</f>
        <v>0</v>
      </c>
      <c r="J66">
        <f>'BFPaT-pretax-biogas'!I4</f>
        <v>0</v>
      </c>
      <c r="K66">
        <f>'BFPaT-pretax-biogas'!J4</f>
        <v>0</v>
      </c>
      <c r="L66">
        <f>'BFPaT-pretax-biogas'!K4</f>
        <v>0</v>
      </c>
      <c r="M66">
        <f>'BFPaT-pretax-biogas'!L4</f>
        <v>0</v>
      </c>
      <c r="N66">
        <f>'BFPaT-pretax-biogas'!M4</f>
        <v>0</v>
      </c>
      <c r="O66">
        <f>'BFPaT-pretax-biogas'!N4</f>
        <v>0</v>
      </c>
      <c r="P66">
        <f>'BFPaT-pretax-biogas'!O4</f>
        <v>0</v>
      </c>
      <c r="Q66">
        <f>'BFPaT-pretax-biogas'!P4</f>
        <v>0</v>
      </c>
      <c r="R66">
        <f>'BFPaT-pretax-biogas'!Q4</f>
        <v>0</v>
      </c>
      <c r="S66">
        <f>'BFPaT-pretax-biogas'!R4</f>
        <v>0</v>
      </c>
      <c r="T66">
        <f>'BFPaT-pretax-biogas'!S4</f>
        <v>0</v>
      </c>
      <c r="U66">
        <f>'BFPaT-pretax-biogas'!T4</f>
        <v>0</v>
      </c>
      <c r="V66">
        <f>'BFPaT-pretax-biogas'!U4</f>
        <v>0</v>
      </c>
      <c r="W66">
        <f>'BFPaT-pretax-biogas'!V4</f>
        <v>0</v>
      </c>
      <c r="X66">
        <f>'BFPaT-pretax-biogas'!W4</f>
        <v>0</v>
      </c>
      <c r="Y66">
        <f>'BFPaT-pretax-biogas'!X4</f>
        <v>0</v>
      </c>
      <c r="Z66">
        <f>'BFPaT-pretax-biogas'!Y4</f>
        <v>0</v>
      </c>
      <c r="AA66">
        <f>'BFPaT-pretax-biogas'!Z4</f>
        <v>0</v>
      </c>
      <c r="AB66">
        <f>'BFPaT-pretax-biogas'!AA4</f>
        <v>0</v>
      </c>
      <c r="AC66">
        <f>'BFPaT-pretax-biogas'!AB4</f>
        <v>0</v>
      </c>
      <c r="AD66">
        <f>'BFPaT-pretax-biogas'!AC4</f>
        <v>0</v>
      </c>
      <c r="AE66">
        <f>'BFPaT-pretax-biogas'!AD4</f>
        <v>0</v>
      </c>
      <c r="AF66">
        <f>'BFPaT-pretax-biogas'!AE4</f>
        <v>0</v>
      </c>
    </row>
    <row r="67" spans="1:32">
      <c r="A67" t="s">
        <v>7</v>
      </c>
      <c r="B67" t="e">
        <f>'BFPaT-pretax-biogas'!#REF!</f>
        <v>#REF!</v>
      </c>
      <c r="C67">
        <f>'BFPaT-pretax-biogas'!B5</f>
        <v>0</v>
      </c>
      <c r="D67">
        <f>'BFPaT-pretax-biogas'!C5</f>
        <v>0</v>
      </c>
      <c r="E67">
        <f>'BFPaT-pretax-biogas'!D5</f>
        <v>0</v>
      </c>
      <c r="F67">
        <f>'BFPaT-pretax-biogas'!E5</f>
        <v>0</v>
      </c>
      <c r="G67">
        <f>'BFPaT-pretax-biogas'!F5</f>
        <v>0</v>
      </c>
      <c r="H67">
        <f>'BFPaT-pretax-biogas'!G5</f>
        <v>0</v>
      </c>
      <c r="I67">
        <f>'BFPaT-pretax-biogas'!H5</f>
        <v>0</v>
      </c>
      <c r="J67">
        <f>'BFPaT-pretax-biogas'!I5</f>
        <v>0</v>
      </c>
      <c r="K67">
        <f>'BFPaT-pretax-biogas'!J5</f>
        <v>0</v>
      </c>
      <c r="L67">
        <f>'BFPaT-pretax-biogas'!K5</f>
        <v>0</v>
      </c>
      <c r="M67">
        <f>'BFPaT-pretax-biogas'!L5</f>
        <v>0</v>
      </c>
      <c r="N67">
        <f>'BFPaT-pretax-biogas'!M5</f>
        <v>0</v>
      </c>
      <c r="O67">
        <f>'BFPaT-pretax-biogas'!N5</f>
        <v>0</v>
      </c>
      <c r="P67">
        <f>'BFPaT-pretax-biogas'!O5</f>
        <v>0</v>
      </c>
      <c r="Q67">
        <f>'BFPaT-pretax-biogas'!P5</f>
        <v>0</v>
      </c>
      <c r="R67">
        <f>'BFPaT-pretax-biogas'!Q5</f>
        <v>0</v>
      </c>
      <c r="S67">
        <f>'BFPaT-pretax-biogas'!R5</f>
        <v>0</v>
      </c>
      <c r="T67">
        <f>'BFPaT-pretax-biogas'!S5</f>
        <v>0</v>
      </c>
      <c r="U67">
        <f>'BFPaT-pretax-biogas'!T5</f>
        <v>0</v>
      </c>
      <c r="V67">
        <f>'BFPaT-pretax-biogas'!U5</f>
        <v>0</v>
      </c>
      <c r="W67">
        <f>'BFPaT-pretax-biogas'!V5</f>
        <v>0</v>
      </c>
      <c r="X67">
        <f>'BFPaT-pretax-biogas'!W5</f>
        <v>0</v>
      </c>
      <c r="Y67">
        <f>'BFPaT-pretax-biogas'!X5</f>
        <v>0</v>
      </c>
      <c r="Z67">
        <f>'BFPaT-pretax-biogas'!Y5</f>
        <v>0</v>
      </c>
      <c r="AA67">
        <f>'BFPaT-pretax-biogas'!Z5</f>
        <v>0</v>
      </c>
      <c r="AB67">
        <f>'BFPaT-pretax-biogas'!AA5</f>
        <v>0</v>
      </c>
      <c r="AC67">
        <f>'BFPaT-pretax-biogas'!AB5</f>
        <v>0</v>
      </c>
      <c r="AD67">
        <f>'BFPaT-pretax-biogas'!AC5</f>
        <v>0</v>
      </c>
      <c r="AE67">
        <f>'BFPaT-pretax-biogas'!AD5</f>
        <v>0</v>
      </c>
      <c r="AF67">
        <f>'BFPaT-pretax-biogas'!AE5</f>
        <v>0</v>
      </c>
    </row>
    <row r="68" spans="1:32">
      <c r="A68" t="s">
        <v>8</v>
      </c>
      <c r="B68" t="e">
        <f>'BFPaT-pretax-biogas'!#REF!</f>
        <v>#REF!</v>
      </c>
      <c r="C68">
        <f>'BFPaT-pretax-biogas'!B6</f>
        <v>0</v>
      </c>
      <c r="D68">
        <f>'BFPaT-pretax-biogas'!C6</f>
        <v>0</v>
      </c>
      <c r="E68">
        <f>'BFPaT-pretax-biogas'!D6</f>
        <v>0</v>
      </c>
      <c r="F68">
        <f>'BFPaT-pretax-biogas'!E6</f>
        <v>0</v>
      </c>
      <c r="G68">
        <f>'BFPaT-pretax-biogas'!F6</f>
        <v>0</v>
      </c>
      <c r="H68">
        <f>'BFPaT-pretax-biogas'!G6</f>
        <v>0</v>
      </c>
      <c r="I68">
        <f>'BFPaT-pretax-biogas'!H6</f>
        <v>0</v>
      </c>
      <c r="J68">
        <f>'BFPaT-pretax-biogas'!I6</f>
        <v>0</v>
      </c>
      <c r="K68">
        <f>'BFPaT-pretax-biogas'!J6</f>
        <v>0</v>
      </c>
      <c r="L68">
        <f>'BFPaT-pretax-biogas'!K6</f>
        <v>0</v>
      </c>
      <c r="M68">
        <f>'BFPaT-pretax-biogas'!L6</f>
        <v>0</v>
      </c>
      <c r="N68">
        <f>'BFPaT-pretax-biogas'!M6</f>
        <v>0</v>
      </c>
      <c r="O68">
        <f>'BFPaT-pretax-biogas'!N6</f>
        <v>0</v>
      </c>
      <c r="P68">
        <f>'BFPaT-pretax-biogas'!O6</f>
        <v>0</v>
      </c>
      <c r="Q68">
        <f>'BFPaT-pretax-biogas'!P6</f>
        <v>0</v>
      </c>
      <c r="R68">
        <f>'BFPaT-pretax-biogas'!Q6</f>
        <v>0</v>
      </c>
      <c r="S68">
        <f>'BFPaT-pretax-biogas'!R6</f>
        <v>0</v>
      </c>
      <c r="T68">
        <f>'BFPaT-pretax-biogas'!S6</f>
        <v>0</v>
      </c>
      <c r="U68">
        <f>'BFPaT-pretax-biogas'!T6</f>
        <v>0</v>
      </c>
      <c r="V68">
        <f>'BFPaT-pretax-biogas'!U6</f>
        <v>0</v>
      </c>
      <c r="W68">
        <f>'BFPaT-pretax-biogas'!V6</f>
        <v>0</v>
      </c>
      <c r="X68">
        <f>'BFPaT-pretax-biogas'!W6</f>
        <v>0</v>
      </c>
      <c r="Y68">
        <f>'BFPaT-pretax-biogas'!X6</f>
        <v>0</v>
      </c>
      <c r="Z68">
        <f>'BFPaT-pretax-biogas'!Y6</f>
        <v>0</v>
      </c>
      <c r="AA68">
        <f>'BFPaT-pretax-biogas'!Z6</f>
        <v>0</v>
      </c>
      <c r="AB68">
        <f>'BFPaT-pretax-biogas'!AA6</f>
        <v>0</v>
      </c>
      <c r="AC68">
        <f>'BFPaT-pretax-biogas'!AB6</f>
        <v>0</v>
      </c>
      <c r="AD68">
        <f>'BFPaT-pretax-biogas'!AC6</f>
        <v>0</v>
      </c>
      <c r="AE68">
        <f>'BFPaT-pretax-biogas'!AD6</f>
        <v>0</v>
      </c>
      <c r="AF68">
        <f>'BFPaT-pretax-biogas'!AE6</f>
        <v>0</v>
      </c>
    </row>
    <row r="69" spans="1:32">
      <c r="A69" t="s">
        <v>9</v>
      </c>
      <c r="B69" t="e">
        <f>'BFPaT-pretax-biogas'!#REF!</f>
        <v>#REF!</v>
      </c>
      <c r="C69">
        <f>'BFPaT-pretax-biogas'!B7</f>
        <v>0</v>
      </c>
      <c r="D69">
        <f>'BFPaT-pretax-biogas'!C7</f>
        <v>0</v>
      </c>
      <c r="E69">
        <f>'BFPaT-pretax-biogas'!D7</f>
        <v>0</v>
      </c>
      <c r="F69">
        <f>'BFPaT-pretax-biogas'!E7</f>
        <v>0</v>
      </c>
      <c r="G69">
        <f>'BFPaT-pretax-biogas'!F7</f>
        <v>0</v>
      </c>
      <c r="H69">
        <f>'BFPaT-pretax-biogas'!G7</f>
        <v>0</v>
      </c>
      <c r="I69">
        <f>'BFPaT-pretax-biogas'!H7</f>
        <v>0</v>
      </c>
      <c r="J69">
        <f>'BFPaT-pretax-biogas'!I7</f>
        <v>0</v>
      </c>
      <c r="K69">
        <f>'BFPaT-pretax-biogas'!J7</f>
        <v>0</v>
      </c>
      <c r="L69">
        <f>'BFPaT-pretax-biogas'!K7</f>
        <v>0</v>
      </c>
      <c r="M69">
        <f>'BFPaT-pretax-biogas'!L7</f>
        <v>0</v>
      </c>
      <c r="N69">
        <f>'BFPaT-pretax-biogas'!M7</f>
        <v>0</v>
      </c>
      <c r="O69">
        <f>'BFPaT-pretax-biogas'!N7</f>
        <v>0</v>
      </c>
      <c r="P69">
        <f>'BFPaT-pretax-biogas'!O7</f>
        <v>0</v>
      </c>
      <c r="Q69">
        <f>'BFPaT-pretax-biogas'!P7</f>
        <v>0</v>
      </c>
      <c r="R69">
        <f>'BFPaT-pretax-biogas'!Q7</f>
        <v>0</v>
      </c>
      <c r="S69">
        <f>'BFPaT-pretax-biogas'!R7</f>
        <v>0</v>
      </c>
      <c r="T69">
        <f>'BFPaT-pretax-biogas'!S7</f>
        <v>0</v>
      </c>
      <c r="U69">
        <f>'BFPaT-pretax-biogas'!T7</f>
        <v>0</v>
      </c>
      <c r="V69">
        <f>'BFPaT-pretax-biogas'!U7</f>
        <v>0</v>
      </c>
      <c r="W69">
        <f>'BFPaT-pretax-biogas'!V7</f>
        <v>0</v>
      </c>
      <c r="X69">
        <f>'BFPaT-pretax-biogas'!W7</f>
        <v>0</v>
      </c>
      <c r="Y69">
        <f>'BFPaT-pretax-biogas'!X7</f>
        <v>0</v>
      </c>
      <c r="Z69">
        <f>'BFPaT-pretax-biogas'!Y7</f>
        <v>0</v>
      </c>
      <c r="AA69">
        <f>'BFPaT-pretax-biogas'!Z7</f>
        <v>0</v>
      </c>
      <c r="AB69">
        <f>'BFPaT-pretax-biogas'!AA7</f>
        <v>0</v>
      </c>
      <c r="AC69">
        <f>'BFPaT-pretax-biogas'!AB7</f>
        <v>0</v>
      </c>
      <c r="AD69">
        <f>'BFPaT-pretax-biogas'!AC7</f>
        <v>0</v>
      </c>
      <c r="AE69">
        <f>'BFPaT-pretax-biogas'!AD7</f>
        <v>0</v>
      </c>
      <c r="AF69">
        <f>'BFPaT-pretax-biogas'!AE7</f>
        <v>0</v>
      </c>
    </row>
    <row r="70" spans="1:32">
      <c r="A70" t="s">
        <v>10</v>
      </c>
      <c r="B70" t="e">
        <f>'BFPaT-pretax-biogas'!#REF!</f>
        <v>#REF!</v>
      </c>
      <c r="C70">
        <f>'BFPaT-pretax-biogas'!B8</f>
        <v>0</v>
      </c>
      <c r="D70">
        <f>'BFPaT-pretax-biogas'!C8</f>
        <v>0</v>
      </c>
      <c r="E70">
        <f>'BFPaT-pretax-biogas'!D8</f>
        <v>0</v>
      </c>
      <c r="F70">
        <f>'BFPaT-pretax-biogas'!E8</f>
        <v>0</v>
      </c>
      <c r="G70">
        <f>'BFPaT-pretax-biogas'!F8</f>
        <v>0</v>
      </c>
      <c r="H70">
        <f>'BFPaT-pretax-biogas'!G8</f>
        <v>0</v>
      </c>
      <c r="I70">
        <f>'BFPaT-pretax-biogas'!H8</f>
        <v>0</v>
      </c>
      <c r="J70">
        <f>'BFPaT-pretax-biogas'!I8</f>
        <v>0</v>
      </c>
      <c r="K70">
        <f>'BFPaT-pretax-biogas'!J8</f>
        <v>0</v>
      </c>
      <c r="L70">
        <f>'BFPaT-pretax-biogas'!K8</f>
        <v>0</v>
      </c>
      <c r="M70">
        <f>'BFPaT-pretax-biogas'!L8</f>
        <v>0</v>
      </c>
      <c r="N70">
        <f>'BFPaT-pretax-biogas'!M8</f>
        <v>0</v>
      </c>
      <c r="O70">
        <f>'BFPaT-pretax-biogas'!N8</f>
        <v>0</v>
      </c>
      <c r="P70">
        <f>'BFPaT-pretax-biogas'!O8</f>
        <v>0</v>
      </c>
      <c r="Q70">
        <f>'BFPaT-pretax-biogas'!P8</f>
        <v>0</v>
      </c>
      <c r="R70">
        <f>'BFPaT-pretax-biogas'!Q8</f>
        <v>0</v>
      </c>
      <c r="S70">
        <f>'BFPaT-pretax-biogas'!R8</f>
        <v>0</v>
      </c>
      <c r="T70">
        <f>'BFPaT-pretax-biogas'!S8</f>
        <v>0</v>
      </c>
      <c r="U70">
        <f>'BFPaT-pretax-biogas'!T8</f>
        <v>0</v>
      </c>
      <c r="V70">
        <f>'BFPaT-pretax-biogas'!U8</f>
        <v>0</v>
      </c>
      <c r="W70">
        <f>'BFPaT-pretax-biogas'!V8</f>
        <v>0</v>
      </c>
      <c r="X70">
        <f>'BFPaT-pretax-biogas'!W8</f>
        <v>0</v>
      </c>
      <c r="Y70">
        <f>'BFPaT-pretax-biogas'!X8</f>
        <v>0</v>
      </c>
      <c r="Z70">
        <f>'BFPaT-pretax-biogas'!Y8</f>
        <v>0</v>
      </c>
      <c r="AA70">
        <f>'BFPaT-pretax-biogas'!Z8</f>
        <v>0</v>
      </c>
      <c r="AB70">
        <f>'BFPaT-pretax-biogas'!AA8</f>
        <v>0</v>
      </c>
      <c r="AC70">
        <f>'BFPaT-pretax-biogas'!AB8</f>
        <v>0</v>
      </c>
      <c r="AD70">
        <f>'BFPaT-pretax-biogas'!AC8</f>
        <v>0</v>
      </c>
      <c r="AE70">
        <f>'BFPaT-pretax-biogas'!AD8</f>
        <v>0</v>
      </c>
      <c r="AF70">
        <f>'BFPaT-pretax-biogas'!AE8</f>
        <v>0</v>
      </c>
    </row>
    <row r="71" spans="1:32">
      <c r="A71" t="s">
        <v>11</v>
      </c>
      <c r="B71" t="e">
        <f>'BFPaT-pretax-biogas'!#REF!</f>
        <v>#REF!</v>
      </c>
      <c r="C71">
        <f>'BFPaT-pretax-biogas'!B9</f>
        <v>0</v>
      </c>
      <c r="D71">
        <f>'BFPaT-pretax-biogas'!C9</f>
        <v>0</v>
      </c>
      <c r="E71">
        <f>'BFPaT-pretax-biogas'!D9</f>
        <v>0</v>
      </c>
      <c r="F71">
        <f>'BFPaT-pretax-biogas'!E9</f>
        <v>0</v>
      </c>
      <c r="G71">
        <f>'BFPaT-pretax-biogas'!F9</f>
        <v>0</v>
      </c>
      <c r="H71">
        <f>'BFPaT-pretax-biogas'!G9</f>
        <v>0</v>
      </c>
      <c r="I71">
        <f>'BFPaT-pretax-biogas'!H9</f>
        <v>0</v>
      </c>
      <c r="J71">
        <f>'BFPaT-pretax-biogas'!I9</f>
        <v>0</v>
      </c>
      <c r="K71">
        <f>'BFPaT-pretax-biogas'!J9</f>
        <v>0</v>
      </c>
      <c r="L71">
        <f>'BFPaT-pretax-biogas'!K9</f>
        <v>0</v>
      </c>
      <c r="M71">
        <f>'BFPaT-pretax-biogas'!L9</f>
        <v>0</v>
      </c>
      <c r="N71">
        <f>'BFPaT-pretax-biogas'!M9</f>
        <v>0</v>
      </c>
      <c r="O71">
        <f>'BFPaT-pretax-biogas'!N9</f>
        <v>0</v>
      </c>
      <c r="P71">
        <f>'BFPaT-pretax-biogas'!O9</f>
        <v>0</v>
      </c>
      <c r="Q71">
        <f>'BFPaT-pretax-biogas'!P9</f>
        <v>0</v>
      </c>
      <c r="R71">
        <f>'BFPaT-pretax-biogas'!Q9</f>
        <v>0</v>
      </c>
      <c r="S71">
        <f>'BFPaT-pretax-biogas'!R9</f>
        <v>0</v>
      </c>
      <c r="T71">
        <f>'BFPaT-pretax-biogas'!S9</f>
        <v>0</v>
      </c>
      <c r="U71">
        <f>'BFPaT-pretax-biogas'!T9</f>
        <v>0</v>
      </c>
      <c r="V71">
        <f>'BFPaT-pretax-biogas'!U9</f>
        <v>0</v>
      </c>
      <c r="W71">
        <f>'BFPaT-pretax-biogas'!V9</f>
        <v>0</v>
      </c>
      <c r="X71">
        <f>'BFPaT-pretax-biogas'!W9</f>
        <v>0</v>
      </c>
      <c r="Y71">
        <f>'BFPaT-pretax-biogas'!X9</f>
        <v>0</v>
      </c>
      <c r="Z71">
        <f>'BFPaT-pretax-biogas'!Y9</f>
        <v>0</v>
      </c>
      <c r="AA71">
        <f>'BFPaT-pretax-biogas'!Z9</f>
        <v>0</v>
      </c>
      <c r="AB71">
        <f>'BFPaT-pretax-biogas'!AA9</f>
        <v>0</v>
      </c>
      <c r="AC71">
        <f>'BFPaT-pretax-biogas'!AB9</f>
        <v>0</v>
      </c>
      <c r="AD71">
        <f>'BFPaT-pretax-biogas'!AC9</f>
        <v>0</v>
      </c>
      <c r="AE71">
        <f>'BFPaT-pretax-biogas'!AD9</f>
        <v>0</v>
      </c>
      <c r="AF71">
        <f>'BFPaT-pretax-biogas'!AE9</f>
        <v>0</v>
      </c>
    </row>
    <row r="72" spans="1:32" s="5" customFormat="1">
      <c r="A72" s="6" t="s">
        <v>25</v>
      </c>
    </row>
    <row r="73" spans="1:32">
      <c r="A73" t="s">
        <v>18</v>
      </c>
      <c r="B73">
        <f t="shared" ref="B73:AF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2">
      <c r="A74" t="s">
        <v>4</v>
      </c>
      <c r="B74" t="e">
        <f>'BFPaT-pretax-biodies'!#REF!</f>
        <v>#REF!</v>
      </c>
      <c r="C74">
        <f>'BFPaT-pretax-biodies'!B2</f>
        <v>1.8366186702893746E-5</v>
      </c>
      <c r="D74">
        <f>'BFPaT-pretax-biodies'!C2</f>
        <v>1.8680476011536568E-5</v>
      </c>
      <c r="E74">
        <f>'BFPaT-pretax-biodies'!D2</f>
        <v>1.9000143560699598E-5</v>
      </c>
      <c r="F74">
        <f>'BFPaT-pretax-biodies'!E2</f>
        <v>1.9325281384920114E-5</v>
      </c>
      <c r="G74">
        <f>'BFPaT-pretax-biodies'!F2</f>
        <v>1.9655983093666085E-5</v>
      </c>
      <c r="H74">
        <f>'BFPaT-pretax-biodies'!G2</f>
        <v>1.9992343898287002E-5</v>
      </c>
      <c r="I74">
        <f>'BFPaT-pretax-biodies'!H2</f>
        <v>2.0334460639425877E-5</v>
      </c>
      <c r="J74">
        <f>'BFPaT-pretax-biodies'!I2</f>
        <v>2.0682431814900365E-5</v>
      </c>
      <c r="K74">
        <f>'BFPaT-pretax-biodies'!J2</f>
        <v>2.1036357608060965E-5</v>
      </c>
      <c r="L74">
        <f>'BFPaT-pretax-biodies'!K2</f>
        <v>2.1396339916634519E-5</v>
      </c>
      <c r="M74">
        <f>'BFPaT-pretax-biodies'!L2</f>
        <v>2.176248238206129E-5</v>
      </c>
      <c r="N74">
        <f>'BFPaT-pretax-biodies'!M2</f>
        <v>2.2134890419334045E-5</v>
      </c>
      <c r="O74">
        <f>'BFPaT-pretax-biodies'!N2</f>
        <v>2.2513671247347788E-5</v>
      </c>
      <c r="P74">
        <f>'BFPaT-pretax-biodies'!O2</f>
        <v>2.2898933919768834E-5</v>
      </c>
      <c r="Q74">
        <f>'BFPaT-pretax-biodies'!P2</f>
        <v>2.3290789356432115E-5</v>
      </c>
      <c r="R74">
        <f>'BFPaT-pretax-biodies'!Q2</f>
        <v>2.36893503752758E-5</v>
      </c>
      <c r="S74">
        <f>'BFPaT-pretax-biodies'!R2</f>
        <v>2.4094731724822352E-5</v>
      </c>
      <c r="T74">
        <f>'BFPaT-pretax-biodies'!S2</f>
        <v>2.4507050117215453E-5</v>
      </c>
      <c r="U74">
        <f>'BFPaT-pretax-biodies'!T2</f>
        <v>2.4926424261822239E-5</v>
      </c>
      <c r="V74">
        <f>'BFPaT-pretax-biodies'!U2</f>
        <v>2.5352974899410576E-5</v>
      </c>
      <c r="W74">
        <f>'BFPaT-pretax-biodies'!V2</f>
        <v>2.5786824836911162E-5</v>
      </c>
      <c r="X74">
        <f>'BFPaT-pretax-biodies'!W2</f>
        <v>2.6228098982774515E-5</v>
      </c>
      <c r="Y74">
        <f>'BFPaT-pretax-biodies'!X2</f>
        <v>2.6676924382932998E-5</v>
      </c>
      <c r="Z74">
        <f>'BFPaT-pretax-biodies'!Y2</f>
        <v>2.7133430257378227E-5</v>
      </c>
      <c r="AA74">
        <f>'BFPaT-pretax-biodies'!Z2</f>
        <v>2.7597748037364422E-5</v>
      </c>
      <c r="AB74">
        <f>'BFPaT-pretax-biodies'!AA2</f>
        <v>2.8070011403248396E-5</v>
      </c>
      <c r="AC74">
        <f>'BFPaT-pretax-biodies'!AB2</f>
        <v>2.8550356322977054E-5</v>
      </c>
      <c r="AD74">
        <f>'BFPaT-pretax-biodies'!AC2</f>
        <v>2.9038921091233541E-5</v>
      </c>
      <c r="AE74">
        <f>'BFPaT-pretax-biodies'!AD2</f>
        <v>2.9535846369253244E-5</v>
      </c>
      <c r="AF74">
        <f>'BFPaT-pretax-biodies'!AE2</f>
        <v>3.004127522532115E-5</v>
      </c>
    </row>
    <row r="75" spans="1:32">
      <c r="A75" t="s">
        <v>5</v>
      </c>
      <c r="B75" t="e">
        <f>'BFPaT-pretax-biodies'!#REF!</f>
        <v>#REF!</v>
      </c>
      <c r="C75">
        <f>'BFPaT-pretax-biodies'!B3</f>
        <v>0</v>
      </c>
      <c r="D75">
        <f>'BFPaT-pretax-biodies'!C3</f>
        <v>0</v>
      </c>
      <c r="E75">
        <f>'BFPaT-pretax-biodies'!D3</f>
        <v>0</v>
      </c>
      <c r="F75">
        <f>'BFPaT-pretax-biodies'!E3</f>
        <v>0</v>
      </c>
      <c r="G75">
        <f>'BFPaT-pretax-biodies'!F3</f>
        <v>0</v>
      </c>
      <c r="H75">
        <f>'BFPaT-pretax-biodies'!G3</f>
        <v>0</v>
      </c>
      <c r="I75">
        <f>'BFPaT-pretax-biodies'!H3</f>
        <v>0</v>
      </c>
      <c r="J75">
        <f>'BFPaT-pretax-biodies'!I3</f>
        <v>0</v>
      </c>
      <c r="K75">
        <f>'BFPaT-pretax-biodies'!J3</f>
        <v>0</v>
      </c>
      <c r="L75">
        <f>'BFPaT-pretax-biodies'!K3</f>
        <v>0</v>
      </c>
      <c r="M75">
        <f>'BFPaT-pretax-biodies'!L3</f>
        <v>0</v>
      </c>
      <c r="N75">
        <f>'BFPaT-pretax-biodies'!M3</f>
        <v>0</v>
      </c>
      <c r="O75">
        <f>'BFPaT-pretax-biodies'!N3</f>
        <v>0</v>
      </c>
      <c r="P75">
        <f>'BFPaT-pretax-biodies'!O3</f>
        <v>0</v>
      </c>
      <c r="Q75">
        <f>'BFPaT-pretax-biodies'!P3</f>
        <v>0</v>
      </c>
      <c r="R75">
        <f>'BFPaT-pretax-biodies'!Q3</f>
        <v>0</v>
      </c>
      <c r="S75">
        <f>'BFPaT-pretax-biodies'!R3</f>
        <v>0</v>
      </c>
      <c r="T75">
        <f>'BFPaT-pretax-biodies'!S3</f>
        <v>0</v>
      </c>
      <c r="U75">
        <f>'BFPaT-pretax-biodies'!T3</f>
        <v>0</v>
      </c>
      <c r="V75">
        <f>'BFPaT-pretax-biodies'!U3</f>
        <v>0</v>
      </c>
      <c r="W75">
        <f>'BFPaT-pretax-biodies'!V3</f>
        <v>0</v>
      </c>
      <c r="X75">
        <f>'BFPaT-pretax-biodies'!W3</f>
        <v>0</v>
      </c>
      <c r="Y75">
        <f>'BFPaT-pretax-biodies'!X3</f>
        <v>0</v>
      </c>
      <c r="Z75">
        <f>'BFPaT-pretax-biodies'!Y3</f>
        <v>0</v>
      </c>
      <c r="AA75">
        <f>'BFPaT-pretax-biodies'!Z3</f>
        <v>0</v>
      </c>
      <c r="AB75">
        <f>'BFPaT-pretax-biodies'!AA3</f>
        <v>0</v>
      </c>
      <c r="AC75">
        <f>'BFPaT-pretax-biodies'!AB3</f>
        <v>0</v>
      </c>
      <c r="AD75">
        <f>'BFPaT-pretax-biodies'!AC3</f>
        <v>0</v>
      </c>
      <c r="AE75">
        <f>'BFPaT-pretax-biodies'!AD3</f>
        <v>0</v>
      </c>
      <c r="AF75">
        <f>'BFPaT-pretax-biodies'!AE3</f>
        <v>0</v>
      </c>
    </row>
    <row r="76" spans="1:32">
      <c r="A76" t="s">
        <v>6</v>
      </c>
      <c r="B76" t="e">
        <f>'BFPaT-pretax-biodies'!#REF!</f>
        <v>#REF!</v>
      </c>
      <c r="C76">
        <f>'BFPaT-pretax-biodies'!B4</f>
        <v>0</v>
      </c>
      <c r="D76">
        <f>'BFPaT-pretax-biodies'!C4</f>
        <v>0</v>
      </c>
      <c r="E76">
        <f>'BFPaT-pretax-biodies'!D4</f>
        <v>0</v>
      </c>
      <c r="F76">
        <f>'BFPaT-pretax-biodies'!E4</f>
        <v>0</v>
      </c>
      <c r="G76">
        <f>'BFPaT-pretax-biodies'!F4</f>
        <v>0</v>
      </c>
      <c r="H76">
        <f>'BFPaT-pretax-biodies'!G4</f>
        <v>0</v>
      </c>
      <c r="I76">
        <f>'BFPaT-pretax-biodies'!H4</f>
        <v>0</v>
      </c>
      <c r="J76">
        <f>'BFPaT-pretax-biodies'!I4</f>
        <v>0</v>
      </c>
      <c r="K76">
        <f>'BFPaT-pretax-biodies'!J4</f>
        <v>0</v>
      </c>
      <c r="L76">
        <f>'BFPaT-pretax-biodies'!K4</f>
        <v>0</v>
      </c>
      <c r="M76">
        <f>'BFPaT-pretax-biodies'!L4</f>
        <v>0</v>
      </c>
      <c r="N76">
        <f>'BFPaT-pretax-biodies'!M4</f>
        <v>0</v>
      </c>
      <c r="O76">
        <f>'BFPaT-pretax-biodies'!N4</f>
        <v>0</v>
      </c>
      <c r="P76">
        <f>'BFPaT-pretax-biodies'!O4</f>
        <v>0</v>
      </c>
      <c r="Q76">
        <f>'BFPaT-pretax-biodies'!P4</f>
        <v>0</v>
      </c>
      <c r="R76">
        <f>'BFPaT-pretax-biodies'!Q4</f>
        <v>0</v>
      </c>
      <c r="S76">
        <f>'BFPaT-pretax-biodies'!R4</f>
        <v>0</v>
      </c>
      <c r="T76">
        <f>'BFPaT-pretax-biodies'!S4</f>
        <v>0</v>
      </c>
      <c r="U76">
        <f>'BFPaT-pretax-biodies'!T4</f>
        <v>0</v>
      </c>
      <c r="V76">
        <f>'BFPaT-pretax-biodies'!U4</f>
        <v>0</v>
      </c>
      <c r="W76">
        <f>'BFPaT-pretax-biodies'!V4</f>
        <v>0</v>
      </c>
      <c r="X76">
        <f>'BFPaT-pretax-biodies'!W4</f>
        <v>0</v>
      </c>
      <c r="Y76">
        <f>'BFPaT-pretax-biodies'!X4</f>
        <v>0</v>
      </c>
      <c r="Z76">
        <f>'BFPaT-pretax-biodies'!Y4</f>
        <v>0</v>
      </c>
      <c r="AA76">
        <f>'BFPaT-pretax-biodies'!Z4</f>
        <v>0</v>
      </c>
      <c r="AB76">
        <f>'BFPaT-pretax-biodies'!AA4</f>
        <v>0</v>
      </c>
      <c r="AC76">
        <f>'BFPaT-pretax-biodies'!AB4</f>
        <v>0</v>
      </c>
      <c r="AD76">
        <f>'BFPaT-pretax-biodies'!AC4</f>
        <v>0</v>
      </c>
      <c r="AE76">
        <f>'BFPaT-pretax-biodies'!AD4</f>
        <v>0</v>
      </c>
      <c r="AF76">
        <f>'BFPaT-pretax-biodies'!AE4</f>
        <v>0</v>
      </c>
    </row>
    <row r="77" spans="1:32">
      <c r="A77" t="s">
        <v>7</v>
      </c>
      <c r="B77" t="e">
        <f>'BFPaT-pretax-biodies'!#REF!</f>
        <v>#REF!</v>
      </c>
      <c r="C77">
        <f>'BFPaT-pretax-biodies'!B5</f>
        <v>0</v>
      </c>
      <c r="D77">
        <f>'BFPaT-pretax-biodies'!C5</f>
        <v>0</v>
      </c>
      <c r="E77">
        <f>'BFPaT-pretax-biodies'!D5</f>
        <v>0</v>
      </c>
      <c r="F77">
        <f>'BFPaT-pretax-biodies'!E5</f>
        <v>0</v>
      </c>
      <c r="G77">
        <f>'BFPaT-pretax-biodies'!F5</f>
        <v>0</v>
      </c>
      <c r="H77">
        <f>'BFPaT-pretax-biodies'!G5</f>
        <v>0</v>
      </c>
      <c r="I77">
        <f>'BFPaT-pretax-biodies'!H5</f>
        <v>0</v>
      </c>
      <c r="J77">
        <f>'BFPaT-pretax-biodies'!I5</f>
        <v>0</v>
      </c>
      <c r="K77">
        <f>'BFPaT-pretax-biodies'!J5</f>
        <v>0</v>
      </c>
      <c r="L77">
        <f>'BFPaT-pretax-biodies'!K5</f>
        <v>0</v>
      </c>
      <c r="M77">
        <f>'BFPaT-pretax-biodies'!L5</f>
        <v>0</v>
      </c>
      <c r="N77">
        <f>'BFPaT-pretax-biodies'!M5</f>
        <v>0</v>
      </c>
      <c r="O77">
        <f>'BFPaT-pretax-biodies'!N5</f>
        <v>0</v>
      </c>
      <c r="P77">
        <f>'BFPaT-pretax-biodies'!O5</f>
        <v>0</v>
      </c>
      <c r="Q77">
        <f>'BFPaT-pretax-biodies'!P5</f>
        <v>0</v>
      </c>
      <c r="R77">
        <f>'BFPaT-pretax-biodies'!Q5</f>
        <v>0</v>
      </c>
      <c r="S77">
        <f>'BFPaT-pretax-biodies'!R5</f>
        <v>0</v>
      </c>
      <c r="T77">
        <f>'BFPaT-pretax-biodies'!S5</f>
        <v>0</v>
      </c>
      <c r="U77">
        <f>'BFPaT-pretax-biodies'!T5</f>
        <v>0</v>
      </c>
      <c r="V77">
        <f>'BFPaT-pretax-biodies'!U5</f>
        <v>0</v>
      </c>
      <c r="W77">
        <f>'BFPaT-pretax-biodies'!V5</f>
        <v>0</v>
      </c>
      <c r="X77">
        <f>'BFPaT-pretax-biodies'!W5</f>
        <v>0</v>
      </c>
      <c r="Y77">
        <f>'BFPaT-pretax-biodies'!X5</f>
        <v>0</v>
      </c>
      <c r="Z77">
        <f>'BFPaT-pretax-biodies'!Y5</f>
        <v>0</v>
      </c>
      <c r="AA77">
        <f>'BFPaT-pretax-biodies'!Z5</f>
        <v>0</v>
      </c>
      <c r="AB77">
        <f>'BFPaT-pretax-biodies'!AA5</f>
        <v>0</v>
      </c>
      <c r="AC77">
        <f>'BFPaT-pretax-biodies'!AB5</f>
        <v>0</v>
      </c>
      <c r="AD77">
        <f>'BFPaT-pretax-biodies'!AC5</f>
        <v>0</v>
      </c>
      <c r="AE77">
        <f>'BFPaT-pretax-biodies'!AD5</f>
        <v>0</v>
      </c>
      <c r="AF77">
        <f>'BFPaT-pretax-biodies'!AE5</f>
        <v>0</v>
      </c>
    </row>
    <row r="78" spans="1:32">
      <c r="A78" t="s">
        <v>8</v>
      </c>
      <c r="B78" t="e">
        <f>'BFPaT-pretax-biodies'!#REF!</f>
        <v>#REF!</v>
      </c>
      <c r="C78">
        <f>'BFPaT-pretax-biodies'!B6</f>
        <v>0</v>
      </c>
      <c r="D78">
        <f>'BFPaT-pretax-biodies'!C6</f>
        <v>0</v>
      </c>
      <c r="E78">
        <f>'BFPaT-pretax-biodies'!D6</f>
        <v>0</v>
      </c>
      <c r="F78">
        <f>'BFPaT-pretax-biodies'!E6</f>
        <v>0</v>
      </c>
      <c r="G78">
        <f>'BFPaT-pretax-biodies'!F6</f>
        <v>0</v>
      </c>
      <c r="H78">
        <f>'BFPaT-pretax-biodies'!G6</f>
        <v>0</v>
      </c>
      <c r="I78">
        <f>'BFPaT-pretax-biodies'!H6</f>
        <v>0</v>
      </c>
      <c r="J78">
        <f>'BFPaT-pretax-biodies'!I6</f>
        <v>0</v>
      </c>
      <c r="K78">
        <f>'BFPaT-pretax-biodies'!J6</f>
        <v>0</v>
      </c>
      <c r="L78">
        <f>'BFPaT-pretax-biodies'!K6</f>
        <v>0</v>
      </c>
      <c r="M78">
        <f>'BFPaT-pretax-biodies'!L6</f>
        <v>0</v>
      </c>
      <c r="N78">
        <f>'BFPaT-pretax-biodies'!M6</f>
        <v>0</v>
      </c>
      <c r="O78">
        <f>'BFPaT-pretax-biodies'!N6</f>
        <v>0</v>
      </c>
      <c r="P78">
        <f>'BFPaT-pretax-biodies'!O6</f>
        <v>0</v>
      </c>
      <c r="Q78">
        <f>'BFPaT-pretax-biodies'!P6</f>
        <v>0</v>
      </c>
      <c r="R78">
        <f>'BFPaT-pretax-biodies'!Q6</f>
        <v>0</v>
      </c>
      <c r="S78">
        <f>'BFPaT-pretax-biodies'!R6</f>
        <v>0</v>
      </c>
      <c r="T78">
        <f>'BFPaT-pretax-biodies'!S6</f>
        <v>0</v>
      </c>
      <c r="U78">
        <f>'BFPaT-pretax-biodies'!T6</f>
        <v>0</v>
      </c>
      <c r="V78">
        <f>'BFPaT-pretax-biodies'!U6</f>
        <v>0</v>
      </c>
      <c r="W78">
        <f>'BFPaT-pretax-biodies'!V6</f>
        <v>0</v>
      </c>
      <c r="X78">
        <f>'BFPaT-pretax-biodies'!W6</f>
        <v>0</v>
      </c>
      <c r="Y78">
        <f>'BFPaT-pretax-biodies'!X6</f>
        <v>0</v>
      </c>
      <c r="Z78">
        <f>'BFPaT-pretax-biodies'!Y6</f>
        <v>0</v>
      </c>
      <c r="AA78">
        <f>'BFPaT-pretax-biodies'!Z6</f>
        <v>0</v>
      </c>
      <c r="AB78">
        <f>'BFPaT-pretax-biodies'!AA6</f>
        <v>0</v>
      </c>
      <c r="AC78">
        <f>'BFPaT-pretax-biodies'!AB6</f>
        <v>0</v>
      </c>
      <c r="AD78">
        <f>'BFPaT-pretax-biodies'!AC6</f>
        <v>0</v>
      </c>
      <c r="AE78">
        <f>'BFPaT-pretax-biodies'!AD6</f>
        <v>0</v>
      </c>
      <c r="AF78">
        <f>'BFPaT-pretax-biodies'!AE6</f>
        <v>0</v>
      </c>
    </row>
    <row r="79" spans="1:32">
      <c r="A79" t="s">
        <v>9</v>
      </c>
      <c r="B79" t="e">
        <f>'BFPaT-pretax-biodies'!#REF!</f>
        <v>#REF!</v>
      </c>
      <c r="C79">
        <f>'BFPaT-pretax-biodies'!B7</f>
        <v>0</v>
      </c>
      <c r="D79">
        <f>'BFPaT-pretax-biodies'!C7</f>
        <v>0</v>
      </c>
      <c r="E79">
        <f>'BFPaT-pretax-biodies'!D7</f>
        <v>0</v>
      </c>
      <c r="F79">
        <f>'BFPaT-pretax-biodies'!E7</f>
        <v>0</v>
      </c>
      <c r="G79">
        <f>'BFPaT-pretax-biodies'!F7</f>
        <v>0</v>
      </c>
      <c r="H79">
        <f>'BFPaT-pretax-biodies'!G7</f>
        <v>0</v>
      </c>
      <c r="I79">
        <f>'BFPaT-pretax-biodies'!H7</f>
        <v>0</v>
      </c>
      <c r="J79">
        <f>'BFPaT-pretax-biodies'!I7</f>
        <v>0</v>
      </c>
      <c r="K79">
        <f>'BFPaT-pretax-biodies'!J7</f>
        <v>0</v>
      </c>
      <c r="L79">
        <f>'BFPaT-pretax-biodies'!K7</f>
        <v>0</v>
      </c>
      <c r="M79">
        <f>'BFPaT-pretax-biodies'!L7</f>
        <v>0</v>
      </c>
      <c r="N79">
        <f>'BFPaT-pretax-biodies'!M7</f>
        <v>0</v>
      </c>
      <c r="O79">
        <f>'BFPaT-pretax-biodies'!N7</f>
        <v>0</v>
      </c>
      <c r="P79">
        <f>'BFPaT-pretax-biodies'!O7</f>
        <v>0</v>
      </c>
      <c r="Q79">
        <f>'BFPaT-pretax-biodies'!P7</f>
        <v>0</v>
      </c>
      <c r="R79">
        <f>'BFPaT-pretax-biodies'!Q7</f>
        <v>0</v>
      </c>
      <c r="S79">
        <f>'BFPaT-pretax-biodies'!R7</f>
        <v>0</v>
      </c>
      <c r="T79">
        <f>'BFPaT-pretax-biodies'!S7</f>
        <v>0</v>
      </c>
      <c r="U79">
        <f>'BFPaT-pretax-biodies'!T7</f>
        <v>0</v>
      </c>
      <c r="V79">
        <f>'BFPaT-pretax-biodies'!U7</f>
        <v>0</v>
      </c>
      <c r="W79">
        <f>'BFPaT-pretax-biodies'!V7</f>
        <v>0</v>
      </c>
      <c r="X79">
        <f>'BFPaT-pretax-biodies'!W7</f>
        <v>0</v>
      </c>
      <c r="Y79">
        <f>'BFPaT-pretax-biodies'!X7</f>
        <v>0</v>
      </c>
      <c r="Z79">
        <f>'BFPaT-pretax-biodies'!Y7</f>
        <v>0</v>
      </c>
      <c r="AA79">
        <f>'BFPaT-pretax-biodies'!Z7</f>
        <v>0</v>
      </c>
      <c r="AB79">
        <f>'BFPaT-pretax-biodies'!AA7</f>
        <v>0</v>
      </c>
      <c r="AC79">
        <f>'BFPaT-pretax-biodies'!AB7</f>
        <v>0</v>
      </c>
      <c r="AD79">
        <f>'BFPaT-pretax-biodies'!AC7</f>
        <v>0</v>
      </c>
      <c r="AE79">
        <f>'BFPaT-pretax-biodies'!AD7</f>
        <v>0</v>
      </c>
      <c r="AF79">
        <f>'BFPaT-pretax-biodies'!AE7</f>
        <v>0</v>
      </c>
    </row>
    <row r="80" spans="1:32">
      <c r="A80" t="s">
        <v>10</v>
      </c>
      <c r="B80" t="e">
        <f>'BFPaT-pretax-biodies'!#REF!</f>
        <v>#REF!</v>
      </c>
      <c r="C80">
        <f>'BFPaT-pretax-biodies'!B8</f>
        <v>0</v>
      </c>
      <c r="D80">
        <f>'BFPaT-pretax-biodies'!C8</f>
        <v>0</v>
      </c>
      <c r="E80">
        <f>'BFPaT-pretax-biodies'!D8</f>
        <v>0</v>
      </c>
      <c r="F80">
        <f>'BFPaT-pretax-biodies'!E8</f>
        <v>0</v>
      </c>
      <c r="G80">
        <f>'BFPaT-pretax-biodies'!F8</f>
        <v>0</v>
      </c>
      <c r="H80">
        <f>'BFPaT-pretax-biodies'!G8</f>
        <v>0</v>
      </c>
      <c r="I80">
        <f>'BFPaT-pretax-biodies'!H8</f>
        <v>0</v>
      </c>
      <c r="J80">
        <f>'BFPaT-pretax-biodies'!I8</f>
        <v>0</v>
      </c>
      <c r="K80">
        <f>'BFPaT-pretax-biodies'!J8</f>
        <v>0</v>
      </c>
      <c r="L80">
        <f>'BFPaT-pretax-biodies'!K8</f>
        <v>0</v>
      </c>
      <c r="M80">
        <f>'BFPaT-pretax-biodies'!L8</f>
        <v>0</v>
      </c>
      <c r="N80">
        <f>'BFPaT-pretax-biodies'!M8</f>
        <v>0</v>
      </c>
      <c r="O80">
        <f>'BFPaT-pretax-biodies'!N8</f>
        <v>0</v>
      </c>
      <c r="P80">
        <f>'BFPaT-pretax-biodies'!O8</f>
        <v>0</v>
      </c>
      <c r="Q80">
        <f>'BFPaT-pretax-biodies'!P8</f>
        <v>0</v>
      </c>
      <c r="R80">
        <f>'BFPaT-pretax-biodies'!Q8</f>
        <v>0</v>
      </c>
      <c r="S80">
        <f>'BFPaT-pretax-biodies'!R8</f>
        <v>0</v>
      </c>
      <c r="T80">
        <f>'BFPaT-pretax-biodies'!S8</f>
        <v>0</v>
      </c>
      <c r="U80">
        <f>'BFPaT-pretax-biodies'!T8</f>
        <v>0</v>
      </c>
      <c r="V80">
        <f>'BFPaT-pretax-biodies'!U8</f>
        <v>0</v>
      </c>
      <c r="W80">
        <f>'BFPaT-pretax-biodies'!V8</f>
        <v>0</v>
      </c>
      <c r="X80">
        <f>'BFPaT-pretax-biodies'!W8</f>
        <v>0</v>
      </c>
      <c r="Y80">
        <f>'BFPaT-pretax-biodies'!X8</f>
        <v>0</v>
      </c>
      <c r="Z80">
        <f>'BFPaT-pretax-biodies'!Y8</f>
        <v>0</v>
      </c>
      <c r="AA80">
        <f>'BFPaT-pretax-biodies'!Z8</f>
        <v>0</v>
      </c>
      <c r="AB80">
        <f>'BFPaT-pretax-biodies'!AA8</f>
        <v>0</v>
      </c>
      <c r="AC80">
        <f>'BFPaT-pretax-biodies'!AB8</f>
        <v>0</v>
      </c>
      <c r="AD80">
        <f>'BFPaT-pretax-biodies'!AC8</f>
        <v>0</v>
      </c>
      <c r="AE80">
        <f>'BFPaT-pretax-biodies'!AD8</f>
        <v>0</v>
      </c>
      <c r="AF80">
        <f>'BFPaT-pretax-biodies'!AE8</f>
        <v>0</v>
      </c>
    </row>
    <row r="81" spans="1:32">
      <c r="A81" t="s">
        <v>11</v>
      </c>
      <c r="B81" t="e">
        <f>'BFPaT-pretax-biodies'!#REF!</f>
        <v>#REF!</v>
      </c>
      <c r="C81">
        <f>'BFPaT-pretax-biodies'!B9</f>
        <v>0</v>
      </c>
      <c r="D81">
        <f>'BFPaT-pretax-biodies'!C9</f>
        <v>0</v>
      </c>
      <c r="E81">
        <f>'BFPaT-pretax-biodies'!D9</f>
        <v>0</v>
      </c>
      <c r="F81">
        <f>'BFPaT-pretax-biodies'!E9</f>
        <v>0</v>
      </c>
      <c r="G81">
        <f>'BFPaT-pretax-biodies'!F9</f>
        <v>0</v>
      </c>
      <c r="H81">
        <f>'BFPaT-pretax-biodies'!G9</f>
        <v>0</v>
      </c>
      <c r="I81">
        <f>'BFPaT-pretax-biodies'!H9</f>
        <v>0</v>
      </c>
      <c r="J81">
        <f>'BFPaT-pretax-biodies'!I9</f>
        <v>0</v>
      </c>
      <c r="K81">
        <f>'BFPaT-pretax-biodies'!J9</f>
        <v>0</v>
      </c>
      <c r="L81">
        <f>'BFPaT-pretax-biodies'!K9</f>
        <v>0</v>
      </c>
      <c r="M81">
        <f>'BFPaT-pretax-biodies'!L9</f>
        <v>0</v>
      </c>
      <c r="N81">
        <f>'BFPaT-pretax-biodies'!M9</f>
        <v>0</v>
      </c>
      <c r="O81">
        <f>'BFPaT-pretax-biodies'!N9</f>
        <v>0</v>
      </c>
      <c r="P81">
        <f>'BFPaT-pretax-biodies'!O9</f>
        <v>0</v>
      </c>
      <c r="Q81">
        <f>'BFPaT-pretax-biodies'!P9</f>
        <v>0</v>
      </c>
      <c r="R81">
        <f>'BFPaT-pretax-biodies'!Q9</f>
        <v>0</v>
      </c>
      <c r="S81">
        <f>'BFPaT-pretax-biodies'!R9</f>
        <v>0</v>
      </c>
      <c r="T81">
        <f>'BFPaT-pretax-biodies'!S9</f>
        <v>0</v>
      </c>
      <c r="U81">
        <f>'BFPaT-pretax-biodies'!T9</f>
        <v>0</v>
      </c>
      <c r="V81">
        <f>'BFPaT-pretax-biodies'!U9</f>
        <v>0</v>
      </c>
      <c r="W81">
        <f>'BFPaT-pretax-biodies'!V9</f>
        <v>0</v>
      </c>
      <c r="X81">
        <f>'BFPaT-pretax-biodies'!W9</f>
        <v>0</v>
      </c>
      <c r="Y81">
        <f>'BFPaT-pretax-biodies'!X9</f>
        <v>0</v>
      </c>
      <c r="Z81">
        <f>'BFPaT-pretax-biodies'!Y9</f>
        <v>0</v>
      </c>
      <c r="AA81">
        <f>'BFPaT-pretax-biodies'!Z9</f>
        <v>0</v>
      </c>
      <c r="AB81">
        <f>'BFPaT-pretax-biodies'!AA9</f>
        <v>0</v>
      </c>
      <c r="AC81">
        <f>'BFPaT-pretax-biodies'!AB9</f>
        <v>0</v>
      </c>
      <c r="AD81">
        <f>'BFPaT-pretax-biodies'!AC9</f>
        <v>0</v>
      </c>
      <c r="AE81">
        <f>'BFPaT-pretax-biodies'!AD9</f>
        <v>0</v>
      </c>
      <c r="AF81">
        <f>'BFPaT-pretax-biodies'!AE9</f>
        <v>0</v>
      </c>
    </row>
    <row r="82" spans="1:32" s="5" customFormat="1">
      <c r="A82" s="6" t="s">
        <v>13</v>
      </c>
    </row>
    <row r="83" spans="1:32">
      <c r="A83" t="s">
        <v>18</v>
      </c>
      <c r="B83">
        <f t="shared" ref="B83:AF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2">
      <c r="A84" t="s">
        <v>4</v>
      </c>
      <c r="B84" s="4" t="e">
        <f>'BFPaT-pretax-jetkerosene'!#REF!</f>
        <v>#REF!</v>
      </c>
      <c r="C84">
        <f>'BFPaT-pretax-jetkerosene'!B2</f>
        <v>1.2797273439050727E-5</v>
      </c>
      <c r="D84">
        <f>'BFPaT-pretax-jetkerosene'!C2</f>
        <v>1.3067187185380889E-5</v>
      </c>
      <c r="E84">
        <f>'BFPaT-pretax-jetkerosene'!D2</f>
        <v>1.3342793818622076E-5</v>
      </c>
      <c r="F84">
        <f>'BFPaT-pretax-jetkerosene'!E2</f>
        <v>1.3624213410322412E-5</v>
      </c>
      <c r="G84">
        <f>'BFPaT-pretax-jetkerosene'!F2</f>
        <v>1.391156856451958E-5</v>
      </c>
      <c r="H84">
        <f>'BFPaT-pretax-jetkerosene'!G2</f>
        <v>1.420498447115484E-5</v>
      </c>
      <c r="I84">
        <f>'BFPaT-pretax-jetkerosene'!H2</f>
        <v>1.4504588960613618E-5</v>
      </c>
      <c r="J84">
        <f>'BFPaT-pretax-jetkerosene'!I2</f>
        <v>1.4810512559416453E-5</v>
      </c>
      <c r="K84">
        <f>'BFPaT-pretax-jetkerosene'!J2</f>
        <v>1.5122888547084536E-5</v>
      </c>
      <c r="L84">
        <f>'BFPaT-pretax-jetkerosene'!K2</f>
        <v>1.5441853014204641E-5</v>
      </c>
      <c r="M84">
        <f>'BFPaT-pretax-jetkerosene'!L2</f>
        <v>1.576754492171872E-5</v>
      </c>
      <c r="N84">
        <f>'BFPaT-pretax-jetkerosene'!M2</f>
        <v>1.6100106161464014E-5</v>
      </c>
      <c r="O84">
        <f>'BFPaT-pretax-jetkerosene'!N2</f>
        <v>1.6439681617990043E-5</v>
      </c>
      <c r="P84">
        <f>'BFPaT-pretax-jetkerosene'!O2</f>
        <v>1.6786419231679413E-5</v>
      </c>
      <c r="Q84">
        <f>'BFPaT-pretax-jetkerosene'!P2</f>
        <v>1.7140470063199924E-5</v>
      </c>
      <c r="R84">
        <f>'BFPaT-pretax-jetkerosene'!Q2</f>
        <v>1.7501988359316089E-5</v>
      </c>
      <c r="S84">
        <f>'BFPaT-pretax-jetkerosene'!R2</f>
        <v>1.7871131620088698E-5</v>
      </c>
      <c r="T84">
        <f>'BFPaT-pretax-jetkerosene'!S2</f>
        <v>1.8248060667491734E-5</v>
      </c>
      <c r="U84">
        <f>'BFPaT-pretax-jetkerosene'!T2</f>
        <v>1.8632939715476515E-5</v>
      </c>
      <c r="V84">
        <f>'BFPaT-pretax-jetkerosene'!U2</f>
        <v>1.9025936441513605E-5</v>
      </c>
      <c r="W84">
        <f>'BFPaT-pretax-jetkerosene'!V2</f>
        <v>1.9427222059643635E-5</v>
      </c>
      <c r="X84">
        <f>'BFPaT-pretax-jetkerosene'!W2</f>
        <v>1.9836971395068896E-5</v>
      </c>
      <c r="Y84">
        <f>'BFPaT-pretax-jetkerosene'!X2</f>
        <v>2.0255362960318165E-5</v>
      </c>
      <c r="Z84">
        <f>'BFPaT-pretax-jetkerosene'!Y2</f>
        <v>2.0682579033017961E-5</v>
      </c>
      <c r="AA84">
        <f>'BFPaT-pretax-jetkerosene'!Z2</f>
        <v>2.1118805735304133E-5</v>
      </c>
      <c r="AB84">
        <f>'BFPaT-pretax-jetkerosene'!AA2</f>
        <v>2.1564233114908337E-5</v>
      </c>
      <c r="AC84">
        <f>'BFPaT-pretax-jetkerosene'!AB2</f>
        <v>2.2019055227954754E-5</v>
      </c>
      <c r="AD84">
        <f>'BFPaT-pretax-jetkerosene'!AC2</f>
        <v>2.2483470223503122E-5</v>
      </c>
      <c r="AE84">
        <f>'BFPaT-pretax-jetkerosene'!AD2</f>
        <v>2.2957680429874903E-5</v>
      </c>
      <c r="AF84">
        <f>'BFPaT-pretax-jetkerosene'!AE2</f>
        <v>2.34418924428002E-5</v>
      </c>
    </row>
    <row r="85" spans="1:32">
      <c r="A85" t="s">
        <v>5</v>
      </c>
      <c r="B85" t="e">
        <f>'BFPaT-pretax-jetkerosene'!#REF!</f>
        <v>#REF!</v>
      </c>
      <c r="C85">
        <f>'BFPaT-pretax-jetkerosene'!B3</f>
        <v>0</v>
      </c>
      <c r="D85">
        <f>'BFPaT-pretax-jetkerosene'!C3</f>
        <v>0</v>
      </c>
      <c r="E85">
        <f>'BFPaT-pretax-jetkerosene'!D3</f>
        <v>0</v>
      </c>
      <c r="F85">
        <f>'BFPaT-pretax-jetkerosene'!E3</f>
        <v>0</v>
      </c>
      <c r="G85">
        <f>'BFPaT-pretax-jetkerosene'!F3</f>
        <v>0</v>
      </c>
      <c r="H85">
        <f>'BFPaT-pretax-jetkerosene'!G3</f>
        <v>0</v>
      </c>
      <c r="I85">
        <f>'BFPaT-pretax-jetkerosene'!H3</f>
        <v>0</v>
      </c>
      <c r="J85">
        <f>'BFPaT-pretax-jetkerosene'!I3</f>
        <v>0</v>
      </c>
      <c r="K85">
        <f>'BFPaT-pretax-jetkerosene'!J3</f>
        <v>0</v>
      </c>
      <c r="L85">
        <f>'BFPaT-pretax-jetkerosene'!K3</f>
        <v>0</v>
      </c>
      <c r="M85">
        <f>'BFPaT-pretax-jetkerosene'!L3</f>
        <v>0</v>
      </c>
      <c r="N85">
        <f>'BFPaT-pretax-jetkerosene'!M3</f>
        <v>0</v>
      </c>
      <c r="O85">
        <f>'BFPaT-pretax-jetkerosene'!N3</f>
        <v>0</v>
      </c>
      <c r="P85">
        <f>'BFPaT-pretax-jetkerosene'!O3</f>
        <v>0</v>
      </c>
      <c r="Q85">
        <f>'BFPaT-pretax-jetkerosene'!P3</f>
        <v>0</v>
      </c>
      <c r="R85">
        <f>'BFPaT-pretax-jetkerosene'!Q3</f>
        <v>0</v>
      </c>
      <c r="S85">
        <f>'BFPaT-pretax-jetkerosene'!R3</f>
        <v>0</v>
      </c>
      <c r="T85">
        <f>'BFPaT-pretax-jetkerosene'!S3</f>
        <v>0</v>
      </c>
      <c r="U85">
        <f>'BFPaT-pretax-jetkerosene'!T3</f>
        <v>0</v>
      </c>
      <c r="V85">
        <f>'BFPaT-pretax-jetkerosene'!U3</f>
        <v>0</v>
      </c>
      <c r="W85">
        <f>'BFPaT-pretax-jetkerosene'!V3</f>
        <v>0</v>
      </c>
      <c r="X85">
        <f>'BFPaT-pretax-jetkerosene'!W3</f>
        <v>0</v>
      </c>
      <c r="Y85">
        <f>'BFPaT-pretax-jetkerosene'!X3</f>
        <v>0</v>
      </c>
      <c r="Z85">
        <f>'BFPaT-pretax-jetkerosene'!Y3</f>
        <v>0</v>
      </c>
      <c r="AA85">
        <f>'BFPaT-pretax-jetkerosene'!Z3</f>
        <v>0</v>
      </c>
      <c r="AB85">
        <f>'BFPaT-pretax-jetkerosene'!AA3</f>
        <v>0</v>
      </c>
      <c r="AC85">
        <f>'BFPaT-pretax-jetkerosene'!AB3</f>
        <v>0</v>
      </c>
      <c r="AD85">
        <f>'BFPaT-pretax-jetkerosene'!AC3</f>
        <v>0</v>
      </c>
      <c r="AE85">
        <f>'BFPaT-pretax-jetkerosene'!AD3</f>
        <v>0</v>
      </c>
      <c r="AF85">
        <f>'BFPaT-pretax-jetkerosene'!AE3</f>
        <v>0</v>
      </c>
    </row>
    <row r="86" spans="1:32">
      <c r="A86" t="s">
        <v>6</v>
      </c>
      <c r="B86" t="e">
        <f>'BFPaT-pretax-jetkerosene'!#REF!</f>
        <v>#REF!</v>
      </c>
      <c r="C86">
        <f>'BFPaT-pretax-jetkerosene'!B4</f>
        <v>1.4097658944972845E-5</v>
      </c>
      <c r="D86">
        <f>'BFPaT-pretax-jetkerosene'!C4</f>
        <v>1.4295630271920842E-5</v>
      </c>
      <c r="E86">
        <f>'BFPaT-pretax-jetkerosene'!D4</f>
        <v>1.4496381680756657E-5</v>
      </c>
      <c r="F86">
        <f>'BFPaT-pretax-jetkerosene'!E4</f>
        <v>1.4699952211756587E-5</v>
      </c>
      <c r="G86">
        <f>'BFPaT-pretax-jetkerosene'!F4</f>
        <v>1.4906381453433721E-5</v>
      </c>
      <c r="H86">
        <f>'BFPaT-pretax-jetkerosene'!G4</f>
        <v>1.5115709550236746E-5</v>
      </c>
      <c r="I86">
        <f>'BFPaT-pretax-jetkerosene'!H4</f>
        <v>1.5327977210356868E-5</v>
      </c>
      <c r="J86">
        <f>'BFPaT-pretax-jetkerosene'!I4</f>
        <v>1.5543225713644366E-5</v>
      </c>
      <c r="K86">
        <f>'BFPaT-pretax-jetkerosene'!J4</f>
        <v>1.5761496919636316E-5</v>
      </c>
      <c r="L86">
        <f>'BFPaT-pretax-jetkerosene'!K4</f>
        <v>1.598283327569704E-5</v>
      </c>
      <c r="M86">
        <f>'BFPaT-pretax-jetkerosene'!L4</f>
        <v>1.6207277825272888E-5</v>
      </c>
      <c r="N86">
        <f>'BFPaT-pretax-jetkerosene'!M4</f>
        <v>1.6434874216262917E-5</v>
      </c>
      <c r="O86">
        <f>'BFPaT-pretax-jetkerosene'!N4</f>
        <v>1.6665666709507139E-5</v>
      </c>
      <c r="P86">
        <f>'BFPaT-pretax-jetkerosene'!O4</f>
        <v>1.6899700187393954E-5</v>
      </c>
      <c r="Q86">
        <f>'BFPaT-pretax-jetkerosene'!P4</f>
        <v>1.7137020162588469E-5</v>
      </c>
      <c r="R86">
        <f>'BFPaT-pretax-jetkerosene'!Q4</f>
        <v>1.737767278688337E-5</v>
      </c>
      <c r="S86">
        <f>'BFPaT-pretax-jetkerosene'!R4</f>
        <v>1.7621704860174106E-5</v>
      </c>
      <c r="T86">
        <f>'BFPaT-pretax-jetkerosene'!S4</f>
        <v>1.7869163839560088E-5</v>
      </c>
      <c r="U86">
        <f>'BFPaT-pretax-jetkerosene'!T4</f>
        <v>1.8120097848573715E-5</v>
      </c>
      <c r="V86">
        <f>'BFPaT-pretax-jetkerosene'!U4</f>
        <v>1.8374555686538996E-5</v>
      </c>
      <c r="W86">
        <f>'BFPaT-pretax-jetkerosene'!V4</f>
        <v>1.8632586838061581E-5</v>
      </c>
      <c r="X86">
        <f>'BFPaT-pretax-jetkerosene'!W4</f>
        <v>1.8894241482652074E-5</v>
      </c>
      <c r="Y86">
        <f>'BFPaT-pretax-jetkerosene'!X4</f>
        <v>1.9159570504484482E-5</v>
      </c>
      <c r="Z86">
        <f>'BFPaT-pretax-jetkerosene'!Y4</f>
        <v>1.9428625502291694E-5</v>
      </c>
      <c r="AA86">
        <f>'BFPaT-pretax-jetkerosene'!Z4</f>
        <v>1.970145879939993E-5</v>
      </c>
      <c r="AB86">
        <f>'BFPaT-pretax-jetkerosene'!AA4</f>
        <v>1.99781234539041E-5</v>
      </c>
      <c r="AC86">
        <f>'BFPaT-pretax-jetkerosene'!AB4</f>
        <v>2.0258673268986035E-5</v>
      </c>
      <c r="AD86">
        <f>'BFPaT-pretax-jetkerosene'!AC4</f>
        <v>2.0543162803377648E-5</v>
      </c>
      <c r="AE86">
        <f>'BFPaT-pretax-jetkerosene'!AD4</f>
        <v>2.0831647381971009E-5</v>
      </c>
      <c r="AF86">
        <f>'BFPaT-pretax-jetkerosene'!AE4</f>
        <v>2.1124183106577413E-5</v>
      </c>
    </row>
    <row r="87" spans="1:32">
      <c r="A87" t="s">
        <v>7</v>
      </c>
      <c r="B87" t="e">
        <f>'BFPaT-pretax-jetkerosene'!#REF!</f>
        <v>#REF!</v>
      </c>
      <c r="C87">
        <f>'BFPaT-pretax-jetkerosene'!B5</f>
        <v>1.4097658944972845E-5</v>
      </c>
      <c r="D87">
        <f>'BFPaT-pretax-jetkerosene'!C5</f>
        <v>1.4195425709137931E-5</v>
      </c>
      <c r="E87">
        <f>'BFPaT-pretax-jetkerosene'!D5</f>
        <v>1.4293870482340732E-5</v>
      </c>
      <c r="F87">
        <f>'BFPaT-pretax-jetkerosene'!E5</f>
        <v>1.4392997966549846E-5</v>
      </c>
      <c r="G87">
        <f>'BFPaT-pretax-jetkerosene'!F5</f>
        <v>1.4492812896341861E-5</v>
      </c>
      <c r="H87">
        <f>'BFPaT-pretax-jetkerosene'!G5</f>
        <v>1.4593320039127482E-5</v>
      </c>
      <c r="I87">
        <f>'BFPaT-pretax-jetkerosene'!H5</f>
        <v>1.4694524195379237E-5</v>
      </c>
      <c r="J87">
        <f>'BFPaT-pretax-jetkerosene'!I5</f>
        <v>1.4796430198860764E-5</v>
      </c>
      <c r="K87">
        <f>'BFPaT-pretax-jetkerosene'!J5</f>
        <v>1.4899042916857679E-5</v>
      </c>
      <c r="L87">
        <f>'BFPaT-pretax-jetkerosene'!K5</f>
        <v>1.5002367250410048E-5</v>
      </c>
      <c r="M87">
        <f>'BFPaT-pretax-jetkerosene'!L5</f>
        <v>1.5106408134546479E-5</v>
      </c>
      <c r="N87">
        <f>'BFPaT-pretax-jetkerosene'!M5</f>
        <v>1.5211170538519828E-5</v>
      </c>
      <c r="O87">
        <f>'BFPaT-pretax-jetkerosene'!N5</f>
        <v>1.5316659466044541E-5</v>
      </c>
      <c r="P87">
        <f>'BFPaT-pretax-jetkerosene'!O5</f>
        <v>1.5422879955535649E-5</v>
      </c>
      <c r="Q87">
        <f>'BFPaT-pretax-jetkerosene'!P5</f>
        <v>1.5529837080349409E-5</v>
      </c>
      <c r="R87">
        <f>'BFPaT-pretax-jetkerosene'!Q5</f>
        <v>1.5637535949025627E-5</v>
      </c>
      <c r="S87">
        <f>'BFPaT-pretax-jetkerosene'!R5</f>
        <v>1.5745981705531648E-5</v>
      </c>
      <c r="T87">
        <f>'BFPaT-pretax-jetkerosene'!S5</f>
        <v>1.5855179529508047E-5</v>
      </c>
      <c r="U87">
        <f>'BFPaT-pretax-jetkerosene'!T5</f>
        <v>1.5965134636516027E-5</v>
      </c>
      <c r="V87">
        <f>'BFPaT-pretax-jetkerosene'!U5</f>
        <v>1.607585227828652E-5</v>
      </c>
      <c r="W87">
        <f>'BFPaT-pretax-jetkerosene'!V5</f>
        <v>1.6187337742971027E-5</v>
      </c>
      <c r="X87">
        <f>'BFPaT-pretax-jetkerosene'!W5</f>
        <v>1.6299596355394189E-5</v>
      </c>
      <c r="Y87">
        <f>'BFPaT-pretax-jetkerosene'!X5</f>
        <v>1.6412633477308121E-5</v>
      </c>
      <c r="Z87">
        <f>'BFPaT-pretax-jetkerosene'!Y5</f>
        <v>1.6526454507648491E-5</v>
      </c>
      <c r="AA87">
        <f>'BFPaT-pretax-jetkerosene'!Z5</f>
        <v>1.6641064882792405E-5</v>
      </c>
      <c r="AB87">
        <f>'BFPaT-pretax-jetkerosene'!AA5</f>
        <v>1.6756470076818044E-5</v>
      </c>
      <c r="AC87">
        <f>'BFPaT-pretax-jetkerosene'!AB5</f>
        <v>1.6872675601766125E-5</v>
      </c>
      <c r="AD87">
        <f>'BFPaT-pretax-jetkerosene'!AC5</f>
        <v>1.6989687007903175E-5</v>
      </c>
      <c r="AE87">
        <f>'BFPaT-pretax-jetkerosene'!AD5</f>
        <v>1.7107509883986626E-5</v>
      </c>
      <c r="AF87">
        <f>'BFPaT-pretax-jetkerosene'!AE5</f>
        <v>1.7226149857531739E-5</v>
      </c>
    </row>
    <row r="88" spans="1:32">
      <c r="A88" t="s">
        <v>8</v>
      </c>
      <c r="B88" t="e">
        <f>'BFPaT-pretax-jetkerosene'!#REF!</f>
        <v>#REF!</v>
      </c>
      <c r="C88">
        <f>'BFPaT-pretax-jetkerosene'!B6</f>
        <v>0</v>
      </c>
      <c r="D88">
        <f>'BFPaT-pretax-jetkerosene'!C6</f>
        <v>0</v>
      </c>
      <c r="E88">
        <f>'BFPaT-pretax-jetkerosene'!D6</f>
        <v>0</v>
      </c>
      <c r="F88">
        <f>'BFPaT-pretax-jetkerosene'!E6</f>
        <v>0</v>
      </c>
      <c r="G88">
        <f>'BFPaT-pretax-jetkerosene'!F6</f>
        <v>0</v>
      </c>
      <c r="H88">
        <f>'BFPaT-pretax-jetkerosene'!G6</f>
        <v>0</v>
      </c>
      <c r="I88">
        <f>'BFPaT-pretax-jetkerosene'!H6</f>
        <v>0</v>
      </c>
      <c r="J88">
        <f>'BFPaT-pretax-jetkerosene'!I6</f>
        <v>0</v>
      </c>
      <c r="K88">
        <f>'BFPaT-pretax-jetkerosene'!J6</f>
        <v>0</v>
      </c>
      <c r="L88">
        <f>'BFPaT-pretax-jetkerosene'!K6</f>
        <v>0</v>
      </c>
      <c r="M88">
        <f>'BFPaT-pretax-jetkerosene'!L6</f>
        <v>0</v>
      </c>
      <c r="N88">
        <f>'BFPaT-pretax-jetkerosene'!M6</f>
        <v>0</v>
      </c>
      <c r="O88">
        <f>'BFPaT-pretax-jetkerosene'!N6</f>
        <v>0</v>
      </c>
      <c r="P88">
        <f>'BFPaT-pretax-jetkerosene'!O6</f>
        <v>0</v>
      </c>
      <c r="Q88">
        <f>'BFPaT-pretax-jetkerosene'!P6</f>
        <v>0</v>
      </c>
      <c r="R88">
        <f>'BFPaT-pretax-jetkerosene'!Q6</f>
        <v>0</v>
      </c>
      <c r="S88">
        <f>'BFPaT-pretax-jetkerosene'!R6</f>
        <v>0</v>
      </c>
      <c r="T88">
        <f>'BFPaT-pretax-jetkerosene'!S6</f>
        <v>0</v>
      </c>
      <c r="U88">
        <f>'BFPaT-pretax-jetkerosene'!T6</f>
        <v>0</v>
      </c>
      <c r="V88">
        <f>'BFPaT-pretax-jetkerosene'!U6</f>
        <v>0</v>
      </c>
      <c r="W88">
        <f>'BFPaT-pretax-jetkerosene'!V6</f>
        <v>0</v>
      </c>
      <c r="X88">
        <f>'BFPaT-pretax-jetkerosene'!W6</f>
        <v>0</v>
      </c>
      <c r="Y88">
        <f>'BFPaT-pretax-jetkerosene'!X6</f>
        <v>0</v>
      </c>
      <c r="Z88">
        <f>'BFPaT-pretax-jetkerosene'!Y6</f>
        <v>0</v>
      </c>
      <c r="AA88">
        <f>'BFPaT-pretax-jetkerosene'!Z6</f>
        <v>0</v>
      </c>
      <c r="AB88">
        <f>'BFPaT-pretax-jetkerosene'!AA6</f>
        <v>0</v>
      </c>
      <c r="AC88">
        <f>'BFPaT-pretax-jetkerosene'!AB6</f>
        <v>0</v>
      </c>
      <c r="AD88">
        <f>'BFPaT-pretax-jetkerosene'!AC6</f>
        <v>0</v>
      </c>
      <c r="AE88">
        <f>'BFPaT-pretax-jetkerosene'!AD6</f>
        <v>0</v>
      </c>
      <c r="AF88">
        <f>'BFPaT-pretax-jetkerosene'!AE6</f>
        <v>0</v>
      </c>
    </row>
    <row r="89" spans="1:32">
      <c r="A89" t="s">
        <v>9</v>
      </c>
      <c r="B89" t="e">
        <f>'BFPaT-pretax-jetkerosene'!#REF!</f>
        <v>#REF!</v>
      </c>
      <c r="C89">
        <f>'BFPaT-pretax-jetkerosene'!B7</f>
        <v>0</v>
      </c>
      <c r="D89">
        <f>'BFPaT-pretax-jetkerosene'!C7</f>
        <v>0</v>
      </c>
      <c r="E89">
        <f>'BFPaT-pretax-jetkerosene'!D7</f>
        <v>0</v>
      </c>
      <c r="F89">
        <f>'BFPaT-pretax-jetkerosene'!E7</f>
        <v>0</v>
      </c>
      <c r="G89">
        <f>'BFPaT-pretax-jetkerosene'!F7</f>
        <v>0</v>
      </c>
      <c r="H89">
        <f>'BFPaT-pretax-jetkerosene'!G7</f>
        <v>0</v>
      </c>
      <c r="I89">
        <f>'BFPaT-pretax-jetkerosene'!H7</f>
        <v>0</v>
      </c>
      <c r="J89">
        <f>'BFPaT-pretax-jetkerosene'!I7</f>
        <v>0</v>
      </c>
      <c r="K89">
        <f>'BFPaT-pretax-jetkerosene'!J7</f>
        <v>0</v>
      </c>
      <c r="L89">
        <f>'BFPaT-pretax-jetkerosene'!K7</f>
        <v>0</v>
      </c>
      <c r="M89">
        <f>'BFPaT-pretax-jetkerosene'!L7</f>
        <v>0</v>
      </c>
      <c r="N89">
        <f>'BFPaT-pretax-jetkerosene'!M7</f>
        <v>0</v>
      </c>
      <c r="O89">
        <f>'BFPaT-pretax-jetkerosene'!N7</f>
        <v>0</v>
      </c>
      <c r="P89">
        <f>'BFPaT-pretax-jetkerosene'!O7</f>
        <v>0</v>
      </c>
      <c r="Q89">
        <f>'BFPaT-pretax-jetkerosene'!P7</f>
        <v>0</v>
      </c>
      <c r="R89">
        <f>'BFPaT-pretax-jetkerosene'!Q7</f>
        <v>0</v>
      </c>
      <c r="S89">
        <f>'BFPaT-pretax-jetkerosene'!R7</f>
        <v>0</v>
      </c>
      <c r="T89">
        <f>'BFPaT-pretax-jetkerosene'!S7</f>
        <v>0</v>
      </c>
      <c r="U89">
        <f>'BFPaT-pretax-jetkerosene'!T7</f>
        <v>0</v>
      </c>
      <c r="V89">
        <f>'BFPaT-pretax-jetkerosene'!U7</f>
        <v>0</v>
      </c>
      <c r="W89">
        <f>'BFPaT-pretax-jetkerosene'!V7</f>
        <v>0</v>
      </c>
      <c r="X89">
        <f>'BFPaT-pretax-jetkerosene'!W7</f>
        <v>0</v>
      </c>
      <c r="Y89">
        <f>'BFPaT-pretax-jetkerosene'!X7</f>
        <v>0</v>
      </c>
      <c r="Z89">
        <f>'BFPaT-pretax-jetkerosene'!Y7</f>
        <v>0</v>
      </c>
      <c r="AA89">
        <f>'BFPaT-pretax-jetkerosene'!Z7</f>
        <v>0</v>
      </c>
      <c r="AB89">
        <f>'BFPaT-pretax-jetkerosene'!AA7</f>
        <v>0</v>
      </c>
      <c r="AC89">
        <f>'BFPaT-pretax-jetkerosene'!AB7</f>
        <v>0</v>
      </c>
      <c r="AD89">
        <f>'BFPaT-pretax-jetkerosene'!AC7</f>
        <v>0</v>
      </c>
      <c r="AE89">
        <f>'BFPaT-pretax-jetkerosene'!AD7</f>
        <v>0</v>
      </c>
      <c r="AF89">
        <f>'BFPaT-pretax-jetkerosene'!AE7</f>
        <v>0</v>
      </c>
    </row>
    <row r="90" spans="1:32">
      <c r="A90" t="s">
        <v>10</v>
      </c>
      <c r="B90" t="e">
        <f>'BFPaT-pretax-jetkerosene'!#REF!</f>
        <v>#REF!</v>
      </c>
      <c r="C90">
        <f>'BFPaT-pretax-jetkerosene'!B8</f>
        <v>0</v>
      </c>
      <c r="D90">
        <f>'BFPaT-pretax-jetkerosene'!C8</f>
        <v>0</v>
      </c>
      <c r="E90">
        <f>'BFPaT-pretax-jetkerosene'!D8</f>
        <v>0</v>
      </c>
      <c r="F90">
        <f>'BFPaT-pretax-jetkerosene'!E8</f>
        <v>0</v>
      </c>
      <c r="G90">
        <f>'BFPaT-pretax-jetkerosene'!F8</f>
        <v>0</v>
      </c>
      <c r="H90">
        <f>'BFPaT-pretax-jetkerosene'!G8</f>
        <v>0</v>
      </c>
      <c r="I90">
        <f>'BFPaT-pretax-jetkerosene'!H8</f>
        <v>0</v>
      </c>
      <c r="J90">
        <f>'BFPaT-pretax-jetkerosene'!I8</f>
        <v>0</v>
      </c>
      <c r="K90">
        <f>'BFPaT-pretax-jetkerosene'!J8</f>
        <v>0</v>
      </c>
      <c r="L90">
        <f>'BFPaT-pretax-jetkerosene'!K8</f>
        <v>0</v>
      </c>
      <c r="M90">
        <f>'BFPaT-pretax-jetkerosene'!L8</f>
        <v>0</v>
      </c>
      <c r="N90">
        <f>'BFPaT-pretax-jetkerosene'!M8</f>
        <v>0</v>
      </c>
      <c r="O90">
        <f>'BFPaT-pretax-jetkerosene'!N8</f>
        <v>0</v>
      </c>
      <c r="P90">
        <f>'BFPaT-pretax-jetkerosene'!O8</f>
        <v>0</v>
      </c>
      <c r="Q90">
        <f>'BFPaT-pretax-jetkerosene'!P8</f>
        <v>0</v>
      </c>
      <c r="R90">
        <f>'BFPaT-pretax-jetkerosene'!Q8</f>
        <v>0</v>
      </c>
      <c r="S90">
        <f>'BFPaT-pretax-jetkerosene'!R8</f>
        <v>0</v>
      </c>
      <c r="T90">
        <f>'BFPaT-pretax-jetkerosene'!S8</f>
        <v>0</v>
      </c>
      <c r="U90">
        <f>'BFPaT-pretax-jetkerosene'!T8</f>
        <v>0</v>
      </c>
      <c r="V90">
        <f>'BFPaT-pretax-jetkerosene'!U8</f>
        <v>0</v>
      </c>
      <c r="W90">
        <f>'BFPaT-pretax-jetkerosene'!V8</f>
        <v>0</v>
      </c>
      <c r="X90">
        <f>'BFPaT-pretax-jetkerosene'!W8</f>
        <v>0</v>
      </c>
      <c r="Y90">
        <f>'BFPaT-pretax-jetkerosene'!X8</f>
        <v>0</v>
      </c>
      <c r="Z90">
        <f>'BFPaT-pretax-jetkerosene'!Y8</f>
        <v>0</v>
      </c>
      <c r="AA90">
        <f>'BFPaT-pretax-jetkerosene'!Z8</f>
        <v>0</v>
      </c>
      <c r="AB90">
        <f>'BFPaT-pretax-jetkerosene'!AA8</f>
        <v>0</v>
      </c>
      <c r="AC90">
        <f>'BFPaT-pretax-jetkerosene'!AB8</f>
        <v>0</v>
      </c>
      <c r="AD90">
        <f>'BFPaT-pretax-jetkerosene'!AC8</f>
        <v>0</v>
      </c>
      <c r="AE90">
        <f>'BFPaT-pretax-jetkerosene'!AD8</f>
        <v>0</v>
      </c>
      <c r="AF90">
        <f>'BFPaT-pretax-jetkerosene'!AE8</f>
        <v>0</v>
      </c>
    </row>
    <row r="91" spans="1:32">
      <c r="A91" t="s">
        <v>11</v>
      </c>
      <c r="B91" t="e">
        <f>'BFPaT-pretax-jetkerosene'!#REF!</f>
        <v>#REF!</v>
      </c>
      <c r="C91">
        <f>'BFPaT-pretax-jetkerosene'!B9</f>
        <v>0</v>
      </c>
      <c r="D91">
        <f>'BFPaT-pretax-jetkerosene'!C9</f>
        <v>0</v>
      </c>
      <c r="E91">
        <f>'BFPaT-pretax-jetkerosene'!D9</f>
        <v>0</v>
      </c>
      <c r="F91">
        <f>'BFPaT-pretax-jetkerosene'!E9</f>
        <v>0</v>
      </c>
      <c r="G91">
        <f>'BFPaT-pretax-jetkerosene'!F9</f>
        <v>0</v>
      </c>
      <c r="H91">
        <f>'BFPaT-pretax-jetkerosene'!G9</f>
        <v>0</v>
      </c>
      <c r="I91">
        <f>'BFPaT-pretax-jetkerosene'!H9</f>
        <v>0</v>
      </c>
      <c r="J91">
        <f>'BFPaT-pretax-jetkerosene'!I9</f>
        <v>0</v>
      </c>
      <c r="K91">
        <f>'BFPaT-pretax-jetkerosene'!J9</f>
        <v>0</v>
      </c>
      <c r="L91">
        <f>'BFPaT-pretax-jetkerosene'!K9</f>
        <v>0</v>
      </c>
      <c r="M91">
        <f>'BFPaT-pretax-jetkerosene'!L9</f>
        <v>0</v>
      </c>
      <c r="N91">
        <f>'BFPaT-pretax-jetkerosene'!M9</f>
        <v>0</v>
      </c>
      <c r="O91">
        <f>'BFPaT-pretax-jetkerosene'!N9</f>
        <v>0</v>
      </c>
      <c r="P91">
        <f>'BFPaT-pretax-jetkerosene'!O9</f>
        <v>0</v>
      </c>
      <c r="Q91">
        <f>'BFPaT-pretax-jetkerosene'!P9</f>
        <v>0</v>
      </c>
      <c r="R91">
        <f>'BFPaT-pretax-jetkerosene'!Q9</f>
        <v>0</v>
      </c>
      <c r="S91">
        <f>'BFPaT-pretax-jetkerosene'!R9</f>
        <v>0</v>
      </c>
      <c r="T91">
        <f>'BFPaT-pretax-jetkerosene'!S9</f>
        <v>0</v>
      </c>
      <c r="U91">
        <f>'BFPaT-pretax-jetkerosene'!T9</f>
        <v>0</v>
      </c>
      <c r="V91">
        <f>'BFPaT-pretax-jetkerosene'!U9</f>
        <v>0</v>
      </c>
      <c r="W91">
        <f>'BFPaT-pretax-jetkerosene'!V9</f>
        <v>0</v>
      </c>
      <c r="X91">
        <f>'BFPaT-pretax-jetkerosene'!W9</f>
        <v>0</v>
      </c>
      <c r="Y91">
        <f>'BFPaT-pretax-jetkerosene'!X9</f>
        <v>0</v>
      </c>
      <c r="Z91">
        <f>'BFPaT-pretax-jetkerosene'!Y9</f>
        <v>0</v>
      </c>
      <c r="AA91">
        <f>'BFPaT-pretax-jetkerosene'!Z9</f>
        <v>0</v>
      </c>
      <c r="AB91">
        <f>'BFPaT-pretax-jetkerosene'!AA9</f>
        <v>0</v>
      </c>
      <c r="AC91">
        <f>'BFPaT-pretax-jetkerosene'!AB9</f>
        <v>0</v>
      </c>
      <c r="AD91">
        <f>'BFPaT-pretax-jetkerosene'!AC9</f>
        <v>0</v>
      </c>
      <c r="AE91">
        <f>'BFPaT-pretax-jetkerosene'!AD9</f>
        <v>0</v>
      </c>
      <c r="AF91">
        <f>'BFPaT-pretax-jetkerosene'!AE9</f>
        <v>0</v>
      </c>
    </row>
    <row r="92" spans="1:32" s="5" customFormat="1">
      <c r="A92" s="6" t="s">
        <v>2</v>
      </c>
    </row>
    <row r="93" spans="1:32">
      <c r="A93" t="s">
        <v>18</v>
      </c>
      <c r="B93">
        <f t="shared" ref="B93:AF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2">
      <c r="A94" t="s">
        <v>4</v>
      </c>
      <c r="B94" t="e">
        <f>'BFPaT-pretax-lignite'!#REF!</f>
        <v>#REF!</v>
      </c>
      <c r="C94">
        <f>'BFPaT-pretax-lignite'!B2</f>
        <v>0</v>
      </c>
      <c r="D94">
        <f>'BFPaT-pretax-lignite'!C2</f>
        <v>0</v>
      </c>
      <c r="E94">
        <f>'BFPaT-pretax-lignite'!D2</f>
        <v>0</v>
      </c>
      <c r="F94">
        <f>'BFPaT-pretax-lignite'!E2</f>
        <v>0</v>
      </c>
      <c r="G94">
        <f>'BFPaT-pretax-lignite'!F2</f>
        <v>0</v>
      </c>
      <c r="H94">
        <f>'BFPaT-pretax-lignite'!G2</f>
        <v>0</v>
      </c>
      <c r="I94">
        <f>'BFPaT-pretax-lignite'!H2</f>
        <v>0</v>
      </c>
      <c r="J94">
        <f>'BFPaT-pretax-lignite'!I2</f>
        <v>0</v>
      </c>
      <c r="K94">
        <f>'BFPaT-pretax-lignite'!J2</f>
        <v>0</v>
      </c>
      <c r="L94">
        <f>'BFPaT-pretax-lignite'!K2</f>
        <v>0</v>
      </c>
      <c r="M94">
        <f>'BFPaT-pretax-lignite'!L2</f>
        <v>0</v>
      </c>
      <c r="N94">
        <f>'BFPaT-pretax-lignite'!M2</f>
        <v>0</v>
      </c>
      <c r="O94">
        <f>'BFPaT-pretax-lignite'!N2</f>
        <v>0</v>
      </c>
      <c r="P94">
        <f>'BFPaT-pretax-lignite'!O2</f>
        <v>0</v>
      </c>
      <c r="Q94">
        <f>'BFPaT-pretax-lignite'!P2</f>
        <v>0</v>
      </c>
      <c r="R94">
        <f>'BFPaT-pretax-lignite'!Q2</f>
        <v>0</v>
      </c>
      <c r="S94">
        <f>'BFPaT-pretax-lignite'!R2</f>
        <v>0</v>
      </c>
      <c r="T94">
        <f>'BFPaT-pretax-lignite'!S2</f>
        <v>0</v>
      </c>
      <c r="U94">
        <f>'BFPaT-pretax-lignite'!T2</f>
        <v>0</v>
      </c>
      <c r="V94">
        <f>'BFPaT-pretax-lignite'!U2</f>
        <v>0</v>
      </c>
      <c r="W94">
        <f>'BFPaT-pretax-lignite'!V2</f>
        <v>0</v>
      </c>
      <c r="X94">
        <f>'BFPaT-pretax-lignite'!W2</f>
        <v>0</v>
      </c>
      <c r="Y94">
        <f>'BFPaT-pretax-lignite'!X2</f>
        <v>0</v>
      </c>
      <c r="Z94">
        <f>'BFPaT-pretax-lignite'!Y2</f>
        <v>0</v>
      </c>
      <c r="AA94">
        <f>'BFPaT-pretax-lignite'!Z2</f>
        <v>0</v>
      </c>
      <c r="AB94">
        <f>'BFPaT-pretax-lignite'!AA2</f>
        <v>0</v>
      </c>
      <c r="AC94">
        <f>'BFPaT-pretax-lignite'!AB2</f>
        <v>0</v>
      </c>
      <c r="AD94">
        <f>'BFPaT-pretax-lignite'!AC2</f>
        <v>0</v>
      </c>
      <c r="AE94">
        <f>'BFPaT-pretax-lignite'!AD2</f>
        <v>0</v>
      </c>
      <c r="AF94">
        <f>'BFPaT-pretax-lignite'!AE2</f>
        <v>0</v>
      </c>
    </row>
    <row r="95" spans="1:32">
      <c r="A95" t="s">
        <v>5</v>
      </c>
      <c r="B95" t="e">
        <f>'BFPaT-pretax-lignite'!#REF!</f>
        <v>#REF!</v>
      </c>
      <c r="C95">
        <f>'BFPaT-pretax-lignite'!B3</f>
        <v>4.6956405406226172E-6</v>
      </c>
      <c r="D95">
        <f>'BFPaT-pretax-lignite'!C3</f>
        <v>4.6632781787636884E-6</v>
      </c>
      <c r="E95">
        <f>'BFPaT-pretax-lignite'!D3</f>
        <v>4.6311388583526788E-6</v>
      </c>
      <c r="F95">
        <f>'BFPaT-pretax-lignite'!E3</f>
        <v>4.5992210421875846E-6</v>
      </c>
      <c r="G95">
        <f>'BFPaT-pretax-lignite'!F3</f>
        <v>4.5675232036608012E-6</v>
      </c>
      <c r="H95">
        <f>'BFPaT-pretax-lignite'!G3</f>
        <v>4.536043826686105E-6</v>
      </c>
      <c r="I95">
        <f>'BFPaT-pretax-lignite'!H3</f>
        <v>4.5047814056261418E-6</v>
      </c>
      <c r="J95">
        <f>'BFPaT-pretax-lignite'!I3</f>
        <v>4.4737344452204127E-6</v>
      </c>
      <c r="K95">
        <f>'BFPaT-pretax-lignite'!J3</f>
        <v>4.4429014605137552E-6</v>
      </c>
      <c r="L95">
        <f>'BFPaT-pretax-lignite'!K3</f>
        <v>4.4122809767853212E-6</v>
      </c>
      <c r="M95">
        <f>'BFPaT-pretax-lignite'!L3</f>
        <v>4.3818715294780407E-6</v>
      </c>
      <c r="N95">
        <f>'BFPaT-pretax-lignite'!M3</f>
        <v>4.3516716641285727E-6</v>
      </c>
      <c r="O95">
        <f>'BFPaT-pretax-lignite'!N3</f>
        <v>4.3216799362977402E-6</v>
      </c>
      <c r="P95">
        <f>'BFPaT-pretax-lignite'!O3</f>
        <v>4.2918949115014437E-6</v>
      </c>
      <c r="Q95">
        <f>'BFPaT-pretax-lignite'!P3</f>
        <v>4.2623151651420496E-6</v>
      </c>
      <c r="R95">
        <f>'BFPaT-pretax-lignite'!Q3</f>
        <v>4.2329392824402536E-6</v>
      </c>
      <c r="S95">
        <f>'BFPaT-pretax-lignite'!R3</f>
        <v>4.2037658583674132E-6</v>
      </c>
      <c r="T95">
        <f>'BFPaT-pretax-lignite'!S3</f>
        <v>4.1747934975783446E-6</v>
      </c>
      <c r="U95">
        <f>'BFPaT-pretax-lignite'!T3</f>
        <v>4.146020814344585E-6</v>
      </c>
      <c r="V95">
        <f>'BFPaT-pretax-lignite'!U3</f>
        <v>4.1174464324881151E-6</v>
      </c>
      <c r="W95">
        <f>'BFPaT-pretax-lignite'!V3</f>
        <v>4.0890689853155367E-6</v>
      </c>
      <c r="X95">
        <f>'BFPaT-pretax-lignite'!W3</f>
        <v>4.0608871155527037E-6</v>
      </c>
      <c r="Y95">
        <f>'BFPaT-pretax-lignite'!X3</f>
        <v>4.0328994752798062E-6</v>
      </c>
      <c r="Z95">
        <f>'BFPaT-pretax-lignite'!Y3</f>
        <v>4.0051047258669002E-6</v>
      </c>
      <c r="AA95">
        <f>'BFPaT-pretax-lignite'!Z3</f>
        <v>3.9775015379098798E-6</v>
      </c>
      <c r="AB95">
        <f>'BFPaT-pretax-lignite'!AA3</f>
        <v>3.9500885911668955E-6</v>
      </c>
      <c r="AC95">
        <f>'BFPaT-pretax-lignite'!AB3</f>
        <v>3.9228645744952066E-6</v>
      </c>
      <c r="AD95">
        <f>'BFPaT-pretax-lignite'!AC3</f>
        <v>3.8958281857884692E-6</v>
      </c>
      <c r="AE95">
        <f>'BFPaT-pretax-lignite'!AD3</f>
        <v>3.8689781319144594E-6</v>
      </c>
      <c r="AF95">
        <f>'BFPaT-pretax-lignite'!AE3</f>
        <v>3.8423131286532223E-6</v>
      </c>
    </row>
    <row r="96" spans="1:32">
      <c r="A96" t="s">
        <v>6</v>
      </c>
      <c r="B96" t="e">
        <f>'BFPaT-pretax-lignite'!#REF!</f>
        <v>#REF!</v>
      </c>
      <c r="C96">
        <f>'BFPaT-pretax-lignite'!B4</f>
        <v>0</v>
      </c>
      <c r="D96">
        <f>'BFPaT-pretax-lignite'!C4</f>
        <v>0</v>
      </c>
      <c r="E96">
        <f>'BFPaT-pretax-lignite'!D4</f>
        <v>0</v>
      </c>
      <c r="F96">
        <f>'BFPaT-pretax-lignite'!E4</f>
        <v>0</v>
      </c>
      <c r="G96">
        <f>'BFPaT-pretax-lignite'!F4</f>
        <v>0</v>
      </c>
      <c r="H96">
        <f>'BFPaT-pretax-lignite'!G4</f>
        <v>0</v>
      </c>
      <c r="I96">
        <f>'BFPaT-pretax-lignite'!H4</f>
        <v>0</v>
      </c>
      <c r="J96">
        <f>'BFPaT-pretax-lignite'!I4</f>
        <v>0</v>
      </c>
      <c r="K96">
        <f>'BFPaT-pretax-lignite'!J4</f>
        <v>0</v>
      </c>
      <c r="L96">
        <f>'BFPaT-pretax-lignite'!K4</f>
        <v>0</v>
      </c>
      <c r="M96">
        <f>'BFPaT-pretax-lignite'!L4</f>
        <v>0</v>
      </c>
      <c r="N96">
        <f>'BFPaT-pretax-lignite'!M4</f>
        <v>0</v>
      </c>
      <c r="O96">
        <f>'BFPaT-pretax-lignite'!N4</f>
        <v>0</v>
      </c>
      <c r="P96">
        <f>'BFPaT-pretax-lignite'!O4</f>
        <v>0</v>
      </c>
      <c r="Q96">
        <f>'BFPaT-pretax-lignite'!P4</f>
        <v>0</v>
      </c>
      <c r="R96">
        <f>'BFPaT-pretax-lignite'!Q4</f>
        <v>0</v>
      </c>
      <c r="S96">
        <f>'BFPaT-pretax-lignite'!R4</f>
        <v>0</v>
      </c>
      <c r="T96">
        <f>'BFPaT-pretax-lignite'!S4</f>
        <v>0</v>
      </c>
      <c r="U96">
        <f>'BFPaT-pretax-lignite'!T4</f>
        <v>0</v>
      </c>
      <c r="V96">
        <f>'BFPaT-pretax-lignite'!U4</f>
        <v>0</v>
      </c>
      <c r="W96">
        <f>'BFPaT-pretax-lignite'!V4</f>
        <v>0</v>
      </c>
      <c r="X96">
        <f>'BFPaT-pretax-lignite'!W4</f>
        <v>0</v>
      </c>
      <c r="Y96">
        <f>'BFPaT-pretax-lignite'!X4</f>
        <v>0</v>
      </c>
      <c r="Z96">
        <f>'BFPaT-pretax-lignite'!Y4</f>
        <v>0</v>
      </c>
      <c r="AA96">
        <f>'BFPaT-pretax-lignite'!Z4</f>
        <v>0</v>
      </c>
      <c r="AB96">
        <f>'BFPaT-pretax-lignite'!AA4</f>
        <v>0</v>
      </c>
      <c r="AC96">
        <f>'BFPaT-pretax-lignite'!AB4</f>
        <v>0</v>
      </c>
      <c r="AD96">
        <f>'BFPaT-pretax-lignite'!AC4</f>
        <v>0</v>
      </c>
      <c r="AE96">
        <f>'BFPaT-pretax-lignite'!AD4</f>
        <v>0</v>
      </c>
      <c r="AF96">
        <f>'BFPaT-pretax-lignite'!AE4</f>
        <v>0</v>
      </c>
    </row>
    <row r="97" spans="1:32">
      <c r="A97" t="s">
        <v>7</v>
      </c>
      <c r="B97" t="e">
        <f>'BFPaT-pretax-lignite'!#REF!</f>
        <v>#REF!</v>
      </c>
      <c r="C97">
        <f>'BFPaT-pretax-lignite'!B5</f>
        <v>0</v>
      </c>
      <c r="D97">
        <f>'BFPaT-pretax-lignite'!C5</f>
        <v>0</v>
      </c>
      <c r="E97">
        <f>'BFPaT-pretax-lignite'!D5</f>
        <v>0</v>
      </c>
      <c r="F97">
        <f>'BFPaT-pretax-lignite'!E5</f>
        <v>0</v>
      </c>
      <c r="G97">
        <f>'BFPaT-pretax-lignite'!F5</f>
        <v>0</v>
      </c>
      <c r="H97">
        <f>'BFPaT-pretax-lignite'!G5</f>
        <v>0</v>
      </c>
      <c r="I97">
        <f>'BFPaT-pretax-lignite'!H5</f>
        <v>0</v>
      </c>
      <c r="J97">
        <f>'BFPaT-pretax-lignite'!I5</f>
        <v>0</v>
      </c>
      <c r="K97">
        <f>'BFPaT-pretax-lignite'!J5</f>
        <v>0</v>
      </c>
      <c r="L97">
        <f>'BFPaT-pretax-lignite'!K5</f>
        <v>0</v>
      </c>
      <c r="M97">
        <f>'BFPaT-pretax-lignite'!L5</f>
        <v>0</v>
      </c>
      <c r="N97">
        <f>'BFPaT-pretax-lignite'!M5</f>
        <v>0</v>
      </c>
      <c r="O97">
        <f>'BFPaT-pretax-lignite'!N5</f>
        <v>0</v>
      </c>
      <c r="P97">
        <f>'BFPaT-pretax-lignite'!O5</f>
        <v>0</v>
      </c>
      <c r="Q97">
        <f>'BFPaT-pretax-lignite'!P5</f>
        <v>0</v>
      </c>
      <c r="R97">
        <f>'BFPaT-pretax-lignite'!Q5</f>
        <v>0</v>
      </c>
      <c r="S97">
        <f>'BFPaT-pretax-lignite'!R5</f>
        <v>0</v>
      </c>
      <c r="T97">
        <f>'BFPaT-pretax-lignite'!S5</f>
        <v>0</v>
      </c>
      <c r="U97">
        <f>'BFPaT-pretax-lignite'!T5</f>
        <v>0</v>
      </c>
      <c r="V97">
        <f>'BFPaT-pretax-lignite'!U5</f>
        <v>0</v>
      </c>
      <c r="W97">
        <f>'BFPaT-pretax-lignite'!V5</f>
        <v>0</v>
      </c>
      <c r="X97">
        <f>'BFPaT-pretax-lignite'!W5</f>
        <v>0</v>
      </c>
      <c r="Y97">
        <f>'BFPaT-pretax-lignite'!X5</f>
        <v>0</v>
      </c>
      <c r="Z97">
        <f>'BFPaT-pretax-lignite'!Y5</f>
        <v>0</v>
      </c>
      <c r="AA97">
        <f>'BFPaT-pretax-lignite'!Z5</f>
        <v>0</v>
      </c>
      <c r="AB97">
        <f>'BFPaT-pretax-lignite'!AA5</f>
        <v>0</v>
      </c>
      <c r="AC97">
        <f>'BFPaT-pretax-lignite'!AB5</f>
        <v>0</v>
      </c>
      <c r="AD97">
        <f>'BFPaT-pretax-lignite'!AC5</f>
        <v>0</v>
      </c>
      <c r="AE97">
        <f>'BFPaT-pretax-lignite'!AD5</f>
        <v>0</v>
      </c>
      <c r="AF97">
        <f>'BFPaT-pretax-lignite'!AE5</f>
        <v>0</v>
      </c>
    </row>
    <row r="98" spans="1:32">
      <c r="A98" t="s">
        <v>8</v>
      </c>
      <c r="B98" t="e">
        <f>'BFPaT-pretax-lignite'!#REF!</f>
        <v>#REF!</v>
      </c>
      <c r="C98">
        <f>'BFPaT-pretax-lignite'!B6</f>
        <v>0</v>
      </c>
      <c r="D98">
        <f>'BFPaT-pretax-lignite'!C6</f>
        <v>0</v>
      </c>
      <c r="E98">
        <f>'BFPaT-pretax-lignite'!D6</f>
        <v>0</v>
      </c>
      <c r="F98">
        <f>'BFPaT-pretax-lignite'!E6</f>
        <v>0</v>
      </c>
      <c r="G98">
        <f>'BFPaT-pretax-lignite'!F6</f>
        <v>0</v>
      </c>
      <c r="H98">
        <f>'BFPaT-pretax-lignite'!G6</f>
        <v>0</v>
      </c>
      <c r="I98">
        <f>'BFPaT-pretax-lignite'!H6</f>
        <v>0</v>
      </c>
      <c r="J98">
        <f>'BFPaT-pretax-lignite'!I6</f>
        <v>0</v>
      </c>
      <c r="K98">
        <f>'BFPaT-pretax-lignite'!J6</f>
        <v>0</v>
      </c>
      <c r="L98">
        <f>'BFPaT-pretax-lignite'!K6</f>
        <v>0</v>
      </c>
      <c r="M98">
        <f>'BFPaT-pretax-lignite'!L6</f>
        <v>0</v>
      </c>
      <c r="N98">
        <f>'BFPaT-pretax-lignite'!M6</f>
        <v>0</v>
      </c>
      <c r="O98">
        <f>'BFPaT-pretax-lignite'!N6</f>
        <v>0</v>
      </c>
      <c r="P98">
        <f>'BFPaT-pretax-lignite'!O6</f>
        <v>0</v>
      </c>
      <c r="Q98">
        <f>'BFPaT-pretax-lignite'!P6</f>
        <v>0</v>
      </c>
      <c r="R98">
        <f>'BFPaT-pretax-lignite'!Q6</f>
        <v>0</v>
      </c>
      <c r="S98">
        <f>'BFPaT-pretax-lignite'!R6</f>
        <v>0</v>
      </c>
      <c r="T98">
        <f>'BFPaT-pretax-lignite'!S6</f>
        <v>0</v>
      </c>
      <c r="U98">
        <f>'BFPaT-pretax-lignite'!T6</f>
        <v>0</v>
      </c>
      <c r="V98">
        <f>'BFPaT-pretax-lignite'!U6</f>
        <v>0</v>
      </c>
      <c r="W98">
        <f>'BFPaT-pretax-lignite'!V6</f>
        <v>0</v>
      </c>
      <c r="X98">
        <f>'BFPaT-pretax-lignite'!W6</f>
        <v>0</v>
      </c>
      <c r="Y98">
        <f>'BFPaT-pretax-lignite'!X6</f>
        <v>0</v>
      </c>
      <c r="Z98">
        <f>'BFPaT-pretax-lignite'!Y6</f>
        <v>0</v>
      </c>
      <c r="AA98">
        <f>'BFPaT-pretax-lignite'!Z6</f>
        <v>0</v>
      </c>
      <c r="AB98">
        <f>'BFPaT-pretax-lignite'!AA6</f>
        <v>0</v>
      </c>
      <c r="AC98">
        <f>'BFPaT-pretax-lignite'!AB6</f>
        <v>0</v>
      </c>
      <c r="AD98">
        <f>'BFPaT-pretax-lignite'!AC6</f>
        <v>0</v>
      </c>
      <c r="AE98">
        <f>'BFPaT-pretax-lignite'!AD6</f>
        <v>0</v>
      </c>
      <c r="AF98">
        <f>'BFPaT-pretax-lignite'!AE6</f>
        <v>0</v>
      </c>
    </row>
    <row r="99" spans="1:32">
      <c r="A99" t="s">
        <v>9</v>
      </c>
      <c r="B99" t="e">
        <f>'BFPaT-pretax-lignite'!#REF!</f>
        <v>#REF!</v>
      </c>
      <c r="C99">
        <f>'BFPaT-pretax-lignite'!B7</f>
        <v>4.6956405406226172E-6</v>
      </c>
      <c r="D99">
        <f>'BFPaT-pretax-lignite'!C7</f>
        <v>4.6632781787636884E-6</v>
      </c>
      <c r="E99">
        <f>'BFPaT-pretax-lignite'!D7</f>
        <v>4.6311388583526788E-6</v>
      </c>
      <c r="F99">
        <f>'BFPaT-pretax-lignite'!E7</f>
        <v>4.5992210421875846E-6</v>
      </c>
      <c r="G99">
        <f>'BFPaT-pretax-lignite'!F7</f>
        <v>4.5675232036608012E-6</v>
      </c>
      <c r="H99">
        <f>'BFPaT-pretax-lignite'!G7</f>
        <v>4.536043826686105E-6</v>
      </c>
      <c r="I99">
        <f>'BFPaT-pretax-lignite'!H7</f>
        <v>4.5047814056261418E-6</v>
      </c>
      <c r="J99">
        <f>'BFPaT-pretax-lignite'!I7</f>
        <v>4.4737344452204127E-6</v>
      </c>
      <c r="K99">
        <f>'BFPaT-pretax-lignite'!J7</f>
        <v>4.4429014605137552E-6</v>
      </c>
      <c r="L99">
        <f>'BFPaT-pretax-lignite'!K7</f>
        <v>4.4122809767853212E-6</v>
      </c>
      <c r="M99">
        <f>'BFPaT-pretax-lignite'!L7</f>
        <v>4.3818715294780407E-6</v>
      </c>
      <c r="N99">
        <f>'BFPaT-pretax-lignite'!M7</f>
        <v>4.3516716641285727E-6</v>
      </c>
      <c r="O99">
        <f>'BFPaT-pretax-lignite'!N7</f>
        <v>4.3216799362977402E-6</v>
      </c>
      <c r="P99">
        <f>'BFPaT-pretax-lignite'!O7</f>
        <v>4.2918949115014437E-6</v>
      </c>
      <c r="Q99">
        <f>'BFPaT-pretax-lignite'!P7</f>
        <v>4.2623151651420496E-6</v>
      </c>
      <c r="R99">
        <f>'BFPaT-pretax-lignite'!Q7</f>
        <v>4.2329392824402536E-6</v>
      </c>
      <c r="S99">
        <f>'BFPaT-pretax-lignite'!R7</f>
        <v>4.2037658583674132E-6</v>
      </c>
      <c r="T99">
        <f>'BFPaT-pretax-lignite'!S7</f>
        <v>4.1747934975783446E-6</v>
      </c>
      <c r="U99">
        <f>'BFPaT-pretax-lignite'!T7</f>
        <v>4.146020814344585E-6</v>
      </c>
      <c r="V99">
        <f>'BFPaT-pretax-lignite'!U7</f>
        <v>4.1174464324881151E-6</v>
      </c>
      <c r="W99">
        <f>'BFPaT-pretax-lignite'!V7</f>
        <v>4.0890689853155367E-6</v>
      </c>
      <c r="X99">
        <f>'BFPaT-pretax-lignite'!W7</f>
        <v>4.0608871155527037E-6</v>
      </c>
      <c r="Y99">
        <f>'BFPaT-pretax-lignite'!X7</f>
        <v>4.0328994752798062E-6</v>
      </c>
      <c r="Z99">
        <f>'BFPaT-pretax-lignite'!Y7</f>
        <v>4.0051047258669002E-6</v>
      </c>
      <c r="AA99">
        <f>'BFPaT-pretax-lignite'!Z7</f>
        <v>3.9775015379098798E-6</v>
      </c>
      <c r="AB99">
        <f>'BFPaT-pretax-lignite'!AA7</f>
        <v>3.9500885911668955E-6</v>
      </c>
      <c r="AC99">
        <f>'BFPaT-pretax-lignite'!AB7</f>
        <v>3.9228645744952066E-6</v>
      </c>
      <c r="AD99">
        <f>'BFPaT-pretax-lignite'!AC7</f>
        <v>3.8958281857884692E-6</v>
      </c>
      <c r="AE99">
        <f>'BFPaT-pretax-lignite'!AD7</f>
        <v>3.8689781319144594E-6</v>
      </c>
      <c r="AF99">
        <f>'BFPaT-pretax-lignite'!AE7</f>
        <v>3.8423131286532223E-6</v>
      </c>
    </row>
    <row r="100" spans="1:32">
      <c r="A100" t="s">
        <v>10</v>
      </c>
      <c r="B100" t="e">
        <f>'BFPaT-pretax-lignite'!#REF!</f>
        <v>#REF!</v>
      </c>
      <c r="C100">
        <f>'BFPaT-pretax-lignite'!B8</f>
        <v>0</v>
      </c>
      <c r="D100">
        <f>'BFPaT-pretax-lignite'!C8</f>
        <v>0</v>
      </c>
      <c r="E100">
        <f>'BFPaT-pretax-lignite'!D8</f>
        <v>0</v>
      </c>
      <c r="F100">
        <f>'BFPaT-pretax-lignite'!E8</f>
        <v>0</v>
      </c>
      <c r="G100">
        <f>'BFPaT-pretax-lignite'!F8</f>
        <v>0</v>
      </c>
      <c r="H100">
        <f>'BFPaT-pretax-lignite'!G8</f>
        <v>0</v>
      </c>
      <c r="I100">
        <f>'BFPaT-pretax-lignite'!H8</f>
        <v>0</v>
      </c>
      <c r="J100">
        <f>'BFPaT-pretax-lignite'!I8</f>
        <v>0</v>
      </c>
      <c r="K100">
        <f>'BFPaT-pretax-lignite'!J8</f>
        <v>0</v>
      </c>
      <c r="L100">
        <f>'BFPaT-pretax-lignite'!K8</f>
        <v>0</v>
      </c>
      <c r="M100">
        <f>'BFPaT-pretax-lignite'!L8</f>
        <v>0</v>
      </c>
      <c r="N100">
        <f>'BFPaT-pretax-lignite'!M8</f>
        <v>0</v>
      </c>
      <c r="O100">
        <f>'BFPaT-pretax-lignite'!N8</f>
        <v>0</v>
      </c>
      <c r="P100">
        <f>'BFPaT-pretax-lignite'!O8</f>
        <v>0</v>
      </c>
      <c r="Q100">
        <f>'BFPaT-pretax-lignite'!P8</f>
        <v>0</v>
      </c>
      <c r="R100">
        <f>'BFPaT-pretax-lignite'!Q8</f>
        <v>0</v>
      </c>
      <c r="S100">
        <f>'BFPaT-pretax-lignite'!R8</f>
        <v>0</v>
      </c>
      <c r="T100">
        <f>'BFPaT-pretax-lignite'!S8</f>
        <v>0</v>
      </c>
      <c r="U100">
        <f>'BFPaT-pretax-lignite'!T8</f>
        <v>0</v>
      </c>
      <c r="V100">
        <f>'BFPaT-pretax-lignite'!U8</f>
        <v>0</v>
      </c>
      <c r="W100">
        <f>'BFPaT-pretax-lignite'!V8</f>
        <v>0</v>
      </c>
      <c r="X100">
        <f>'BFPaT-pretax-lignite'!W8</f>
        <v>0</v>
      </c>
      <c r="Y100">
        <f>'BFPaT-pretax-lignite'!X8</f>
        <v>0</v>
      </c>
      <c r="Z100">
        <f>'BFPaT-pretax-lignite'!Y8</f>
        <v>0</v>
      </c>
      <c r="AA100">
        <f>'BFPaT-pretax-lignite'!Z8</f>
        <v>0</v>
      </c>
      <c r="AB100">
        <f>'BFPaT-pretax-lignite'!AA8</f>
        <v>0</v>
      </c>
      <c r="AC100">
        <f>'BFPaT-pretax-lignite'!AB8</f>
        <v>0</v>
      </c>
      <c r="AD100">
        <f>'BFPaT-pretax-lignite'!AC8</f>
        <v>0</v>
      </c>
      <c r="AE100">
        <f>'BFPaT-pretax-lignite'!AD8</f>
        <v>0</v>
      </c>
      <c r="AF100">
        <f>'BFPaT-pretax-lignite'!AE8</f>
        <v>0</v>
      </c>
    </row>
    <row r="101" spans="1:32">
      <c r="A101" t="s">
        <v>11</v>
      </c>
      <c r="B101" t="e">
        <f>'BFPaT-pretax-lignite'!#REF!</f>
        <v>#REF!</v>
      </c>
      <c r="C101">
        <f>'BFPaT-pretax-lignite'!B9</f>
        <v>0</v>
      </c>
      <c r="D101">
        <f>'BFPaT-pretax-lignite'!C9</f>
        <v>0</v>
      </c>
      <c r="E101">
        <f>'BFPaT-pretax-lignite'!D9</f>
        <v>0</v>
      </c>
      <c r="F101">
        <f>'BFPaT-pretax-lignite'!E9</f>
        <v>0</v>
      </c>
      <c r="G101">
        <f>'BFPaT-pretax-lignite'!F9</f>
        <v>0</v>
      </c>
      <c r="H101">
        <f>'BFPaT-pretax-lignite'!G9</f>
        <v>0</v>
      </c>
      <c r="I101">
        <f>'BFPaT-pretax-lignite'!H9</f>
        <v>0</v>
      </c>
      <c r="J101">
        <f>'BFPaT-pretax-lignite'!I9</f>
        <v>0</v>
      </c>
      <c r="K101">
        <f>'BFPaT-pretax-lignite'!J9</f>
        <v>0</v>
      </c>
      <c r="L101">
        <f>'BFPaT-pretax-lignite'!K9</f>
        <v>0</v>
      </c>
      <c r="M101">
        <f>'BFPaT-pretax-lignite'!L9</f>
        <v>0</v>
      </c>
      <c r="N101">
        <f>'BFPaT-pretax-lignite'!M9</f>
        <v>0</v>
      </c>
      <c r="O101">
        <f>'BFPaT-pretax-lignite'!N9</f>
        <v>0</v>
      </c>
      <c r="P101">
        <f>'BFPaT-pretax-lignite'!O9</f>
        <v>0</v>
      </c>
      <c r="Q101">
        <f>'BFPaT-pretax-lignite'!P9</f>
        <v>0</v>
      </c>
      <c r="R101">
        <f>'BFPaT-pretax-lignite'!Q9</f>
        <v>0</v>
      </c>
      <c r="S101">
        <f>'BFPaT-pretax-lignite'!R9</f>
        <v>0</v>
      </c>
      <c r="T101">
        <f>'BFPaT-pretax-lignite'!S9</f>
        <v>0</v>
      </c>
      <c r="U101">
        <f>'BFPaT-pretax-lignite'!T9</f>
        <v>0</v>
      </c>
      <c r="V101">
        <f>'BFPaT-pretax-lignite'!U9</f>
        <v>0</v>
      </c>
      <c r="W101">
        <f>'BFPaT-pretax-lignite'!V9</f>
        <v>0</v>
      </c>
      <c r="X101">
        <f>'BFPaT-pretax-lignite'!W9</f>
        <v>0</v>
      </c>
      <c r="Y101">
        <f>'BFPaT-pretax-lignite'!X9</f>
        <v>0</v>
      </c>
      <c r="Z101">
        <f>'BFPaT-pretax-lignite'!Y9</f>
        <v>0</v>
      </c>
      <c r="AA101">
        <f>'BFPaT-pretax-lignite'!Z9</f>
        <v>0</v>
      </c>
      <c r="AB101">
        <f>'BFPaT-pretax-lignite'!AA9</f>
        <v>0</v>
      </c>
      <c r="AC101">
        <f>'BFPaT-pretax-lignite'!AB9</f>
        <v>0</v>
      </c>
      <c r="AD101">
        <f>'BFPaT-pretax-lignite'!AC9</f>
        <v>0</v>
      </c>
      <c r="AE101">
        <f>'BFPaT-pretax-lignite'!AD9</f>
        <v>0</v>
      </c>
      <c r="AF101">
        <f>'BFPaT-pretax-lignite'!AE9</f>
        <v>0</v>
      </c>
    </row>
    <row r="102" spans="1:32" s="5" customFormat="1">
      <c r="A102" s="6" t="s">
        <v>26</v>
      </c>
    </row>
    <row r="103" spans="1:32">
      <c r="A103" t="s">
        <v>18</v>
      </c>
      <c r="B103">
        <f t="shared" ref="B103:AF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2">
      <c r="A104" t="s">
        <v>4</v>
      </c>
      <c r="B104" t="e">
        <f>'BFPaT-pretax-crude'!#REF!</f>
        <v>#REF!</v>
      </c>
      <c r="C104">
        <f>'BFPaT-pretax-crude'!B2</f>
        <v>0</v>
      </c>
      <c r="D104">
        <f>'BFPaT-pretax-crude'!C2</f>
        <v>0</v>
      </c>
      <c r="E104">
        <f>'BFPaT-pretax-crude'!D2</f>
        <v>0</v>
      </c>
      <c r="F104">
        <f>'BFPaT-pretax-crude'!E2</f>
        <v>0</v>
      </c>
      <c r="G104">
        <f>'BFPaT-pretax-crude'!F2</f>
        <v>0</v>
      </c>
      <c r="H104">
        <f>'BFPaT-pretax-crude'!G2</f>
        <v>0</v>
      </c>
      <c r="I104">
        <f>'BFPaT-pretax-crude'!H2</f>
        <v>0</v>
      </c>
      <c r="J104">
        <f>'BFPaT-pretax-crude'!I2</f>
        <v>0</v>
      </c>
      <c r="K104">
        <f>'BFPaT-pretax-crude'!J2</f>
        <v>0</v>
      </c>
      <c r="L104">
        <f>'BFPaT-pretax-crude'!K2</f>
        <v>0</v>
      </c>
      <c r="M104">
        <f>'BFPaT-pretax-crude'!L2</f>
        <v>0</v>
      </c>
      <c r="N104">
        <f>'BFPaT-pretax-crude'!M2</f>
        <v>0</v>
      </c>
      <c r="O104">
        <f>'BFPaT-pretax-crude'!N2</f>
        <v>0</v>
      </c>
      <c r="P104">
        <f>'BFPaT-pretax-crude'!O2</f>
        <v>0</v>
      </c>
      <c r="Q104">
        <f>'BFPaT-pretax-crude'!P2</f>
        <v>0</v>
      </c>
      <c r="R104">
        <f>'BFPaT-pretax-crude'!Q2</f>
        <v>0</v>
      </c>
      <c r="S104">
        <f>'BFPaT-pretax-crude'!R2</f>
        <v>0</v>
      </c>
      <c r="T104">
        <f>'BFPaT-pretax-crude'!S2</f>
        <v>0</v>
      </c>
      <c r="U104">
        <f>'BFPaT-pretax-crude'!T2</f>
        <v>0</v>
      </c>
      <c r="V104">
        <f>'BFPaT-pretax-crude'!U2</f>
        <v>0</v>
      </c>
      <c r="W104">
        <f>'BFPaT-pretax-crude'!V2</f>
        <v>0</v>
      </c>
      <c r="X104">
        <f>'BFPaT-pretax-crude'!W2</f>
        <v>0</v>
      </c>
      <c r="Y104">
        <f>'BFPaT-pretax-crude'!X2</f>
        <v>0</v>
      </c>
      <c r="Z104">
        <f>'BFPaT-pretax-crude'!Y2</f>
        <v>0</v>
      </c>
      <c r="AA104">
        <f>'BFPaT-pretax-crude'!Z2</f>
        <v>0</v>
      </c>
      <c r="AB104">
        <f>'BFPaT-pretax-crude'!AA2</f>
        <v>0</v>
      </c>
      <c r="AC104">
        <f>'BFPaT-pretax-crude'!AB2</f>
        <v>0</v>
      </c>
      <c r="AD104">
        <f>'BFPaT-pretax-crude'!AC2</f>
        <v>0</v>
      </c>
      <c r="AE104">
        <f>'BFPaT-pretax-crude'!AD2</f>
        <v>0</v>
      </c>
      <c r="AF104">
        <f>'BFPaT-pretax-crude'!AE2</f>
        <v>0</v>
      </c>
    </row>
    <row r="105" spans="1:32">
      <c r="A105" t="s">
        <v>5</v>
      </c>
      <c r="B105" t="e">
        <f>'BFPaT-pretax-crude'!#REF!</f>
        <v>#REF!</v>
      </c>
      <c r="C105">
        <f>'BFPaT-pretax-crude'!B3</f>
        <v>0</v>
      </c>
      <c r="D105">
        <f>'BFPaT-pretax-crude'!C3</f>
        <v>0</v>
      </c>
      <c r="E105">
        <f>'BFPaT-pretax-crude'!D3</f>
        <v>0</v>
      </c>
      <c r="F105">
        <f>'BFPaT-pretax-crude'!E3</f>
        <v>0</v>
      </c>
      <c r="G105">
        <f>'BFPaT-pretax-crude'!F3</f>
        <v>0</v>
      </c>
      <c r="H105">
        <f>'BFPaT-pretax-crude'!G3</f>
        <v>0</v>
      </c>
      <c r="I105">
        <f>'BFPaT-pretax-crude'!H3</f>
        <v>0</v>
      </c>
      <c r="J105">
        <f>'BFPaT-pretax-crude'!I3</f>
        <v>0</v>
      </c>
      <c r="K105">
        <f>'BFPaT-pretax-crude'!J3</f>
        <v>0</v>
      </c>
      <c r="L105">
        <f>'BFPaT-pretax-crude'!K3</f>
        <v>0</v>
      </c>
      <c r="M105">
        <f>'BFPaT-pretax-crude'!L3</f>
        <v>0</v>
      </c>
      <c r="N105">
        <f>'BFPaT-pretax-crude'!M3</f>
        <v>0</v>
      </c>
      <c r="O105">
        <f>'BFPaT-pretax-crude'!N3</f>
        <v>0</v>
      </c>
      <c r="P105">
        <f>'BFPaT-pretax-crude'!O3</f>
        <v>0</v>
      </c>
      <c r="Q105">
        <f>'BFPaT-pretax-crude'!P3</f>
        <v>0</v>
      </c>
      <c r="R105">
        <f>'BFPaT-pretax-crude'!Q3</f>
        <v>0</v>
      </c>
      <c r="S105">
        <f>'BFPaT-pretax-crude'!R3</f>
        <v>0</v>
      </c>
      <c r="T105">
        <f>'BFPaT-pretax-crude'!S3</f>
        <v>0</v>
      </c>
      <c r="U105">
        <f>'BFPaT-pretax-crude'!T3</f>
        <v>0</v>
      </c>
      <c r="V105">
        <f>'BFPaT-pretax-crude'!U3</f>
        <v>0</v>
      </c>
      <c r="W105">
        <f>'BFPaT-pretax-crude'!V3</f>
        <v>0</v>
      </c>
      <c r="X105">
        <f>'BFPaT-pretax-crude'!W3</f>
        <v>0</v>
      </c>
      <c r="Y105">
        <f>'BFPaT-pretax-crude'!X3</f>
        <v>0</v>
      </c>
      <c r="Z105">
        <f>'BFPaT-pretax-crude'!Y3</f>
        <v>0</v>
      </c>
      <c r="AA105">
        <f>'BFPaT-pretax-crude'!Z3</f>
        <v>0</v>
      </c>
      <c r="AB105">
        <f>'BFPaT-pretax-crude'!AA3</f>
        <v>0</v>
      </c>
      <c r="AC105">
        <f>'BFPaT-pretax-crude'!AB3</f>
        <v>0</v>
      </c>
      <c r="AD105">
        <f>'BFPaT-pretax-crude'!AC3</f>
        <v>0</v>
      </c>
      <c r="AE105">
        <f>'BFPaT-pretax-crude'!AD3</f>
        <v>0</v>
      </c>
      <c r="AF105">
        <f>'BFPaT-pretax-crude'!AE3</f>
        <v>0</v>
      </c>
    </row>
    <row r="106" spans="1:32">
      <c r="A106" t="s">
        <v>6</v>
      </c>
      <c r="B106" t="e">
        <f>'BFPaT-pretax-crude'!#REF!</f>
        <v>#REF!</v>
      </c>
      <c r="C106">
        <f>'BFPaT-pretax-crude'!B4</f>
        <v>0</v>
      </c>
      <c r="D106">
        <f>'BFPaT-pretax-crude'!C4</f>
        <v>0</v>
      </c>
      <c r="E106">
        <f>'BFPaT-pretax-crude'!D4</f>
        <v>0</v>
      </c>
      <c r="F106">
        <f>'BFPaT-pretax-crude'!E4</f>
        <v>0</v>
      </c>
      <c r="G106">
        <f>'BFPaT-pretax-crude'!F4</f>
        <v>0</v>
      </c>
      <c r="H106">
        <f>'BFPaT-pretax-crude'!G4</f>
        <v>0</v>
      </c>
      <c r="I106">
        <f>'BFPaT-pretax-crude'!H4</f>
        <v>0</v>
      </c>
      <c r="J106">
        <f>'BFPaT-pretax-crude'!I4</f>
        <v>0</v>
      </c>
      <c r="K106">
        <f>'BFPaT-pretax-crude'!J4</f>
        <v>0</v>
      </c>
      <c r="L106">
        <f>'BFPaT-pretax-crude'!K4</f>
        <v>0</v>
      </c>
      <c r="M106">
        <f>'BFPaT-pretax-crude'!L4</f>
        <v>0</v>
      </c>
      <c r="N106">
        <f>'BFPaT-pretax-crude'!M4</f>
        <v>0</v>
      </c>
      <c r="O106">
        <f>'BFPaT-pretax-crude'!N4</f>
        <v>0</v>
      </c>
      <c r="P106">
        <f>'BFPaT-pretax-crude'!O4</f>
        <v>0</v>
      </c>
      <c r="Q106">
        <f>'BFPaT-pretax-crude'!P4</f>
        <v>0</v>
      </c>
      <c r="R106">
        <f>'BFPaT-pretax-crude'!Q4</f>
        <v>0</v>
      </c>
      <c r="S106">
        <f>'BFPaT-pretax-crude'!R4</f>
        <v>0</v>
      </c>
      <c r="T106">
        <f>'BFPaT-pretax-crude'!S4</f>
        <v>0</v>
      </c>
      <c r="U106">
        <f>'BFPaT-pretax-crude'!T4</f>
        <v>0</v>
      </c>
      <c r="V106">
        <f>'BFPaT-pretax-crude'!U4</f>
        <v>0</v>
      </c>
      <c r="W106">
        <f>'BFPaT-pretax-crude'!V4</f>
        <v>0</v>
      </c>
      <c r="X106">
        <f>'BFPaT-pretax-crude'!W4</f>
        <v>0</v>
      </c>
      <c r="Y106">
        <f>'BFPaT-pretax-crude'!X4</f>
        <v>0</v>
      </c>
      <c r="Z106">
        <f>'BFPaT-pretax-crude'!Y4</f>
        <v>0</v>
      </c>
      <c r="AA106">
        <f>'BFPaT-pretax-crude'!Z4</f>
        <v>0</v>
      </c>
      <c r="AB106">
        <f>'BFPaT-pretax-crude'!AA4</f>
        <v>0</v>
      </c>
      <c r="AC106">
        <f>'BFPaT-pretax-crude'!AB4</f>
        <v>0</v>
      </c>
      <c r="AD106">
        <f>'BFPaT-pretax-crude'!AC4</f>
        <v>0</v>
      </c>
      <c r="AE106">
        <f>'BFPaT-pretax-crude'!AD4</f>
        <v>0</v>
      </c>
      <c r="AF106">
        <f>'BFPaT-pretax-crude'!AE4</f>
        <v>0</v>
      </c>
    </row>
    <row r="107" spans="1:32">
      <c r="A107" t="s">
        <v>7</v>
      </c>
      <c r="B107" t="e">
        <f>'BFPaT-pretax-crude'!#REF!</f>
        <v>#REF!</v>
      </c>
      <c r="C107">
        <f>'BFPaT-pretax-crude'!B5</f>
        <v>0</v>
      </c>
      <c r="D107">
        <f>'BFPaT-pretax-crude'!C5</f>
        <v>0</v>
      </c>
      <c r="E107">
        <f>'BFPaT-pretax-crude'!D5</f>
        <v>0</v>
      </c>
      <c r="F107">
        <f>'BFPaT-pretax-crude'!E5</f>
        <v>0</v>
      </c>
      <c r="G107">
        <f>'BFPaT-pretax-crude'!F5</f>
        <v>0</v>
      </c>
      <c r="H107">
        <f>'BFPaT-pretax-crude'!G5</f>
        <v>0</v>
      </c>
      <c r="I107">
        <f>'BFPaT-pretax-crude'!H5</f>
        <v>0</v>
      </c>
      <c r="J107">
        <f>'BFPaT-pretax-crude'!I5</f>
        <v>0</v>
      </c>
      <c r="K107">
        <f>'BFPaT-pretax-crude'!J5</f>
        <v>0</v>
      </c>
      <c r="L107">
        <f>'BFPaT-pretax-crude'!K5</f>
        <v>0</v>
      </c>
      <c r="M107">
        <f>'BFPaT-pretax-crude'!L5</f>
        <v>0</v>
      </c>
      <c r="N107">
        <f>'BFPaT-pretax-crude'!M5</f>
        <v>0</v>
      </c>
      <c r="O107">
        <f>'BFPaT-pretax-crude'!N5</f>
        <v>0</v>
      </c>
      <c r="P107">
        <f>'BFPaT-pretax-crude'!O5</f>
        <v>0</v>
      </c>
      <c r="Q107">
        <f>'BFPaT-pretax-crude'!P5</f>
        <v>0</v>
      </c>
      <c r="R107">
        <f>'BFPaT-pretax-crude'!Q5</f>
        <v>0</v>
      </c>
      <c r="S107">
        <f>'BFPaT-pretax-crude'!R5</f>
        <v>0</v>
      </c>
      <c r="T107">
        <f>'BFPaT-pretax-crude'!S5</f>
        <v>0</v>
      </c>
      <c r="U107">
        <f>'BFPaT-pretax-crude'!T5</f>
        <v>0</v>
      </c>
      <c r="V107">
        <f>'BFPaT-pretax-crude'!U5</f>
        <v>0</v>
      </c>
      <c r="W107">
        <f>'BFPaT-pretax-crude'!V5</f>
        <v>0</v>
      </c>
      <c r="X107">
        <f>'BFPaT-pretax-crude'!W5</f>
        <v>0</v>
      </c>
      <c r="Y107">
        <f>'BFPaT-pretax-crude'!X5</f>
        <v>0</v>
      </c>
      <c r="Z107">
        <f>'BFPaT-pretax-crude'!Y5</f>
        <v>0</v>
      </c>
      <c r="AA107">
        <f>'BFPaT-pretax-crude'!Z5</f>
        <v>0</v>
      </c>
      <c r="AB107">
        <f>'BFPaT-pretax-crude'!AA5</f>
        <v>0</v>
      </c>
      <c r="AC107">
        <f>'BFPaT-pretax-crude'!AB5</f>
        <v>0</v>
      </c>
      <c r="AD107">
        <f>'BFPaT-pretax-crude'!AC5</f>
        <v>0</v>
      </c>
      <c r="AE107">
        <f>'BFPaT-pretax-crude'!AD5</f>
        <v>0</v>
      </c>
      <c r="AF107">
        <f>'BFPaT-pretax-crude'!AE5</f>
        <v>0</v>
      </c>
    </row>
    <row r="108" spans="1:32">
      <c r="A108" t="s">
        <v>8</v>
      </c>
      <c r="B108" t="e">
        <f>'BFPaT-pretax-crude'!#REF!</f>
        <v>#REF!</v>
      </c>
      <c r="C108">
        <f>'BFPaT-pretax-crude'!B6</f>
        <v>8.5126401182996994E-6</v>
      </c>
      <c r="D108">
        <f>'BFPaT-pretax-crude'!C6</f>
        <v>8.67660365844669E-6</v>
      </c>
      <c r="E108">
        <f>'BFPaT-pretax-crude'!D6</f>
        <v>8.8437253307505583E-6</v>
      </c>
      <c r="F108">
        <f>'BFPaT-pretax-crude'!E6</f>
        <v>9.0140659645805136E-6</v>
      </c>
      <c r="G108">
        <f>'BFPaT-pretax-crude'!F6</f>
        <v>9.1876875609515262E-6</v>
      </c>
      <c r="H108">
        <f>'BFPaT-pretax-crude'!G6</f>
        <v>9.3646533150916147E-6</v>
      </c>
      <c r="I108">
        <f>'BFPaT-pretax-crude'!H6</f>
        <v>9.5450276394438064E-6</v>
      </c>
      <c r="J108">
        <f>'BFPaT-pretax-crude'!I6</f>
        <v>9.7288761871111403E-6</v>
      </c>
      <c r="K108">
        <f>'BFPaT-pretax-crude'!J6</f>
        <v>9.9162658757532488E-6</v>
      </c>
      <c r="L108">
        <f>'BFPaT-pretax-crude'!K6</f>
        <v>1.0107264911943217E-5</v>
      </c>
      <c r="M108">
        <f>'BFPaT-pretax-crude'!L6</f>
        <v>1.0301942815993586E-5</v>
      </c>
      <c r="N108">
        <f>'BFPaT-pretax-crude'!M6</f>
        <v>1.050037044726053E-5</v>
      </c>
      <c r="O108">
        <f>'BFPaT-pretax-crude'!N6</f>
        <v>1.0702620029935425E-5</v>
      </c>
      <c r="P108">
        <f>'BFPaT-pretax-crude'!O6</f>
        <v>1.0908765179333191E-5</v>
      </c>
      <c r="Q108">
        <f>'BFPaT-pretax-crude'!P6</f>
        <v>1.1118880928686982E-5</v>
      </c>
      <c r="R108">
        <f>'BFPaT-pretax-crude'!Q6</f>
        <v>1.1333043756458976E-5</v>
      </c>
      <c r="S108">
        <f>'BFPaT-pretax-crude'!R6</f>
        <v>1.155133161417719E-5</v>
      </c>
      <c r="T108">
        <f>'BFPaT-pretax-crude'!S6</f>
        <v>1.1773823954808483E-5</v>
      </c>
      <c r="U108">
        <f>'BFPaT-pretax-crude'!T6</f>
        <v>1.2000601761678043E-5</v>
      </c>
      <c r="V108">
        <f>'BFPaT-pretax-crude'!U6</f>
        <v>1.2231747577945906E-5</v>
      </c>
      <c r="W108">
        <f>'BFPaT-pretax-crude'!V6</f>
        <v>1.2467345536651224E-5</v>
      </c>
      <c r="X108">
        <f>'BFPaT-pretax-crude'!W6</f>
        <v>1.2707481391335213E-5</v>
      </c>
      <c r="Y108">
        <f>'BFPaT-pretax-crude'!X6</f>
        <v>1.295224254725396E-5</v>
      </c>
      <c r="Z108">
        <f>'BFPaT-pretax-crude'!Y6</f>
        <v>1.3201718093192395E-5</v>
      </c>
      <c r="AA108">
        <f>'BFPaT-pretax-crude'!Z6</f>
        <v>1.3455998833891059E-5</v>
      </c>
      <c r="AB108">
        <f>'BFPaT-pretax-crude'!AA6</f>
        <v>1.3715177323097442E-5</v>
      </c>
      <c r="AC108">
        <f>'BFPaT-pretax-crude'!AB6</f>
        <v>1.3979347897253931E-5</v>
      </c>
      <c r="AD108">
        <f>'BFPaT-pretax-crude'!AC6</f>
        <v>1.4248606709834624E-5</v>
      </c>
      <c r="AE108">
        <f>'BFPaT-pretax-crude'!AD6</f>
        <v>1.4523051766343519E-5</v>
      </c>
      <c r="AF108">
        <f>'BFPaT-pretax-crude'!AE6</f>
        <v>1.4802782959986804E-5</v>
      </c>
    </row>
    <row r="109" spans="1:32">
      <c r="A109" t="s">
        <v>9</v>
      </c>
      <c r="B109" t="e">
        <f>'BFPaT-pretax-crude'!#REF!</f>
        <v>#REF!</v>
      </c>
      <c r="C109">
        <f>'BFPaT-pretax-crude'!B7</f>
        <v>0</v>
      </c>
      <c r="D109">
        <f>'BFPaT-pretax-crude'!C7</f>
        <v>0</v>
      </c>
      <c r="E109">
        <f>'BFPaT-pretax-crude'!D7</f>
        <v>0</v>
      </c>
      <c r="F109">
        <f>'BFPaT-pretax-crude'!E7</f>
        <v>0</v>
      </c>
      <c r="G109">
        <f>'BFPaT-pretax-crude'!F7</f>
        <v>0</v>
      </c>
      <c r="H109">
        <f>'BFPaT-pretax-crude'!G7</f>
        <v>0</v>
      </c>
      <c r="I109">
        <f>'BFPaT-pretax-crude'!H7</f>
        <v>0</v>
      </c>
      <c r="J109">
        <f>'BFPaT-pretax-crude'!I7</f>
        <v>0</v>
      </c>
      <c r="K109">
        <f>'BFPaT-pretax-crude'!J7</f>
        <v>0</v>
      </c>
      <c r="L109">
        <f>'BFPaT-pretax-crude'!K7</f>
        <v>0</v>
      </c>
      <c r="M109">
        <f>'BFPaT-pretax-crude'!L7</f>
        <v>0</v>
      </c>
      <c r="N109">
        <f>'BFPaT-pretax-crude'!M7</f>
        <v>0</v>
      </c>
      <c r="O109">
        <f>'BFPaT-pretax-crude'!N7</f>
        <v>0</v>
      </c>
      <c r="P109">
        <f>'BFPaT-pretax-crude'!O7</f>
        <v>0</v>
      </c>
      <c r="Q109">
        <f>'BFPaT-pretax-crude'!P7</f>
        <v>0</v>
      </c>
      <c r="R109">
        <f>'BFPaT-pretax-crude'!Q7</f>
        <v>0</v>
      </c>
      <c r="S109">
        <f>'BFPaT-pretax-crude'!R7</f>
        <v>0</v>
      </c>
      <c r="T109">
        <f>'BFPaT-pretax-crude'!S7</f>
        <v>0</v>
      </c>
      <c r="U109">
        <f>'BFPaT-pretax-crude'!T7</f>
        <v>0</v>
      </c>
      <c r="V109">
        <f>'BFPaT-pretax-crude'!U7</f>
        <v>0</v>
      </c>
      <c r="W109">
        <f>'BFPaT-pretax-crude'!V7</f>
        <v>0</v>
      </c>
      <c r="X109">
        <f>'BFPaT-pretax-crude'!W7</f>
        <v>0</v>
      </c>
      <c r="Y109">
        <f>'BFPaT-pretax-crude'!X7</f>
        <v>0</v>
      </c>
      <c r="Z109">
        <f>'BFPaT-pretax-crude'!Y7</f>
        <v>0</v>
      </c>
      <c r="AA109">
        <f>'BFPaT-pretax-crude'!Z7</f>
        <v>0</v>
      </c>
      <c r="AB109">
        <f>'BFPaT-pretax-crude'!AA7</f>
        <v>0</v>
      </c>
      <c r="AC109">
        <f>'BFPaT-pretax-crude'!AB7</f>
        <v>0</v>
      </c>
      <c r="AD109">
        <f>'BFPaT-pretax-crude'!AC7</f>
        <v>0</v>
      </c>
      <c r="AE109">
        <f>'BFPaT-pretax-crude'!AD7</f>
        <v>0</v>
      </c>
      <c r="AF109">
        <f>'BFPaT-pretax-crude'!AE7</f>
        <v>0</v>
      </c>
    </row>
    <row r="110" spans="1:32">
      <c r="A110" t="s">
        <v>10</v>
      </c>
      <c r="B110" t="e">
        <f>'BFPaT-pretax-crude'!#REF!</f>
        <v>#REF!</v>
      </c>
      <c r="C110">
        <f>'BFPaT-pretax-crude'!B8</f>
        <v>0</v>
      </c>
      <c r="D110">
        <f>'BFPaT-pretax-crude'!C8</f>
        <v>0</v>
      </c>
      <c r="E110">
        <f>'BFPaT-pretax-crude'!D8</f>
        <v>0</v>
      </c>
      <c r="F110">
        <f>'BFPaT-pretax-crude'!E8</f>
        <v>0</v>
      </c>
      <c r="G110">
        <f>'BFPaT-pretax-crude'!F8</f>
        <v>0</v>
      </c>
      <c r="H110">
        <f>'BFPaT-pretax-crude'!G8</f>
        <v>0</v>
      </c>
      <c r="I110">
        <f>'BFPaT-pretax-crude'!H8</f>
        <v>0</v>
      </c>
      <c r="J110">
        <f>'BFPaT-pretax-crude'!I8</f>
        <v>0</v>
      </c>
      <c r="K110">
        <f>'BFPaT-pretax-crude'!J8</f>
        <v>0</v>
      </c>
      <c r="L110">
        <f>'BFPaT-pretax-crude'!K8</f>
        <v>0</v>
      </c>
      <c r="M110">
        <f>'BFPaT-pretax-crude'!L8</f>
        <v>0</v>
      </c>
      <c r="N110">
        <f>'BFPaT-pretax-crude'!M8</f>
        <v>0</v>
      </c>
      <c r="O110">
        <f>'BFPaT-pretax-crude'!N8</f>
        <v>0</v>
      </c>
      <c r="P110">
        <f>'BFPaT-pretax-crude'!O8</f>
        <v>0</v>
      </c>
      <c r="Q110">
        <f>'BFPaT-pretax-crude'!P8</f>
        <v>0</v>
      </c>
      <c r="R110">
        <f>'BFPaT-pretax-crude'!Q8</f>
        <v>0</v>
      </c>
      <c r="S110">
        <f>'BFPaT-pretax-crude'!R8</f>
        <v>0</v>
      </c>
      <c r="T110">
        <f>'BFPaT-pretax-crude'!S8</f>
        <v>0</v>
      </c>
      <c r="U110">
        <f>'BFPaT-pretax-crude'!T8</f>
        <v>0</v>
      </c>
      <c r="V110">
        <f>'BFPaT-pretax-crude'!U8</f>
        <v>0</v>
      </c>
      <c r="W110">
        <f>'BFPaT-pretax-crude'!V8</f>
        <v>0</v>
      </c>
      <c r="X110">
        <f>'BFPaT-pretax-crude'!W8</f>
        <v>0</v>
      </c>
      <c r="Y110">
        <f>'BFPaT-pretax-crude'!X8</f>
        <v>0</v>
      </c>
      <c r="Z110">
        <f>'BFPaT-pretax-crude'!Y8</f>
        <v>0</v>
      </c>
      <c r="AA110">
        <f>'BFPaT-pretax-crude'!Z8</f>
        <v>0</v>
      </c>
      <c r="AB110">
        <f>'BFPaT-pretax-crude'!AA8</f>
        <v>0</v>
      </c>
      <c r="AC110">
        <f>'BFPaT-pretax-crude'!AB8</f>
        <v>0</v>
      </c>
      <c r="AD110">
        <f>'BFPaT-pretax-crude'!AC8</f>
        <v>0</v>
      </c>
      <c r="AE110">
        <f>'BFPaT-pretax-crude'!AD8</f>
        <v>0</v>
      </c>
      <c r="AF110">
        <f>'BFPaT-pretax-crude'!AE8</f>
        <v>0</v>
      </c>
    </row>
    <row r="111" spans="1:32">
      <c r="A111" t="s">
        <v>11</v>
      </c>
      <c r="B111" t="e">
        <f>'BFPaT-pretax-crude'!#REF!</f>
        <v>#REF!</v>
      </c>
      <c r="C111">
        <f>'BFPaT-pretax-crude'!B9</f>
        <v>0</v>
      </c>
      <c r="D111">
        <f>'BFPaT-pretax-crude'!C9</f>
        <v>0</v>
      </c>
      <c r="E111">
        <f>'BFPaT-pretax-crude'!D9</f>
        <v>0</v>
      </c>
      <c r="F111">
        <f>'BFPaT-pretax-crude'!E9</f>
        <v>0</v>
      </c>
      <c r="G111">
        <f>'BFPaT-pretax-crude'!F9</f>
        <v>0</v>
      </c>
      <c r="H111">
        <f>'BFPaT-pretax-crude'!G9</f>
        <v>0</v>
      </c>
      <c r="I111">
        <f>'BFPaT-pretax-crude'!H9</f>
        <v>0</v>
      </c>
      <c r="J111">
        <f>'BFPaT-pretax-crude'!I9</f>
        <v>0</v>
      </c>
      <c r="K111">
        <f>'BFPaT-pretax-crude'!J9</f>
        <v>0</v>
      </c>
      <c r="L111">
        <f>'BFPaT-pretax-crude'!K9</f>
        <v>0</v>
      </c>
      <c r="M111">
        <f>'BFPaT-pretax-crude'!L9</f>
        <v>0</v>
      </c>
      <c r="N111">
        <f>'BFPaT-pretax-crude'!M9</f>
        <v>0</v>
      </c>
      <c r="O111">
        <f>'BFPaT-pretax-crude'!N9</f>
        <v>0</v>
      </c>
      <c r="P111">
        <f>'BFPaT-pretax-crude'!O9</f>
        <v>0</v>
      </c>
      <c r="Q111">
        <f>'BFPaT-pretax-crude'!P9</f>
        <v>0</v>
      </c>
      <c r="R111">
        <f>'BFPaT-pretax-crude'!Q9</f>
        <v>0</v>
      </c>
      <c r="S111">
        <f>'BFPaT-pretax-crude'!R9</f>
        <v>0</v>
      </c>
      <c r="T111">
        <f>'BFPaT-pretax-crude'!S9</f>
        <v>0</v>
      </c>
      <c r="U111">
        <f>'BFPaT-pretax-crude'!T9</f>
        <v>0</v>
      </c>
      <c r="V111">
        <f>'BFPaT-pretax-crude'!U9</f>
        <v>0</v>
      </c>
      <c r="W111">
        <f>'BFPaT-pretax-crude'!V9</f>
        <v>0</v>
      </c>
      <c r="X111">
        <f>'BFPaT-pretax-crude'!W9</f>
        <v>0</v>
      </c>
      <c r="Y111">
        <f>'BFPaT-pretax-crude'!X9</f>
        <v>0</v>
      </c>
      <c r="Z111">
        <f>'BFPaT-pretax-crude'!Y9</f>
        <v>0</v>
      </c>
      <c r="AA111">
        <f>'BFPaT-pretax-crude'!Z9</f>
        <v>0</v>
      </c>
      <c r="AB111">
        <f>'BFPaT-pretax-crude'!AA9</f>
        <v>0</v>
      </c>
      <c r="AC111">
        <f>'BFPaT-pretax-crude'!AB9</f>
        <v>0</v>
      </c>
      <c r="AD111">
        <f>'BFPaT-pretax-crude'!AC9</f>
        <v>0</v>
      </c>
      <c r="AE111">
        <f>'BFPaT-pretax-crude'!AD9</f>
        <v>0</v>
      </c>
      <c r="AF111">
        <f>'BFPaT-pretax-crude'!AE9</f>
        <v>0</v>
      </c>
    </row>
    <row r="112" spans="1:32" s="5" customFormat="1">
      <c r="A112" s="6" t="s">
        <v>27</v>
      </c>
    </row>
    <row r="113" spans="1:32">
      <c r="A113" t="s">
        <v>18</v>
      </c>
      <c r="B113">
        <f t="shared" ref="B113:AF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2">
      <c r="A114" t="s">
        <v>4</v>
      </c>
      <c r="B114" t="e">
        <f>'BFPaT-pretax-heavyfueloil'!#REF!</f>
        <v>#REF!</v>
      </c>
      <c r="C114">
        <f>'BFPaT-pretax-heavyfueloil'!B2</f>
        <v>9.6915047858454263E-6</v>
      </c>
      <c r="D114">
        <f>'BFPaT-pretax-heavyfueloil'!C2</f>
        <v>9.9344674687044947E-6</v>
      </c>
      <c r="E114">
        <f>'BFPaT-pretax-heavyfueloil'!D2</f>
        <v>1.0183521142236992E-5</v>
      </c>
      <c r="F114">
        <f>'BFPaT-pretax-heavyfueloil'!E2</f>
        <v>1.0438818505478619E-5</v>
      </c>
      <c r="G114">
        <f>'BFPaT-pretax-heavyfueloil'!F2</f>
        <v>1.0700516085577242E-5</v>
      </c>
      <c r="H114">
        <f>'BFPaT-pretax-heavyfueloil'!G2</f>
        <v>1.0968774333762348E-5</v>
      </c>
      <c r="I114">
        <f>'BFPaT-pretax-heavyfueloil'!H2</f>
        <v>1.1243757723720413E-5</v>
      </c>
      <c r="J114">
        <f>'BFPaT-pretax-heavyfueloil'!I2</f>
        <v>1.1525634852436516E-5</v>
      </c>
      <c r="K114">
        <f>'BFPaT-pretax-heavyfueloil'!J2</f>
        <v>1.1814578543564011E-5</v>
      </c>
      <c r="L114">
        <f>'BFPaT-pretax-heavyfueloil'!K2</f>
        <v>1.211076595338564E-5</v>
      </c>
      <c r="M114">
        <f>'BFPaT-pretax-heavyfueloil'!L2</f>
        <v>1.2414378679431067E-5</v>
      </c>
      <c r="N114">
        <f>'BFPaT-pretax-heavyfueloil'!M2</f>
        <v>1.2725602871817397E-5</v>
      </c>
      <c r="O114">
        <f>'BFPaT-pretax-heavyfueloil'!N2</f>
        <v>1.3044629347380975E-5</v>
      </c>
      <c r="P114">
        <f>'BFPaT-pretax-heavyfueloil'!O2</f>
        <v>1.3371653706670432E-5</v>
      </c>
      <c r="Q114">
        <f>'BFPaT-pretax-heavyfueloil'!P2</f>
        <v>1.3706876453872701E-5</v>
      </c>
      <c r="R114">
        <f>'BFPaT-pretax-heavyfueloil'!Q2</f>
        <v>1.4050503119745538E-5</v>
      </c>
      <c r="S114">
        <f>'BFPaT-pretax-heavyfueloil'!R2</f>
        <v>1.4402744387631915E-5</v>
      </c>
      <c r="T114">
        <f>'BFPaT-pretax-heavyfueloil'!S2</f>
        <v>1.476381622263356E-5</v>
      </c>
      <c r="U114">
        <f>'BFPaT-pretax-heavyfueloil'!T2</f>
        <v>1.5133940004022826E-5</v>
      </c>
      <c r="V114">
        <f>'BFPaT-pretax-heavyfueloil'!U2</f>
        <v>1.5513342660974081E-5</v>
      </c>
      <c r="W114">
        <f>'BFPaT-pretax-heavyfueloil'!V2</f>
        <v>1.5902256811697838E-5</v>
      </c>
      <c r="X114">
        <f>'BFPaT-pretax-heavyfueloil'!W2</f>
        <v>1.6300920906062927E-5</v>
      </c>
      <c r="Y114">
        <f>'BFPaT-pretax-heavyfueloil'!X2</f>
        <v>1.6709579371794164E-5</v>
      </c>
      <c r="Z114">
        <f>'BFPaT-pretax-heavyfueloil'!Y2</f>
        <v>1.712848276433513E-5</v>
      </c>
      <c r="AA114">
        <f>'BFPaT-pretax-heavyfueloil'!Z2</f>
        <v>1.7557887920467974E-5</v>
      </c>
      <c r="AB114">
        <f>'BFPaT-pretax-heavyfueloil'!AA2</f>
        <v>1.7998058115784408E-5</v>
      </c>
      <c r="AC114">
        <f>'BFPaT-pretax-heavyfueloil'!AB2</f>
        <v>1.8449263226104429E-5</v>
      </c>
      <c r="AD114">
        <f>'BFPaT-pretax-heavyfueloil'!AC2</f>
        <v>1.8911779892941781E-5</v>
      </c>
      <c r="AE114">
        <f>'BFPaT-pretax-heavyfueloil'!AD2</f>
        <v>1.9385891693117556E-5</v>
      </c>
      <c r="AF114">
        <f>'BFPaT-pretax-heavyfueloil'!AE2</f>
        <v>1.9871889312625958E-5</v>
      </c>
    </row>
    <row r="115" spans="1:32">
      <c r="A115" t="s">
        <v>5</v>
      </c>
      <c r="B115" t="e">
        <f>'BFPaT-pretax-heavyfueloil'!#REF!</f>
        <v>#REF!</v>
      </c>
      <c r="C115">
        <f>'BFPaT-pretax-heavyfueloil'!B3</f>
        <v>9.6915047858454263E-6</v>
      </c>
      <c r="D115">
        <f>'BFPaT-pretax-heavyfueloil'!C3</f>
        <v>9.9344674687044947E-6</v>
      </c>
      <c r="E115">
        <f>'BFPaT-pretax-heavyfueloil'!D3</f>
        <v>1.0183521142236992E-5</v>
      </c>
      <c r="F115">
        <f>'BFPaT-pretax-heavyfueloil'!E3</f>
        <v>1.0438818505478619E-5</v>
      </c>
      <c r="G115">
        <f>'BFPaT-pretax-heavyfueloil'!F3</f>
        <v>1.0700516085577242E-5</v>
      </c>
      <c r="H115">
        <f>'BFPaT-pretax-heavyfueloil'!G3</f>
        <v>1.0968774333762348E-5</v>
      </c>
      <c r="I115">
        <f>'BFPaT-pretax-heavyfueloil'!H3</f>
        <v>1.1243757723720413E-5</v>
      </c>
      <c r="J115">
        <f>'BFPaT-pretax-heavyfueloil'!I3</f>
        <v>1.1525634852436516E-5</v>
      </c>
      <c r="K115">
        <f>'BFPaT-pretax-heavyfueloil'!J3</f>
        <v>1.1814578543564011E-5</v>
      </c>
      <c r="L115">
        <f>'BFPaT-pretax-heavyfueloil'!K3</f>
        <v>1.211076595338564E-5</v>
      </c>
      <c r="M115">
        <f>'BFPaT-pretax-heavyfueloil'!L3</f>
        <v>1.2414378679431067E-5</v>
      </c>
      <c r="N115">
        <f>'BFPaT-pretax-heavyfueloil'!M3</f>
        <v>1.2725602871817397E-5</v>
      </c>
      <c r="O115">
        <f>'BFPaT-pretax-heavyfueloil'!N3</f>
        <v>1.3044629347380975E-5</v>
      </c>
      <c r="P115">
        <f>'BFPaT-pretax-heavyfueloil'!O3</f>
        <v>1.3371653706670432E-5</v>
      </c>
      <c r="Q115">
        <f>'BFPaT-pretax-heavyfueloil'!P3</f>
        <v>1.3706876453872701E-5</v>
      </c>
      <c r="R115">
        <f>'BFPaT-pretax-heavyfueloil'!Q3</f>
        <v>1.4050503119745538E-5</v>
      </c>
      <c r="S115">
        <f>'BFPaT-pretax-heavyfueloil'!R3</f>
        <v>1.4402744387631915E-5</v>
      </c>
      <c r="T115">
        <f>'BFPaT-pretax-heavyfueloil'!S3</f>
        <v>1.476381622263356E-5</v>
      </c>
      <c r="U115">
        <f>'BFPaT-pretax-heavyfueloil'!T3</f>
        <v>1.5133940004022826E-5</v>
      </c>
      <c r="V115">
        <f>'BFPaT-pretax-heavyfueloil'!U3</f>
        <v>1.5513342660974081E-5</v>
      </c>
      <c r="W115">
        <f>'BFPaT-pretax-heavyfueloil'!V3</f>
        <v>1.5902256811697838E-5</v>
      </c>
      <c r="X115">
        <f>'BFPaT-pretax-heavyfueloil'!W3</f>
        <v>1.6300920906062927E-5</v>
      </c>
      <c r="Y115">
        <f>'BFPaT-pretax-heavyfueloil'!X3</f>
        <v>1.6709579371794164E-5</v>
      </c>
      <c r="Z115">
        <f>'BFPaT-pretax-heavyfueloil'!Y3</f>
        <v>1.712848276433513E-5</v>
      </c>
      <c r="AA115">
        <f>'BFPaT-pretax-heavyfueloil'!Z3</f>
        <v>1.7557887920467974E-5</v>
      </c>
      <c r="AB115">
        <f>'BFPaT-pretax-heavyfueloil'!AA3</f>
        <v>1.7998058115784408E-5</v>
      </c>
      <c r="AC115">
        <f>'BFPaT-pretax-heavyfueloil'!AB3</f>
        <v>1.8449263226104429E-5</v>
      </c>
      <c r="AD115">
        <f>'BFPaT-pretax-heavyfueloil'!AC3</f>
        <v>1.8911779892941781E-5</v>
      </c>
      <c r="AE115">
        <f>'BFPaT-pretax-heavyfueloil'!AD3</f>
        <v>1.9385891693117556E-5</v>
      </c>
      <c r="AF115">
        <f>'BFPaT-pretax-heavyfueloil'!AE3</f>
        <v>1.9871889312625958E-5</v>
      </c>
    </row>
    <row r="116" spans="1:32">
      <c r="A116" t="s">
        <v>6</v>
      </c>
      <c r="B116" t="e">
        <f>'BFPaT-pretax-heavyfueloil'!#REF!</f>
        <v>#REF!</v>
      </c>
      <c r="C116">
        <f>'BFPaT-pretax-heavyfueloil'!B4</f>
        <v>9.6915047858454263E-6</v>
      </c>
      <c r="D116">
        <f>'BFPaT-pretax-heavyfueloil'!C4</f>
        <v>9.9344674687044947E-6</v>
      </c>
      <c r="E116">
        <f>'BFPaT-pretax-heavyfueloil'!D4</f>
        <v>1.0183521142236992E-5</v>
      </c>
      <c r="F116">
        <f>'BFPaT-pretax-heavyfueloil'!E4</f>
        <v>1.0438818505478619E-5</v>
      </c>
      <c r="G116">
        <f>'BFPaT-pretax-heavyfueloil'!F4</f>
        <v>1.0700516085577242E-5</v>
      </c>
      <c r="H116">
        <f>'BFPaT-pretax-heavyfueloil'!G4</f>
        <v>1.0968774333762348E-5</v>
      </c>
      <c r="I116">
        <f>'BFPaT-pretax-heavyfueloil'!H4</f>
        <v>1.1243757723720413E-5</v>
      </c>
      <c r="J116">
        <f>'BFPaT-pretax-heavyfueloil'!I4</f>
        <v>1.1525634852436516E-5</v>
      </c>
      <c r="K116">
        <f>'BFPaT-pretax-heavyfueloil'!J4</f>
        <v>1.1814578543564011E-5</v>
      </c>
      <c r="L116">
        <f>'BFPaT-pretax-heavyfueloil'!K4</f>
        <v>1.211076595338564E-5</v>
      </c>
      <c r="M116">
        <f>'BFPaT-pretax-heavyfueloil'!L4</f>
        <v>1.2414378679431067E-5</v>
      </c>
      <c r="N116">
        <f>'BFPaT-pretax-heavyfueloil'!M4</f>
        <v>1.2725602871817397E-5</v>
      </c>
      <c r="O116">
        <f>'BFPaT-pretax-heavyfueloil'!N4</f>
        <v>1.3044629347380975E-5</v>
      </c>
      <c r="P116">
        <f>'BFPaT-pretax-heavyfueloil'!O4</f>
        <v>1.3371653706670432E-5</v>
      </c>
      <c r="Q116">
        <f>'BFPaT-pretax-heavyfueloil'!P4</f>
        <v>1.3706876453872701E-5</v>
      </c>
      <c r="R116">
        <f>'BFPaT-pretax-heavyfueloil'!Q4</f>
        <v>1.4050503119745538E-5</v>
      </c>
      <c r="S116">
        <f>'BFPaT-pretax-heavyfueloil'!R4</f>
        <v>1.4402744387631915E-5</v>
      </c>
      <c r="T116">
        <f>'BFPaT-pretax-heavyfueloil'!S4</f>
        <v>1.476381622263356E-5</v>
      </c>
      <c r="U116">
        <f>'BFPaT-pretax-heavyfueloil'!T4</f>
        <v>1.5133940004022826E-5</v>
      </c>
      <c r="V116">
        <f>'BFPaT-pretax-heavyfueloil'!U4</f>
        <v>1.5513342660974081E-5</v>
      </c>
      <c r="W116">
        <f>'BFPaT-pretax-heavyfueloil'!V4</f>
        <v>1.5902256811697838E-5</v>
      </c>
      <c r="X116">
        <f>'BFPaT-pretax-heavyfueloil'!W4</f>
        <v>1.6300920906062927E-5</v>
      </c>
      <c r="Y116">
        <f>'BFPaT-pretax-heavyfueloil'!X4</f>
        <v>1.6709579371794164E-5</v>
      </c>
      <c r="Z116">
        <f>'BFPaT-pretax-heavyfueloil'!Y4</f>
        <v>1.712848276433513E-5</v>
      </c>
      <c r="AA116">
        <f>'BFPaT-pretax-heavyfueloil'!Z4</f>
        <v>1.7557887920467974E-5</v>
      </c>
      <c r="AB116">
        <f>'BFPaT-pretax-heavyfueloil'!AA4</f>
        <v>1.7998058115784408E-5</v>
      </c>
      <c r="AC116">
        <f>'BFPaT-pretax-heavyfueloil'!AB4</f>
        <v>1.8449263226104429E-5</v>
      </c>
      <c r="AD116">
        <f>'BFPaT-pretax-heavyfueloil'!AC4</f>
        <v>1.8911779892941781E-5</v>
      </c>
      <c r="AE116">
        <f>'BFPaT-pretax-heavyfueloil'!AD4</f>
        <v>1.9385891693117556E-5</v>
      </c>
      <c r="AF116">
        <f>'BFPaT-pretax-heavyfueloil'!AE4</f>
        <v>1.9871889312625958E-5</v>
      </c>
    </row>
    <row r="117" spans="1:32">
      <c r="A117" t="s">
        <v>7</v>
      </c>
      <c r="B117" t="e">
        <f>'BFPaT-pretax-heavyfueloil'!#REF!</f>
        <v>#REF!</v>
      </c>
      <c r="C117">
        <f>'BFPaT-pretax-heavyfueloil'!B5</f>
        <v>9.6915047858454263E-6</v>
      </c>
      <c r="D117">
        <f>'BFPaT-pretax-heavyfueloil'!C5</f>
        <v>9.9344674687044947E-6</v>
      </c>
      <c r="E117">
        <f>'BFPaT-pretax-heavyfueloil'!D5</f>
        <v>1.0183521142236992E-5</v>
      </c>
      <c r="F117">
        <f>'BFPaT-pretax-heavyfueloil'!E5</f>
        <v>1.0438818505478619E-5</v>
      </c>
      <c r="G117">
        <f>'BFPaT-pretax-heavyfueloil'!F5</f>
        <v>1.0700516085577242E-5</v>
      </c>
      <c r="H117">
        <f>'BFPaT-pretax-heavyfueloil'!G5</f>
        <v>1.0968774333762348E-5</v>
      </c>
      <c r="I117">
        <f>'BFPaT-pretax-heavyfueloil'!H5</f>
        <v>1.1243757723720413E-5</v>
      </c>
      <c r="J117">
        <f>'BFPaT-pretax-heavyfueloil'!I5</f>
        <v>1.1525634852436516E-5</v>
      </c>
      <c r="K117">
        <f>'BFPaT-pretax-heavyfueloil'!J5</f>
        <v>1.1814578543564011E-5</v>
      </c>
      <c r="L117">
        <f>'BFPaT-pretax-heavyfueloil'!K5</f>
        <v>1.211076595338564E-5</v>
      </c>
      <c r="M117">
        <f>'BFPaT-pretax-heavyfueloil'!L5</f>
        <v>1.2414378679431067E-5</v>
      </c>
      <c r="N117">
        <f>'BFPaT-pretax-heavyfueloil'!M5</f>
        <v>1.2725602871817397E-5</v>
      </c>
      <c r="O117">
        <f>'BFPaT-pretax-heavyfueloil'!N5</f>
        <v>1.3044629347380975E-5</v>
      </c>
      <c r="P117">
        <f>'BFPaT-pretax-heavyfueloil'!O5</f>
        <v>1.3371653706670432E-5</v>
      </c>
      <c r="Q117">
        <f>'BFPaT-pretax-heavyfueloil'!P5</f>
        <v>1.3706876453872701E-5</v>
      </c>
      <c r="R117">
        <f>'BFPaT-pretax-heavyfueloil'!Q5</f>
        <v>1.4050503119745538E-5</v>
      </c>
      <c r="S117">
        <f>'BFPaT-pretax-heavyfueloil'!R5</f>
        <v>1.4402744387631915E-5</v>
      </c>
      <c r="T117">
        <f>'BFPaT-pretax-heavyfueloil'!S5</f>
        <v>1.476381622263356E-5</v>
      </c>
      <c r="U117">
        <f>'BFPaT-pretax-heavyfueloil'!T5</f>
        <v>1.5133940004022826E-5</v>
      </c>
      <c r="V117">
        <f>'BFPaT-pretax-heavyfueloil'!U5</f>
        <v>1.5513342660974081E-5</v>
      </c>
      <c r="W117">
        <f>'BFPaT-pretax-heavyfueloil'!V5</f>
        <v>1.5902256811697838E-5</v>
      </c>
      <c r="X117">
        <f>'BFPaT-pretax-heavyfueloil'!W5</f>
        <v>1.6300920906062927E-5</v>
      </c>
      <c r="Y117">
        <f>'BFPaT-pretax-heavyfueloil'!X5</f>
        <v>1.6709579371794164E-5</v>
      </c>
      <c r="Z117">
        <f>'BFPaT-pretax-heavyfueloil'!Y5</f>
        <v>1.712848276433513E-5</v>
      </c>
      <c r="AA117">
        <f>'BFPaT-pretax-heavyfueloil'!Z5</f>
        <v>1.7557887920467974E-5</v>
      </c>
      <c r="AB117">
        <f>'BFPaT-pretax-heavyfueloil'!AA5</f>
        <v>1.7998058115784408E-5</v>
      </c>
      <c r="AC117">
        <f>'BFPaT-pretax-heavyfueloil'!AB5</f>
        <v>1.8449263226104429E-5</v>
      </c>
      <c r="AD117">
        <f>'BFPaT-pretax-heavyfueloil'!AC5</f>
        <v>1.8911779892941781E-5</v>
      </c>
      <c r="AE117">
        <f>'BFPaT-pretax-heavyfueloil'!AD5</f>
        <v>1.9385891693117556E-5</v>
      </c>
      <c r="AF117">
        <f>'BFPaT-pretax-heavyfueloil'!AE5</f>
        <v>1.9871889312625958E-5</v>
      </c>
    </row>
    <row r="118" spans="1:32">
      <c r="A118" t="s">
        <v>8</v>
      </c>
      <c r="B118" t="e">
        <f>'BFPaT-pretax-heavyfueloil'!#REF!</f>
        <v>#REF!</v>
      </c>
      <c r="C118">
        <f>'BFPaT-pretax-heavyfueloil'!B6</f>
        <v>9.6915047858454263E-6</v>
      </c>
      <c r="D118">
        <f>'BFPaT-pretax-heavyfueloil'!C6</f>
        <v>1.0096622711866106E-5</v>
      </c>
      <c r="E118">
        <f>'BFPaT-pretax-heavyfueloil'!D6</f>
        <v>1.0518675111697601E-5</v>
      </c>
      <c r="F118">
        <f>'BFPaT-pretax-heavyfueloil'!E6</f>
        <v>1.0958369869106169E-5</v>
      </c>
      <c r="G118">
        <f>'BFPaT-pretax-heavyfueloil'!F6</f>
        <v>1.1416444458350932E-5</v>
      </c>
      <c r="H118">
        <f>'BFPaT-pretax-heavyfueloil'!G6</f>
        <v>1.1893667181106256E-5</v>
      </c>
      <c r="I118">
        <f>'BFPaT-pretax-heavyfueloil'!H6</f>
        <v>1.2390838455089141E-5</v>
      </c>
      <c r="J118">
        <f>'BFPaT-pretax-heavyfueloil'!I6</f>
        <v>1.2908792156552965E-5</v>
      </c>
      <c r="K118">
        <f>'BFPaT-pretax-heavyfueloil'!J6</f>
        <v>1.3448397018899279E-5</v>
      </c>
      <c r="L118">
        <f>'BFPaT-pretax-heavyfueloil'!K6</f>
        <v>1.4010558089753449E-5</v>
      </c>
      <c r="M118">
        <f>'BFPaT-pretax-heavyfueloil'!L6</f>
        <v>1.459621824894802E-5</v>
      </c>
      <c r="N118">
        <f>'BFPaT-pretax-heavyfueloil'!M6</f>
        <v>1.5206359789959827E-5</v>
      </c>
      <c r="O118">
        <f>'BFPaT-pretax-heavyfueloil'!N6</f>
        <v>1.5842006067453298E-5</v>
      </c>
      <c r="P118">
        <f>'BFPaT-pretax-heavyfueloil'!O6</f>
        <v>1.650422321369328E-5</v>
      </c>
      <c r="Q118">
        <f>'BFPaT-pretax-heavyfueloil'!P6</f>
        <v>1.7194121926706248E-5</v>
      </c>
      <c r="R118">
        <f>'BFPaT-pretax-heavyfueloil'!Q6</f>
        <v>1.7912859333189023E-5</v>
      </c>
      <c r="S118">
        <f>'BFPaT-pretax-heavyfueloil'!R6</f>
        <v>1.8661640929289598E-5</v>
      </c>
      <c r="T118">
        <f>'BFPaT-pretax-heavyfueloil'!S6</f>
        <v>1.9441722602515221E-5</v>
      </c>
      <c r="U118">
        <f>'BFPaT-pretax-heavyfueloil'!T6</f>
        <v>2.0254412738158927E-5</v>
      </c>
      <c r="V118">
        <f>'BFPaT-pretax-heavyfueloil'!U6</f>
        <v>2.1101074413777549E-5</v>
      </c>
      <c r="W118">
        <f>'BFPaT-pretax-heavyfueloil'!V6</f>
        <v>2.1983127685401856E-5</v>
      </c>
      <c r="X118">
        <f>'BFPaT-pretax-heavyfueloil'!W6</f>
        <v>2.2902051969313346E-5</v>
      </c>
      <c r="Y118">
        <f>'BFPaT-pretax-heavyfueloil'!X6</f>
        <v>2.3859388523382506E-5</v>
      </c>
      <c r="Z118">
        <f>'BFPaT-pretax-heavyfueloil'!Y6</f>
        <v>2.4856743032130358E-5</v>
      </c>
      <c r="AA118">
        <f>'BFPaT-pretax-heavyfueloil'!Z6</f>
        <v>2.5895788299849037E-5</v>
      </c>
      <c r="AB118">
        <f>'BFPaT-pretax-heavyfueloil'!AA6</f>
        <v>2.6978267056298443E-5</v>
      </c>
      <c r="AC118">
        <f>'BFPaT-pretax-heavyfueloil'!AB6</f>
        <v>2.8105994879684772E-5</v>
      </c>
      <c r="AD118">
        <f>'BFPaT-pretax-heavyfueloil'!AC6</f>
        <v>2.9280863241823487E-5</v>
      </c>
      <c r="AE118">
        <f>'BFPaT-pretax-heavyfueloil'!AD6</f>
        <v>3.0504842680594193E-5</v>
      </c>
      <c r="AF118">
        <f>'BFPaT-pretax-heavyfueloil'!AE6</f>
        <v>3.1779986105008381E-5</v>
      </c>
    </row>
    <row r="119" spans="1:32">
      <c r="A119" t="s">
        <v>9</v>
      </c>
      <c r="B119" t="e">
        <f>'BFPaT-pretax-heavyfueloil'!#REF!</f>
        <v>#REF!</v>
      </c>
      <c r="C119">
        <f>'BFPaT-pretax-heavyfueloil'!B7</f>
        <v>0</v>
      </c>
      <c r="D119">
        <f>'BFPaT-pretax-heavyfueloil'!C7</f>
        <v>0</v>
      </c>
      <c r="E119">
        <f>'BFPaT-pretax-heavyfueloil'!D7</f>
        <v>0</v>
      </c>
      <c r="F119">
        <f>'BFPaT-pretax-heavyfueloil'!E7</f>
        <v>0</v>
      </c>
      <c r="G119">
        <f>'BFPaT-pretax-heavyfueloil'!F7</f>
        <v>0</v>
      </c>
      <c r="H119">
        <f>'BFPaT-pretax-heavyfueloil'!G7</f>
        <v>0</v>
      </c>
      <c r="I119">
        <f>'BFPaT-pretax-heavyfueloil'!H7</f>
        <v>0</v>
      </c>
      <c r="J119">
        <f>'BFPaT-pretax-heavyfueloil'!I7</f>
        <v>0</v>
      </c>
      <c r="K119">
        <f>'BFPaT-pretax-heavyfueloil'!J7</f>
        <v>0</v>
      </c>
      <c r="L119">
        <f>'BFPaT-pretax-heavyfueloil'!K7</f>
        <v>0</v>
      </c>
      <c r="M119">
        <f>'BFPaT-pretax-heavyfueloil'!L7</f>
        <v>0</v>
      </c>
      <c r="N119">
        <f>'BFPaT-pretax-heavyfueloil'!M7</f>
        <v>0</v>
      </c>
      <c r="O119">
        <f>'BFPaT-pretax-heavyfueloil'!N7</f>
        <v>0</v>
      </c>
      <c r="P119">
        <f>'BFPaT-pretax-heavyfueloil'!O7</f>
        <v>0</v>
      </c>
      <c r="Q119">
        <f>'BFPaT-pretax-heavyfueloil'!P7</f>
        <v>0</v>
      </c>
      <c r="R119">
        <f>'BFPaT-pretax-heavyfueloil'!Q7</f>
        <v>0</v>
      </c>
      <c r="S119">
        <f>'BFPaT-pretax-heavyfueloil'!R7</f>
        <v>0</v>
      </c>
      <c r="T119">
        <f>'BFPaT-pretax-heavyfueloil'!S7</f>
        <v>0</v>
      </c>
      <c r="U119">
        <f>'BFPaT-pretax-heavyfueloil'!T7</f>
        <v>0</v>
      </c>
      <c r="V119">
        <f>'BFPaT-pretax-heavyfueloil'!U7</f>
        <v>0</v>
      </c>
      <c r="W119">
        <f>'BFPaT-pretax-heavyfueloil'!V7</f>
        <v>0</v>
      </c>
      <c r="X119">
        <f>'BFPaT-pretax-heavyfueloil'!W7</f>
        <v>0</v>
      </c>
      <c r="Y119">
        <f>'BFPaT-pretax-heavyfueloil'!X7</f>
        <v>0</v>
      </c>
      <c r="Z119">
        <f>'BFPaT-pretax-heavyfueloil'!Y7</f>
        <v>0</v>
      </c>
      <c r="AA119">
        <f>'BFPaT-pretax-heavyfueloil'!Z7</f>
        <v>0</v>
      </c>
      <c r="AB119">
        <f>'BFPaT-pretax-heavyfueloil'!AA7</f>
        <v>0</v>
      </c>
      <c r="AC119">
        <f>'BFPaT-pretax-heavyfueloil'!AB7</f>
        <v>0</v>
      </c>
      <c r="AD119">
        <f>'BFPaT-pretax-heavyfueloil'!AC7</f>
        <v>0</v>
      </c>
      <c r="AE119">
        <f>'BFPaT-pretax-heavyfueloil'!AD7</f>
        <v>0</v>
      </c>
      <c r="AF119">
        <f>'BFPaT-pretax-heavyfueloil'!AE7</f>
        <v>0</v>
      </c>
    </row>
    <row r="120" spans="1:32">
      <c r="A120" t="s">
        <v>10</v>
      </c>
      <c r="B120" t="e">
        <f>'BFPaT-pretax-heavyfueloil'!#REF!</f>
        <v>#REF!</v>
      </c>
      <c r="C120">
        <f>'BFPaT-pretax-heavyfueloil'!B8</f>
        <v>0</v>
      </c>
      <c r="D120">
        <f>'BFPaT-pretax-heavyfueloil'!C8</f>
        <v>0</v>
      </c>
      <c r="E120">
        <f>'BFPaT-pretax-heavyfueloil'!D8</f>
        <v>0</v>
      </c>
      <c r="F120">
        <f>'BFPaT-pretax-heavyfueloil'!E8</f>
        <v>0</v>
      </c>
      <c r="G120">
        <f>'BFPaT-pretax-heavyfueloil'!F8</f>
        <v>0</v>
      </c>
      <c r="H120">
        <f>'BFPaT-pretax-heavyfueloil'!G8</f>
        <v>0</v>
      </c>
      <c r="I120">
        <f>'BFPaT-pretax-heavyfueloil'!H8</f>
        <v>0</v>
      </c>
      <c r="J120">
        <f>'BFPaT-pretax-heavyfueloil'!I8</f>
        <v>0</v>
      </c>
      <c r="K120">
        <f>'BFPaT-pretax-heavyfueloil'!J8</f>
        <v>0</v>
      </c>
      <c r="L120">
        <f>'BFPaT-pretax-heavyfueloil'!K8</f>
        <v>0</v>
      </c>
      <c r="M120">
        <f>'BFPaT-pretax-heavyfueloil'!L8</f>
        <v>0</v>
      </c>
      <c r="N120">
        <f>'BFPaT-pretax-heavyfueloil'!M8</f>
        <v>0</v>
      </c>
      <c r="O120">
        <f>'BFPaT-pretax-heavyfueloil'!N8</f>
        <v>0</v>
      </c>
      <c r="P120">
        <f>'BFPaT-pretax-heavyfueloil'!O8</f>
        <v>0</v>
      </c>
      <c r="Q120">
        <f>'BFPaT-pretax-heavyfueloil'!P8</f>
        <v>0</v>
      </c>
      <c r="R120">
        <f>'BFPaT-pretax-heavyfueloil'!Q8</f>
        <v>0</v>
      </c>
      <c r="S120">
        <f>'BFPaT-pretax-heavyfueloil'!R8</f>
        <v>0</v>
      </c>
      <c r="T120">
        <f>'BFPaT-pretax-heavyfueloil'!S8</f>
        <v>0</v>
      </c>
      <c r="U120">
        <f>'BFPaT-pretax-heavyfueloil'!T8</f>
        <v>0</v>
      </c>
      <c r="V120">
        <f>'BFPaT-pretax-heavyfueloil'!U8</f>
        <v>0</v>
      </c>
      <c r="W120">
        <f>'BFPaT-pretax-heavyfueloil'!V8</f>
        <v>0</v>
      </c>
      <c r="X120">
        <f>'BFPaT-pretax-heavyfueloil'!W8</f>
        <v>0</v>
      </c>
      <c r="Y120">
        <f>'BFPaT-pretax-heavyfueloil'!X8</f>
        <v>0</v>
      </c>
      <c r="Z120">
        <f>'BFPaT-pretax-heavyfueloil'!Y8</f>
        <v>0</v>
      </c>
      <c r="AA120">
        <f>'BFPaT-pretax-heavyfueloil'!Z8</f>
        <v>0</v>
      </c>
      <c r="AB120">
        <f>'BFPaT-pretax-heavyfueloil'!AA8</f>
        <v>0</v>
      </c>
      <c r="AC120">
        <f>'BFPaT-pretax-heavyfueloil'!AB8</f>
        <v>0</v>
      </c>
      <c r="AD120">
        <f>'BFPaT-pretax-heavyfueloil'!AC8</f>
        <v>0</v>
      </c>
      <c r="AE120">
        <f>'BFPaT-pretax-heavyfueloil'!AD8</f>
        <v>0</v>
      </c>
      <c r="AF120">
        <f>'BFPaT-pretax-heavyfueloil'!AE8</f>
        <v>0</v>
      </c>
    </row>
    <row r="121" spans="1:32">
      <c r="A121" t="s">
        <v>11</v>
      </c>
      <c r="B121" t="e">
        <f>'BFPaT-pretax-heavyfueloil'!#REF!</f>
        <v>#REF!</v>
      </c>
      <c r="C121">
        <f>'BFPaT-pretax-heavyfueloil'!B9</f>
        <v>0</v>
      </c>
      <c r="D121">
        <f>'BFPaT-pretax-heavyfueloil'!C9</f>
        <v>0</v>
      </c>
      <c r="E121">
        <f>'BFPaT-pretax-heavyfueloil'!D9</f>
        <v>0</v>
      </c>
      <c r="F121">
        <f>'BFPaT-pretax-heavyfueloil'!E9</f>
        <v>0</v>
      </c>
      <c r="G121">
        <f>'BFPaT-pretax-heavyfueloil'!F9</f>
        <v>0</v>
      </c>
      <c r="H121">
        <f>'BFPaT-pretax-heavyfueloil'!G9</f>
        <v>0</v>
      </c>
      <c r="I121">
        <f>'BFPaT-pretax-heavyfueloil'!H9</f>
        <v>0</v>
      </c>
      <c r="J121">
        <f>'BFPaT-pretax-heavyfueloil'!I9</f>
        <v>0</v>
      </c>
      <c r="K121">
        <f>'BFPaT-pretax-heavyfueloil'!J9</f>
        <v>0</v>
      </c>
      <c r="L121">
        <f>'BFPaT-pretax-heavyfueloil'!K9</f>
        <v>0</v>
      </c>
      <c r="M121">
        <f>'BFPaT-pretax-heavyfueloil'!L9</f>
        <v>0</v>
      </c>
      <c r="N121">
        <f>'BFPaT-pretax-heavyfueloil'!M9</f>
        <v>0</v>
      </c>
      <c r="O121">
        <f>'BFPaT-pretax-heavyfueloil'!N9</f>
        <v>0</v>
      </c>
      <c r="P121">
        <f>'BFPaT-pretax-heavyfueloil'!O9</f>
        <v>0</v>
      </c>
      <c r="Q121">
        <f>'BFPaT-pretax-heavyfueloil'!P9</f>
        <v>0</v>
      </c>
      <c r="R121">
        <f>'BFPaT-pretax-heavyfueloil'!Q9</f>
        <v>0</v>
      </c>
      <c r="S121">
        <f>'BFPaT-pretax-heavyfueloil'!R9</f>
        <v>0</v>
      </c>
      <c r="T121">
        <f>'BFPaT-pretax-heavyfueloil'!S9</f>
        <v>0</v>
      </c>
      <c r="U121">
        <f>'BFPaT-pretax-heavyfueloil'!T9</f>
        <v>0</v>
      </c>
      <c r="V121">
        <f>'BFPaT-pretax-heavyfueloil'!U9</f>
        <v>0</v>
      </c>
      <c r="W121">
        <f>'BFPaT-pretax-heavyfueloil'!V9</f>
        <v>0</v>
      </c>
      <c r="X121">
        <f>'BFPaT-pretax-heavyfueloil'!W9</f>
        <v>0</v>
      </c>
      <c r="Y121">
        <f>'BFPaT-pretax-heavyfueloil'!X9</f>
        <v>0</v>
      </c>
      <c r="Z121">
        <f>'BFPaT-pretax-heavyfueloil'!Y9</f>
        <v>0</v>
      </c>
      <c r="AA121">
        <f>'BFPaT-pretax-heavyfueloil'!Z9</f>
        <v>0</v>
      </c>
      <c r="AB121">
        <f>'BFPaT-pretax-heavyfueloil'!AA9</f>
        <v>0</v>
      </c>
      <c r="AC121">
        <f>'BFPaT-pretax-heavyfueloil'!AB9</f>
        <v>0</v>
      </c>
      <c r="AD121">
        <f>'BFPaT-pretax-heavyfueloil'!AC9</f>
        <v>0</v>
      </c>
      <c r="AE121">
        <f>'BFPaT-pretax-heavyfueloil'!AD9</f>
        <v>0</v>
      </c>
      <c r="AF121">
        <f>'BFPaT-pretax-heavyfueloil'!AE9</f>
        <v>0</v>
      </c>
    </row>
    <row r="122" spans="1:32" s="5" customFormat="1">
      <c r="A122" s="6" t="s">
        <v>28</v>
      </c>
    </row>
    <row r="123" spans="1:32">
      <c r="A123" t="s">
        <v>18</v>
      </c>
      <c r="B123">
        <f t="shared" ref="B123:AF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2">
      <c r="A124" t="s">
        <v>4</v>
      </c>
      <c r="B124" t="e">
        <f>'BFPaT-pretax-lpgpropbut'!#REF!</f>
        <v>#REF!</v>
      </c>
      <c r="C124">
        <f>'BFPaT-pretax-lpgpropbut'!B2</f>
        <v>1.1105364207922972E-5</v>
      </c>
      <c r="D124">
        <f>'BFPaT-pretax-lpgpropbut'!C2</f>
        <v>1.1206392123003553E-5</v>
      </c>
      <c r="E124">
        <f>'BFPaT-pretax-lpgpropbut'!D2</f>
        <v>1.1308339111014515E-5</v>
      </c>
      <c r="F124">
        <f>'BFPaT-pretax-lpgpropbut'!E2</f>
        <v>1.1411213532962325E-5</v>
      </c>
      <c r="G124">
        <f>'BFPaT-pretax-lpgpropbut'!F2</f>
        <v>1.1515023825915347E-5</v>
      </c>
      <c r="H124">
        <f>'BFPaT-pretax-lpgpropbut'!G2</f>
        <v>1.1619778503695791E-5</v>
      </c>
      <c r="I124">
        <f>'BFPaT-pretax-lpgpropbut'!H2</f>
        <v>1.1725486157577959E-5</v>
      </c>
      <c r="J124">
        <f>'BFPaT-pretax-lpgpropbut'!I2</f>
        <v>1.1832155456992846E-5</v>
      </c>
      <c r="K124">
        <f>'BFPaT-pretax-lpgpropbut'!J2</f>
        <v>1.1939795150239149E-5</v>
      </c>
      <c r="L124">
        <f>'BFPaT-pretax-lpgpropbut'!K2</f>
        <v>1.204841406520074E-5</v>
      </c>
      <c r="M124">
        <f>'BFPaT-pretax-lpgpropbut'!L2</f>
        <v>1.2158021110070675E-5</v>
      </c>
      <c r="N124">
        <f>'BFPaT-pretax-lpgpropbut'!M2</f>
        <v>1.2268625274081776E-5</v>
      </c>
      <c r="O124">
        <f>'BFPaT-pretax-lpgpropbut'!N2</f>
        <v>1.2380235628243876E-5</v>
      </c>
      <c r="P124">
        <f>'BFPaT-pretax-lpgpropbut'!O2</f>
        <v>1.2492861326087759E-5</v>
      </c>
      <c r="Q124">
        <f>'BFPaT-pretax-lpgpropbut'!P2</f>
        <v>1.2606511604415869E-5</v>
      </c>
      <c r="R124">
        <f>'BFPaT-pretax-lpgpropbut'!Q2</f>
        <v>1.2721195784059852E-5</v>
      </c>
      <c r="S124">
        <f>'BFPaT-pretax-lpgpropbut'!R2</f>
        <v>1.2836923270644986E-5</v>
      </c>
      <c r="T124">
        <f>'BFPaT-pretax-lpgpropbut'!S2</f>
        <v>1.2953703555361574E-5</v>
      </c>
      <c r="U124">
        <f>'BFPaT-pretax-lpgpropbut'!T2</f>
        <v>1.307154621574334E-5</v>
      </c>
      <c r="V124">
        <f>'BFPaT-pretax-lpgpropbut'!U2</f>
        <v>1.3190460916452917E-5</v>
      </c>
      <c r="W124">
        <f>'BFPaT-pretax-lpgpropbut'!V2</f>
        <v>1.3310457410074477E-5</v>
      </c>
      <c r="X124">
        <f>'BFPaT-pretax-lpgpropbut'!W2</f>
        <v>1.3431545537913572E-5</v>
      </c>
      <c r="Y124">
        <f>'BFPaT-pretax-lpgpropbut'!X2</f>
        <v>1.3553735230804255E-5</v>
      </c>
      <c r="Z124">
        <f>'BFPaT-pretax-lpgpropbut'!Y2</f>
        <v>1.3677036509923534E-5</v>
      </c>
      <c r="AA124">
        <f>'BFPaT-pretax-lpgpropbut'!Z2</f>
        <v>1.3801459487613248E-5</v>
      </c>
      <c r="AB124">
        <f>'BFPaT-pretax-lpgpropbut'!AA2</f>
        <v>1.3927014368209411E-5</v>
      </c>
      <c r="AC124">
        <f>'BFPaT-pretax-lpgpropbut'!AB2</f>
        <v>1.4053711448879099E-5</v>
      </c>
      <c r="AD124">
        <f>'BFPaT-pretax-lpgpropbut'!AC2</f>
        <v>1.4181561120464961E-5</v>
      </c>
      <c r="AE124">
        <f>'BFPaT-pretax-lpgpropbut'!AD2</f>
        <v>1.4310573868337402E-5</v>
      </c>
      <c r="AF124">
        <f>'BFPaT-pretax-lpgpropbut'!AE2</f>
        <v>1.4440760273254524E-5</v>
      </c>
    </row>
    <row r="125" spans="1:32">
      <c r="A125" t="s">
        <v>5</v>
      </c>
      <c r="B125" t="e">
        <f>'BFPaT-pretax-lpgpropbut'!#REF!</f>
        <v>#REF!</v>
      </c>
      <c r="C125">
        <f>'BFPaT-pretax-lpgpropbut'!B3</f>
        <v>0</v>
      </c>
      <c r="D125">
        <f>'BFPaT-pretax-lpgpropbut'!C3</f>
        <v>0</v>
      </c>
      <c r="E125">
        <f>'BFPaT-pretax-lpgpropbut'!D3</f>
        <v>0</v>
      </c>
      <c r="F125">
        <f>'BFPaT-pretax-lpgpropbut'!E3</f>
        <v>0</v>
      </c>
      <c r="G125">
        <f>'BFPaT-pretax-lpgpropbut'!F3</f>
        <v>0</v>
      </c>
      <c r="H125">
        <f>'BFPaT-pretax-lpgpropbut'!G3</f>
        <v>0</v>
      </c>
      <c r="I125">
        <f>'BFPaT-pretax-lpgpropbut'!H3</f>
        <v>0</v>
      </c>
      <c r="J125">
        <f>'BFPaT-pretax-lpgpropbut'!I3</f>
        <v>0</v>
      </c>
      <c r="K125">
        <f>'BFPaT-pretax-lpgpropbut'!J3</f>
        <v>0</v>
      </c>
      <c r="L125">
        <f>'BFPaT-pretax-lpgpropbut'!K3</f>
        <v>0</v>
      </c>
      <c r="M125">
        <f>'BFPaT-pretax-lpgpropbut'!L3</f>
        <v>0</v>
      </c>
      <c r="N125">
        <f>'BFPaT-pretax-lpgpropbut'!M3</f>
        <v>0</v>
      </c>
      <c r="O125">
        <f>'BFPaT-pretax-lpgpropbut'!N3</f>
        <v>0</v>
      </c>
      <c r="P125">
        <f>'BFPaT-pretax-lpgpropbut'!O3</f>
        <v>0</v>
      </c>
      <c r="Q125">
        <f>'BFPaT-pretax-lpgpropbut'!P3</f>
        <v>0</v>
      </c>
      <c r="R125">
        <f>'BFPaT-pretax-lpgpropbut'!Q3</f>
        <v>0</v>
      </c>
      <c r="S125">
        <f>'BFPaT-pretax-lpgpropbut'!R3</f>
        <v>0</v>
      </c>
      <c r="T125">
        <f>'BFPaT-pretax-lpgpropbut'!S3</f>
        <v>0</v>
      </c>
      <c r="U125">
        <f>'BFPaT-pretax-lpgpropbut'!T3</f>
        <v>0</v>
      </c>
      <c r="V125">
        <f>'BFPaT-pretax-lpgpropbut'!U3</f>
        <v>0</v>
      </c>
      <c r="W125">
        <f>'BFPaT-pretax-lpgpropbut'!V3</f>
        <v>0</v>
      </c>
      <c r="X125">
        <f>'BFPaT-pretax-lpgpropbut'!W3</f>
        <v>0</v>
      </c>
      <c r="Y125">
        <f>'BFPaT-pretax-lpgpropbut'!X3</f>
        <v>0</v>
      </c>
      <c r="Z125">
        <f>'BFPaT-pretax-lpgpropbut'!Y3</f>
        <v>0</v>
      </c>
      <c r="AA125">
        <f>'BFPaT-pretax-lpgpropbut'!Z3</f>
        <v>0</v>
      </c>
      <c r="AB125">
        <f>'BFPaT-pretax-lpgpropbut'!AA3</f>
        <v>0</v>
      </c>
      <c r="AC125">
        <f>'BFPaT-pretax-lpgpropbut'!AB3</f>
        <v>0</v>
      </c>
      <c r="AD125">
        <f>'BFPaT-pretax-lpgpropbut'!AC3</f>
        <v>0</v>
      </c>
      <c r="AE125">
        <f>'BFPaT-pretax-lpgpropbut'!AD3</f>
        <v>0</v>
      </c>
      <c r="AF125">
        <f>'BFPaT-pretax-lpgpropbut'!AE3</f>
        <v>0</v>
      </c>
    </row>
    <row r="126" spans="1:32">
      <c r="A126" t="s">
        <v>6</v>
      </c>
      <c r="B126" t="e">
        <f>'BFPaT-pretax-lpgpropbut'!#REF!</f>
        <v>#REF!</v>
      </c>
      <c r="C126">
        <f>'BFPaT-pretax-lpgpropbut'!B4</f>
        <v>1.0565648086786454E-5</v>
      </c>
      <c r="D126">
        <f>'BFPaT-pretax-lpgpropbut'!C4</f>
        <v>1.0660447437729626E-5</v>
      </c>
      <c r="E126">
        <f>'BFPaT-pretax-lpgpropbut'!D4</f>
        <v>1.0756097367536058E-5</v>
      </c>
      <c r="F126">
        <f>'BFPaT-pretax-lpgpropbut'!E4</f>
        <v>1.0852605507950009E-5</v>
      </c>
      <c r="G126">
        <f>'BFPaT-pretax-lpgpropbut'!F4</f>
        <v>1.09499795591909E-5</v>
      </c>
      <c r="H126">
        <f>'BFPaT-pretax-lpgpropbut'!G4</f>
        <v>1.1048227290567693E-5</v>
      </c>
      <c r="I126">
        <f>'BFPaT-pretax-lpgpropbut'!H4</f>
        <v>1.1147356541098789E-5</v>
      </c>
      <c r="J126">
        <f>'BFPaT-pretax-lpgpropbut'!I4</f>
        <v>1.1247375220137504E-5</v>
      </c>
      <c r="K126">
        <f>'BFPaT-pretax-lpgpropbut'!J4</f>
        <v>1.1348291308003123E-5</v>
      </c>
      <c r="L126">
        <f>'BFPaT-pretax-lpgpropbut'!K4</f>
        <v>1.1450112856617652E-5</v>
      </c>
      <c r="M126">
        <f>'BFPaT-pretax-lpgpropbut'!L4</f>
        <v>1.1552847990148262E-5</v>
      </c>
      <c r="N126">
        <f>'BFPaT-pretax-lpgpropbut'!M4</f>
        <v>1.1656504905655496E-5</v>
      </c>
      <c r="O126">
        <f>'BFPaT-pretax-lpgpropbut'!N4</f>
        <v>1.1761091873747308E-5</v>
      </c>
      <c r="P126">
        <f>'BFPaT-pretax-lpgpropbut'!O4</f>
        <v>1.1866617239238956E-5</v>
      </c>
      <c r="Q126">
        <f>'BFPaT-pretax-lpgpropbut'!P4</f>
        <v>1.197308942181882E-5</v>
      </c>
      <c r="R126">
        <f>'BFPaT-pretax-lpgpropbut'!Q4</f>
        <v>1.2080516916720197E-5</v>
      </c>
      <c r="S126">
        <f>'BFPaT-pretax-lpgpropbut'!R4</f>
        <v>1.2188908295399118E-5</v>
      </c>
      <c r="T126">
        <f>'BFPaT-pretax-lpgpropbut'!S4</f>
        <v>1.2298272206218254E-5</v>
      </c>
      <c r="U126">
        <f>'BFPaT-pretax-lpgpropbut'!T4</f>
        <v>1.240861737513695E-5</v>
      </c>
      <c r="V126">
        <f>'BFPaT-pretax-lpgpropbut'!U4</f>
        <v>1.2519952606407457E-5</v>
      </c>
      <c r="W126">
        <f>'BFPaT-pretax-lpgpropbut'!V4</f>
        <v>1.2632286783277407E-5</v>
      </c>
      <c r="X126">
        <f>'BFPaT-pretax-lpgpropbut'!W4</f>
        <v>1.274562886869859E-5</v>
      </c>
      <c r="Y126">
        <f>'BFPaT-pretax-lpgpropbut'!X4</f>
        <v>1.2859987906042099E-5</v>
      </c>
      <c r="Z126">
        <f>'BFPaT-pretax-lpgpropbut'!Y4</f>
        <v>1.2975373019819879E-5</v>
      </c>
      <c r="AA126">
        <f>'BFPaT-pretax-lpgpropbut'!Z4</f>
        <v>1.3091793416412759E-5</v>
      </c>
      <c r="AB126">
        <f>'BFPaT-pretax-lpgpropbut'!AA4</f>
        <v>1.320925838480501E-5</v>
      </c>
      <c r="AC126">
        <f>'BFPaT-pretax-lpgpropbut'!AB4</f>
        <v>1.3327777297325505E-5</v>
      </c>
      <c r="AD126">
        <f>'BFPaT-pretax-lpgpropbut'!AC4</f>
        <v>1.3447359610395512E-5</v>
      </c>
      <c r="AE126">
        <f>'BFPaT-pretax-lpgpropbut'!AD4</f>
        <v>1.3568014865283208E-5</v>
      </c>
      <c r="AF126">
        <f>'BFPaT-pretax-lpgpropbut'!AE4</f>
        <v>1.3689752688864968E-5</v>
      </c>
    </row>
    <row r="127" spans="1:32">
      <c r="A127" t="s">
        <v>7</v>
      </c>
      <c r="B127" t="e">
        <f>'BFPaT-pretax-lpgpropbut'!#REF!</f>
        <v>#REF!</v>
      </c>
      <c r="C127">
        <f>'BFPaT-pretax-lpgpropbut'!B5</f>
        <v>1.0565648086786454E-5</v>
      </c>
      <c r="D127">
        <f>'BFPaT-pretax-lpgpropbut'!C5</f>
        <v>1.0666214174275844E-5</v>
      </c>
      <c r="E127">
        <f>'BFPaT-pretax-lpgpropbut'!D5</f>
        <v>1.0767737471192412E-5</v>
      </c>
      <c r="F127">
        <f>'BFPaT-pretax-lpgpropbut'!E5</f>
        <v>1.0870227088459239E-5</v>
      </c>
      <c r="G127">
        <f>'BFPaT-pretax-lpgpropbut'!F5</f>
        <v>1.0973692223719107E-5</v>
      </c>
      <c r="H127">
        <f>'BFPaT-pretax-lpgpropbut'!G5</f>
        <v>1.1078142162159924E-5</v>
      </c>
      <c r="I127">
        <f>'BFPaT-pretax-lpgpropbut'!H5</f>
        <v>1.118358627734799E-5</v>
      </c>
      <c r="J127">
        <f>'BFPaT-pretax-lpgpropbut'!I5</f>
        <v>1.1290034032069204E-5</v>
      </c>
      <c r="K127">
        <f>'BFPaT-pretax-lpgpropbut'!J5</f>
        <v>1.139749497917828E-5</v>
      </c>
      <c r="L127">
        <f>'BFPaT-pretax-lpgpropbut'!K5</f>
        <v>1.1505978762456031E-5</v>
      </c>
      <c r="M127">
        <f>'BFPaT-pretax-lpgpropbut'!L5</f>
        <v>1.1615495117474832E-5</v>
      </c>
      <c r="N127">
        <f>'BFPaT-pretax-lpgpropbut'!M5</f>
        <v>1.1726053872472307E-5</v>
      </c>
      <c r="O127">
        <f>'BFPaT-pretax-lpgpropbut'!N5</f>
        <v>1.1837664949233337E-5</v>
      </c>
      <c r="P127">
        <f>'BFPaT-pretax-lpgpropbut'!O5</f>
        <v>1.1950338363980464E-5</v>
      </c>
      <c r="Q127">
        <f>'BFPaT-pretax-lpgpropbut'!P5</f>
        <v>1.206408422827277E-5</v>
      </c>
      <c r="R127">
        <f>'BFPaT-pretax-lpgpropbut'!Q5</f>
        <v>1.2178912749913307E-5</v>
      </c>
      <c r="S127">
        <f>'BFPaT-pretax-lpgpropbut'!R5</f>
        <v>1.2294834233865169E-5</v>
      </c>
      <c r="T127">
        <f>'BFPaT-pretax-lpgpropbut'!S5</f>
        <v>1.2411859083176282E-5</v>
      </c>
      <c r="U127">
        <f>'BFPaT-pretax-lpgpropbut'!T5</f>
        <v>1.2529997799912998E-5</v>
      </c>
      <c r="V127">
        <f>'BFPaT-pretax-lpgpropbut'!U5</f>
        <v>1.264926098610257E-5</v>
      </c>
      <c r="W127">
        <f>'BFPaT-pretax-lpgpropbut'!V5</f>
        <v>1.2769659344684607E-5</v>
      </c>
      <c r="X127">
        <f>'BFPaT-pretax-lpgpropbut'!W5</f>
        <v>1.289120368047157E-5</v>
      </c>
      <c r="Y127">
        <f>'BFPaT-pretax-lpgpropbut'!X5</f>
        <v>1.3013904901118429E-5</v>
      </c>
      <c r="Z127">
        <f>'BFPaT-pretax-lpgpropbut'!Y5</f>
        <v>1.3137774018101535E-5</v>
      </c>
      <c r="AA127">
        <f>'BFPaT-pretax-lpgpropbut'!Z5</f>
        <v>1.3262822147706813E-5</v>
      </c>
      <c r="AB127">
        <f>'BFPaT-pretax-lpgpropbut'!AA5</f>
        <v>1.3389060512027365E-5</v>
      </c>
      <c r="AC127">
        <f>'BFPaT-pretax-lpgpropbut'!AB5</f>
        <v>1.3516500439970566E-5</v>
      </c>
      <c r="AD127">
        <f>'BFPaT-pretax-lpgpropbut'!AC5</f>
        <v>1.3645153368274739E-5</v>
      </c>
      <c r="AE127">
        <f>'BFPaT-pretax-lpgpropbut'!AD5</f>
        <v>1.3775030842535519E-5</v>
      </c>
      <c r="AF127">
        <f>'BFPaT-pretax-lpgpropbut'!AE5</f>
        <v>1.3906144518241977E-5</v>
      </c>
    </row>
    <row r="128" spans="1:32">
      <c r="A128" t="s">
        <v>8</v>
      </c>
      <c r="B128" t="e">
        <f>'BFPaT-pretax-lpgpropbut'!#REF!</f>
        <v>#REF!</v>
      </c>
      <c r="C128">
        <f>'BFPaT-pretax-lpgpropbut'!B6</f>
        <v>1.1146826811933495E-5</v>
      </c>
      <c r="D128">
        <f>'BFPaT-pretax-lpgpropbut'!C6</f>
        <v>1.1292691952150341E-5</v>
      </c>
      <c r="E128">
        <f>'BFPaT-pretax-lpgpropbut'!D6</f>
        <v>1.1440465854339492E-5</v>
      </c>
      <c r="F128">
        <f>'BFPaT-pretax-lpgpropbut'!E6</f>
        <v>1.1590173496177322E-5</v>
      </c>
      <c r="G128">
        <f>'BFPaT-pretax-lpgpropbut'!F6</f>
        <v>1.1741840182193073E-5</v>
      </c>
      <c r="H128">
        <f>'BFPaT-pretax-lpgpropbut'!G6</f>
        <v>1.189549154804598E-5</v>
      </c>
      <c r="I128">
        <f>'BFPaT-pretax-lpgpropbut'!H6</f>
        <v>1.2051153564858375E-5</v>
      </c>
      <c r="J128">
        <f>'BFPaT-pretax-lpgpropbut'!I6</f>
        <v>1.2208852543605484E-5</v>
      </c>
      <c r="K128">
        <f>'BFPaT-pretax-lpgpropbut'!J6</f>
        <v>1.2368615139562684E-5</v>
      </c>
      <c r="L128">
        <f>'BFPaT-pretax-lpgpropbut'!K6</f>
        <v>1.2530468356810937E-5</v>
      </c>
      <c r="M128">
        <f>'BFPaT-pretax-lpgpropbut'!L6</f>
        <v>1.2694439552801193E-5</v>
      </c>
      <c r="N128">
        <f>'BFPaT-pretax-lpgpropbut'!M6</f>
        <v>1.2860556442978517E-5</v>
      </c>
      <c r="O128">
        <f>'BFPaT-pretax-lpgpropbut'!N6</f>
        <v>1.3028847105466735E-5</v>
      </c>
      <c r="P128">
        <f>'BFPaT-pretax-lpgpropbut'!O6</f>
        <v>1.3199339985814367E-5</v>
      </c>
      <c r="Q128">
        <f>'BFPaT-pretax-lpgpropbut'!P6</f>
        <v>1.3372063901802676E-5</v>
      </c>
      <c r="R128">
        <f>'BFPaT-pretax-lpgpropbut'!Q6</f>
        <v>1.3547048048316633E-5</v>
      </c>
      <c r="S128">
        <f>'BFPaT-pretax-lpgpropbut'!R6</f>
        <v>1.3724322002279618E-5</v>
      </c>
      <c r="T128">
        <f>'BFPaT-pretax-lpgpropbut'!S6</f>
        <v>1.3903915727652698E-5</v>
      </c>
      <c r="U128">
        <f>'BFPaT-pretax-lpgpropbut'!T6</f>
        <v>1.4085859580499326E-5</v>
      </c>
      <c r="V128">
        <f>'BFPaT-pretax-lpgpropbut'!U6</f>
        <v>1.4270184314116313E-5</v>
      </c>
      <c r="W128">
        <f>'BFPaT-pretax-lpgpropbut'!V6</f>
        <v>1.4456921084231948E-5</v>
      </c>
      <c r="X128">
        <f>'BFPaT-pretax-lpgpropbut'!W6</f>
        <v>1.4646101454272128E-5</v>
      </c>
      <c r="Y128">
        <f>'BFPaT-pretax-lpgpropbut'!X6</f>
        <v>1.4837757400695412E-5</v>
      </c>
      <c r="Z128">
        <f>'BFPaT-pretax-lpgpropbut'!Y6</f>
        <v>1.5031921318397886E-5</v>
      </c>
      <c r="AA128">
        <f>'BFPaT-pretax-lpgpropbut'!Z6</f>
        <v>1.5228626026188746E-5</v>
      </c>
      <c r="AB128">
        <f>'BFPaT-pretax-lpgpropbut'!AA6</f>
        <v>1.5427904772337546E-5</v>
      </c>
      <c r="AC128">
        <f>'BFPaT-pretax-lpgpropbut'!AB6</f>
        <v>1.5629791240194027E-5</v>
      </c>
      <c r="AD128">
        <f>'BFPaT-pretax-lpgpropbut'!AC6</f>
        <v>1.5834319553881489E-5</v>
      </c>
      <c r="AE128">
        <f>'BFPaT-pretax-lpgpropbut'!AD6</f>
        <v>1.6041524284064663E-5</v>
      </c>
      <c r="AF128">
        <f>'BFPaT-pretax-lpgpropbut'!AE6</f>
        <v>1.6251440453793074E-5</v>
      </c>
    </row>
    <row r="129" spans="1:32">
      <c r="A129" t="s">
        <v>9</v>
      </c>
      <c r="B129" t="e">
        <f>'BFPaT-pretax-lpgpropbut'!#REF!</f>
        <v>#REF!</v>
      </c>
      <c r="C129">
        <f>'BFPaT-pretax-lpgpropbut'!B7</f>
        <v>1.0565648086786454E-5</v>
      </c>
      <c r="D129">
        <f>'BFPaT-pretax-lpgpropbut'!C7</f>
        <v>1.0565648086786454E-5</v>
      </c>
      <c r="E129">
        <f>'BFPaT-pretax-lpgpropbut'!D7</f>
        <v>1.0565648086786454E-5</v>
      </c>
      <c r="F129">
        <f>'BFPaT-pretax-lpgpropbut'!E7</f>
        <v>1.0565648086786454E-5</v>
      </c>
      <c r="G129">
        <f>'BFPaT-pretax-lpgpropbut'!F7</f>
        <v>1.0565648086786454E-5</v>
      </c>
      <c r="H129">
        <f>'BFPaT-pretax-lpgpropbut'!G7</f>
        <v>1.0565648086786454E-5</v>
      </c>
      <c r="I129">
        <f>'BFPaT-pretax-lpgpropbut'!H7</f>
        <v>1.0565648086786454E-5</v>
      </c>
      <c r="J129">
        <f>'BFPaT-pretax-lpgpropbut'!I7</f>
        <v>1.0565648086786454E-5</v>
      </c>
      <c r="K129">
        <f>'BFPaT-pretax-lpgpropbut'!J7</f>
        <v>1.0565648086786454E-5</v>
      </c>
      <c r="L129">
        <f>'BFPaT-pretax-lpgpropbut'!K7</f>
        <v>1.0565648086786454E-5</v>
      </c>
      <c r="M129">
        <f>'BFPaT-pretax-lpgpropbut'!L7</f>
        <v>1.0565648086786454E-5</v>
      </c>
      <c r="N129">
        <f>'BFPaT-pretax-lpgpropbut'!M7</f>
        <v>1.0565648086786454E-5</v>
      </c>
      <c r="O129">
        <f>'BFPaT-pretax-lpgpropbut'!N7</f>
        <v>1.0565648086786454E-5</v>
      </c>
      <c r="P129">
        <f>'BFPaT-pretax-lpgpropbut'!O7</f>
        <v>1.0565648086786454E-5</v>
      </c>
      <c r="Q129">
        <f>'BFPaT-pretax-lpgpropbut'!P7</f>
        <v>1.0565648086786454E-5</v>
      </c>
      <c r="R129">
        <f>'BFPaT-pretax-lpgpropbut'!Q7</f>
        <v>1.0565648086786454E-5</v>
      </c>
      <c r="S129">
        <f>'BFPaT-pretax-lpgpropbut'!R7</f>
        <v>1.0565648086786454E-5</v>
      </c>
      <c r="T129">
        <f>'BFPaT-pretax-lpgpropbut'!S7</f>
        <v>1.0565648086786454E-5</v>
      </c>
      <c r="U129">
        <f>'BFPaT-pretax-lpgpropbut'!T7</f>
        <v>1.0565648086786454E-5</v>
      </c>
      <c r="V129">
        <f>'BFPaT-pretax-lpgpropbut'!U7</f>
        <v>1.0565648086786454E-5</v>
      </c>
      <c r="W129">
        <f>'BFPaT-pretax-lpgpropbut'!V7</f>
        <v>1.0565648086786454E-5</v>
      </c>
      <c r="X129">
        <f>'BFPaT-pretax-lpgpropbut'!W7</f>
        <v>1.0565648086786454E-5</v>
      </c>
      <c r="Y129">
        <f>'BFPaT-pretax-lpgpropbut'!X7</f>
        <v>1.0565648086786454E-5</v>
      </c>
      <c r="Z129">
        <f>'BFPaT-pretax-lpgpropbut'!Y7</f>
        <v>1.0565648086786454E-5</v>
      </c>
      <c r="AA129">
        <f>'BFPaT-pretax-lpgpropbut'!Z7</f>
        <v>1.0565648086786454E-5</v>
      </c>
      <c r="AB129">
        <f>'BFPaT-pretax-lpgpropbut'!AA7</f>
        <v>1.0565648086786454E-5</v>
      </c>
      <c r="AC129">
        <f>'BFPaT-pretax-lpgpropbut'!AB7</f>
        <v>1.0565648086786454E-5</v>
      </c>
      <c r="AD129">
        <f>'BFPaT-pretax-lpgpropbut'!AC7</f>
        <v>1.0565648086786454E-5</v>
      </c>
      <c r="AE129">
        <f>'BFPaT-pretax-lpgpropbut'!AD7</f>
        <v>1.0565648086786454E-5</v>
      </c>
      <c r="AF129">
        <f>'BFPaT-pretax-lpgpropbut'!AE7</f>
        <v>1.0565648086786454E-5</v>
      </c>
    </row>
    <row r="130" spans="1:32">
      <c r="A130" t="s">
        <v>10</v>
      </c>
      <c r="B130" t="e">
        <f>'BFPaT-pretax-lpgpropbut'!#REF!</f>
        <v>#REF!</v>
      </c>
      <c r="C130">
        <f>'BFPaT-pretax-lpgpropbut'!B8</f>
        <v>0</v>
      </c>
      <c r="D130">
        <f>'BFPaT-pretax-lpgpropbut'!C8</f>
        <v>0</v>
      </c>
      <c r="E130">
        <f>'BFPaT-pretax-lpgpropbut'!D8</f>
        <v>0</v>
      </c>
      <c r="F130">
        <f>'BFPaT-pretax-lpgpropbut'!E8</f>
        <v>0</v>
      </c>
      <c r="G130">
        <f>'BFPaT-pretax-lpgpropbut'!F8</f>
        <v>0</v>
      </c>
      <c r="H130">
        <f>'BFPaT-pretax-lpgpropbut'!G8</f>
        <v>0</v>
      </c>
      <c r="I130">
        <f>'BFPaT-pretax-lpgpropbut'!H8</f>
        <v>0</v>
      </c>
      <c r="J130">
        <f>'BFPaT-pretax-lpgpropbut'!I8</f>
        <v>0</v>
      </c>
      <c r="K130">
        <f>'BFPaT-pretax-lpgpropbut'!J8</f>
        <v>0</v>
      </c>
      <c r="L130">
        <f>'BFPaT-pretax-lpgpropbut'!K8</f>
        <v>0</v>
      </c>
      <c r="M130">
        <f>'BFPaT-pretax-lpgpropbut'!L8</f>
        <v>0</v>
      </c>
      <c r="N130">
        <f>'BFPaT-pretax-lpgpropbut'!M8</f>
        <v>0</v>
      </c>
      <c r="O130">
        <f>'BFPaT-pretax-lpgpropbut'!N8</f>
        <v>0</v>
      </c>
      <c r="P130">
        <f>'BFPaT-pretax-lpgpropbut'!O8</f>
        <v>0</v>
      </c>
      <c r="Q130">
        <f>'BFPaT-pretax-lpgpropbut'!P8</f>
        <v>0</v>
      </c>
      <c r="R130">
        <f>'BFPaT-pretax-lpgpropbut'!Q8</f>
        <v>0</v>
      </c>
      <c r="S130">
        <f>'BFPaT-pretax-lpgpropbut'!R8</f>
        <v>0</v>
      </c>
      <c r="T130">
        <f>'BFPaT-pretax-lpgpropbut'!S8</f>
        <v>0</v>
      </c>
      <c r="U130">
        <f>'BFPaT-pretax-lpgpropbut'!T8</f>
        <v>0</v>
      </c>
      <c r="V130">
        <f>'BFPaT-pretax-lpgpropbut'!U8</f>
        <v>0</v>
      </c>
      <c r="W130">
        <f>'BFPaT-pretax-lpgpropbut'!V8</f>
        <v>0</v>
      </c>
      <c r="X130">
        <f>'BFPaT-pretax-lpgpropbut'!W8</f>
        <v>0</v>
      </c>
      <c r="Y130">
        <f>'BFPaT-pretax-lpgpropbut'!X8</f>
        <v>0</v>
      </c>
      <c r="Z130">
        <f>'BFPaT-pretax-lpgpropbut'!Y8</f>
        <v>0</v>
      </c>
      <c r="AA130">
        <f>'BFPaT-pretax-lpgpropbut'!Z8</f>
        <v>0</v>
      </c>
      <c r="AB130">
        <f>'BFPaT-pretax-lpgpropbut'!AA8</f>
        <v>0</v>
      </c>
      <c r="AC130">
        <f>'BFPaT-pretax-lpgpropbut'!AB8</f>
        <v>0</v>
      </c>
      <c r="AD130">
        <f>'BFPaT-pretax-lpgpropbut'!AC8</f>
        <v>0</v>
      </c>
      <c r="AE130">
        <f>'BFPaT-pretax-lpgpropbut'!AD8</f>
        <v>0</v>
      </c>
      <c r="AF130">
        <f>'BFPaT-pretax-lpgpropbut'!AE8</f>
        <v>0</v>
      </c>
    </row>
    <row r="131" spans="1:32">
      <c r="A131" t="s">
        <v>11</v>
      </c>
      <c r="B131" t="e">
        <f>'BFPaT-pretax-lpgpropbut'!#REF!</f>
        <v>#REF!</v>
      </c>
      <c r="C131">
        <f>'BFPaT-pretax-lpgpropbut'!B9</f>
        <v>0</v>
      </c>
      <c r="D131">
        <f>'BFPaT-pretax-lpgpropbut'!C9</f>
        <v>0</v>
      </c>
      <c r="E131">
        <f>'BFPaT-pretax-lpgpropbut'!D9</f>
        <v>0</v>
      </c>
      <c r="F131">
        <f>'BFPaT-pretax-lpgpropbut'!E9</f>
        <v>0</v>
      </c>
      <c r="G131">
        <f>'BFPaT-pretax-lpgpropbut'!F9</f>
        <v>0</v>
      </c>
      <c r="H131">
        <f>'BFPaT-pretax-lpgpropbut'!G9</f>
        <v>0</v>
      </c>
      <c r="I131">
        <f>'BFPaT-pretax-lpgpropbut'!H9</f>
        <v>0</v>
      </c>
      <c r="J131">
        <f>'BFPaT-pretax-lpgpropbut'!I9</f>
        <v>0</v>
      </c>
      <c r="K131">
        <f>'BFPaT-pretax-lpgpropbut'!J9</f>
        <v>0</v>
      </c>
      <c r="L131">
        <f>'BFPaT-pretax-lpgpropbut'!K9</f>
        <v>0</v>
      </c>
      <c r="M131">
        <f>'BFPaT-pretax-lpgpropbut'!L9</f>
        <v>0</v>
      </c>
      <c r="N131">
        <f>'BFPaT-pretax-lpgpropbut'!M9</f>
        <v>0</v>
      </c>
      <c r="O131">
        <f>'BFPaT-pretax-lpgpropbut'!N9</f>
        <v>0</v>
      </c>
      <c r="P131">
        <f>'BFPaT-pretax-lpgpropbut'!O9</f>
        <v>0</v>
      </c>
      <c r="Q131">
        <f>'BFPaT-pretax-lpgpropbut'!P9</f>
        <v>0</v>
      </c>
      <c r="R131">
        <f>'BFPaT-pretax-lpgpropbut'!Q9</f>
        <v>0</v>
      </c>
      <c r="S131">
        <f>'BFPaT-pretax-lpgpropbut'!R9</f>
        <v>0</v>
      </c>
      <c r="T131">
        <f>'BFPaT-pretax-lpgpropbut'!S9</f>
        <v>0</v>
      </c>
      <c r="U131">
        <f>'BFPaT-pretax-lpgpropbut'!T9</f>
        <v>0</v>
      </c>
      <c r="V131">
        <f>'BFPaT-pretax-lpgpropbut'!U9</f>
        <v>0</v>
      </c>
      <c r="W131">
        <f>'BFPaT-pretax-lpgpropbut'!V9</f>
        <v>0</v>
      </c>
      <c r="X131">
        <f>'BFPaT-pretax-lpgpropbut'!W9</f>
        <v>0</v>
      </c>
      <c r="Y131">
        <f>'BFPaT-pretax-lpgpropbut'!X9</f>
        <v>0</v>
      </c>
      <c r="Z131">
        <f>'BFPaT-pretax-lpgpropbut'!Y9</f>
        <v>0</v>
      </c>
      <c r="AA131">
        <f>'BFPaT-pretax-lpgpropbut'!Z9</f>
        <v>0</v>
      </c>
      <c r="AB131">
        <f>'BFPaT-pretax-lpgpropbut'!AA9</f>
        <v>0</v>
      </c>
      <c r="AC131">
        <f>'BFPaT-pretax-lpgpropbut'!AB9</f>
        <v>0</v>
      </c>
      <c r="AD131">
        <f>'BFPaT-pretax-lpgpropbut'!AC9</f>
        <v>0</v>
      </c>
      <c r="AE131">
        <f>'BFPaT-pretax-lpgpropbut'!AD9</f>
        <v>0</v>
      </c>
      <c r="AF131">
        <f>'BFPaT-pretax-lpgpropbut'!AE9</f>
        <v>0</v>
      </c>
    </row>
    <row r="132" spans="1:32" s="5" customFormat="1">
      <c r="A132" s="6" t="s">
        <v>29</v>
      </c>
    </row>
    <row r="133" spans="1:32">
      <c r="A133" t="s">
        <v>18</v>
      </c>
      <c r="B133">
        <f t="shared" ref="B133:AF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2">
      <c r="A134" t="s">
        <v>30</v>
      </c>
      <c r="B134" t="e">
        <f>'BFPaT-pretax-msw'!#REF!</f>
        <v>#REF!</v>
      </c>
      <c r="C134">
        <f>'BFPaT-pretax-msw'!B2</f>
        <v>0</v>
      </c>
      <c r="D134">
        <f>'BFPaT-pretax-msw'!C2</f>
        <v>0</v>
      </c>
      <c r="E134">
        <f>'BFPaT-pretax-msw'!D2</f>
        <v>0</v>
      </c>
      <c r="F134">
        <f>'BFPaT-pretax-msw'!E2</f>
        <v>0</v>
      </c>
      <c r="G134">
        <f>'BFPaT-pretax-msw'!F2</f>
        <v>0</v>
      </c>
      <c r="H134">
        <f>'BFPaT-pretax-msw'!G2</f>
        <v>0</v>
      </c>
      <c r="I134">
        <f>'BFPaT-pretax-msw'!H2</f>
        <v>0</v>
      </c>
      <c r="J134">
        <f>'BFPaT-pretax-msw'!I2</f>
        <v>0</v>
      </c>
      <c r="K134">
        <f>'BFPaT-pretax-msw'!J2</f>
        <v>0</v>
      </c>
      <c r="L134">
        <f>'BFPaT-pretax-msw'!K2</f>
        <v>0</v>
      </c>
      <c r="M134">
        <f>'BFPaT-pretax-msw'!L2</f>
        <v>0</v>
      </c>
      <c r="N134">
        <f>'BFPaT-pretax-msw'!M2</f>
        <v>0</v>
      </c>
      <c r="O134">
        <f>'BFPaT-pretax-msw'!N2</f>
        <v>0</v>
      </c>
      <c r="P134">
        <f>'BFPaT-pretax-msw'!O2</f>
        <v>0</v>
      </c>
      <c r="Q134">
        <f>'BFPaT-pretax-msw'!P2</f>
        <v>0</v>
      </c>
      <c r="R134">
        <f>'BFPaT-pretax-msw'!Q2</f>
        <v>0</v>
      </c>
      <c r="S134">
        <f>'BFPaT-pretax-msw'!R2</f>
        <v>0</v>
      </c>
      <c r="T134">
        <f>'BFPaT-pretax-msw'!S2</f>
        <v>0</v>
      </c>
      <c r="U134">
        <f>'BFPaT-pretax-msw'!T2</f>
        <v>0</v>
      </c>
      <c r="V134">
        <f>'BFPaT-pretax-msw'!U2</f>
        <v>0</v>
      </c>
      <c r="W134">
        <f>'BFPaT-pretax-msw'!V2</f>
        <v>0</v>
      </c>
      <c r="X134">
        <f>'BFPaT-pretax-msw'!W2</f>
        <v>0</v>
      </c>
      <c r="Y134">
        <f>'BFPaT-pretax-msw'!X2</f>
        <v>0</v>
      </c>
      <c r="Z134">
        <f>'BFPaT-pretax-msw'!Y2</f>
        <v>0</v>
      </c>
      <c r="AA134">
        <f>'BFPaT-pretax-msw'!Z2</f>
        <v>0</v>
      </c>
      <c r="AB134">
        <f>'BFPaT-pretax-msw'!AA2</f>
        <v>0</v>
      </c>
      <c r="AC134">
        <f>'BFPaT-pretax-msw'!AB2</f>
        <v>0</v>
      </c>
      <c r="AD134">
        <f>'BFPaT-pretax-msw'!AC2</f>
        <v>0</v>
      </c>
      <c r="AE134">
        <f>'BFPaT-pretax-msw'!AD2</f>
        <v>0</v>
      </c>
      <c r="AF134">
        <f>'BFPaT-pretax-msw'!AE2</f>
        <v>0</v>
      </c>
    </row>
    <row r="135" spans="1:32">
      <c r="A135" t="s">
        <v>31</v>
      </c>
      <c r="B135" t="e">
        <f>'BFPaT-pretax-msw'!#REF!</f>
        <v>#REF!</v>
      </c>
      <c r="C135">
        <f>'BFPaT-pretax-msw'!B3</f>
        <v>0</v>
      </c>
      <c r="D135">
        <f>'BFPaT-pretax-msw'!C3</f>
        <v>0</v>
      </c>
      <c r="E135">
        <f>'BFPaT-pretax-msw'!D3</f>
        <v>0</v>
      </c>
      <c r="F135">
        <f>'BFPaT-pretax-msw'!E3</f>
        <v>0</v>
      </c>
      <c r="G135">
        <f>'BFPaT-pretax-msw'!F3</f>
        <v>0</v>
      </c>
      <c r="H135">
        <f>'BFPaT-pretax-msw'!G3</f>
        <v>0</v>
      </c>
      <c r="I135">
        <f>'BFPaT-pretax-msw'!H3</f>
        <v>0</v>
      </c>
      <c r="J135">
        <f>'BFPaT-pretax-msw'!I3</f>
        <v>0</v>
      </c>
      <c r="K135">
        <f>'BFPaT-pretax-msw'!J3</f>
        <v>0</v>
      </c>
      <c r="L135">
        <f>'BFPaT-pretax-msw'!K3</f>
        <v>0</v>
      </c>
      <c r="M135">
        <f>'BFPaT-pretax-msw'!L3</f>
        <v>0</v>
      </c>
      <c r="N135">
        <f>'BFPaT-pretax-msw'!M3</f>
        <v>0</v>
      </c>
      <c r="O135">
        <f>'BFPaT-pretax-msw'!N3</f>
        <v>0</v>
      </c>
      <c r="P135">
        <f>'BFPaT-pretax-msw'!O3</f>
        <v>0</v>
      </c>
      <c r="Q135">
        <f>'BFPaT-pretax-msw'!P3</f>
        <v>0</v>
      </c>
      <c r="R135">
        <f>'BFPaT-pretax-msw'!Q3</f>
        <v>0</v>
      </c>
      <c r="S135">
        <f>'BFPaT-pretax-msw'!R3</f>
        <v>0</v>
      </c>
      <c r="T135">
        <f>'BFPaT-pretax-msw'!S3</f>
        <v>0</v>
      </c>
      <c r="U135">
        <f>'BFPaT-pretax-msw'!T3</f>
        <v>0</v>
      </c>
      <c r="V135">
        <f>'BFPaT-pretax-msw'!U3</f>
        <v>0</v>
      </c>
      <c r="W135">
        <f>'BFPaT-pretax-msw'!V3</f>
        <v>0</v>
      </c>
      <c r="X135">
        <f>'BFPaT-pretax-msw'!W3</f>
        <v>0</v>
      </c>
      <c r="Y135">
        <f>'BFPaT-pretax-msw'!X3</f>
        <v>0</v>
      </c>
      <c r="Z135">
        <f>'BFPaT-pretax-msw'!Y3</f>
        <v>0</v>
      </c>
      <c r="AA135">
        <f>'BFPaT-pretax-msw'!Z3</f>
        <v>0</v>
      </c>
      <c r="AB135">
        <f>'BFPaT-pretax-msw'!AA3</f>
        <v>0</v>
      </c>
      <c r="AC135">
        <f>'BFPaT-pretax-msw'!AB3</f>
        <v>0</v>
      </c>
      <c r="AD135">
        <f>'BFPaT-pretax-msw'!AC3</f>
        <v>0</v>
      </c>
      <c r="AE135">
        <f>'BFPaT-pretax-msw'!AD3</f>
        <v>0</v>
      </c>
      <c r="AF135">
        <f>'BFPaT-pretax-msw'!AE3</f>
        <v>0</v>
      </c>
    </row>
    <row r="136" spans="1:32">
      <c r="A136" t="s">
        <v>32</v>
      </c>
      <c r="B136" t="e">
        <f>'BFPaT-pretax-msw'!#REF!</f>
        <v>#REF!</v>
      </c>
      <c r="C136">
        <f>'BFPaT-pretax-msw'!B4</f>
        <v>0</v>
      </c>
      <c r="D136">
        <f>'BFPaT-pretax-msw'!C4</f>
        <v>0</v>
      </c>
      <c r="E136">
        <f>'BFPaT-pretax-msw'!D4</f>
        <v>0</v>
      </c>
      <c r="F136">
        <f>'BFPaT-pretax-msw'!E4</f>
        <v>0</v>
      </c>
      <c r="G136">
        <f>'BFPaT-pretax-msw'!F4</f>
        <v>0</v>
      </c>
      <c r="H136">
        <f>'BFPaT-pretax-msw'!G4</f>
        <v>0</v>
      </c>
      <c r="I136">
        <f>'BFPaT-pretax-msw'!H4</f>
        <v>0</v>
      </c>
      <c r="J136">
        <f>'BFPaT-pretax-msw'!I4</f>
        <v>0</v>
      </c>
      <c r="K136">
        <f>'BFPaT-pretax-msw'!J4</f>
        <v>0</v>
      </c>
      <c r="L136">
        <f>'BFPaT-pretax-msw'!K4</f>
        <v>0</v>
      </c>
      <c r="M136">
        <f>'BFPaT-pretax-msw'!L4</f>
        <v>0</v>
      </c>
      <c r="N136">
        <f>'BFPaT-pretax-msw'!M4</f>
        <v>0</v>
      </c>
      <c r="O136">
        <f>'BFPaT-pretax-msw'!N4</f>
        <v>0</v>
      </c>
      <c r="P136">
        <f>'BFPaT-pretax-msw'!O4</f>
        <v>0</v>
      </c>
      <c r="Q136">
        <f>'BFPaT-pretax-msw'!P4</f>
        <v>0</v>
      </c>
      <c r="R136">
        <f>'BFPaT-pretax-msw'!Q4</f>
        <v>0</v>
      </c>
      <c r="S136">
        <f>'BFPaT-pretax-msw'!R4</f>
        <v>0</v>
      </c>
      <c r="T136">
        <f>'BFPaT-pretax-msw'!S4</f>
        <v>0</v>
      </c>
      <c r="U136">
        <f>'BFPaT-pretax-msw'!T4</f>
        <v>0</v>
      </c>
      <c r="V136">
        <f>'BFPaT-pretax-msw'!U4</f>
        <v>0</v>
      </c>
      <c r="W136">
        <f>'BFPaT-pretax-msw'!V4</f>
        <v>0</v>
      </c>
      <c r="X136">
        <f>'BFPaT-pretax-msw'!W4</f>
        <v>0</v>
      </c>
      <c r="Y136">
        <f>'BFPaT-pretax-msw'!X4</f>
        <v>0</v>
      </c>
      <c r="Z136">
        <f>'BFPaT-pretax-msw'!Y4</f>
        <v>0</v>
      </c>
      <c r="AA136">
        <f>'BFPaT-pretax-msw'!Z4</f>
        <v>0</v>
      </c>
      <c r="AB136">
        <f>'BFPaT-pretax-msw'!AA4</f>
        <v>0</v>
      </c>
      <c r="AC136">
        <f>'BFPaT-pretax-msw'!AB4</f>
        <v>0</v>
      </c>
      <c r="AD136">
        <f>'BFPaT-pretax-msw'!AC4</f>
        <v>0</v>
      </c>
      <c r="AE136">
        <f>'BFPaT-pretax-msw'!AD4</f>
        <v>0</v>
      </c>
      <c r="AF136">
        <f>'BFPaT-pretax-msw'!AE4</f>
        <v>0</v>
      </c>
    </row>
    <row r="137" spans="1:32">
      <c r="A137" t="s">
        <v>33</v>
      </c>
      <c r="B137" t="e">
        <f>'BFPaT-pretax-msw'!#REF!</f>
        <v>#REF!</v>
      </c>
      <c r="C137">
        <f>'BFPaT-pretax-msw'!B5</f>
        <v>0</v>
      </c>
      <c r="D137">
        <f>'BFPaT-pretax-msw'!C5</f>
        <v>0</v>
      </c>
      <c r="E137">
        <f>'BFPaT-pretax-msw'!D5</f>
        <v>0</v>
      </c>
      <c r="F137">
        <f>'BFPaT-pretax-msw'!E5</f>
        <v>0</v>
      </c>
      <c r="G137">
        <f>'BFPaT-pretax-msw'!F5</f>
        <v>0</v>
      </c>
      <c r="H137">
        <f>'BFPaT-pretax-msw'!G5</f>
        <v>0</v>
      </c>
      <c r="I137">
        <f>'BFPaT-pretax-msw'!H5</f>
        <v>0</v>
      </c>
      <c r="J137">
        <f>'BFPaT-pretax-msw'!I5</f>
        <v>0</v>
      </c>
      <c r="K137">
        <f>'BFPaT-pretax-msw'!J5</f>
        <v>0</v>
      </c>
      <c r="L137">
        <f>'BFPaT-pretax-msw'!K5</f>
        <v>0</v>
      </c>
      <c r="M137">
        <f>'BFPaT-pretax-msw'!L5</f>
        <v>0</v>
      </c>
      <c r="N137">
        <f>'BFPaT-pretax-msw'!M5</f>
        <v>0</v>
      </c>
      <c r="O137">
        <f>'BFPaT-pretax-msw'!N5</f>
        <v>0</v>
      </c>
      <c r="P137">
        <f>'BFPaT-pretax-msw'!O5</f>
        <v>0</v>
      </c>
      <c r="Q137">
        <f>'BFPaT-pretax-msw'!P5</f>
        <v>0</v>
      </c>
      <c r="R137">
        <f>'BFPaT-pretax-msw'!Q5</f>
        <v>0</v>
      </c>
      <c r="S137">
        <f>'BFPaT-pretax-msw'!R5</f>
        <v>0</v>
      </c>
      <c r="T137">
        <f>'BFPaT-pretax-msw'!S5</f>
        <v>0</v>
      </c>
      <c r="U137">
        <f>'BFPaT-pretax-msw'!T5</f>
        <v>0</v>
      </c>
      <c r="V137">
        <f>'BFPaT-pretax-msw'!U5</f>
        <v>0</v>
      </c>
      <c r="W137">
        <f>'BFPaT-pretax-msw'!V5</f>
        <v>0</v>
      </c>
      <c r="X137">
        <f>'BFPaT-pretax-msw'!W5</f>
        <v>0</v>
      </c>
      <c r="Y137">
        <f>'BFPaT-pretax-msw'!X5</f>
        <v>0</v>
      </c>
      <c r="Z137">
        <f>'BFPaT-pretax-msw'!Y5</f>
        <v>0</v>
      </c>
      <c r="AA137">
        <f>'BFPaT-pretax-msw'!Z5</f>
        <v>0</v>
      </c>
      <c r="AB137">
        <f>'BFPaT-pretax-msw'!AA5</f>
        <v>0</v>
      </c>
      <c r="AC137">
        <f>'BFPaT-pretax-msw'!AB5</f>
        <v>0</v>
      </c>
      <c r="AD137">
        <f>'BFPaT-pretax-msw'!AC5</f>
        <v>0</v>
      </c>
      <c r="AE137">
        <f>'BFPaT-pretax-msw'!AD5</f>
        <v>0</v>
      </c>
      <c r="AF137">
        <f>'BFPaT-pretax-msw'!AE5</f>
        <v>0</v>
      </c>
    </row>
    <row r="138" spans="1:32">
      <c r="A138" t="s">
        <v>34</v>
      </c>
      <c r="B138" t="e">
        <f>'BFPaT-pretax-msw'!#REF!</f>
        <v>#REF!</v>
      </c>
      <c r="C138">
        <f>'BFPaT-pretax-msw'!B6</f>
        <v>0</v>
      </c>
      <c r="D138">
        <f>'BFPaT-pretax-msw'!C6</f>
        <v>0</v>
      </c>
      <c r="E138">
        <f>'BFPaT-pretax-msw'!D6</f>
        <v>0</v>
      </c>
      <c r="F138">
        <f>'BFPaT-pretax-msw'!E6</f>
        <v>0</v>
      </c>
      <c r="G138">
        <f>'BFPaT-pretax-msw'!F6</f>
        <v>0</v>
      </c>
      <c r="H138">
        <f>'BFPaT-pretax-msw'!G6</f>
        <v>0</v>
      </c>
      <c r="I138">
        <f>'BFPaT-pretax-msw'!H6</f>
        <v>0</v>
      </c>
      <c r="J138">
        <f>'BFPaT-pretax-msw'!I6</f>
        <v>0</v>
      </c>
      <c r="K138">
        <f>'BFPaT-pretax-msw'!J6</f>
        <v>0</v>
      </c>
      <c r="L138">
        <f>'BFPaT-pretax-msw'!K6</f>
        <v>0</v>
      </c>
      <c r="M138">
        <f>'BFPaT-pretax-msw'!L6</f>
        <v>0</v>
      </c>
      <c r="N138">
        <f>'BFPaT-pretax-msw'!M6</f>
        <v>0</v>
      </c>
      <c r="O138">
        <f>'BFPaT-pretax-msw'!N6</f>
        <v>0</v>
      </c>
      <c r="P138">
        <f>'BFPaT-pretax-msw'!O6</f>
        <v>0</v>
      </c>
      <c r="Q138">
        <f>'BFPaT-pretax-msw'!P6</f>
        <v>0</v>
      </c>
      <c r="R138">
        <f>'BFPaT-pretax-msw'!Q6</f>
        <v>0</v>
      </c>
      <c r="S138">
        <f>'BFPaT-pretax-msw'!R6</f>
        <v>0</v>
      </c>
      <c r="T138">
        <f>'BFPaT-pretax-msw'!S6</f>
        <v>0</v>
      </c>
      <c r="U138">
        <f>'BFPaT-pretax-msw'!T6</f>
        <v>0</v>
      </c>
      <c r="V138">
        <f>'BFPaT-pretax-msw'!U6</f>
        <v>0</v>
      </c>
      <c r="W138">
        <f>'BFPaT-pretax-msw'!V6</f>
        <v>0</v>
      </c>
      <c r="X138">
        <f>'BFPaT-pretax-msw'!W6</f>
        <v>0</v>
      </c>
      <c r="Y138">
        <f>'BFPaT-pretax-msw'!X6</f>
        <v>0</v>
      </c>
      <c r="Z138">
        <f>'BFPaT-pretax-msw'!Y6</f>
        <v>0</v>
      </c>
      <c r="AA138">
        <f>'BFPaT-pretax-msw'!Z6</f>
        <v>0</v>
      </c>
      <c r="AB138">
        <f>'BFPaT-pretax-msw'!AA6</f>
        <v>0</v>
      </c>
      <c r="AC138">
        <f>'BFPaT-pretax-msw'!AB6</f>
        <v>0</v>
      </c>
      <c r="AD138">
        <f>'BFPaT-pretax-msw'!AC6</f>
        <v>0</v>
      </c>
      <c r="AE138">
        <f>'BFPaT-pretax-msw'!AD6</f>
        <v>0</v>
      </c>
      <c r="AF138">
        <f>'BFPaT-pretax-msw'!AE6</f>
        <v>0</v>
      </c>
    </row>
    <row r="139" spans="1:32">
      <c r="A139" t="s">
        <v>35</v>
      </c>
      <c r="B139" t="e">
        <f>'BFPaT-pretax-msw'!#REF!</f>
        <v>#REF!</v>
      </c>
      <c r="C139">
        <f>'BFPaT-pretax-msw'!B7</f>
        <v>0</v>
      </c>
      <c r="D139">
        <f>'BFPaT-pretax-msw'!C7</f>
        <v>0</v>
      </c>
      <c r="E139">
        <f>'BFPaT-pretax-msw'!D7</f>
        <v>0</v>
      </c>
      <c r="F139">
        <f>'BFPaT-pretax-msw'!E7</f>
        <v>0</v>
      </c>
      <c r="G139">
        <f>'BFPaT-pretax-msw'!F7</f>
        <v>0</v>
      </c>
      <c r="H139">
        <f>'BFPaT-pretax-msw'!G7</f>
        <v>0</v>
      </c>
      <c r="I139">
        <f>'BFPaT-pretax-msw'!H7</f>
        <v>0</v>
      </c>
      <c r="J139">
        <f>'BFPaT-pretax-msw'!I7</f>
        <v>0</v>
      </c>
      <c r="K139">
        <f>'BFPaT-pretax-msw'!J7</f>
        <v>0</v>
      </c>
      <c r="L139">
        <f>'BFPaT-pretax-msw'!K7</f>
        <v>0</v>
      </c>
      <c r="M139">
        <f>'BFPaT-pretax-msw'!L7</f>
        <v>0</v>
      </c>
      <c r="N139">
        <f>'BFPaT-pretax-msw'!M7</f>
        <v>0</v>
      </c>
      <c r="O139">
        <f>'BFPaT-pretax-msw'!N7</f>
        <v>0</v>
      </c>
      <c r="P139">
        <f>'BFPaT-pretax-msw'!O7</f>
        <v>0</v>
      </c>
      <c r="Q139">
        <f>'BFPaT-pretax-msw'!P7</f>
        <v>0</v>
      </c>
      <c r="R139">
        <f>'BFPaT-pretax-msw'!Q7</f>
        <v>0</v>
      </c>
      <c r="S139">
        <f>'BFPaT-pretax-msw'!R7</f>
        <v>0</v>
      </c>
      <c r="T139">
        <f>'BFPaT-pretax-msw'!S7</f>
        <v>0</v>
      </c>
      <c r="U139">
        <f>'BFPaT-pretax-msw'!T7</f>
        <v>0</v>
      </c>
      <c r="V139">
        <f>'BFPaT-pretax-msw'!U7</f>
        <v>0</v>
      </c>
      <c r="W139">
        <f>'BFPaT-pretax-msw'!V7</f>
        <v>0</v>
      </c>
      <c r="X139">
        <f>'BFPaT-pretax-msw'!W7</f>
        <v>0</v>
      </c>
      <c r="Y139">
        <f>'BFPaT-pretax-msw'!X7</f>
        <v>0</v>
      </c>
      <c r="Z139">
        <f>'BFPaT-pretax-msw'!Y7</f>
        <v>0</v>
      </c>
      <c r="AA139">
        <f>'BFPaT-pretax-msw'!Z7</f>
        <v>0</v>
      </c>
      <c r="AB139">
        <f>'BFPaT-pretax-msw'!AA7</f>
        <v>0</v>
      </c>
      <c r="AC139">
        <f>'BFPaT-pretax-msw'!AB7</f>
        <v>0</v>
      </c>
      <c r="AD139">
        <f>'BFPaT-pretax-msw'!AC7</f>
        <v>0</v>
      </c>
      <c r="AE139">
        <f>'BFPaT-pretax-msw'!AD7</f>
        <v>0</v>
      </c>
      <c r="AF139">
        <f>'BFPaT-pretax-msw'!AE7</f>
        <v>0</v>
      </c>
    </row>
    <row r="140" spans="1:32">
      <c r="A140" t="s">
        <v>36</v>
      </c>
      <c r="B140" t="e">
        <f>'BFPaT-pretax-msw'!#REF!</f>
        <v>#REF!</v>
      </c>
      <c r="C140">
        <f>'BFPaT-pretax-msw'!B8</f>
        <v>0</v>
      </c>
      <c r="D140">
        <f>'BFPaT-pretax-msw'!C8</f>
        <v>0</v>
      </c>
      <c r="E140">
        <f>'BFPaT-pretax-msw'!D8</f>
        <v>0</v>
      </c>
      <c r="F140">
        <f>'BFPaT-pretax-msw'!E8</f>
        <v>0</v>
      </c>
      <c r="G140">
        <f>'BFPaT-pretax-msw'!F8</f>
        <v>0</v>
      </c>
      <c r="H140">
        <f>'BFPaT-pretax-msw'!G8</f>
        <v>0</v>
      </c>
      <c r="I140">
        <f>'BFPaT-pretax-msw'!H8</f>
        <v>0</v>
      </c>
      <c r="J140">
        <f>'BFPaT-pretax-msw'!I8</f>
        <v>0</v>
      </c>
      <c r="K140">
        <f>'BFPaT-pretax-msw'!J8</f>
        <v>0</v>
      </c>
      <c r="L140">
        <f>'BFPaT-pretax-msw'!K8</f>
        <v>0</v>
      </c>
      <c r="M140">
        <f>'BFPaT-pretax-msw'!L8</f>
        <v>0</v>
      </c>
      <c r="N140">
        <f>'BFPaT-pretax-msw'!M8</f>
        <v>0</v>
      </c>
      <c r="O140">
        <f>'BFPaT-pretax-msw'!N8</f>
        <v>0</v>
      </c>
      <c r="P140">
        <f>'BFPaT-pretax-msw'!O8</f>
        <v>0</v>
      </c>
      <c r="Q140">
        <f>'BFPaT-pretax-msw'!P8</f>
        <v>0</v>
      </c>
      <c r="R140">
        <f>'BFPaT-pretax-msw'!Q8</f>
        <v>0</v>
      </c>
      <c r="S140">
        <f>'BFPaT-pretax-msw'!R8</f>
        <v>0</v>
      </c>
      <c r="T140">
        <f>'BFPaT-pretax-msw'!S8</f>
        <v>0</v>
      </c>
      <c r="U140">
        <f>'BFPaT-pretax-msw'!T8</f>
        <v>0</v>
      </c>
      <c r="V140">
        <f>'BFPaT-pretax-msw'!U8</f>
        <v>0</v>
      </c>
      <c r="W140">
        <f>'BFPaT-pretax-msw'!V8</f>
        <v>0</v>
      </c>
      <c r="X140">
        <f>'BFPaT-pretax-msw'!W8</f>
        <v>0</v>
      </c>
      <c r="Y140">
        <f>'BFPaT-pretax-msw'!X8</f>
        <v>0</v>
      </c>
      <c r="Z140">
        <f>'BFPaT-pretax-msw'!Y8</f>
        <v>0</v>
      </c>
      <c r="AA140">
        <f>'BFPaT-pretax-msw'!Z8</f>
        <v>0</v>
      </c>
      <c r="AB140">
        <f>'BFPaT-pretax-msw'!AA8</f>
        <v>0</v>
      </c>
      <c r="AC140">
        <f>'BFPaT-pretax-msw'!AB8</f>
        <v>0</v>
      </c>
      <c r="AD140">
        <f>'BFPaT-pretax-msw'!AC8</f>
        <v>0</v>
      </c>
      <c r="AE140">
        <f>'BFPaT-pretax-msw'!AD8</f>
        <v>0</v>
      </c>
      <c r="AF140">
        <f>'BFPaT-pretax-msw'!AE8</f>
        <v>0</v>
      </c>
    </row>
    <row r="141" spans="1:32">
      <c r="A141" t="s">
        <v>11</v>
      </c>
      <c r="B141" t="e">
        <f>'BFPaT-pretax-msw'!#REF!</f>
        <v>#REF!</v>
      </c>
      <c r="C141">
        <f>'BFPaT-pretax-msw'!B9</f>
        <v>0</v>
      </c>
      <c r="D141">
        <f>'BFPaT-pretax-msw'!C9</f>
        <v>0</v>
      </c>
      <c r="E141">
        <f>'BFPaT-pretax-msw'!D9</f>
        <v>0</v>
      </c>
      <c r="F141">
        <f>'BFPaT-pretax-msw'!E9</f>
        <v>0</v>
      </c>
      <c r="G141">
        <f>'BFPaT-pretax-msw'!F9</f>
        <v>0</v>
      </c>
      <c r="H141">
        <f>'BFPaT-pretax-msw'!G9</f>
        <v>0</v>
      </c>
      <c r="I141">
        <f>'BFPaT-pretax-msw'!H9</f>
        <v>0</v>
      </c>
      <c r="J141">
        <f>'BFPaT-pretax-msw'!I9</f>
        <v>0</v>
      </c>
      <c r="K141">
        <f>'BFPaT-pretax-msw'!J9</f>
        <v>0</v>
      </c>
      <c r="L141">
        <f>'BFPaT-pretax-msw'!K9</f>
        <v>0</v>
      </c>
      <c r="M141">
        <f>'BFPaT-pretax-msw'!L9</f>
        <v>0</v>
      </c>
      <c r="N141">
        <f>'BFPaT-pretax-msw'!M9</f>
        <v>0</v>
      </c>
      <c r="O141">
        <f>'BFPaT-pretax-msw'!N9</f>
        <v>0</v>
      </c>
      <c r="P141">
        <f>'BFPaT-pretax-msw'!O9</f>
        <v>0</v>
      </c>
      <c r="Q141">
        <f>'BFPaT-pretax-msw'!P9</f>
        <v>0</v>
      </c>
      <c r="R141">
        <f>'BFPaT-pretax-msw'!Q9</f>
        <v>0</v>
      </c>
      <c r="S141">
        <f>'BFPaT-pretax-msw'!R9</f>
        <v>0</v>
      </c>
      <c r="T141">
        <f>'BFPaT-pretax-msw'!S9</f>
        <v>0</v>
      </c>
      <c r="U141">
        <f>'BFPaT-pretax-msw'!T9</f>
        <v>0</v>
      </c>
      <c r="V141">
        <f>'BFPaT-pretax-msw'!U9</f>
        <v>0</v>
      </c>
      <c r="W141">
        <f>'BFPaT-pretax-msw'!V9</f>
        <v>0</v>
      </c>
      <c r="X141">
        <f>'BFPaT-pretax-msw'!W9</f>
        <v>0</v>
      </c>
      <c r="Y141">
        <f>'BFPaT-pretax-msw'!X9</f>
        <v>0</v>
      </c>
      <c r="Z141">
        <f>'BFPaT-pretax-msw'!Y9</f>
        <v>0</v>
      </c>
      <c r="AA141">
        <f>'BFPaT-pretax-msw'!Z9</f>
        <v>0</v>
      </c>
      <c r="AB141">
        <f>'BFPaT-pretax-msw'!AA9</f>
        <v>0</v>
      </c>
      <c r="AC141">
        <f>'BFPaT-pretax-msw'!AB9</f>
        <v>0</v>
      </c>
      <c r="AD141">
        <f>'BFPaT-pretax-msw'!AC9</f>
        <v>0</v>
      </c>
      <c r="AE141">
        <f>'BFPaT-pretax-msw'!AD9</f>
        <v>0</v>
      </c>
      <c r="AF141">
        <f>'BFPaT-pretax-msw'!AE9</f>
        <v>0</v>
      </c>
    </row>
    <row r="142" spans="1:32" s="5" customFormat="1">
      <c r="A142" s="6" t="s">
        <v>37</v>
      </c>
    </row>
    <row r="143" spans="1:32">
      <c r="A143" t="s">
        <v>18</v>
      </c>
      <c r="B143">
        <f t="shared" ref="B143:AF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2">
      <c r="A144" t="s">
        <v>4</v>
      </c>
      <c r="B144" s="4" t="e">
        <f>'BFPaT-pretax-hydrogen'!#REF!</f>
        <v>#REF!</v>
      </c>
      <c r="C144" s="4">
        <f>'BFPaT-pretax-hydrogen'!B2</f>
        <v>5.0874923703678258E-5</v>
      </c>
      <c r="D144" s="4">
        <f>'BFPaT-pretax-hydrogen'!C2</f>
        <v>5.0874923703678258E-5</v>
      </c>
      <c r="E144" s="4">
        <f>'BFPaT-pretax-hydrogen'!D2</f>
        <v>5.0874923703678258E-5</v>
      </c>
      <c r="F144" s="4">
        <f>'BFPaT-pretax-hydrogen'!E2</f>
        <v>5.0874923703678258E-5</v>
      </c>
      <c r="G144" s="4">
        <f>'BFPaT-pretax-hydrogen'!F2</f>
        <v>5.0942959362366419E-5</v>
      </c>
      <c r="H144" s="4">
        <f>'BFPaT-pretax-hydrogen'!G2</f>
        <v>4.6386880082869367E-5</v>
      </c>
      <c r="I144" s="4">
        <f>'BFPaT-pretax-hydrogen'!H2</f>
        <v>4.2484069118739203E-5</v>
      </c>
      <c r="J144" s="4">
        <f>'BFPaT-pretax-hydrogen'!I2</f>
        <v>3.9519478287382822E-5</v>
      </c>
      <c r="K144" s="4">
        <f>'BFPaT-pretax-hydrogen'!J2</f>
        <v>3.6974440684603442E-5</v>
      </c>
      <c r="L144" s="4">
        <f>'BFPaT-pretax-hydrogen'!K2</f>
        <v>3.5111439561512788E-5</v>
      </c>
      <c r="M144" s="4">
        <f>'BFPaT-pretax-hydrogen'!L2</f>
        <v>3.385760956760225E-5</v>
      </c>
      <c r="N144" s="4">
        <f>'BFPaT-pretax-hydrogen'!M2</f>
        <v>3.3038031864330969E-5</v>
      </c>
      <c r="O144" s="4">
        <f>'BFPaT-pretax-hydrogen'!N2</f>
        <v>3.22835500073354E-5</v>
      </c>
      <c r="P144" s="4">
        <f>'BFPaT-pretax-hydrogen'!O2</f>
        <v>3.1464182290665007E-5</v>
      </c>
      <c r="Q144" s="4">
        <f>'BFPaT-pretax-hydrogen'!P2</f>
        <v>3.0548430724186386E-5</v>
      </c>
      <c r="R144" s="4">
        <f>'BFPaT-pretax-hydrogen'!Q2</f>
        <v>2.9584382239503206E-5</v>
      </c>
      <c r="S144" s="4">
        <f>'BFPaT-pretax-hydrogen'!R2</f>
        <v>2.8493501847882837E-5</v>
      </c>
      <c r="T144" s="4">
        <f>'BFPaT-pretax-hydrogen'!S2</f>
        <v>2.7738600017685488E-5</v>
      </c>
      <c r="U144" s="4">
        <f>'BFPaT-pretax-hydrogen'!T2</f>
        <v>2.7150007575392532E-5</v>
      </c>
      <c r="V144" s="4">
        <f>'BFPaT-pretax-hydrogen'!U2</f>
        <v>2.6695806557668785E-5</v>
      </c>
      <c r="W144" s="4">
        <f>'BFPaT-pretax-hydrogen'!V2</f>
        <v>2.6309851185234091E-5</v>
      </c>
      <c r="X144" s="4">
        <f>'BFPaT-pretax-hydrogen'!W2</f>
        <v>2.595686370913903E-5</v>
      </c>
      <c r="Y144" s="4">
        <f>'BFPaT-pretax-hydrogen'!X2</f>
        <v>2.5619625228110672E-5</v>
      </c>
      <c r="Z144" s="4">
        <f>'BFPaT-pretax-hydrogen'!Y2</f>
        <v>2.5265377832410276E-5</v>
      </c>
      <c r="AA144" s="4">
        <f>'BFPaT-pretax-hydrogen'!Z2</f>
        <v>2.5025993107396373E-5</v>
      </c>
      <c r="AB144" s="4">
        <f>'BFPaT-pretax-hydrogen'!AA2</f>
        <v>2.5030612812615939E-5</v>
      </c>
      <c r="AC144" s="4">
        <f>'BFPaT-pretax-hydrogen'!AB2</f>
        <v>2.5035442504436393E-5</v>
      </c>
      <c r="AD144" s="4">
        <f>'BFPaT-pretax-hydrogen'!AC2</f>
        <v>2.5040272196256851E-5</v>
      </c>
      <c r="AE144" s="4">
        <f>'BFPaT-pretax-hydrogen'!AD2</f>
        <v>2.5044891901476417E-5</v>
      </c>
      <c r="AF144" s="4">
        <f>'BFPaT-pretax-hydrogen'!AE2</f>
        <v>2.5049721593296875E-5</v>
      </c>
    </row>
    <row r="145" spans="1:32">
      <c r="A145" t="s">
        <v>5</v>
      </c>
      <c r="B145" s="4" t="e">
        <f>'BFPaT-pretax-hydrogen'!#REF!</f>
        <v>#REF!</v>
      </c>
      <c r="C145" s="4">
        <f>'BFPaT-pretax-hydrogen'!B3</f>
        <v>5.0874923703678258E-5</v>
      </c>
      <c r="D145" s="4">
        <f>'BFPaT-pretax-hydrogen'!C3</f>
        <v>5.0874923703678258E-5</v>
      </c>
      <c r="E145" s="4">
        <f>'BFPaT-pretax-hydrogen'!D3</f>
        <v>5.0874923703678258E-5</v>
      </c>
      <c r="F145" s="4">
        <f>'BFPaT-pretax-hydrogen'!E3</f>
        <v>5.0874923703678258E-5</v>
      </c>
      <c r="G145" s="4">
        <f>'BFPaT-pretax-hydrogen'!F3</f>
        <v>5.0942959362366419E-5</v>
      </c>
      <c r="H145" s="4">
        <f>'BFPaT-pretax-hydrogen'!G3</f>
        <v>4.6386880082869367E-5</v>
      </c>
      <c r="I145" s="4">
        <f>'BFPaT-pretax-hydrogen'!H3</f>
        <v>4.2484069118739203E-5</v>
      </c>
      <c r="J145" s="4">
        <f>'BFPaT-pretax-hydrogen'!I3</f>
        <v>3.9519478287382822E-5</v>
      </c>
      <c r="K145" s="4">
        <f>'BFPaT-pretax-hydrogen'!J3</f>
        <v>3.6974440684603442E-5</v>
      </c>
      <c r="L145" s="4">
        <f>'BFPaT-pretax-hydrogen'!K3</f>
        <v>3.5111439561512788E-5</v>
      </c>
      <c r="M145" s="4">
        <f>'BFPaT-pretax-hydrogen'!L3</f>
        <v>3.385760956760225E-5</v>
      </c>
      <c r="N145" s="4">
        <f>'BFPaT-pretax-hydrogen'!M3</f>
        <v>3.3038031864330969E-5</v>
      </c>
      <c r="O145" s="4">
        <f>'BFPaT-pretax-hydrogen'!N3</f>
        <v>3.22835500073354E-5</v>
      </c>
      <c r="P145" s="4">
        <f>'BFPaT-pretax-hydrogen'!O3</f>
        <v>3.1464182290665007E-5</v>
      </c>
      <c r="Q145" s="4">
        <f>'BFPaT-pretax-hydrogen'!P3</f>
        <v>3.0548430724186386E-5</v>
      </c>
      <c r="R145" s="4">
        <f>'BFPaT-pretax-hydrogen'!Q3</f>
        <v>2.9584382239503206E-5</v>
      </c>
      <c r="S145" s="4">
        <f>'BFPaT-pretax-hydrogen'!R3</f>
        <v>2.8493501847882837E-5</v>
      </c>
      <c r="T145" s="4">
        <f>'BFPaT-pretax-hydrogen'!S3</f>
        <v>2.7738600017685488E-5</v>
      </c>
      <c r="U145" s="4">
        <f>'BFPaT-pretax-hydrogen'!T3</f>
        <v>2.7150007575392532E-5</v>
      </c>
      <c r="V145" s="4">
        <f>'BFPaT-pretax-hydrogen'!U3</f>
        <v>2.6695806557668785E-5</v>
      </c>
      <c r="W145" s="4">
        <f>'BFPaT-pretax-hydrogen'!V3</f>
        <v>2.6309851185234091E-5</v>
      </c>
      <c r="X145" s="4">
        <f>'BFPaT-pretax-hydrogen'!W3</f>
        <v>2.595686370913903E-5</v>
      </c>
      <c r="Y145" s="4">
        <f>'BFPaT-pretax-hydrogen'!X3</f>
        <v>2.5619625228110672E-5</v>
      </c>
      <c r="Z145" s="4">
        <f>'BFPaT-pretax-hydrogen'!Y3</f>
        <v>2.5265377832410276E-5</v>
      </c>
      <c r="AA145" s="4">
        <f>'BFPaT-pretax-hydrogen'!Z3</f>
        <v>2.5025993107396373E-5</v>
      </c>
      <c r="AB145" s="4">
        <f>'BFPaT-pretax-hydrogen'!AA3</f>
        <v>2.5030612812615939E-5</v>
      </c>
      <c r="AC145" s="4">
        <f>'BFPaT-pretax-hydrogen'!AB3</f>
        <v>2.5035442504436393E-5</v>
      </c>
      <c r="AD145" s="4">
        <f>'BFPaT-pretax-hydrogen'!AC3</f>
        <v>2.5040272196256851E-5</v>
      </c>
      <c r="AE145" s="4">
        <f>'BFPaT-pretax-hydrogen'!AD3</f>
        <v>2.5044891901476417E-5</v>
      </c>
      <c r="AF145" s="4">
        <f>'BFPaT-pretax-hydrogen'!AE3</f>
        <v>2.5049721593296875E-5</v>
      </c>
    </row>
    <row r="146" spans="1:32">
      <c r="A146" t="s">
        <v>6</v>
      </c>
      <c r="B146">
        <v>0</v>
      </c>
      <c r="C146">
        <f>'BFPaT-pretax-hydrogen'!B4</f>
        <v>5.0874923703678258E-5</v>
      </c>
      <c r="D146">
        <f>'BFPaT-pretax-hydrogen'!C4</f>
        <v>5.0874923703678258E-5</v>
      </c>
      <c r="E146">
        <f>'BFPaT-pretax-hydrogen'!D4</f>
        <v>5.0874923703678258E-5</v>
      </c>
      <c r="F146">
        <f>'BFPaT-pretax-hydrogen'!E4</f>
        <v>5.0874923703678258E-5</v>
      </c>
      <c r="G146">
        <f>'BFPaT-pretax-hydrogen'!F4</f>
        <v>5.0942959362366419E-5</v>
      </c>
      <c r="H146">
        <f>'BFPaT-pretax-hydrogen'!G4</f>
        <v>4.6386880082869367E-5</v>
      </c>
      <c r="I146">
        <f>'BFPaT-pretax-hydrogen'!H4</f>
        <v>4.2484069118739203E-5</v>
      </c>
      <c r="J146">
        <f>'BFPaT-pretax-hydrogen'!I4</f>
        <v>3.9519478287382822E-5</v>
      </c>
      <c r="K146">
        <f>'BFPaT-pretax-hydrogen'!J4</f>
        <v>3.6974440684603442E-5</v>
      </c>
      <c r="L146">
        <f>'BFPaT-pretax-hydrogen'!K4</f>
        <v>3.5111439561512788E-5</v>
      </c>
      <c r="M146">
        <f>'BFPaT-pretax-hydrogen'!L4</f>
        <v>3.385760956760225E-5</v>
      </c>
      <c r="N146">
        <f>'BFPaT-pretax-hydrogen'!M4</f>
        <v>3.3038031864330969E-5</v>
      </c>
      <c r="O146">
        <f>'BFPaT-pretax-hydrogen'!N4</f>
        <v>3.22835500073354E-5</v>
      </c>
      <c r="P146">
        <f>'BFPaT-pretax-hydrogen'!O4</f>
        <v>3.1464182290665007E-5</v>
      </c>
      <c r="Q146">
        <f>'BFPaT-pretax-hydrogen'!P4</f>
        <v>3.0548430724186386E-5</v>
      </c>
      <c r="R146">
        <f>'BFPaT-pretax-hydrogen'!Q4</f>
        <v>2.9584382239503206E-5</v>
      </c>
      <c r="S146">
        <f>'BFPaT-pretax-hydrogen'!R4</f>
        <v>2.8493501847882837E-5</v>
      </c>
      <c r="T146">
        <f>'BFPaT-pretax-hydrogen'!S4</f>
        <v>2.7738600017685488E-5</v>
      </c>
      <c r="U146">
        <f>'BFPaT-pretax-hydrogen'!T4</f>
        <v>2.7150007575392532E-5</v>
      </c>
      <c r="V146">
        <f>'BFPaT-pretax-hydrogen'!U4</f>
        <v>2.6695806557668785E-5</v>
      </c>
      <c r="W146">
        <f>'BFPaT-pretax-hydrogen'!V4</f>
        <v>2.6309851185234091E-5</v>
      </c>
      <c r="X146">
        <f>'BFPaT-pretax-hydrogen'!W4</f>
        <v>2.595686370913903E-5</v>
      </c>
      <c r="Y146">
        <f>'BFPaT-pretax-hydrogen'!X4</f>
        <v>2.5619625228110672E-5</v>
      </c>
      <c r="Z146">
        <f>'BFPaT-pretax-hydrogen'!Y4</f>
        <v>2.5265377832410276E-5</v>
      </c>
      <c r="AA146">
        <f>'BFPaT-pretax-hydrogen'!Z4</f>
        <v>2.5025993107396373E-5</v>
      </c>
      <c r="AB146">
        <f>'BFPaT-pretax-hydrogen'!AA4</f>
        <v>2.5030612812615939E-5</v>
      </c>
      <c r="AC146">
        <f>'BFPaT-pretax-hydrogen'!AB4</f>
        <v>2.5035442504436393E-5</v>
      </c>
      <c r="AD146">
        <f>'BFPaT-pretax-hydrogen'!AC4</f>
        <v>2.5040272196256851E-5</v>
      </c>
      <c r="AE146">
        <f>'BFPaT-pretax-hydrogen'!AD4</f>
        <v>2.5044891901476417E-5</v>
      </c>
      <c r="AF146">
        <f>'BFPaT-pretax-hydrogen'!AE4</f>
        <v>2.5049721593296875E-5</v>
      </c>
    </row>
    <row r="147" spans="1:32">
      <c r="A147" t="s">
        <v>7</v>
      </c>
      <c r="B147" t="e">
        <f>'BFPaT-pretax-hydrogen'!#REF!</f>
        <v>#REF!</v>
      </c>
      <c r="C147">
        <f>'BFPaT-pretax-hydrogen'!B5</f>
        <v>5.0874923703678258E-5</v>
      </c>
      <c r="D147">
        <f>'BFPaT-pretax-hydrogen'!C5</f>
        <v>5.0874923703678258E-5</v>
      </c>
      <c r="E147">
        <f>'BFPaT-pretax-hydrogen'!D5</f>
        <v>5.0874923703678258E-5</v>
      </c>
      <c r="F147">
        <f>'BFPaT-pretax-hydrogen'!E5</f>
        <v>5.0874923703678258E-5</v>
      </c>
      <c r="G147">
        <f>'BFPaT-pretax-hydrogen'!F5</f>
        <v>5.0942959362366419E-5</v>
      </c>
      <c r="H147">
        <f>'BFPaT-pretax-hydrogen'!G5</f>
        <v>4.6386880082869367E-5</v>
      </c>
      <c r="I147">
        <f>'BFPaT-pretax-hydrogen'!H5</f>
        <v>4.2484069118739203E-5</v>
      </c>
      <c r="J147">
        <f>'BFPaT-pretax-hydrogen'!I5</f>
        <v>3.9519478287382822E-5</v>
      </c>
      <c r="K147">
        <f>'BFPaT-pretax-hydrogen'!J5</f>
        <v>3.6974440684603442E-5</v>
      </c>
      <c r="L147">
        <f>'BFPaT-pretax-hydrogen'!K5</f>
        <v>3.5111439561512788E-5</v>
      </c>
      <c r="M147">
        <f>'BFPaT-pretax-hydrogen'!L5</f>
        <v>3.385760956760225E-5</v>
      </c>
      <c r="N147">
        <f>'BFPaT-pretax-hydrogen'!M5</f>
        <v>3.3038031864330969E-5</v>
      </c>
      <c r="O147">
        <f>'BFPaT-pretax-hydrogen'!N5</f>
        <v>3.22835500073354E-5</v>
      </c>
      <c r="P147">
        <f>'BFPaT-pretax-hydrogen'!O5</f>
        <v>3.1464182290665007E-5</v>
      </c>
      <c r="Q147">
        <f>'BFPaT-pretax-hydrogen'!P5</f>
        <v>3.0548430724186386E-5</v>
      </c>
      <c r="R147">
        <f>'BFPaT-pretax-hydrogen'!Q5</f>
        <v>2.9584382239503206E-5</v>
      </c>
      <c r="S147">
        <f>'BFPaT-pretax-hydrogen'!R5</f>
        <v>2.8493501847882837E-5</v>
      </c>
      <c r="T147">
        <f>'BFPaT-pretax-hydrogen'!S5</f>
        <v>2.7738600017685488E-5</v>
      </c>
      <c r="U147">
        <f>'BFPaT-pretax-hydrogen'!T5</f>
        <v>2.7150007575392532E-5</v>
      </c>
      <c r="V147">
        <f>'BFPaT-pretax-hydrogen'!U5</f>
        <v>2.6695806557668785E-5</v>
      </c>
      <c r="W147">
        <f>'BFPaT-pretax-hydrogen'!V5</f>
        <v>2.6309851185234091E-5</v>
      </c>
      <c r="X147">
        <f>'BFPaT-pretax-hydrogen'!W5</f>
        <v>2.595686370913903E-5</v>
      </c>
      <c r="Y147">
        <f>'BFPaT-pretax-hydrogen'!X5</f>
        <v>2.5619625228110672E-5</v>
      </c>
      <c r="Z147">
        <f>'BFPaT-pretax-hydrogen'!Y5</f>
        <v>2.5265377832410276E-5</v>
      </c>
      <c r="AA147">
        <f>'BFPaT-pretax-hydrogen'!Z5</f>
        <v>2.5025993107396373E-5</v>
      </c>
      <c r="AB147">
        <f>'BFPaT-pretax-hydrogen'!AA5</f>
        <v>2.5030612812615939E-5</v>
      </c>
      <c r="AC147">
        <f>'BFPaT-pretax-hydrogen'!AB5</f>
        <v>2.5035442504436393E-5</v>
      </c>
      <c r="AD147">
        <f>'BFPaT-pretax-hydrogen'!AC5</f>
        <v>2.5040272196256851E-5</v>
      </c>
      <c r="AE147">
        <f>'BFPaT-pretax-hydrogen'!AD5</f>
        <v>2.5044891901476417E-5</v>
      </c>
      <c r="AF147">
        <f>'BFPaT-pretax-hydrogen'!AE5</f>
        <v>2.5049721593296875E-5</v>
      </c>
    </row>
    <row r="148" spans="1:32">
      <c r="A148" t="s">
        <v>8</v>
      </c>
      <c r="B148" t="e">
        <f>'BFPaT-pretax-hydrogen'!#REF!</f>
        <v>#REF!</v>
      </c>
      <c r="C148">
        <f>'BFPaT-pretax-hydrogen'!B6</f>
        <v>5.0874923703678258E-5</v>
      </c>
      <c r="D148">
        <f>'BFPaT-pretax-hydrogen'!C6</f>
        <v>5.0874923703678258E-5</v>
      </c>
      <c r="E148">
        <f>'BFPaT-pretax-hydrogen'!D6</f>
        <v>5.0874923703678258E-5</v>
      </c>
      <c r="F148">
        <f>'BFPaT-pretax-hydrogen'!E6</f>
        <v>5.0874923703678258E-5</v>
      </c>
      <c r="G148">
        <f>'BFPaT-pretax-hydrogen'!F6</f>
        <v>5.0942959362366419E-5</v>
      </c>
      <c r="H148">
        <f>'BFPaT-pretax-hydrogen'!G6</f>
        <v>4.6386880082869367E-5</v>
      </c>
      <c r="I148">
        <f>'BFPaT-pretax-hydrogen'!H6</f>
        <v>4.2484069118739203E-5</v>
      </c>
      <c r="J148">
        <f>'BFPaT-pretax-hydrogen'!I6</f>
        <v>3.9519478287382822E-5</v>
      </c>
      <c r="K148">
        <f>'BFPaT-pretax-hydrogen'!J6</f>
        <v>3.6974440684603442E-5</v>
      </c>
      <c r="L148">
        <f>'BFPaT-pretax-hydrogen'!K6</f>
        <v>3.5111439561512788E-5</v>
      </c>
      <c r="M148">
        <f>'BFPaT-pretax-hydrogen'!L6</f>
        <v>3.385760956760225E-5</v>
      </c>
      <c r="N148">
        <f>'BFPaT-pretax-hydrogen'!M6</f>
        <v>3.3038031864330969E-5</v>
      </c>
      <c r="O148">
        <f>'BFPaT-pretax-hydrogen'!N6</f>
        <v>3.22835500073354E-5</v>
      </c>
      <c r="P148">
        <f>'BFPaT-pretax-hydrogen'!O6</f>
        <v>3.1464182290665007E-5</v>
      </c>
      <c r="Q148">
        <f>'BFPaT-pretax-hydrogen'!P6</f>
        <v>3.0548430724186386E-5</v>
      </c>
      <c r="R148">
        <f>'BFPaT-pretax-hydrogen'!Q6</f>
        <v>2.9584382239503206E-5</v>
      </c>
      <c r="S148">
        <f>'BFPaT-pretax-hydrogen'!R6</f>
        <v>2.8493501847882837E-5</v>
      </c>
      <c r="T148">
        <f>'BFPaT-pretax-hydrogen'!S6</f>
        <v>2.7738600017685488E-5</v>
      </c>
      <c r="U148">
        <f>'BFPaT-pretax-hydrogen'!T6</f>
        <v>2.7150007575392532E-5</v>
      </c>
      <c r="V148">
        <f>'BFPaT-pretax-hydrogen'!U6</f>
        <v>2.6695806557668785E-5</v>
      </c>
      <c r="W148">
        <f>'BFPaT-pretax-hydrogen'!V6</f>
        <v>2.6309851185234091E-5</v>
      </c>
      <c r="X148">
        <f>'BFPaT-pretax-hydrogen'!W6</f>
        <v>2.595686370913903E-5</v>
      </c>
      <c r="Y148">
        <f>'BFPaT-pretax-hydrogen'!X6</f>
        <v>2.5619625228110672E-5</v>
      </c>
      <c r="Z148">
        <f>'BFPaT-pretax-hydrogen'!Y6</f>
        <v>2.5265377832410276E-5</v>
      </c>
      <c r="AA148">
        <f>'BFPaT-pretax-hydrogen'!Z6</f>
        <v>2.5025993107396373E-5</v>
      </c>
      <c r="AB148">
        <f>'BFPaT-pretax-hydrogen'!AA6</f>
        <v>2.5030612812615939E-5</v>
      </c>
      <c r="AC148">
        <f>'BFPaT-pretax-hydrogen'!AB6</f>
        <v>2.5035442504436393E-5</v>
      </c>
      <c r="AD148">
        <f>'BFPaT-pretax-hydrogen'!AC6</f>
        <v>2.5040272196256851E-5</v>
      </c>
      <c r="AE148">
        <f>'BFPaT-pretax-hydrogen'!AD6</f>
        <v>2.5044891901476417E-5</v>
      </c>
      <c r="AF148">
        <f>'BFPaT-pretax-hydrogen'!AE6</f>
        <v>2.5049721593296875E-5</v>
      </c>
    </row>
    <row r="149" spans="1:32">
      <c r="A149" t="s">
        <v>9</v>
      </c>
      <c r="B149" t="e">
        <f>'BFPaT-pretax-hydrogen'!#REF!</f>
        <v>#REF!</v>
      </c>
      <c r="C149">
        <f>'BFPaT-pretax-hydrogen'!B7</f>
        <v>5.0874923703678258E-5</v>
      </c>
      <c r="D149">
        <f>'BFPaT-pretax-hydrogen'!C7</f>
        <v>5.0874923703678258E-5</v>
      </c>
      <c r="E149">
        <f>'BFPaT-pretax-hydrogen'!D7</f>
        <v>5.0874923703678258E-5</v>
      </c>
      <c r="F149">
        <f>'BFPaT-pretax-hydrogen'!E7</f>
        <v>5.0874923703678258E-5</v>
      </c>
      <c r="G149">
        <f>'BFPaT-pretax-hydrogen'!F7</f>
        <v>5.0942959362366419E-5</v>
      </c>
      <c r="H149">
        <f>'BFPaT-pretax-hydrogen'!G7</f>
        <v>4.6386880082869367E-5</v>
      </c>
      <c r="I149">
        <f>'BFPaT-pretax-hydrogen'!H7</f>
        <v>4.2484069118739203E-5</v>
      </c>
      <c r="J149">
        <f>'BFPaT-pretax-hydrogen'!I7</f>
        <v>3.9519478287382822E-5</v>
      </c>
      <c r="K149">
        <f>'BFPaT-pretax-hydrogen'!J7</f>
        <v>3.6974440684603442E-5</v>
      </c>
      <c r="L149">
        <f>'BFPaT-pretax-hydrogen'!K7</f>
        <v>3.5111439561512788E-5</v>
      </c>
      <c r="M149">
        <f>'BFPaT-pretax-hydrogen'!L7</f>
        <v>3.385760956760225E-5</v>
      </c>
      <c r="N149">
        <f>'BFPaT-pretax-hydrogen'!M7</f>
        <v>3.3038031864330969E-5</v>
      </c>
      <c r="O149">
        <f>'BFPaT-pretax-hydrogen'!N7</f>
        <v>3.22835500073354E-5</v>
      </c>
      <c r="P149">
        <f>'BFPaT-pretax-hydrogen'!O7</f>
        <v>3.1464182290665007E-5</v>
      </c>
      <c r="Q149">
        <f>'BFPaT-pretax-hydrogen'!P7</f>
        <v>3.0548430724186386E-5</v>
      </c>
      <c r="R149">
        <f>'BFPaT-pretax-hydrogen'!Q7</f>
        <v>2.9584382239503206E-5</v>
      </c>
      <c r="S149">
        <f>'BFPaT-pretax-hydrogen'!R7</f>
        <v>2.8493501847882837E-5</v>
      </c>
      <c r="T149">
        <f>'BFPaT-pretax-hydrogen'!S7</f>
        <v>2.7738600017685488E-5</v>
      </c>
      <c r="U149">
        <f>'BFPaT-pretax-hydrogen'!T7</f>
        <v>2.7150007575392532E-5</v>
      </c>
      <c r="V149">
        <f>'BFPaT-pretax-hydrogen'!U7</f>
        <v>2.6695806557668785E-5</v>
      </c>
      <c r="W149">
        <f>'BFPaT-pretax-hydrogen'!V7</f>
        <v>2.6309851185234091E-5</v>
      </c>
      <c r="X149">
        <f>'BFPaT-pretax-hydrogen'!W7</f>
        <v>2.595686370913903E-5</v>
      </c>
      <c r="Y149">
        <f>'BFPaT-pretax-hydrogen'!X7</f>
        <v>2.5619625228110672E-5</v>
      </c>
      <c r="Z149">
        <f>'BFPaT-pretax-hydrogen'!Y7</f>
        <v>2.5265377832410276E-5</v>
      </c>
      <c r="AA149">
        <f>'BFPaT-pretax-hydrogen'!Z7</f>
        <v>2.5025993107396373E-5</v>
      </c>
      <c r="AB149">
        <f>'BFPaT-pretax-hydrogen'!AA7</f>
        <v>2.5030612812615939E-5</v>
      </c>
      <c r="AC149">
        <f>'BFPaT-pretax-hydrogen'!AB7</f>
        <v>2.5035442504436393E-5</v>
      </c>
      <c r="AD149">
        <f>'BFPaT-pretax-hydrogen'!AC7</f>
        <v>2.5040272196256851E-5</v>
      </c>
      <c r="AE149">
        <f>'BFPaT-pretax-hydrogen'!AD7</f>
        <v>2.5044891901476417E-5</v>
      </c>
      <c r="AF149">
        <f>'BFPaT-pretax-hydrogen'!AE7</f>
        <v>2.5049721593296875E-5</v>
      </c>
    </row>
    <row r="150" spans="1:32">
      <c r="A150" t="s">
        <v>10</v>
      </c>
      <c r="B150" t="e">
        <f>'BFPaT-pretax-hydrogen'!#REF!</f>
        <v>#REF!</v>
      </c>
      <c r="C150">
        <f>'BFPaT-pretax-hydrogen'!B8</f>
        <v>5.0874923703678258E-5</v>
      </c>
      <c r="D150">
        <f>'BFPaT-pretax-hydrogen'!C8</f>
        <v>5.0874923703678258E-5</v>
      </c>
      <c r="E150">
        <f>'BFPaT-pretax-hydrogen'!D8</f>
        <v>5.0874923703678258E-5</v>
      </c>
      <c r="F150">
        <f>'BFPaT-pretax-hydrogen'!E8</f>
        <v>5.0874923703678258E-5</v>
      </c>
      <c r="G150">
        <f>'BFPaT-pretax-hydrogen'!F8</f>
        <v>5.0942959362366419E-5</v>
      </c>
      <c r="H150">
        <f>'BFPaT-pretax-hydrogen'!G8</f>
        <v>4.6386880082869367E-5</v>
      </c>
      <c r="I150">
        <f>'BFPaT-pretax-hydrogen'!H8</f>
        <v>4.2484069118739203E-5</v>
      </c>
      <c r="J150">
        <f>'BFPaT-pretax-hydrogen'!I8</f>
        <v>3.9519478287382822E-5</v>
      </c>
      <c r="K150">
        <f>'BFPaT-pretax-hydrogen'!J8</f>
        <v>3.6974440684603442E-5</v>
      </c>
      <c r="L150">
        <f>'BFPaT-pretax-hydrogen'!K8</f>
        <v>3.5111439561512788E-5</v>
      </c>
      <c r="M150">
        <f>'BFPaT-pretax-hydrogen'!L8</f>
        <v>3.385760956760225E-5</v>
      </c>
      <c r="N150">
        <f>'BFPaT-pretax-hydrogen'!M8</f>
        <v>3.3038031864330969E-5</v>
      </c>
      <c r="O150">
        <f>'BFPaT-pretax-hydrogen'!N8</f>
        <v>3.22835500073354E-5</v>
      </c>
      <c r="P150">
        <f>'BFPaT-pretax-hydrogen'!O8</f>
        <v>3.1464182290665007E-5</v>
      </c>
      <c r="Q150">
        <f>'BFPaT-pretax-hydrogen'!P8</f>
        <v>3.0548430724186386E-5</v>
      </c>
      <c r="R150">
        <f>'BFPaT-pretax-hydrogen'!Q8</f>
        <v>2.9584382239503206E-5</v>
      </c>
      <c r="S150">
        <f>'BFPaT-pretax-hydrogen'!R8</f>
        <v>2.8493501847882837E-5</v>
      </c>
      <c r="T150">
        <f>'BFPaT-pretax-hydrogen'!S8</f>
        <v>2.7738600017685488E-5</v>
      </c>
      <c r="U150">
        <f>'BFPaT-pretax-hydrogen'!T8</f>
        <v>2.7150007575392532E-5</v>
      </c>
      <c r="V150">
        <f>'BFPaT-pretax-hydrogen'!U8</f>
        <v>2.6695806557668785E-5</v>
      </c>
      <c r="W150">
        <f>'BFPaT-pretax-hydrogen'!V8</f>
        <v>2.6309851185234091E-5</v>
      </c>
      <c r="X150">
        <f>'BFPaT-pretax-hydrogen'!W8</f>
        <v>2.595686370913903E-5</v>
      </c>
      <c r="Y150">
        <f>'BFPaT-pretax-hydrogen'!X8</f>
        <v>2.5619625228110672E-5</v>
      </c>
      <c r="Z150">
        <f>'BFPaT-pretax-hydrogen'!Y8</f>
        <v>2.5265377832410276E-5</v>
      </c>
      <c r="AA150">
        <f>'BFPaT-pretax-hydrogen'!Z8</f>
        <v>2.5025993107396373E-5</v>
      </c>
      <c r="AB150">
        <f>'BFPaT-pretax-hydrogen'!AA8</f>
        <v>2.5030612812615939E-5</v>
      </c>
      <c r="AC150">
        <f>'BFPaT-pretax-hydrogen'!AB8</f>
        <v>2.5035442504436393E-5</v>
      </c>
      <c r="AD150">
        <f>'BFPaT-pretax-hydrogen'!AC8</f>
        <v>2.5040272196256851E-5</v>
      </c>
      <c r="AE150">
        <f>'BFPaT-pretax-hydrogen'!AD8</f>
        <v>2.5044891901476417E-5</v>
      </c>
      <c r="AF150">
        <f>'BFPaT-pretax-hydrogen'!AE8</f>
        <v>2.5049721593296875E-5</v>
      </c>
    </row>
    <row r="151" spans="1:32">
      <c r="A151" t="s">
        <v>11</v>
      </c>
      <c r="B151" t="e">
        <f>'BFPaT-pretax-hydrogen'!#REF!</f>
        <v>#REF!</v>
      </c>
      <c r="C151">
        <f>'BFPaT-pretax-hydrogen'!B9</f>
        <v>5.0874923703678258E-5</v>
      </c>
      <c r="D151">
        <f>'BFPaT-pretax-hydrogen'!C9</f>
        <v>5.0874923703678258E-5</v>
      </c>
      <c r="E151">
        <f>'BFPaT-pretax-hydrogen'!D9</f>
        <v>5.0874923703678258E-5</v>
      </c>
      <c r="F151">
        <f>'BFPaT-pretax-hydrogen'!E9</f>
        <v>5.0874923703678258E-5</v>
      </c>
      <c r="G151">
        <f>'BFPaT-pretax-hydrogen'!F9</f>
        <v>5.0942959362366419E-5</v>
      </c>
      <c r="H151">
        <f>'BFPaT-pretax-hydrogen'!G9</f>
        <v>4.6386880082869367E-5</v>
      </c>
      <c r="I151">
        <f>'BFPaT-pretax-hydrogen'!H9</f>
        <v>4.2484069118739203E-5</v>
      </c>
      <c r="J151">
        <f>'BFPaT-pretax-hydrogen'!I9</f>
        <v>3.9519478287382822E-5</v>
      </c>
      <c r="K151">
        <f>'BFPaT-pretax-hydrogen'!J9</f>
        <v>3.6974440684603442E-5</v>
      </c>
      <c r="L151">
        <f>'BFPaT-pretax-hydrogen'!K9</f>
        <v>3.5111439561512788E-5</v>
      </c>
      <c r="M151">
        <f>'BFPaT-pretax-hydrogen'!L9</f>
        <v>3.385760956760225E-5</v>
      </c>
      <c r="N151">
        <f>'BFPaT-pretax-hydrogen'!M9</f>
        <v>3.3038031864330969E-5</v>
      </c>
      <c r="O151">
        <f>'BFPaT-pretax-hydrogen'!N9</f>
        <v>3.22835500073354E-5</v>
      </c>
      <c r="P151">
        <f>'BFPaT-pretax-hydrogen'!O9</f>
        <v>3.1464182290665007E-5</v>
      </c>
      <c r="Q151">
        <f>'BFPaT-pretax-hydrogen'!P9</f>
        <v>3.0548430724186386E-5</v>
      </c>
      <c r="R151">
        <f>'BFPaT-pretax-hydrogen'!Q9</f>
        <v>2.9584382239503206E-5</v>
      </c>
      <c r="S151">
        <f>'BFPaT-pretax-hydrogen'!R9</f>
        <v>2.8493501847882837E-5</v>
      </c>
      <c r="T151">
        <f>'BFPaT-pretax-hydrogen'!S9</f>
        <v>2.7738600017685488E-5</v>
      </c>
      <c r="U151">
        <f>'BFPaT-pretax-hydrogen'!T9</f>
        <v>2.7150007575392532E-5</v>
      </c>
      <c r="V151">
        <f>'BFPaT-pretax-hydrogen'!U9</f>
        <v>2.6695806557668785E-5</v>
      </c>
      <c r="W151">
        <f>'BFPaT-pretax-hydrogen'!V9</f>
        <v>2.6309851185234091E-5</v>
      </c>
      <c r="X151">
        <f>'BFPaT-pretax-hydrogen'!W9</f>
        <v>2.595686370913903E-5</v>
      </c>
      <c r="Y151">
        <f>'BFPaT-pretax-hydrogen'!X9</f>
        <v>2.5619625228110672E-5</v>
      </c>
      <c r="Z151">
        <f>'BFPaT-pretax-hydrogen'!Y9</f>
        <v>2.5265377832410276E-5</v>
      </c>
      <c r="AA151">
        <f>'BFPaT-pretax-hydrogen'!Z9</f>
        <v>2.5025993107396373E-5</v>
      </c>
      <c r="AB151">
        <f>'BFPaT-pretax-hydrogen'!AA9</f>
        <v>2.5030612812615939E-5</v>
      </c>
      <c r="AC151">
        <f>'BFPaT-pretax-hydrogen'!AB9</f>
        <v>2.5035442504436393E-5</v>
      </c>
      <c r="AD151">
        <f>'BFPaT-pretax-hydrogen'!AC9</f>
        <v>2.5040272196256851E-5</v>
      </c>
      <c r="AE151">
        <f>'BFPaT-pretax-hydrogen'!AD9</f>
        <v>2.5044891901476417E-5</v>
      </c>
      <c r="AF151">
        <f>'BFPaT-pretax-hydrogen'!AE9</f>
        <v>2.5049721593296875E-5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1">
    <tabColor rgb="FFC00000"/>
  </sheetPr>
  <dimension ref="A1"/>
  <sheetViews>
    <sheetView workbookViewId="0"/>
    <sheetView workbookViewId="1"/>
  </sheetViews>
  <sheetFormatPr defaultColWidth="8.7265625" defaultRowHeight="14.5"/>
  <sheetData/>
  <phoneticPr fontId="27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2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31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3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4">
    <tabColor rgb="FF002060"/>
  </sheetPr>
  <dimension ref="A1:CC9"/>
  <sheetViews>
    <sheetView workbookViewId="0">
      <selection activeCell="F14" sqref="F14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f>Tax!D$8/'energy convesion standard'!$E$22*About!$B$46/About!$B$57</f>
        <v>3.2454513510055495E-7</v>
      </c>
      <c r="C3">
        <f t="shared" ref="C3:AG9" si="1">B3</f>
        <v>3.2454513510055495E-7</v>
      </c>
      <c r="D3">
        <f t="shared" si="1"/>
        <v>3.2454513510055495E-7</v>
      </c>
      <c r="E3">
        <f t="shared" si="1"/>
        <v>3.2454513510055495E-7</v>
      </c>
      <c r="F3">
        <f t="shared" si="1"/>
        <v>3.2454513510055495E-7</v>
      </c>
      <c r="G3">
        <f t="shared" si="1"/>
        <v>3.2454513510055495E-7</v>
      </c>
      <c r="H3">
        <f t="shared" si="1"/>
        <v>3.2454513510055495E-7</v>
      </c>
      <c r="I3">
        <f t="shared" si="1"/>
        <v>3.2454513510055495E-7</v>
      </c>
      <c r="J3">
        <f t="shared" si="1"/>
        <v>3.2454513510055495E-7</v>
      </c>
      <c r="K3">
        <f t="shared" si="1"/>
        <v>3.2454513510055495E-7</v>
      </c>
      <c r="L3">
        <f t="shared" si="1"/>
        <v>3.2454513510055495E-7</v>
      </c>
      <c r="M3">
        <f t="shared" si="1"/>
        <v>3.2454513510055495E-7</v>
      </c>
      <c r="N3">
        <f t="shared" si="1"/>
        <v>3.2454513510055495E-7</v>
      </c>
      <c r="O3">
        <f t="shared" si="1"/>
        <v>3.2454513510055495E-7</v>
      </c>
      <c r="P3">
        <f t="shared" si="1"/>
        <v>3.2454513510055495E-7</v>
      </c>
      <c r="Q3">
        <f t="shared" si="1"/>
        <v>3.2454513510055495E-7</v>
      </c>
      <c r="R3">
        <f t="shared" si="1"/>
        <v>3.2454513510055495E-7</v>
      </c>
      <c r="S3">
        <f t="shared" si="1"/>
        <v>3.2454513510055495E-7</v>
      </c>
      <c r="T3">
        <f t="shared" si="1"/>
        <v>3.2454513510055495E-7</v>
      </c>
      <c r="U3">
        <f t="shared" si="1"/>
        <v>3.2454513510055495E-7</v>
      </c>
      <c r="V3">
        <f t="shared" si="1"/>
        <v>3.2454513510055495E-7</v>
      </c>
      <c r="W3">
        <f t="shared" si="1"/>
        <v>3.2454513510055495E-7</v>
      </c>
      <c r="X3">
        <f t="shared" si="1"/>
        <v>3.2454513510055495E-7</v>
      </c>
      <c r="Y3">
        <f t="shared" si="1"/>
        <v>3.2454513510055495E-7</v>
      </c>
      <c r="Z3">
        <f t="shared" si="1"/>
        <v>3.2454513510055495E-7</v>
      </c>
      <c r="AA3">
        <f t="shared" si="1"/>
        <v>3.2454513510055495E-7</v>
      </c>
      <c r="AB3">
        <f t="shared" si="1"/>
        <v>3.2454513510055495E-7</v>
      </c>
      <c r="AC3">
        <f t="shared" si="1"/>
        <v>3.2454513510055495E-7</v>
      </c>
      <c r="AD3">
        <f t="shared" si="1"/>
        <v>3.2454513510055495E-7</v>
      </c>
      <c r="AE3">
        <f t="shared" si="1"/>
        <v>3.2454513510055495E-7</v>
      </c>
      <c r="AF3" s="2">
        <f t="shared" si="1"/>
        <v>3.2454513510055495E-7</v>
      </c>
      <c r="AG3" s="2">
        <f t="shared" si="1"/>
        <v>3.2454513510055495E-7</v>
      </c>
      <c r="AH3" s="2">
        <f t="shared" si="0"/>
        <v>3.2454513510055495E-7</v>
      </c>
      <c r="AI3" s="2">
        <f t="shared" si="0"/>
        <v>3.2454513510055495E-7</v>
      </c>
      <c r="AJ3" s="2">
        <f t="shared" si="0"/>
        <v>3.2454513510055495E-7</v>
      </c>
      <c r="AK3" s="2">
        <f t="shared" si="0"/>
        <v>3.2454513510055495E-7</v>
      </c>
      <c r="AL3" s="2">
        <f t="shared" si="0"/>
        <v>3.2454513510055495E-7</v>
      </c>
      <c r="AM3" s="2">
        <f t="shared" si="0"/>
        <v>3.2454513510055495E-7</v>
      </c>
      <c r="AN3" s="2">
        <f t="shared" si="0"/>
        <v>3.2454513510055495E-7</v>
      </c>
      <c r="AO3" s="2">
        <f t="shared" si="0"/>
        <v>3.2454513510055495E-7</v>
      </c>
      <c r="AP3" s="2">
        <f t="shared" si="0"/>
        <v>3.2454513510055495E-7</v>
      </c>
      <c r="AQ3" s="2">
        <f t="shared" si="0"/>
        <v>3.2454513510055495E-7</v>
      </c>
      <c r="AR3" s="2">
        <f t="shared" si="0"/>
        <v>3.2454513510055495E-7</v>
      </c>
      <c r="AS3" s="2">
        <f t="shared" si="0"/>
        <v>3.2454513510055495E-7</v>
      </c>
      <c r="AT3" s="2">
        <f t="shared" si="0"/>
        <v>3.2454513510055495E-7</v>
      </c>
      <c r="AU3" s="2">
        <f t="shared" si="0"/>
        <v>3.2454513510055495E-7</v>
      </c>
      <c r="AV3" s="2">
        <f t="shared" si="0"/>
        <v>3.2454513510055495E-7</v>
      </c>
      <c r="AW3" s="2">
        <f t="shared" si="0"/>
        <v>3.2454513510055495E-7</v>
      </c>
      <c r="AX3" s="2">
        <f t="shared" si="0"/>
        <v>3.2454513510055495E-7</v>
      </c>
      <c r="AY3" s="2">
        <f t="shared" si="0"/>
        <v>3.2454513510055495E-7</v>
      </c>
      <c r="AZ3" s="2">
        <f t="shared" si="0"/>
        <v>3.2454513510055495E-7</v>
      </c>
      <c r="BA3" s="2">
        <f t="shared" si="0"/>
        <v>3.2454513510055495E-7</v>
      </c>
      <c r="BB3" s="2">
        <f t="shared" si="0"/>
        <v>3.2454513510055495E-7</v>
      </c>
      <c r="BC3" s="2">
        <f t="shared" si="0"/>
        <v>3.2454513510055495E-7</v>
      </c>
      <c r="BD3" s="2">
        <f t="shared" si="0"/>
        <v>3.2454513510055495E-7</v>
      </c>
      <c r="BE3" s="2">
        <f t="shared" si="0"/>
        <v>3.2454513510055495E-7</v>
      </c>
      <c r="BF3" s="2">
        <f t="shared" si="0"/>
        <v>3.2454513510055495E-7</v>
      </c>
      <c r="BG3" s="2">
        <f t="shared" si="0"/>
        <v>3.2454513510055495E-7</v>
      </c>
      <c r="BH3" s="2">
        <f t="shared" si="0"/>
        <v>3.2454513510055495E-7</v>
      </c>
      <c r="BI3" s="2">
        <f t="shared" si="0"/>
        <v>3.2454513510055495E-7</v>
      </c>
      <c r="BJ3" s="2">
        <f t="shared" si="0"/>
        <v>3.2454513510055495E-7</v>
      </c>
      <c r="BK3" s="2">
        <f t="shared" si="0"/>
        <v>3.2454513510055495E-7</v>
      </c>
      <c r="BL3" s="2">
        <f t="shared" si="0"/>
        <v>3.2454513510055495E-7</v>
      </c>
      <c r="BM3" s="2">
        <f t="shared" si="0"/>
        <v>3.2454513510055495E-7</v>
      </c>
      <c r="BN3" s="2">
        <f t="shared" si="0"/>
        <v>3.2454513510055495E-7</v>
      </c>
      <c r="BO3" s="2">
        <f t="shared" si="0"/>
        <v>3.2454513510055495E-7</v>
      </c>
      <c r="BP3" s="2">
        <f t="shared" si="0"/>
        <v>3.2454513510055495E-7</v>
      </c>
      <c r="BQ3" s="2">
        <f t="shared" si="0"/>
        <v>3.2454513510055495E-7</v>
      </c>
      <c r="BR3" s="2">
        <f t="shared" si="0"/>
        <v>3.2454513510055495E-7</v>
      </c>
      <c r="BS3" s="2">
        <f t="shared" si="0"/>
        <v>3.2454513510055495E-7</v>
      </c>
      <c r="BT3" s="2">
        <f t="shared" si="0"/>
        <v>3.2454513510055495E-7</v>
      </c>
      <c r="BU3" s="2">
        <f t="shared" si="0"/>
        <v>3.2454513510055495E-7</v>
      </c>
      <c r="BV3" s="2">
        <f t="shared" si="0"/>
        <v>3.2454513510055495E-7</v>
      </c>
      <c r="BW3" s="2">
        <f t="shared" si="0"/>
        <v>3.2454513510055495E-7</v>
      </c>
      <c r="BX3" s="2">
        <f t="shared" si="0"/>
        <v>3.2454513510055495E-7</v>
      </c>
      <c r="BY3" s="2">
        <f t="shared" si="0"/>
        <v>3.2454513510055495E-7</v>
      </c>
      <c r="BZ3" s="2">
        <f t="shared" si="0"/>
        <v>3.2454513510055495E-7</v>
      </c>
      <c r="CA3" s="2">
        <f t="shared" si="0"/>
        <v>3.2454513510055495E-7</v>
      </c>
      <c r="CB3" s="2">
        <f t="shared" si="0"/>
        <v>3.2454513510055495E-7</v>
      </c>
      <c r="CC3" s="2">
        <f t="shared" si="0"/>
        <v>3.2454513510055495E-7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ref="AH8:AW9" si="3">AG8</f>
        <v>0</v>
      </c>
      <c r="AI8" s="2">
        <f t="shared" si="3"/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55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AE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56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57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58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59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5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0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 s="2">
        <f>Tax!D2/'energy convesion standard'!$E$6*About!$B$46/About!$B$57</f>
        <v>2.0055251841574796E-5</v>
      </c>
      <c r="C2" s="2">
        <f t="shared" ref="C2:AE2" si="0">B2</f>
        <v>2.0055251841574796E-5</v>
      </c>
      <c r="D2" s="2">
        <f t="shared" si="0"/>
        <v>2.0055251841574796E-5</v>
      </c>
      <c r="E2" s="2">
        <f t="shared" si="0"/>
        <v>2.0055251841574796E-5</v>
      </c>
      <c r="F2" s="2">
        <f t="shared" si="0"/>
        <v>2.0055251841574796E-5</v>
      </c>
      <c r="G2" s="2">
        <f t="shared" si="0"/>
        <v>2.0055251841574796E-5</v>
      </c>
      <c r="H2" s="2">
        <f t="shared" si="0"/>
        <v>2.0055251841574796E-5</v>
      </c>
      <c r="I2" s="2">
        <f t="shared" si="0"/>
        <v>2.0055251841574796E-5</v>
      </c>
      <c r="J2" s="2">
        <f t="shared" si="0"/>
        <v>2.0055251841574796E-5</v>
      </c>
      <c r="K2" s="2">
        <f t="shared" si="0"/>
        <v>2.0055251841574796E-5</v>
      </c>
      <c r="L2" s="2">
        <f t="shared" si="0"/>
        <v>2.0055251841574796E-5</v>
      </c>
      <c r="M2" s="2">
        <f t="shared" si="0"/>
        <v>2.0055251841574796E-5</v>
      </c>
      <c r="N2" s="2">
        <f t="shared" si="0"/>
        <v>2.0055251841574796E-5</v>
      </c>
      <c r="O2" s="2">
        <f t="shared" si="0"/>
        <v>2.0055251841574796E-5</v>
      </c>
      <c r="P2" s="2">
        <f t="shared" si="0"/>
        <v>2.0055251841574796E-5</v>
      </c>
      <c r="Q2" s="2">
        <f t="shared" si="0"/>
        <v>2.0055251841574796E-5</v>
      </c>
      <c r="R2" s="2">
        <f t="shared" si="0"/>
        <v>2.0055251841574796E-5</v>
      </c>
      <c r="S2" s="2">
        <f t="shared" si="0"/>
        <v>2.0055251841574796E-5</v>
      </c>
      <c r="T2" s="2">
        <f t="shared" si="0"/>
        <v>2.0055251841574796E-5</v>
      </c>
      <c r="U2" s="2">
        <f t="shared" si="0"/>
        <v>2.0055251841574796E-5</v>
      </c>
      <c r="V2" s="2">
        <f t="shared" si="0"/>
        <v>2.0055251841574796E-5</v>
      </c>
      <c r="W2" s="2">
        <f t="shared" si="0"/>
        <v>2.0055251841574796E-5</v>
      </c>
      <c r="X2" s="2">
        <f t="shared" si="0"/>
        <v>2.0055251841574796E-5</v>
      </c>
      <c r="Y2" s="2">
        <f t="shared" si="0"/>
        <v>2.0055251841574796E-5</v>
      </c>
      <c r="Z2" s="2">
        <f t="shared" si="0"/>
        <v>2.0055251841574796E-5</v>
      </c>
      <c r="AA2" s="2">
        <f t="shared" si="0"/>
        <v>2.0055251841574796E-5</v>
      </c>
      <c r="AB2" s="2">
        <f t="shared" si="0"/>
        <v>2.0055251841574796E-5</v>
      </c>
      <c r="AC2" s="2">
        <f t="shared" si="0"/>
        <v>2.0055251841574796E-5</v>
      </c>
      <c r="AD2" s="2">
        <f t="shared" si="0"/>
        <v>2.0055251841574796E-5</v>
      </c>
      <c r="AE2" s="2">
        <f t="shared" si="0"/>
        <v>2.0055251841574796E-5</v>
      </c>
      <c r="AF2" s="2">
        <f>AE2</f>
        <v>2.0055251841574796E-5</v>
      </c>
      <c r="AG2" s="2">
        <f>AF2</f>
        <v>2.0055251841574796E-5</v>
      </c>
      <c r="AH2" s="2">
        <f t="shared" ref="AH2:CC7" si="1">AG2</f>
        <v>2.0055251841574796E-5</v>
      </c>
      <c r="AI2" s="2">
        <f t="shared" si="1"/>
        <v>2.0055251841574796E-5</v>
      </c>
      <c r="AJ2" s="2">
        <f t="shared" si="1"/>
        <v>2.0055251841574796E-5</v>
      </c>
      <c r="AK2" s="2">
        <f t="shared" si="1"/>
        <v>2.0055251841574796E-5</v>
      </c>
      <c r="AL2" s="2">
        <f t="shared" si="1"/>
        <v>2.0055251841574796E-5</v>
      </c>
      <c r="AM2" s="2">
        <f t="shared" si="1"/>
        <v>2.0055251841574796E-5</v>
      </c>
      <c r="AN2" s="2">
        <f t="shared" si="1"/>
        <v>2.0055251841574796E-5</v>
      </c>
      <c r="AO2" s="2">
        <f t="shared" si="1"/>
        <v>2.0055251841574796E-5</v>
      </c>
      <c r="AP2" s="2">
        <f t="shared" si="1"/>
        <v>2.0055251841574796E-5</v>
      </c>
      <c r="AQ2" s="2">
        <f t="shared" si="1"/>
        <v>2.0055251841574796E-5</v>
      </c>
      <c r="AR2" s="2">
        <f t="shared" si="1"/>
        <v>2.0055251841574796E-5</v>
      </c>
      <c r="AS2" s="2">
        <f t="shared" si="1"/>
        <v>2.0055251841574796E-5</v>
      </c>
      <c r="AT2" s="2">
        <f t="shared" si="1"/>
        <v>2.0055251841574796E-5</v>
      </c>
      <c r="AU2" s="2">
        <f t="shared" si="1"/>
        <v>2.0055251841574796E-5</v>
      </c>
      <c r="AV2" s="2">
        <f t="shared" si="1"/>
        <v>2.0055251841574796E-5</v>
      </c>
      <c r="AW2" s="2">
        <f t="shared" si="1"/>
        <v>2.0055251841574796E-5</v>
      </c>
      <c r="AX2" s="2">
        <f t="shared" si="1"/>
        <v>2.0055251841574796E-5</v>
      </c>
      <c r="AY2" s="2">
        <f t="shared" si="1"/>
        <v>2.0055251841574796E-5</v>
      </c>
      <c r="AZ2" s="2">
        <f t="shared" si="1"/>
        <v>2.0055251841574796E-5</v>
      </c>
      <c r="BA2" s="2">
        <f t="shared" si="1"/>
        <v>2.0055251841574796E-5</v>
      </c>
      <c r="BB2" s="2">
        <f t="shared" si="1"/>
        <v>2.0055251841574796E-5</v>
      </c>
      <c r="BC2" s="2">
        <f t="shared" si="1"/>
        <v>2.0055251841574796E-5</v>
      </c>
      <c r="BD2" s="2">
        <f t="shared" si="1"/>
        <v>2.0055251841574796E-5</v>
      </c>
      <c r="BE2" s="2">
        <f t="shared" si="1"/>
        <v>2.0055251841574796E-5</v>
      </c>
      <c r="BF2" s="2">
        <f t="shared" si="1"/>
        <v>2.0055251841574796E-5</v>
      </c>
      <c r="BG2" s="2">
        <f t="shared" si="1"/>
        <v>2.0055251841574796E-5</v>
      </c>
      <c r="BH2" s="2">
        <f t="shared" si="1"/>
        <v>2.0055251841574796E-5</v>
      </c>
      <c r="BI2" s="2">
        <f t="shared" si="1"/>
        <v>2.0055251841574796E-5</v>
      </c>
      <c r="BJ2" s="2">
        <f t="shared" si="1"/>
        <v>2.0055251841574796E-5</v>
      </c>
      <c r="BK2" s="2">
        <f t="shared" si="1"/>
        <v>2.0055251841574796E-5</v>
      </c>
      <c r="BL2" s="2">
        <f t="shared" si="1"/>
        <v>2.0055251841574796E-5</v>
      </c>
      <c r="BM2" s="2">
        <f t="shared" si="1"/>
        <v>2.0055251841574796E-5</v>
      </c>
      <c r="BN2" s="2">
        <f t="shared" si="1"/>
        <v>2.0055251841574796E-5</v>
      </c>
      <c r="BO2" s="2">
        <f t="shared" si="1"/>
        <v>2.0055251841574796E-5</v>
      </c>
      <c r="BP2" s="2">
        <f t="shared" si="1"/>
        <v>2.0055251841574796E-5</v>
      </c>
      <c r="BQ2" s="2">
        <f t="shared" si="1"/>
        <v>2.0055251841574796E-5</v>
      </c>
      <c r="BR2" s="2">
        <f t="shared" si="1"/>
        <v>2.0055251841574796E-5</v>
      </c>
      <c r="BS2" s="2">
        <f t="shared" si="1"/>
        <v>2.0055251841574796E-5</v>
      </c>
      <c r="BT2" s="2">
        <f t="shared" si="1"/>
        <v>2.0055251841574796E-5</v>
      </c>
      <c r="BU2" s="2">
        <f t="shared" si="1"/>
        <v>2.0055251841574796E-5</v>
      </c>
      <c r="BV2" s="2">
        <f t="shared" si="1"/>
        <v>2.0055251841574796E-5</v>
      </c>
      <c r="BW2" s="2">
        <f t="shared" si="1"/>
        <v>2.0055251841574796E-5</v>
      </c>
      <c r="BX2" s="2">
        <f t="shared" si="1"/>
        <v>2.0055251841574796E-5</v>
      </c>
      <c r="BY2" s="2">
        <f t="shared" si="1"/>
        <v>2.0055251841574796E-5</v>
      </c>
      <c r="BZ2" s="2">
        <f t="shared" si="1"/>
        <v>2.0055251841574796E-5</v>
      </c>
      <c r="CA2" s="2">
        <f t="shared" si="1"/>
        <v>2.0055251841574796E-5</v>
      </c>
      <c r="CB2" s="2">
        <f t="shared" si="1"/>
        <v>2.0055251841574796E-5</v>
      </c>
      <c r="CC2" s="2">
        <f>CB2</f>
        <v>2.0055251841574796E-5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2">AE3</f>
        <v>0</v>
      </c>
      <c r="AG3" s="2">
        <f t="shared" si="2"/>
        <v>0</v>
      </c>
      <c r="AH3" s="2">
        <f t="shared" si="1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2"/>
        <v>0</v>
      </c>
      <c r="AG4" s="2">
        <f t="shared" si="2"/>
        <v>0</v>
      </c>
      <c r="AH4" s="2">
        <f t="shared" si="1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2"/>
        <v>0</v>
      </c>
      <c r="AG5" s="2">
        <f t="shared" si="2"/>
        <v>0</v>
      </c>
      <c r="AH5" s="2">
        <f t="shared" si="1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2"/>
        <v>0</v>
      </c>
      <c r="AG6" s="2">
        <f t="shared" si="2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</row>
    <row r="7" spans="1:81">
      <c r="A7" s="1" t="s">
        <v>9</v>
      </c>
      <c r="B7">
        <f t="shared" ref="B7:W7" si="3">B3</f>
        <v>0</v>
      </c>
      <c r="C7">
        <f t="shared" si="3"/>
        <v>0</v>
      </c>
      <c r="D7">
        <f t="shared" si="3"/>
        <v>0</v>
      </c>
      <c r="E7">
        <f t="shared" si="3"/>
        <v>0</v>
      </c>
      <c r="F7">
        <f t="shared" si="3"/>
        <v>0</v>
      </c>
      <c r="G7">
        <f t="shared" si="3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2"/>
        <v>0</v>
      </c>
      <c r="AG7" s="2">
        <f t="shared" si="2"/>
        <v>0</v>
      </c>
      <c r="AH7" s="2">
        <f t="shared" si="1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ref="AX7:CC7" si="4">AW7</f>
        <v>0</v>
      </c>
      <c r="AY7" s="2">
        <f t="shared" si="4"/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2"/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ref="AF8:CC9" si="5">AU8</f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</row>
    <row r="9" spans="1:81">
      <c r="A9" s="1" t="s">
        <v>11</v>
      </c>
      <c r="B9">
        <f t="shared" ref="B9:W9" si="6">B6</f>
        <v>0</v>
      </c>
      <c r="C9">
        <f t="shared" si="6"/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5"/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1">
    <tabColor rgb="FF002060"/>
  </sheetPr>
  <dimension ref="A1:CC9"/>
  <sheetViews>
    <sheetView workbookViewId="0">
      <selection activeCell="F17" sqref="F17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f>Tax!D3/'energy convesion standard'!$E$22*About!$B$46/About!$B$57</f>
        <v>8.5772418109318748E-6</v>
      </c>
      <c r="C2">
        <f t="shared" ref="C2:AE2" si="0">B2</f>
        <v>8.5772418109318748E-6</v>
      </c>
      <c r="D2">
        <f t="shared" si="0"/>
        <v>8.5772418109318748E-6</v>
      </c>
      <c r="E2">
        <f t="shared" si="0"/>
        <v>8.5772418109318748E-6</v>
      </c>
      <c r="F2">
        <f t="shared" si="0"/>
        <v>8.5772418109318748E-6</v>
      </c>
      <c r="G2">
        <f t="shared" si="0"/>
        <v>8.5772418109318748E-6</v>
      </c>
      <c r="H2">
        <f t="shared" si="0"/>
        <v>8.5772418109318748E-6</v>
      </c>
      <c r="I2">
        <f t="shared" si="0"/>
        <v>8.5772418109318748E-6</v>
      </c>
      <c r="J2">
        <f t="shared" si="0"/>
        <v>8.5772418109318748E-6</v>
      </c>
      <c r="K2">
        <f t="shared" si="0"/>
        <v>8.5772418109318748E-6</v>
      </c>
      <c r="L2">
        <f t="shared" si="0"/>
        <v>8.5772418109318748E-6</v>
      </c>
      <c r="M2">
        <f t="shared" si="0"/>
        <v>8.5772418109318748E-6</v>
      </c>
      <c r="N2">
        <f t="shared" si="0"/>
        <v>8.5772418109318748E-6</v>
      </c>
      <c r="O2">
        <f t="shared" si="0"/>
        <v>8.5772418109318748E-6</v>
      </c>
      <c r="P2">
        <f t="shared" si="0"/>
        <v>8.5772418109318748E-6</v>
      </c>
      <c r="Q2">
        <f t="shared" si="0"/>
        <v>8.5772418109318748E-6</v>
      </c>
      <c r="R2">
        <f t="shared" si="0"/>
        <v>8.5772418109318748E-6</v>
      </c>
      <c r="S2">
        <f t="shared" si="0"/>
        <v>8.5772418109318748E-6</v>
      </c>
      <c r="T2">
        <f t="shared" si="0"/>
        <v>8.5772418109318748E-6</v>
      </c>
      <c r="U2">
        <f t="shared" si="0"/>
        <v>8.5772418109318748E-6</v>
      </c>
      <c r="V2">
        <f t="shared" si="0"/>
        <v>8.5772418109318748E-6</v>
      </c>
      <c r="W2">
        <f t="shared" si="0"/>
        <v>8.5772418109318748E-6</v>
      </c>
      <c r="X2">
        <f t="shared" si="0"/>
        <v>8.5772418109318748E-6</v>
      </c>
      <c r="Y2">
        <f t="shared" si="0"/>
        <v>8.5772418109318748E-6</v>
      </c>
      <c r="Z2">
        <f t="shared" si="0"/>
        <v>8.5772418109318748E-6</v>
      </c>
      <c r="AA2">
        <f t="shared" si="0"/>
        <v>8.5772418109318748E-6</v>
      </c>
      <c r="AB2">
        <f t="shared" si="0"/>
        <v>8.5772418109318748E-6</v>
      </c>
      <c r="AC2">
        <f t="shared" si="0"/>
        <v>8.5772418109318748E-6</v>
      </c>
      <c r="AD2">
        <f t="shared" si="0"/>
        <v>8.5772418109318748E-6</v>
      </c>
      <c r="AE2">
        <f t="shared" si="0"/>
        <v>8.5772418109318748E-6</v>
      </c>
      <c r="AF2" s="2">
        <f>AE2</f>
        <v>8.5772418109318748E-6</v>
      </c>
      <c r="AG2" s="2">
        <f>AF2</f>
        <v>8.5772418109318748E-6</v>
      </c>
      <c r="AH2" s="2">
        <f t="shared" ref="AH2:CC7" si="1">AG2</f>
        <v>8.5772418109318748E-6</v>
      </c>
      <c r="AI2" s="2">
        <f t="shared" si="1"/>
        <v>8.5772418109318748E-6</v>
      </c>
      <c r="AJ2" s="2">
        <f t="shared" si="1"/>
        <v>8.5772418109318748E-6</v>
      </c>
      <c r="AK2" s="2">
        <f t="shared" si="1"/>
        <v>8.5772418109318748E-6</v>
      </c>
      <c r="AL2" s="2">
        <f t="shared" si="1"/>
        <v>8.5772418109318748E-6</v>
      </c>
      <c r="AM2" s="2">
        <f t="shared" si="1"/>
        <v>8.5772418109318748E-6</v>
      </c>
      <c r="AN2" s="2">
        <f t="shared" si="1"/>
        <v>8.5772418109318748E-6</v>
      </c>
      <c r="AO2" s="2">
        <f t="shared" si="1"/>
        <v>8.5772418109318748E-6</v>
      </c>
      <c r="AP2" s="2">
        <f t="shared" si="1"/>
        <v>8.5772418109318748E-6</v>
      </c>
      <c r="AQ2" s="2">
        <f t="shared" si="1"/>
        <v>8.5772418109318748E-6</v>
      </c>
      <c r="AR2" s="2">
        <f t="shared" si="1"/>
        <v>8.5772418109318748E-6</v>
      </c>
      <c r="AS2" s="2">
        <f t="shared" si="1"/>
        <v>8.5772418109318748E-6</v>
      </c>
      <c r="AT2" s="2">
        <f t="shared" si="1"/>
        <v>8.5772418109318748E-6</v>
      </c>
      <c r="AU2" s="2">
        <f t="shared" si="1"/>
        <v>8.5772418109318748E-6</v>
      </c>
      <c r="AV2" s="2">
        <f t="shared" si="1"/>
        <v>8.5772418109318748E-6</v>
      </c>
      <c r="AW2" s="2">
        <f t="shared" si="1"/>
        <v>8.5772418109318748E-6</v>
      </c>
      <c r="AX2" s="2">
        <f t="shared" si="1"/>
        <v>8.5772418109318748E-6</v>
      </c>
      <c r="AY2" s="2">
        <f t="shared" si="1"/>
        <v>8.5772418109318748E-6</v>
      </c>
      <c r="AZ2" s="2">
        <f t="shared" si="1"/>
        <v>8.5772418109318748E-6</v>
      </c>
      <c r="BA2" s="2">
        <f t="shared" si="1"/>
        <v>8.5772418109318748E-6</v>
      </c>
      <c r="BB2" s="2">
        <f t="shared" si="1"/>
        <v>8.5772418109318748E-6</v>
      </c>
      <c r="BC2" s="2">
        <f t="shared" si="1"/>
        <v>8.5772418109318748E-6</v>
      </c>
      <c r="BD2" s="2">
        <f t="shared" si="1"/>
        <v>8.5772418109318748E-6</v>
      </c>
      <c r="BE2" s="2">
        <f t="shared" si="1"/>
        <v>8.5772418109318748E-6</v>
      </c>
      <c r="BF2" s="2">
        <f t="shared" si="1"/>
        <v>8.5772418109318748E-6</v>
      </c>
      <c r="BG2" s="2">
        <f t="shared" si="1"/>
        <v>8.5772418109318748E-6</v>
      </c>
      <c r="BH2" s="2">
        <f t="shared" si="1"/>
        <v>8.5772418109318748E-6</v>
      </c>
      <c r="BI2" s="2">
        <f t="shared" si="1"/>
        <v>8.5772418109318748E-6</v>
      </c>
      <c r="BJ2" s="2">
        <f t="shared" si="1"/>
        <v>8.5772418109318748E-6</v>
      </c>
      <c r="BK2" s="2">
        <f t="shared" si="1"/>
        <v>8.5772418109318748E-6</v>
      </c>
      <c r="BL2" s="2">
        <f t="shared" si="1"/>
        <v>8.5772418109318748E-6</v>
      </c>
      <c r="BM2" s="2">
        <f t="shared" si="1"/>
        <v>8.5772418109318748E-6</v>
      </c>
      <c r="BN2" s="2">
        <f t="shared" si="1"/>
        <v>8.5772418109318748E-6</v>
      </c>
      <c r="BO2" s="2">
        <f t="shared" si="1"/>
        <v>8.5772418109318748E-6</v>
      </c>
      <c r="BP2" s="2">
        <f t="shared" si="1"/>
        <v>8.5772418109318748E-6</v>
      </c>
      <c r="BQ2" s="2">
        <f t="shared" si="1"/>
        <v>8.5772418109318748E-6</v>
      </c>
      <c r="BR2" s="2">
        <f t="shared" si="1"/>
        <v>8.5772418109318748E-6</v>
      </c>
      <c r="BS2" s="2">
        <f t="shared" si="1"/>
        <v>8.5772418109318748E-6</v>
      </c>
      <c r="BT2" s="2">
        <f t="shared" si="1"/>
        <v>8.5772418109318748E-6</v>
      </c>
      <c r="BU2" s="2">
        <f t="shared" si="1"/>
        <v>8.5772418109318748E-6</v>
      </c>
      <c r="BV2" s="2">
        <f t="shared" si="1"/>
        <v>8.5772418109318748E-6</v>
      </c>
      <c r="BW2" s="2">
        <f t="shared" si="1"/>
        <v>8.5772418109318748E-6</v>
      </c>
      <c r="BX2" s="2">
        <f t="shared" si="1"/>
        <v>8.5772418109318748E-6</v>
      </c>
      <c r="BY2" s="2">
        <f t="shared" si="1"/>
        <v>8.5772418109318748E-6</v>
      </c>
      <c r="BZ2" s="2">
        <f t="shared" si="1"/>
        <v>8.5772418109318748E-6</v>
      </c>
      <c r="CA2" s="2">
        <f t="shared" si="1"/>
        <v>8.5772418109318748E-6</v>
      </c>
      <c r="CB2" s="2">
        <f t="shared" si="1"/>
        <v>8.5772418109318748E-6</v>
      </c>
      <c r="CC2" s="2">
        <f>CB2</f>
        <v>8.5772418109318748E-6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2">AE3</f>
        <v>0</v>
      </c>
      <c r="AG3" s="2">
        <f t="shared" si="2"/>
        <v>0</v>
      </c>
      <c r="AH3" s="2">
        <f t="shared" si="1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2"/>
        <v>0</v>
      </c>
      <c r="AG4" s="2">
        <f t="shared" si="2"/>
        <v>0</v>
      </c>
      <c r="AH4" s="2">
        <f t="shared" si="1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2"/>
        <v>0</v>
      </c>
      <c r="AG5" s="2">
        <f t="shared" si="2"/>
        <v>0</v>
      </c>
      <c r="AH5" s="2">
        <f t="shared" si="1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2"/>
        <v>0</v>
      </c>
      <c r="AG6" s="2">
        <f t="shared" si="2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2"/>
        <v>0</v>
      </c>
      <c r="AG7" s="2">
        <f t="shared" si="2"/>
        <v>0</v>
      </c>
      <c r="AH7" s="2">
        <f t="shared" si="1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ref="AX7:CC7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2"/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ref="AF8:CC9" si="4">AU8</f>
        <v>0</v>
      </c>
      <c r="AW8" s="2">
        <f t="shared" si="4"/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</row>
    <row r="9" spans="1:81">
      <c r="A9" s="1" t="s">
        <v>11</v>
      </c>
      <c r="B9">
        <f t="shared" ref="B9:AE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f t="shared" si="5"/>
        <v>0</v>
      </c>
      <c r="AB9">
        <f t="shared" si="5"/>
        <v>0</v>
      </c>
      <c r="AC9">
        <f t="shared" si="5"/>
        <v>0</v>
      </c>
      <c r="AD9">
        <f t="shared" si="5"/>
        <v>0</v>
      </c>
      <c r="AE9">
        <f t="shared" si="5"/>
        <v>0</v>
      </c>
      <c r="AF9" s="2">
        <f t="shared" si="4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62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W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4">AU8</f>
        <v>0</v>
      </c>
      <c r="AW8" s="2">
        <f t="shared" si="4"/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</row>
    <row r="9" spans="1:81">
      <c r="A9" s="1" t="s">
        <v>11</v>
      </c>
      <c r="B9">
        <f t="shared" ref="B9:W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4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63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W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4">AU8</f>
        <v>0</v>
      </c>
      <c r="AW8" s="2">
        <f t="shared" si="4"/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</row>
    <row r="9" spans="1:81">
      <c r="A9" s="1" t="s">
        <v>11</v>
      </c>
      <c r="B9">
        <f t="shared" ref="B9:W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4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64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f>Tax!D5/'energy convesion standard'!$E$7*About!$B$46/About!$B$57</f>
        <v>2.0831421819063575E-6</v>
      </c>
      <c r="C4">
        <f t="shared" ref="C4:AE4" si="2">B4</f>
        <v>2.0831421819063575E-6</v>
      </c>
      <c r="D4">
        <f t="shared" si="2"/>
        <v>2.0831421819063575E-6</v>
      </c>
      <c r="E4">
        <f t="shared" si="2"/>
        <v>2.0831421819063575E-6</v>
      </c>
      <c r="F4">
        <f t="shared" si="2"/>
        <v>2.0831421819063575E-6</v>
      </c>
      <c r="G4">
        <f t="shared" si="2"/>
        <v>2.0831421819063575E-6</v>
      </c>
      <c r="H4">
        <f t="shared" si="2"/>
        <v>2.0831421819063575E-6</v>
      </c>
      <c r="I4">
        <f t="shared" si="2"/>
        <v>2.0831421819063575E-6</v>
      </c>
      <c r="J4">
        <f t="shared" si="2"/>
        <v>2.0831421819063575E-6</v>
      </c>
      <c r="K4">
        <f t="shared" si="2"/>
        <v>2.0831421819063575E-6</v>
      </c>
      <c r="L4">
        <f t="shared" si="2"/>
        <v>2.0831421819063575E-6</v>
      </c>
      <c r="M4">
        <f t="shared" si="2"/>
        <v>2.0831421819063575E-6</v>
      </c>
      <c r="N4">
        <f t="shared" si="2"/>
        <v>2.0831421819063575E-6</v>
      </c>
      <c r="O4">
        <f t="shared" si="2"/>
        <v>2.0831421819063575E-6</v>
      </c>
      <c r="P4">
        <f t="shared" si="2"/>
        <v>2.0831421819063575E-6</v>
      </c>
      <c r="Q4">
        <f t="shared" si="2"/>
        <v>2.0831421819063575E-6</v>
      </c>
      <c r="R4">
        <f t="shared" si="2"/>
        <v>2.0831421819063575E-6</v>
      </c>
      <c r="S4">
        <f t="shared" si="2"/>
        <v>2.0831421819063575E-6</v>
      </c>
      <c r="T4">
        <f t="shared" si="2"/>
        <v>2.0831421819063575E-6</v>
      </c>
      <c r="U4">
        <f t="shared" si="2"/>
        <v>2.0831421819063575E-6</v>
      </c>
      <c r="V4">
        <f t="shared" si="2"/>
        <v>2.0831421819063575E-6</v>
      </c>
      <c r="W4">
        <f t="shared" si="2"/>
        <v>2.0831421819063575E-6</v>
      </c>
      <c r="X4">
        <f t="shared" si="2"/>
        <v>2.0831421819063575E-6</v>
      </c>
      <c r="Y4">
        <f t="shared" si="2"/>
        <v>2.0831421819063575E-6</v>
      </c>
      <c r="Z4">
        <f t="shared" si="2"/>
        <v>2.0831421819063575E-6</v>
      </c>
      <c r="AA4">
        <f t="shared" si="2"/>
        <v>2.0831421819063575E-6</v>
      </c>
      <c r="AB4">
        <f t="shared" si="2"/>
        <v>2.0831421819063575E-6</v>
      </c>
      <c r="AC4">
        <f t="shared" si="2"/>
        <v>2.0831421819063575E-6</v>
      </c>
      <c r="AD4">
        <f t="shared" si="2"/>
        <v>2.0831421819063575E-6</v>
      </c>
      <c r="AE4">
        <f t="shared" si="2"/>
        <v>2.0831421819063575E-6</v>
      </c>
      <c r="AF4" s="2">
        <f t="shared" si="1"/>
        <v>2.0831421819063575E-6</v>
      </c>
      <c r="AG4" s="2">
        <f t="shared" si="1"/>
        <v>2.0831421819063575E-6</v>
      </c>
      <c r="AH4" s="2">
        <f t="shared" si="0"/>
        <v>2.0831421819063575E-6</v>
      </c>
      <c r="AI4" s="2">
        <f t="shared" si="0"/>
        <v>2.0831421819063575E-6</v>
      </c>
      <c r="AJ4" s="2">
        <f t="shared" si="0"/>
        <v>2.0831421819063575E-6</v>
      </c>
      <c r="AK4" s="2">
        <f t="shared" si="0"/>
        <v>2.0831421819063575E-6</v>
      </c>
      <c r="AL4" s="2">
        <f t="shared" si="0"/>
        <v>2.0831421819063575E-6</v>
      </c>
      <c r="AM4" s="2">
        <f t="shared" si="0"/>
        <v>2.0831421819063575E-6</v>
      </c>
      <c r="AN4" s="2">
        <f t="shared" si="0"/>
        <v>2.0831421819063575E-6</v>
      </c>
      <c r="AO4" s="2">
        <f t="shared" si="0"/>
        <v>2.0831421819063575E-6</v>
      </c>
      <c r="AP4" s="2">
        <f t="shared" si="0"/>
        <v>2.0831421819063575E-6</v>
      </c>
      <c r="AQ4" s="2">
        <f t="shared" si="0"/>
        <v>2.0831421819063575E-6</v>
      </c>
      <c r="AR4" s="2">
        <f t="shared" si="0"/>
        <v>2.0831421819063575E-6</v>
      </c>
      <c r="AS4" s="2">
        <f t="shared" si="0"/>
        <v>2.0831421819063575E-6</v>
      </c>
      <c r="AT4" s="2">
        <f t="shared" si="0"/>
        <v>2.0831421819063575E-6</v>
      </c>
      <c r="AU4" s="2">
        <f t="shared" si="0"/>
        <v>2.0831421819063575E-6</v>
      </c>
      <c r="AV4" s="2">
        <f t="shared" si="0"/>
        <v>2.0831421819063575E-6</v>
      </c>
      <c r="AW4" s="2">
        <f t="shared" si="0"/>
        <v>2.0831421819063575E-6</v>
      </c>
      <c r="AX4" s="2">
        <f t="shared" si="0"/>
        <v>2.0831421819063575E-6</v>
      </c>
      <c r="AY4" s="2">
        <f t="shared" si="0"/>
        <v>2.0831421819063575E-6</v>
      </c>
      <c r="AZ4" s="2">
        <f t="shared" si="0"/>
        <v>2.0831421819063575E-6</v>
      </c>
      <c r="BA4" s="2">
        <f t="shared" si="0"/>
        <v>2.0831421819063575E-6</v>
      </c>
      <c r="BB4" s="2">
        <f t="shared" si="0"/>
        <v>2.0831421819063575E-6</v>
      </c>
      <c r="BC4" s="2">
        <f t="shared" si="0"/>
        <v>2.0831421819063575E-6</v>
      </c>
      <c r="BD4" s="2">
        <f t="shared" si="0"/>
        <v>2.0831421819063575E-6</v>
      </c>
      <c r="BE4" s="2">
        <f t="shared" si="0"/>
        <v>2.0831421819063575E-6</v>
      </c>
      <c r="BF4" s="2">
        <f t="shared" si="0"/>
        <v>2.0831421819063575E-6</v>
      </c>
      <c r="BG4" s="2">
        <f t="shared" si="0"/>
        <v>2.0831421819063575E-6</v>
      </c>
      <c r="BH4" s="2">
        <f t="shared" si="0"/>
        <v>2.0831421819063575E-6</v>
      </c>
      <c r="BI4" s="2">
        <f t="shared" si="0"/>
        <v>2.0831421819063575E-6</v>
      </c>
      <c r="BJ4" s="2">
        <f t="shared" si="0"/>
        <v>2.0831421819063575E-6</v>
      </c>
      <c r="BK4" s="2">
        <f t="shared" si="0"/>
        <v>2.0831421819063575E-6</v>
      </c>
      <c r="BL4" s="2">
        <f t="shared" si="0"/>
        <v>2.0831421819063575E-6</v>
      </c>
      <c r="BM4" s="2">
        <f t="shared" si="0"/>
        <v>2.0831421819063575E-6</v>
      </c>
      <c r="BN4" s="2">
        <f t="shared" si="0"/>
        <v>2.0831421819063575E-6</v>
      </c>
      <c r="BO4" s="2">
        <f t="shared" si="0"/>
        <v>2.0831421819063575E-6</v>
      </c>
      <c r="BP4" s="2">
        <f t="shared" si="0"/>
        <v>2.0831421819063575E-6</v>
      </c>
      <c r="BQ4" s="2">
        <f t="shared" si="0"/>
        <v>2.0831421819063575E-6</v>
      </c>
      <c r="BR4" s="2">
        <f t="shared" si="0"/>
        <v>2.0831421819063575E-6</v>
      </c>
      <c r="BS4" s="2">
        <f t="shared" si="0"/>
        <v>2.0831421819063575E-6</v>
      </c>
      <c r="BT4" s="2">
        <f t="shared" si="0"/>
        <v>2.0831421819063575E-6</v>
      </c>
      <c r="BU4" s="2">
        <f t="shared" si="0"/>
        <v>2.0831421819063575E-6</v>
      </c>
      <c r="BV4" s="2">
        <f t="shared" si="0"/>
        <v>2.0831421819063575E-6</v>
      </c>
      <c r="BW4" s="2">
        <f t="shared" si="0"/>
        <v>2.0831421819063575E-6</v>
      </c>
      <c r="BX4" s="2">
        <f t="shared" si="0"/>
        <v>2.0831421819063575E-6</v>
      </c>
      <c r="BY4" s="2">
        <f t="shared" si="0"/>
        <v>2.0831421819063575E-6</v>
      </c>
      <c r="BZ4" s="2">
        <f t="shared" si="0"/>
        <v>2.0831421819063575E-6</v>
      </c>
      <c r="CA4" s="2">
        <f t="shared" si="0"/>
        <v>2.0831421819063575E-6</v>
      </c>
      <c r="CB4" s="2">
        <f t="shared" si="0"/>
        <v>2.0831421819063575E-6</v>
      </c>
      <c r="CC4" s="2">
        <f t="shared" si="0"/>
        <v>2.0831421819063575E-6</v>
      </c>
    </row>
    <row r="5" spans="1:81">
      <c r="A5" s="1" t="s">
        <v>7</v>
      </c>
      <c r="B5">
        <f>B4</f>
        <v>2.0831421819063575E-6</v>
      </c>
      <c r="C5">
        <f t="shared" ref="C5:AE5" si="3">C4</f>
        <v>2.0831421819063575E-6</v>
      </c>
      <c r="D5">
        <f t="shared" si="3"/>
        <v>2.0831421819063575E-6</v>
      </c>
      <c r="E5">
        <f t="shared" si="3"/>
        <v>2.0831421819063575E-6</v>
      </c>
      <c r="F5">
        <f t="shared" si="3"/>
        <v>2.0831421819063575E-6</v>
      </c>
      <c r="G5">
        <f t="shared" si="3"/>
        <v>2.0831421819063575E-6</v>
      </c>
      <c r="H5">
        <f t="shared" si="3"/>
        <v>2.0831421819063575E-6</v>
      </c>
      <c r="I5">
        <f t="shared" si="3"/>
        <v>2.0831421819063575E-6</v>
      </c>
      <c r="J5">
        <f t="shared" si="3"/>
        <v>2.0831421819063575E-6</v>
      </c>
      <c r="K5">
        <f t="shared" si="3"/>
        <v>2.0831421819063575E-6</v>
      </c>
      <c r="L5">
        <f t="shared" si="3"/>
        <v>2.0831421819063575E-6</v>
      </c>
      <c r="M5">
        <f t="shared" si="3"/>
        <v>2.0831421819063575E-6</v>
      </c>
      <c r="N5">
        <f t="shared" si="3"/>
        <v>2.0831421819063575E-6</v>
      </c>
      <c r="O5">
        <f t="shared" si="3"/>
        <v>2.0831421819063575E-6</v>
      </c>
      <c r="P5">
        <f t="shared" si="3"/>
        <v>2.0831421819063575E-6</v>
      </c>
      <c r="Q5">
        <f t="shared" si="3"/>
        <v>2.0831421819063575E-6</v>
      </c>
      <c r="R5">
        <f t="shared" si="3"/>
        <v>2.0831421819063575E-6</v>
      </c>
      <c r="S5">
        <f t="shared" si="3"/>
        <v>2.0831421819063575E-6</v>
      </c>
      <c r="T5">
        <f t="shared" si="3"/>
        <v>2.0831421819063575E-6</v>
      </c>
      <c r="U5">
        <f t="shared" si="3"/>
        <v>2.0831421819063575E-6</v>
      </c>
      <c r="V5">
        <f t="shared" si="3"/>
        <v>2.0831421819063575E-6</v>
      </c>
      <c r="W5">
        <f t="shared" si="3"/>
        <v>2.0831421819063575E-6</v>
      </c>
      <c r="X5">
        <f t="shared" si="3"/>
        <v>2.0831421819063575E-6</v>
      </c>
      <c r="Y5">
        <f t="shared" si="3"/>
        <v>2.0831421819063575E-6</v>
      </c>
      <c r="Z5">
        <f t="shared" si="3"/>
        <v>2.0831421819063575E-6</v>
      </c>
      <c r="AA5">
        <f t="shared" si="3"/>
        <v>2.0831421819063575E-6</v>
      </c>
      <c r="AB5">
        <f t="shared" si="3"/>
        <v>2.0831421819063575E-6</v>
      </c>
      <c r="AC5">
        <f t="shared" si="3"/>
        <v>2.0831421819063575E-6</v>
      </c>
      <c r="AD5">
        <f t="shared" si="3"/>
        <v>2.0831421819063575E-6</v>
      </c>
      <c r="AE5">
        <f t="shared" si="3"/>
        <v>2.0831421819063575E-6</v>
      </c>
      <c r="AF5" s="2">
        <f t="shared" si="1"/>
        <v>2.0831421819063575E-6</v>
      </c>
      <c r="AG5" s="2">
        <f t="shared" si="1"/>
        <v>2.0831421819063575E-6</v>
      </c>
      <c r="AH5" s="2">
        <f t="shared" si="0"/>
        <v>2.0831421819063575E-6</v>
      </c>
      <c r="AI5" s="2">
        <f t="shared" si="0"/>
        <v>2.0831421819063575E-6</v>
      </c>
      <c r="AJ5" s="2">
        <f t="shared" si="0"/>
        <v>2.0831421819063575E-6</v>
      </c>
      <c r="AK5" s="2">
        <f t="shared" si="0"/>
        <v>2.0831421819063575E-6</v>
      </c>
      <c r="AL5" s="2">
        <f t="shared" si="0"/>
        <v>2.0831421819063575E-6</v>
      </c>
      <c r="AM5" s="2">
        <f t="shared" si="0"/>
        <v>2.0831421819063575E-6</v>
      </c>
      <c r="AN5" s="2">
        <f t="shared" si="0"/>
        <v>2.0831421819063575E-6</v>
      </c>
      <c r="AO5" s="2">
        <f t="shared" si="0"/>
        <v>2.0831421819063575E-6</v>
      </c>
      <c r="AP5" s="2">
        <f t="shared" si="0"/>
        <v>2.0831421819063575E-6</v>
      </c>
      <c r="AQ5" s="2">
        <f t="shared" si="0"/>
        <v>2.0831421819063575E-6</v>
      </c>
      <c r="AR5" s="2">
        <f t="shared" si="0"/>
        <v>2.0831421819063575E-6</v>
      </c>
      <c r="AS5" s="2">
        <f t="shared" si="0"/>
        <v>2.0831421819063575E-6</v>
      </c>
      <c r="AT5" s="2">
        <f t="shared" si="0"/>
        <v>2.0831421819063575E-6</v>
      </c>
      <c r="AU5" s="2">
        <f t="shared" si="0"/>
        <v>2.0831421819063575E-6</v>
      </c>
      <c r="AV5" s="2">
        <f t="shared" si="0"/>
        <v>2.0831421819063575E-6</v>
      </c>
      <c r="AW5" s="2">
        <f t="shared" si="0"/>
        <v>2.0831421819063575E-6</v>
      </c>
      <c r="AX5" s="2">
        <f t="shared" si="0"/>
        <v>2.0831421819063575E-6</v>
      </c>
      <c r="AY5" s="2">
        <f t="shared" si="0"/>
        <v>2.0831421819063575E-6</v>
      </c>
      <c r="AZ5" s="2">
        <f t="shared" si="0"/>
        <v>2.0831421819063575E-6</v>
      </c>
      <c r="BA5" s="2">
        <f t="shared" si="0"/>
        <v>2.0831421819063575E-6</v>
      </c>
      <c r="BB5" s="2">
        <f t="shared" si="0"/>
        <v>2.0831421819063575E-6</v>
      </c>
      <c r="BC5" s="2">
        <f t="shared" si="0"/>
        <v>2.0831421819063575E-6</v>
      </c>
      <c r="BD5" s="2">
        <f t="shared" si="0"/>
        <v>2.0831421819063575E-6</v>
      </c>
      <c r="BE5" s="2">
        <f t="shared" si="0"/>
        <v>2.0831421819063575E-6</v>
      </c>
      <c r="BF5" s="2">
        <f t="shared" si="0"/>
        <v>2.0831421819063575E-6</v>
      </c>
      <c r="BG5" s="2">
        <f t="shared" si="0"/>
        <v>2.0831421819063575E-6</v>
      </c>
      <c r="BH5" s="2">
        <f t="shared" si="0"/>
        <v>2.0831421819063575E-6</v>
      </c>
      <c r="BI5" s="2">
        <f t="shared" si="0"/>
        <v>2.0831421819063575E-6</v>
      </c>
      <c r="BJ5" s="2">
        <f t="shared" si="0"/>
        <v>2.0831421819063575E-6</v>
      </c>
      <c r="BK5" s="2">
        <f t="shared" si="0"/>
        <v>2.0831421819063575E-6</v>
      </c>
      <c r="BL5" s="2">
        <f t="shared" si="0"/>
        <v>2.0831421819063575E-6</v>
      </c>
      <c r="BM5" s="2">
        <f t="shared" si="0"/>
        <v>2.0831421819063575E-6</v>
      </c>
      <c r="BN5" s="2">
        <f t="shared" si="0"/>
        <v>2.0831421819063575E-6</v>
      </c>
      <c r="BO5" s="2">
        <f t="shared" si="0"/>
        <v>2.0831421819063575E-6</v>
      </c>
      <c r="BP5" s="2">
        <f t="shared" si="0"/>
        <v>2.0831421819063575E-6</v>
      </c>
      <c r="BQ5" s="2">
        <f t="shared" si="0"/>
        <v>2.0831421819063575E-6</v>
      </c>
      <c r="BR5" s="2">
        <f t="shared" si="0"/>
        <v>2.0831421819063575E-6</v>
      </c>
      <c r="BS5" s="2">
        <f t="shared" si="0"/>
        <v>2.0831421819063575E-6</v>
      </c>
      <c r="BT5" s="2">
        <f t="shared" si="0"/>
        <v>2.0831421819063575E-6</v>
      </c>
      <c r="BU5" s="2">
        <f t="shared" si="0"/>
        <v>2.0831421819063575E-6</v>
      </c>
      <c r="BV5" s="2">
        <f t="shared" si="0"/>
        <v>2.0831421819063575E-6</v>
      </c>
      <c r="BW5" s="2">
        <f t="shared" si="0"/>
        <v>2.0831421819063575E-6</v>
      </c>
      <c r="BX5" s="2">
        <f t="shared" si="0"/>
        <v>2.0831421819063575E-6</v>
      </c>
      <c r="BY5" s="2">
        <f t="shared" si="0"/>
        <v>2.0831421819063575E-6</v>
      </c>
      <c r="BZ5" s="2">
        <f t="shared" si="0"/>
        <v>2.0831421819063575E-6</v>
      </c>
      <c r="CA5" s="2">
        <f t="shared" si="0"/>
        <v>2.0831421819063575E-6</v>
      </c>
      <c r="CB5" s="2">
        <f t="shared" si="0"/>
        <v>2.0831421819063575E-6</v>
      </c>
      <c r="CC5" s="2">
        <f t="shared" si="0"/>
        <v>2.0831421819063575E-6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AE7" si="4">B3</f>
        <v>0</v>
      </c>
      <c r="C7">
        <f t="shared" si="4"/>
        <v>0</v>
      </c>
      <c r="D7">
        <f t="shared" si="4"/>
        <v>0</v>
      </c>
      <c r="E7">
        <f t="shared" si="4"/>
        <v>0</v>
      </c>
      <c r="F7">
        <f t="shared" si="4"/>
        <v>0</v>
      </c>
      <c r="G7">
        <f t="shared" si="4"/>
        <v>0</v>
      </c>
      <c r="H7">
        <f t="shared" si="4"/>
        <v>0</v>
      </c>
      <c r="I7">
        <f t="shared" si="4"/>
        <v>0</v>
      </c>
      <c r="J7">
        <f t="shared" si="4"/>
        <v>0</v>
      </c>
      <c r="K7">
        <f t="shared" si="4"/>
        <v>0</v>
      </c>
      <c r="L7">
        <f t="shared" si="4"/>
        <v>0</v>
      </c>
      <c r="M7">
        <f t="shared" si="4"/>
        <v>0</v>
      </c>
      <c r="N7">
        <f t="shared" si="4"/>
        <v>0</v>
      </c>
      <c r="O7">
        <f t="shared" si="4"/>
        <v>0</v>
      </c>
      <c r="P7">
        <f t="shared" si="4"/>
        <v>0</v>
      </c>
      <c r="Q7">
        <f t="shared" si="4"/>
        <v>0</v>
      </c>
      <c r="R7">
        <f t="shared" si="4"/>
        <v>0</v>
      </c>
      <c r="S7">
        <f t="shared" si="4"/>
        <v>0</v>
      </c>
      <c r="T7">
        <f t="shared" si="4"/>
        <v>0</v>
      </c>
      <c r="U7">
        <f t="shared" si="4"/>
        <v>0</v>
      </c>
      <c r="V7">
        <f t="shared" si="4"/>
        <v>0</v>
      </c>
      <c r="W7">
        <f t="shared" si="4"/>
        <v>0</v>
      </c>
      <c r="X7">
        <f t="shared" si="4"/>
        <v>0</v>
      </c>
      <c r="Y7">
        <f t="shared" si="4"/>
        <v>0</v>
      </c>
      <c r="Z7">
        <f t="shared" si="4"/>
        <v>0</v>
      </c>
      <c r="AA7">
        <f t="shared" si="4"/>
        <v>0</v>
      </c>
      <c r="AB7">
        <f t="shared" si="4"/>
        <v>0</v>
      </c>
      <c r="AC7">
        <f t="shared" si="4"/>
        <v>0</v>
      </c>
      <c r="AD7">
        <f t="shared" si="4"/>
        <v>0</v>
      </c>
      <c r="AE7">
        <f t="shared" si="4"/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5">AW7</f>
        <v>0</v>
      </c>
      <c r="AY7" s="2">
        <f t="shared" si="5"/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6">AU8</f>
        <v>0</v>
      </c>
      <c r="AW8" s="2">
        <f t="shared" si="6"/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</row>
    <row r="9" spans="1:81">
      <c r="A9" s="1" t="s">
        <v>11</v>
      </c>
      <c r="B9">
        <f t="shared" ref="B9:AE9" si="7">B6</f>
        <v>0</v>
      </c>
      <c r="C9">
        <f t="shared" si="7"/>
        <v>0</v>
      </c>
      <c r="D9">
        <f t="shared" si="7"/>
        <v>0</v>
      </c>
      <c r="E9">
        <f t="shared" si="7"/>
        <v>0</v>
      </c>
      <c r="F9">
        <f t="shared" si="7"/>
        <v>0</v>
      </c>
      <c r="G9">
        <f t="shared" si="7"/>
        <v>0</v>
      </c>
      <c r="H9">
        <f t="shared" si="7"/>
        <v>0</v>
      </c>
      <c r="I9">
        <f t="shared" si="7"/>
        <v>0</v>
      </c>
      <c r="J9">
        <f t="shared" si="7"/>
        <v>0</v>
      </c>
      <c r="K9">
        <f t="shared" si="7"/>
        <v>0</v>
      </c>
      <c r="L9">
        <f t="shared" si="7"/>
        <v>0</v>
      </c>
      <c r="M9">
        <f t="shared" si="7"/>
        <v>0</v>
      </c>
      <c r="N9">
        <f t="shared" si="7"/>
        <v>0</v>
      </c>
      <c r="O9">
        <f t="shared" si="7"/>
        <v>0</v>
      </c>
      <c r="P9">
        <f t="shared" si="7"/>
        <v>0</v>
      </c>
      <c r="Q9">
        <f t="shared" si="7"/>
        <v>0</v>
      </c>
      <c r="R9">
        <f t="shared" si="7"/>
        <v>0</v>
      </c>
      <c r="S9">
        <f t="shared" si="7"/>
        <v>0</v>
      </c>
      <c r="T9">
        <f t="shared" si="7"/>
        <v>0</v>
      </c>
      <c r="U9">
        <f t="shared" si="7"/>
        <v>0</v>
      </c>
      <c r="V9">
        <f t="shared" si="7"/>
        <v>0</v>
      </c>
      <c r="W9">
        <f t="shared" si="7"/>
        <v>0</v>
      </c>
      <c r="X9">
        <f t="shared" si="7"/>
        <v>0</v>
      </c>
      <c r="Y9">
        <f t="shared" si="7"/>
        <v>0</v>
      </c>
      <c r="Z9">
        <f t="shared" si="7"/>
        <v>0</v>
      </c>
      <c r="AA9">
        <f t="shared" si="7"/>
        <v>0</v>
      </c>
      <c r="AB9">
        <f t="shared" si="7"/>
        <v>0</v>
      </c>
      <c r="AC9">
        <f t="shared" si="7"/>
        <v>0</v>
      </c>
      <c r="AD9">
        <f t="shared" si="7"/>
        <v>0</v>
      </c>
      <c r="AE9">
        <f t="shared" si="7"/>
        <v>0</v>
      </c>
      <c r="AF9" s="2">
        <f t="shared" si="6"/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5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5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6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U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67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5" width="10" customWidth="1"/>
    <col min="26" max="33" width="10.26953125" bestFit="1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 s="2">
        <f>Tax!$D$9/'energy convesion standard'!$E$28*About!$B$46/About!$B$57</f>
        <v>1.5964494714058623E-6</v>
      </c>
      <c r="C3" s="2">
        <f t="shared" ref="C3:AG9" si="1">B3</f>
        <v>1.5964494714058623E-6</v>
      </c>
      <c r="D3" s="2">
        <f t="shared" si="1"/>
        <v>1.5964494714058623E-6</v>
      </c>
      <c r="E3" s="2">
        <f t="shared" si="1"/>
        <v>1.5964494714058623E-6</v>
      </c>
      <c r="F3" s="2">
        <f t="shared" si="1"/>
        <v>1.5964494714058623E-6</v>
      </c>
      <c r="G3" s="2">
        <f t="shared" si="1"/>
        <v>1.5964494714058623E-6</v>
      </c>
      <c r="H3" s="2">
        <f t="shared" si="1"/>
        <v>1.5964494714058623E-6</v>
      </c>
      <c r="I3" s="2">
        <f t="shared" si="1"/>
        <v>1.5964494714058623E-6</v>
      </c>
      <c r="J3" s="2">
        <f t="shared" si="1"/>
        <v>1.5964494714058623E-6</v>
      </c>
      <c r="K3" s="2">
        <f t="shared" si="1"/>
        <v>1.5964494714058623E-6</v>
      </c>
      <c r="L3" s="2">
        <f t="shared" si="1"/>
        <v>1.5964494714058623E-6</v>
      </c>
      <c r="M3" s="2">
        <f t="shared" si="1"/>
        <v>1.5964494714058623E-6</v>
      </c>
      <c r="N3" s="2">
        <f t="shared" si="1"/>
        <v>1.5964494714058623E-6</v>
      </c>
      <c r="O3" s="2">
        <f t="shared" si="1"/>
        <v>1.5964494714058623E-6</v>
      </c>
      <c r="P3" s="2">
        <f t="shared" si="1"/>
        <v>1.5964494714058623E-6</v>
      </c>
      <c r="Q3" s="2">
        <f t="shared" si="1"/>
        <v>1.5964494714058623E-6</v>
      </c>
      <c r="R3" s="2">
        <f t="shared" si="1"/>
        <v>1.5964494714058623E-6</v>
      </c>
      <c r="S3" s="2">
        <f t="shared" si="1"/>
        <v>1.5964494714058623E-6</v>
      </c>
      <c r="T3" s="2">
        <f t="shared" si="1"/>
        <v>1.5964494714058623E-6</v>
      </c>
      <c r="U3" s="2">
        <f t="shared" si="1"/>
        <v>1.5964494714058623E-6</v>
      </c>
      <c r="V3" s="2">
        <f t="shared" si="1"/>
        <v>1.5964494714058623E-6</v>
      </c>
      <c r="W3" s="2">
        <f t="shared" si="1"/>
        <v>1.5964494714058623E-6</v>
      </c>
      <c r="X3" s="2">
        <f t="shared" si="1"/>
        <v>1.5964494714058623E-6</v>
      </c>
      <c r="Y3" s="2">
        <f t="shared" si="1"/>
        <v>1.5964494714058623E-6</v>
      </c>
      <c r="Z3" s="2">
        <f t="shared" si="1"/>
        <v>1.5964494714058623E-6</v>
      </c>
      <c r="AA3" s="2">
        <f t="shared" si="1"/>
        <v>1.5964494714058623E-6</v>
      </c>
      <c r="AB3" s="2">
        <f t="shared" si="1"/>
        <v>1.5964494714058623E-6</v>
      </c>
      <c r="AC3" s="2">
        <f t="shared" si="1"/>
        <v>1.5964494714058623E-6</v>
      </c>
      <c r="AD3" s="2">
        <f t="shared" si="1"/>
        <v>1.5964494714058623E-6</v>
      </c>
      <c r="AE3" s="2">
        <f t="shared" si="1"/>
        <v>1.5964494714058623E-6</v>
      </c>
      <c r="AF3" s="2">
        <f t="shared" si="1"/>
        <v>1.5964494714058623E-6</v>
      </c>
      <c r="AG3" s="2">
        <f t="shared" si="1"/>
        <v>1.5964494714058623E-6</v>
      </c>
      <c r="AH3" s="2">
        <f t="shared" si="0"/>
        <v>1.5964494714058623E-6</v>
      </c>
      <c r="AI3" s="2">
        <f t="shared" si="0"/>
        <v>1.5964494714058623E-6</v>
      </c>
      <c r="AJ3" s="2">
        <f t="shared" si="0"/>
        <v>1.5964494714058623E-6</v>
      </c>
      <c r="AK3" s="2">
        <f t="shared" si="0"/>
        <v>1.5964494714058623E-6</v>
      </c>
      <c r="AL3" s="2">
        <f t="shared" si="0"/>
        <v>1.5964494714058623E-6</v>
      </c>
      <c r="AM3" s="2">
        <f t="shared" si="0"/>
        <v>1.5964494714058623E-6</v>
      </c>
      <c r="AN3" s="2">
        <f t="shared" si="0"/>
        <v>1.5964494714058623E-6</v>
      </c>
      <c r="AO3" s="2">
        <f t="shared" si="0"/>
        <v>1.5964494714058623E-6</v>
      </c>
      <c r="AP3" s="2">
        <f t="shared" si="0"/>
        <v>1.5964494714058623E-6</v>
      </c>
      <c r="AQ3" s="2">
        <f t="shared" si="0"/>
        <v>1.5964494714058623E-6</v>
      </c>
      <c r="AR3" s="2">
        <f t="shared" si="0"/>
        <v>1.5964494714058623E-6</v>
      </c>
      <c r="AS3" s="2">
        <f t="shared" si="0"/>
        <v>1.5964494714058623E-6</v>
      </c>
      <c r="AT3" s="2">
        <f t="shared" si="0"/>
        <v>1.5964494714058623E-6</v>
      </c>
      <c r="AU3" s="2">
        <f t="shared" si="0"/>
        <v>1.5964494714058623E-6</v>
      </c>
      <c r="AV3" s="2">
        <f t="shared" si="0"/>
        <v>1.5964494714058623E-6</v>
      </c>
      <c r="AW3" s="2">
        <f t="shared" si="0"/>
        <v>1.5964494714058623E-6</v>
      </c>
      <c r="AX3" s="2">
        <f t="shared" si="0"/>
        <v>1.5964494714058623E-6</v>
      </c>
      <c r="AY3" s="2">
        <f t="shared" si="0"/>
        <v>1.5964494714058623E-6</v>
      </c>
      <c r="AZ3" s="2">
        <f t="shared" si="0"/>
        <v>1.5964494714058623E-6</v>
      </c>
      <c r="BA3" s="2">
        <f t="shared" si="0"/>
        <v>1.5964494714058623E-6</v>
      </c>
      <c r="BB3" s="2">
        <f t="shared" si="0"/>
        <v>1.5964494714058623E-6</v>
      </c>
      <c r="BC3" s="2">
        <f t="shared" si="0"/>
        <v>1.5964494714058623E-6</v>
      </c>
      <c r="BD3" s="2">
        <f t="shared" si="0"/>
        <v>1.5964494714058623E-6</v>
      </c>
      <c r="BE3" s="2">
        <f t="shared" si="0"/>
        <v>1.5964494714058623E-6</v>
      </c>
      <c r="BF3" s="2">
        <f t="shared" si="0"/>
        <v>1.5964494714058623E-6</v>
      </c>
      <c r="BG3" s="2">
        <f t="shared" si="0"/>
        <v>1.5964494714058623E-6</v>
      </c>
      <c r="BH3" s="2">
        <f t="shared" si="0"/>
        <v>1.5964494714058623E-6</v>
      </c>
      <c r="BI3" s="2">
        <f t="shared" si="0"/>
        <v>1.5964494714058623E-6</v>
      </c>
      <c r="BJ3" s="2">
        <f t="shared" si="0"/>
        <v>1.5964494714058623E-6</v>
      </c>
      <c r="BK3" s="2">
        <f t="shared" si="0"/>
        <v>1.5964494714058623E-6</v>
      </c>
      <c r="BL3" s="2">
        <f t="shared" si="0"/>
        <v>1.5964494714058623E-6</v>
      </c>
      <c r="BM3" s="2">
        <f t="shared" si="0"/>
        <v>1.5964494714058623E-6</v>
      </c>
      <c r="BN3" s="2">
        <f t="shared" si="0"/>
        <v>1.5964494714058623E-6</v>
      </c>
      <c r="BO3" s="2">
        <f t="shared" si="0"/>
        <v>1.5964494714058623E-6</v>
      </c>
      <c r="BP3" s="2">
        <f t="shared" si="0"/>
        <v>1.5964494714058623E-6</v>
      </c>
      <c r="BQ3" s="2">
        <f t="shared" si="0"/>
        <v>1.5964494714058623E-6</v>
      </c>
      <c r="BR3" s="2">
        <f t="shared" si="0"/>
        <v>1.5964494714058623E-6</v>
      </c>
      <c r="BS3" s="2">
        <f t="shared" si="0"/>
        <v>1.5964494714058623E-6</v>
      </c>
      <c r="BT3" s="2">
        <f t="shared" si="0"/>
        <v>1.5964494714058623E-6</v>
      </c>
      <c r="BU3" s="2">
        <f t="shared" si="0"/>
        <v>1.5964494714058623E-6</v>
      </c>
      <c r="BV3" s="2">
        <f t="shared" si="0"/>
        <v>1.5964494714058623E-6</v>
      </c>
      <c r="BW3" s="2">
        <f t="shared" si="0"/>
        <v>1.5964494714058623E-6</v>
      </c>
      <c r="BX3" s="2">
        <f t="shared" si="0"/>
        <v>1.5964494714058623E-6</v>
      </c>
      <c r="BY3" s="2">
        <f t="shared" si="0"/>
        <v>1.5964494714058623E-6</v>
      </c>
      <c r="BZ3" s="2">
        <f t="shared" si="0"/>
        <v>1.5964494714058623E-6</v>
      </c>
      <c r="CA3" s="2">
        <f t="shared" si="0"/>
        <v>1.5964494714058623E-6</v>
      </c>
      <c r="CB3" s="2">
        <f t="shared" si="0"/>
        <v>1.5964494714058623E-6</v>
      </c>
      <c r="CC3" s="2">
        <f t="shared" si="0"/>
        <v>1.5964494714058623E-6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ref="AH8:AW9" si="3">AG8</f>
        <v>0</v>
      </c>
      <c r="AI8" s="2">
        <f t="shared" si="3"/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f t="shared" ref="B9:Y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68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31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H8:AW9" si="3">AU8</f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69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31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 s="2">
        <f>Tax!$D$6/'energy convesion standard'!$E$11*About!$B$46/About!$B$57</f>
        <v>7.4302499337225388E-7</v>
      </c>
      <c r="C6" s="2">
        <f t="shared" ref="C6:AE6" si="2">B6</f>
        <v>7.4302499337225388E-7</v>
      </c>
      <c r="D6" s="2">
        <f t="shared" si="2"/>
        <v>7.4302499337225388E-7</v>
      </c>
      <c r="E6" s="2">
        <f t="shared" si="2"/>
        <v>7.4302499337225388E-7</v>
      </c>
      <c r="F6" s="2">
        <f t="shared" si="2"/>
        <v>7.4302499337225388E-7</v>
      </c>
      <c r="G6" s="2">
        <f t="shared" si="2"/>
        <v>7.4302499337225388E-7</v>
      </c>
      <c r="H6" s="2">
        <f t="shared" si="2"/>
        <v>7.4302499337225388E-7</v>
      </c>
      <c r="I6" s="2">
        <f t="shared" si="2"/>
        <v>7.4302499337225388E-7</v>
      </c>
      <c r="J6" s="2">
        <f t="shared" si="2"/>
        <v>7.4302499337225388E-7</v>
      </c>
      <c r="K6" s="2">
        <f t="shared" si="2"/>
        <v>7.4302499337225388E-7</v>
      </c>
      <c r="L6" s="2">
        <f t="shared" si="2"/>
        <v>7.4302499337225388E-7</v>
      </c>
      <c r="M6" s="2">
        <f t="shared" si="2"/>
        <v>7.4302499337225388E-7</v>
      </c>
      <c r="N6" s="2">
        <f t="shared" si="2"/>
        <v>7.4302499337225388E-7</v>
      </c>
      <c r="O6" s="2">
        <f t="shared" si="2"/>
        <v>7.4302499337225388E-7</v>
      </c>
      <c r="P6" s="2">
        <f t="shared" si="2"/>
        <v>7.4302499337225388E-7</v>
      </c>
      <c r="Q6" s="2">
        <f t="shared" si="2"/>
        <v>7.4302499337225388E-7</v>
      </c>
      <c r="R6" s="2">
        <f t="shared" si="2"/>
        <v>7.4302499337225388E-7</v>
      </c>
      <c r="S6" s="2">
        <f t="shared" si="2"/>
        <v>7.4302499337225388E-7</v>
      </c>
      <c r="T6" s="2">
        <f t="shared" si="2"/>
        <v>7.4302499337225388E-7</v>
      </c>
      <c r="U6" s="2">
        <f t="shared" si="2"/>
        <v>7.4302499337225388E-7</v>
      </c>
      <c r="V6" s="2">
        <f t="shared" si="2"/>
        <v>7.4302499337225388E-7</v>
      </c>
      <c r="W6" s="2">
        <f t="shared" si="2"/>
        <v>7.4302499337225388E-7</v>
      </c>
      <c r="X6" s="2">
        <f t="shared" si="2"/>
        <v>7.4302499337225388E-7</v>
      </c>
      <c r="Y6" s="2">
        <f t="shared" si="2"/>
        <v>7.4302499337225388E-7</v>
      </c>
      <c r="Z6" s="2">
        <f t="shared" si="2"/>
        <v>7.4302499337225388E-7</v>
      </c>
      <c r="AA6" s="2">
        <f t="shared" si="2"/>
        <v>7.4302499337225388E-7</v>
      </c>
      <c r="AB6" s="2">
        <f t="shared" si="2"/>
        <v>7.4302499337225388E-7</v>
      </c>
      <c r="AC6" s="2">
        <f t="shared" si="2"/>
        <v>7.4302499337225388E-7</v>
      </c>
      <c r="AD6" s="2">
        <f t="shared" si="2"/>
        <v>7.4302499337225388E-7</v>
      </c>
      <c r="AE6" s="2">
        <f t="shared" si="2"/>
        <v>7.4302499337225388E-7</v>
      </c>
      <c r="AF6" s="2">
        <f t="shared" si="1"/>
        <v>7.4302499337225388E-7</v>
      </c>
      <c r="AG6" s="2">
        <f t="shared" si="1"/>
        <v>7.4302499337225388E-7</v>
      </c>
      <c r="AH6" s="2">
        <f t="shared" si="0"/>
        <v>7.4302499337225388E-7</v>
      </c>
      <c r="AI6" s="2">
        <f t="shared" si="0"/>
        <v>7.4302499337225388E-7</v>
      </c>
      <c r="AJ6" s="2">
        <f t="shared" si="0"/>
        <v>7.4302499337225388E-7</v>
      </c>
      <c r="AK6" s="2">
        <f t="shared" si="0"/>
        <v>7.4302499337225388E-7</v>
      </c>
      <c r="AL6" s="2">
        <f t="shared" si="0"/>
        <v>7.4302499337225388E-7</v>
      </c>
      <c r="AM6" s="2">
        <f t="shared" si="0"/>
        <v>7.4302499337225388E-7</v>
      </c>
      <c r="AN6" s="2">
        <f t="shared" si="0"/>
        <v>7.4302499337225388E-7</v>
      </c>
      <c r="AO6" s="2">
        <f t="shared" si="0"/>
        <v>7.4302499337225388E-7</v>
      </c>
      <c r="AP6" s="2">
        <f t="shared" si="0"/>
        <v>7.4302499337225388E-7</v>
      </c>
      <c r="AQ6" s="2">
        <f t="shared" si="0"/>
        <v>7.4302499337225388E-7</v>
      </c>
      <c r="AR6" s="2">
        <f t="shared" si="0"/>
        <v>7.4302499337225388E-7</v>
      </c>
      <c r="AS6" s="2">
        <f t="shared" si="0"/>
        <v>7.4302499337225388E-7</v>
      </c>
      <c r="AT6" s="2">
        <f t="shared" si="0"/>
        <v>7.4302499337225388E-7</v>
      </c>
      <c r="AU6" s="2">
        <f t="shared" si="0"/>
        <v>7.4302499337225388E-7</v>
      </c>
      <c r="AV6" s="2">
        <f t="shared" si="0"/>
        <v>7.4302499337225388E-7</v>
      </c>
      <c r="AW6" s="2">
        <f t="shared" si="0"/>
        <v>7.4302499337225388E-7</v>
      </c>
      <c r="AX6" s="2">
        <f t="shared" si="0"/>
        <v>7.4302499337225388E-7</v>
      </c>
      <c r="AY6" s="2">
        <f t="shared" si="0"/>
        <v>7.4302499337225388E-7</v>
      </c>
      <c r="AZ6" s="2">
        <f t="shared" si="0"/>
        <v>7.4302499337225388E-7</v>
      </c>
      <c r="BA6" s="2">
        <f t="shared" si="0"/>
        <v>7.4302499337225388E-7</v>
      </c>
      <c r="BB6" s="2">
        <f t="shared" si="0"/>
        <v>7.4302499337225388E-7</v>
      </c>
      <c r="BC6" s="2">
        <f t="shared" si="0"/>
        <v>7.4302499337225388E-7</v>
      </c>
      <c r="BD6" s="2">
        <f t="shared" si="0"/>
        <v>7.4302499337225388E-7</v>
      </c>
      <c r="BE6" s="2">
        <f t="shared" si="0"/>
        <v>7.4302499337225388E-7</v>
      </c>
      <c r="BF6" s="2">
        <f t="shared" si="0"/>
        <v>7.4302499337225388E-7</v>
      </c>
      <c r="BG6" s="2">
        <f t="shared" si="0"/>
        <v>7.4302499337225388E-7</v>
      </c>
      <c r="BH6" s="2">
        <f t="shared" si="0"/>
        <v>7.4302499337225388E-7</v>
      </c>
      <c r="BI6" s="2">
        <f t="shared" si="0"/>
        <v>7.4302499337225388E-7</v>
      </c>
      <c r="BJ6" s="2">
        <f t="shared" si="0"/>
        <v>7.4302499337225388E-7</v>
      </c>
      <c r="BK6" s="2">
        <f t="shared" si="0"/>
        <v>7.4302499337225388E-7</v>
      </c>
      <c r="BL6" s="2">
        <f t="shared" si="0"/>
        <v>7.4302499337225388E-7</v>
      </c>
      <c r="BM6" s="2">
        <f t="shared" si="0"/>
        <v>7.4302499337225388E-7</v>
      </c>
      <c r="BN6" s="2">
        <f t="shared" si="0"/>
        <v>7.4302499337225388E-7</v>
      </c>
      <c r="BO6" s="2">
        <f t="shared" si="0"/>
        <v>7.4302499337225388E-7</v>
      </c>
      <c r="BP6" s="2">
        <f t="shared" si="0"/>
        <v>7.4302499337225388E-7</v>
      </c>
      <c r="BQ6" s="2">
        <f t="shared" si="0"/>
        <v>7.4302499337225388E-7</v>
      </c>
      <c r="BR6" s="2">
        <f t="shared" si="0"/>
        <v>7.4302499337225388E-7</v>
      </c>
      <c r="BS6" s="2">
        <f t="shared" si="0"/>
        <v>7.4302499337225388E-7</v>
      </c>
      <c r="BT6" s="2">
        <f t="shared" si="0"/>
        <v>7.4302499337225388E-7</v>
      </c>
      <c r="BU6" s="2">
        <f t="shared" si="0"/>
        <v>7.4302499337225388E-7</v>
      </c>
      <c r="BV6" s="2">
        <f t="shared" si="0"/>
        <v>7.4302499337225388E-7</v>
      </c>
      <c r="BW6" s="2">
        <f t="shared" si="0"/>
        <v>7.4302499337225388E-7</v>
      </c>
      <c r="BX6" s="2">
        <f t="shared" si="0"/>
        <v>7.4302499337225388E-7</v>
      </c>
      <c r="BY6" s="2">
        <f t="shared" si="0"/>
        <v>7.4302499337225388E-7</v>
      </c>
      <c r="BZ6" s="2">
        <f t="shared" si="0"/>
        <v>7.4302499337225388E-7</v>
      </c>
      <c r="CA6" s="2">
        <f t="shared" si="0"/>
        <v>7.4302499337225388E-7</v>
      </c>
      <c r="CB6" s="2">
        <f t="shared" si="0"/>
        <v>7.4302499337225388E-7</v>
      </c>
      <c r="CC6" s="2">
        <f t="shared" si="0"/>
        <v>7.4302499337225388E-7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H8:AW9" si="4">AU8</f>
        <v>0</v>
      </c>
      <c r="AW8" s="2">
        <f t="shared" si="4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70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1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f>Tax!$D$4/'energy convesion standard'!$E$13*About!$B$46/About!$B$57</f>
        <v>6.6583248352027279E-6</v>
      </c>
      <c r="C2">
        <f t="shared" ref="C2:AE2" si="0">B2</f>
        <v>6.6583248352027279E-6</v>
      </c>
      <c r="D2">
        <f t="shared" si="0"/>
        <v>6.6583248352027279E-6</v>
      </c>
      <c r="E2">
        <f t="shared" si="0"/>
        <v>6.6583248352027279E-6</v>
      </c>
      <c r="F2">
        <f t="shared" si="0"/>
        <v>6.6583248352027279E-6</v>
      </c>
      <c r="G2">
        <f t="shared" si="0"/>
        <v>6.6583248352027279E-6</v>
      </c>
      <c r="H2">
        <f t="shared" si="0"/>
        <v>6.6583248352027279E-6</v>
      </c>
      <c r="I2">
        <f t="shared" si="0"/>
        <v>6.6583248352027279E-6</v>
      </c>
      <c r="J2">
        <f t="shared" si="0"/>
        <v>6.6583248352027279E-6</v>
      </c>
      <c r="K2">
        <f t="shared" si="0"/>
        <v>6.6583248352027279E-6</v>
      </c>
      <c r="L2">
        <f t="shared" si="0"/>
        <v>6.6583248352027279E-6</v>
      </c>
      <c r="M2">
        <f t="shared" si="0"/>
        <v>6.6583248352027279E-6</v>
      </c>
      <c r="N2">
        <f t="shared" si="0"/>
        <v>6.6583248352027279E-6</v>
      </c>
      <c r="O2">
        <f t="shared" si="0"/>
        <v>6.6583248352027279E-6</v>
      </c>
      <c r="P2">
        <f t="shared" si="0"/>
        <v>6.6583248352027279E-6</v>
      </c>
      <c r="Q2">
        <f t="shared" si="0"/>
        <v>6.6583248352027279E-6</v>
      </c>
      <c r="R2">
        <f t="shared" si="0"/>
        <v>6.6583248352027279E-6</v>
      </c>
      <c r="S2">
        <f t="shared" si="0"/>
        <v>6.6583248352027279E-6</v>
      </c>
      <c r="T2">
        <f t="shared" si="0"/>
        <v>6.6583248352027279E-6</v>
      </c>
      <c r="U2">
        <f t="shared" si="0"/>
        <v>6.6583248352027279E-6</v>
      </c>
      <c r="V2">
        <f t="shared" si="0"/>
        <v>6.6583248352027279E-6</v>
      </c>
      <c r="W2">
        <f t="shared" si="0"/>
        <v>6.6583248352027279E-6</v>
      </c>
      <c r="X2">
        <f t="shared" si="0"/>
        <v>6.6583248352027279E-6</v>
      </c>
      <c r="Y2">
        <f t="shared" si="0"/>
        <v>6.6583248352027279E-6</v>
      </c>
      <c r="Z2">
        <f t="shared" si="0"/>
        <v>6.6583248352027279E-6</v>
      </c>
      <c r="AA2">
        <f t="shared" si="0"/>
        <v>6.6583248352027279E-6</v>
      </c>
      <c r="AB2">
        <f t="shared" si="0"/>
        <v>6.6583248352027279E-6</v>
      </c>
      <c r="AC2">
        <f t="shared" si="0"/>
        <v>6.6583248352027279E-6</v>
      </c>
      <c r="AD2">
        <f t="shared" si="0"/>
        <v>6.6583248352027279E-6</v>
      </c>
      <c r="AE2">
        <f t="shared" si="0"/>
        <v>6.6583248352027279E-6</v>
      </c>
      <c r="AF2" s="2">
        <f>AE2</f>
        <v>6.6583248352027279E-6</v>
      </c>
      <c r="AG2" s="2">
        <f>AF2</f>
        <v>6.6583248352027279E-6</v>
      </c>
      <c r="AH2" s="2">
        <f t="shared" ref="AH2:CC7" si="1">AG2</f>
        <v>6.6583248352027279E-6</v>
      </c>
      <c r="AI2" s="2">
        <f t="shared" si="1"/>
        <v>6.6583248352027279E-6</v>
      </c>
      <c r="AJ2" s="2">
        <f t="shared" si="1"/>
        <v>6.6583248352027279E-6</v>
      </c>
      <c r="AK2" s="2">
        <f t="shared" si="1"/>
        <v>6.6583248352027279E-6</v>
      </c>
      <c r="AL2" s="2">
        <f t="shared" si="1"/>
        <v>6.6583248352027279E-6</v>
      </c>
      <c r="AM2" s="2">
        <f t="shared" si="1"/>
        <v>6.6583248352027279E-6</v>
      </c>
      <c r="AN2" s="2">
        <f t="shared" si="1"/>
        <v>6.6583248352027279E-6</v>
      </c>
      <c r="AO2" s="2">
        <f t="shared" si="1"/>
        <v>6.6583248352027279E-6</v>
      </c>
      <c r="AP2" s="2">
        <f t="shared" si="1"/>
        <v>6.6583248352027279E-6</v>
      </c>
      <c r="AQ2" s="2">
        <f t="shared" si="1"/>
        <v>6.6583248352027279E-6</v>
      </c>
      <c r="AR2" s="2">
        <f t="shared" si="1"/>
        <v>6.6583248352027279E-6</v>
      </c>
      <c r="AS2" s="2">
        <f t="shared" si="1"/>
        <v>6.6583248352027279E-6</v>
      </c>
      <c r="AT2" s="2">
        <f t="shared" si="1"/>
        <v>6.6583248352027279E-6</v>
      </c>
      <c r="AU2" s="2">
        <f t="shared" si="1"/>
        <v>6.6583248352027279E-6</v>
      </c>
      <c r="AV2" s="2">
        <f t="shared" si="1"/>
        <v>6.6583248352027279E-6</v>
      </c>
      <c r="AW2" s="2">
        <f t="shared" si="1"/>
        <v>6.6583248352027279E-6</v>
      </c>
      <c r="AX2" s="2">
        <f t="shared" si="1"/>
        <v>6.6583248352027279E-6</v>
      </c>
      <c r="AY2" s="2">
        <f t="shared" si="1"/>
        <v>6.6583248352027279E-6</v>
      </c>
      <c r="AZ2" s="2">
        <f t="shared" si="1"/>
        <v>6.6583248352027279E-6</v>
      </c>
      <c r="BA2" s="2">
        <f t="shared" si="1"/>
        <v>6.6583248352027279E-6</v>
      </c>
      <c r="BB2" s="2">
        <f t="shared" si="1"/>
        <v>6.6583248352027279E-6</v>
      </c>
      <c r="BC2" s="2">
        <f t="shared" si="1"/>
        <v>6.6583248352027279E-6</v>
      </c>
      <c r="BD2" s="2">
        <f t="shared" si="1"/>
        <v>6.6583248352027279E-6</v>
      </c>
      <c r="BE2" s="2">
        <f t="shared" si="1"/>
        <v>6.6583248352027279E-6</v>
      </c>
      <c r="BF2" s="2">
        <f t="shared" si="1"/>
        <v>6.6583248352027279E-6</v>
      </c>
      <c r="BG2" s="2">
        <f t="shared" si="1"/>
        <v>6.6583248352027279E-6</v>
      </c>
      <c r="BH2" s="2">
        <f t="shared" si="1"/>
        <v>6.6583248352027279E-6</v>
      </c>
      <c r="BI2" s="2">
        <f t="shared" si="1"/>
        <v>6.6583248352027279E-6</v>
      </c>
      <c r="BJ2" s="2">
        <f t="shared" si="1"/>
        <v>6.6583248352027279E-6</v>
      </c>
      <c r="BK2" s="2">
        <f t="shared" si="1"/>
        <v>6.6583248352027279E-6</v>
      </c>
      <c r="BL2" s="2">
        <f t="shared" si="1"/>
        <v>6.6583248352027279E-6</v>
      </c>
      <c r="BM2" s="2">
        <f t="shared" si="1"/>
        <v>6.6583248352027279E-6</v>
      </c>
      <c r="BN2" s="2">
        <f t="shared" si="1"/>
        <v>6.6583248352027279E-6</v>
      </c>
      <c r="BO2" s="2">
        <f t="shared" si="1"/>
        <v>6.6583248352027279E-6</v>
      </c>
      <c r="BP2" s="2">
        <f t="shared" si="1"/>
        <v>6.6583248352027279E-6</v>
      </c>
      <c r="BQ2" s="2">
        <f t="shared" si="1"/>
        <v>6.6583248352027279E-6</v>
      </c>
      <c r="BR2" s="2">
        <f t="shared" si="1"/>
        <v>6.6583248352027279E-6</v>
      </c>
      <c r="BS2" s="2">
        <f t="shared" si="1"/>
        <v>6.6583248352027279E-6</v>
      </c>
      <c r="BT2" s="2">
        <f t="shared" si="1"/>
        <v>6.6583248352027279E-6</v>
      </c>
      <c r="BU2" s="2">
        <f t="shared" si="1"/>
        <v>6.6583248352027279E-6</v>
      </c>
      <c r="BV2" s="2">
        <f t="shared" si="1"/>
        <v>6.6583248352027279E-6</v>
      </c>
      <c r="BW2" s="2">
        <f t="shared" si="1"/>
        <v>6.6583248352027279E-6</v>
      </c>
      <c r="BX2" s="2">
        <f t="shared" si="1"/>
        <v>6.6583248352027279E-6</v>
      </c>
      <c r="BY2" s="2">
        <f t="shared" si="1"/>
        <v>6.6583248352027279E-6</v>
      </c>
      <c r="BZ2" s="2">
        <f t="shared" si="1"/>
        <v>6.6583248352027279E-6</v>
      </c>
      <c r="CA2" s="2">
        <f t="shared" si="1"/>
        <v>6.6583248352027279E-6</v>
      </c>
      <c r="CB2" s="2">
        <f t="shared" si="1"/>
        <v>6.6583248352027279E-6</v>
      </c>
      <c r="CC2" s="2">
        <f>CB2</f>
        <v>6.6583248352027279E-6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2">AE3</f>
        <v>0</v>
      </c>
      <c r="AG3" s="2">
        <f t="shared" si="2"/>
        <v>0</v>
      </c>
      <c r="AH3" s="2">
        <f t="shared" si="1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2"/>
        <v>0</v>
      </c>
      <c r="AG4" s="2">
        <f t="shared" si="2"/>
        <v>0</v>
      </c>
      <c r="AH4" s="2">
        <f t="shared" si="1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2"/>
        <v>0</v>
      </c>
      <c r="AG5" s="2">
        <f t="shared" si="2"/>
        <v>0</v>
      </c>
      <c r="AH5" s="2">
        <f t="shared" si="1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</row>
    <row r="6" spans="1:81">
      <c r="A6" s="1" t="s">
        <v>8</v>
      </c>
      <c r="B6">
        <f>Tax!$D$7/'energy convesion standard'!$E$12*About!$B$46/About!$B$57</f>
        <v>4.1854002566845254E-7</v>
      </c>
      <c r="C6">
        <f t="shared" ref="C6:AE6" si="3">B6</f>
        <v>4.1854002566845254E-7</v>
      </c>
      <c r="D6">
        <f t="shared" si="3"/>
        <v>4.1854002566845254E-7</v>
      </c>
      <c r="E6">
        <f t="shared" si="3"/>
        <v>4.1854002566845254E-7</v>
      </c>
      <c r="F6">
        <f t="shared" si="3"/>
        <v>4.1854002566845254E-7</v>
      </c>
      <c r="G6">
        <f t="shared" si="3"/>
        <v>4.1854002566845254E-7</v>
      </c>
      <c r="H6">
        <f t="shared" si="3"/>
        <v>4.1854002566845254E-7</v>
      </c>
      <c r="I6">
        <f t="shared" si="3"/>
        <v>4.1854002566845254E-7</v>
      </c>
      <c r="J6">
        <f t="shared" si="3"/>
        <v>4.1854002566845254E-7</v>
      </c>
      <c r="K6">
        <f t="shared" si="3"/>
        <v>4.1854002566845254E-7</v>
      </c>
      <c r="L6">
        <f t="shared" si="3"/>
        <v>4.1854002566845254E-7</v>
      </c>
      <c r="M6">
        <f t="shared" si="3"/>
        <v>4.1854002566845254E-7</v>
      </c>
      <c r="N6">
        <f t="shared" si="3"/>
        <v>4.1854002566845254E-7</v>
      </c>
      <c r="O6">
        <f t="shared" si="3"/>
        <v>4.1854002566845254E-7</v>
      </c>
      <c r="P6">
        <f t="shared" si="3"/>
        <v>4.1854002566845254E-7</v>
      </c>
      <c r="Q6">
        <f t="shared" si="3"/>
        <v>4.1854002566845254E-7</v>
      </c>
      <c r="R6">
        <f t="shared" si="3"/>
        <v>4.1854002566845254E-7</v>
      </c>
      <c r="S6">
        <f t="shared" si="3"/>
        <v>4.1854002566845254E-7</v>
      </c>
      <c r="T6">
        <f t="shared" si="3"/>
        <v>4.1854002566845254E-7</v>
      </c>
      <c r="U6">
        <f t="shared" si="3"/>
        <v>4.1854002566845254E-7</v>
      </c>
      <c r="V6">
        <f t="shared" si="3"/>
        <v>4.1854002566845254E-7</v>
      </c>
      <c r="W6">
        <f t="shared" si="3"/>
        <v>4.1854002566845254E-7</v>
      </c>
      <c r="X6">
        <f t="shared" si="3"/>
        <v>4.1854002566845254E-7</v>
      </c>
      <c r="Y6">
        <f t="shared" si="3"/>
        <v>4.1854002566845254E-7</v>
      </c>
      <c r="Z6">
        <f t="shared" si="3"/>
        <v>4.1854002566845254E-7</v>
      </c>
      <c r="AA6">
        <f t="shared" si="3"/>
        <v>4.1854002566845254E-7</v>
      </c>
      <c r="AB6">
        <f t="shared" si="3"/>
        <v>4.1854002566845254E-7</v>
      </c>
      <c r="AC6">
        <f t="shared" si="3"/>
        <v>4.1854002566845254E-7</v>
      </c>
      <c r="AD6">
        <f t="shared" si="3"/>
        <v>4.1854002566845254E-7</v>
      </c>
      <c r="AE6">
        <f t="shared" si="3"/>
        <v>4.1854002566845254E-7</v>
      </c>
      <c r="AF6" s="2">
        <f t="shared" si="2"/>
        <v>4.1854002566845254E-7</v>
      </c>
      <c r="AG6" s="2">
        <f t="shared" si="2"/>
        <v>4.1854002566845254E-7</v>
      </c>
      <c r="AH6" s="2">
        <f t="shared" si="1"/>
        <v>4.1854002566845254E-7</v>
      </c>
      <c r="AI6" s="2">
        <f t="shared" si="1"/>
        <v>4.1854002566845254E-7</v>
      </c>
      <c r="AJ6" s="2">
        <f t="shared" si="1"/>
        <v>4.1854002566845254E-7</v>
      </c>
      <c r="AK6" s="2">
        <f t="shared" si="1"/>
        <v>4.1854002566845254E-7</v>
      </c>
      <c r="AL6" s="2">
        <f t="shared" si="1"/>
        <v>4.1854002566845254E-7</v>
      </c>
      <c r="AM6" s="2">
        <f t="shared" si="1"/>
        <v>4.1854002566845254E-7</v>
      </c>
      <c r="AN6" s="2">
        <f t="shared" si="1"/>
        <v>4.1854002566845254E-7</v>
      </c>
      <c r="AO6" s="2">
        <f t="shared" si="1"/>
        <v>4.1854002566845254E-7</v>
      </c>
      <c r="AP6" s="2">
        <f t="shared" si="1"/>
        <v>4.1854002566845254E-7</v>
      </c>
      <c r="AQ6" s="2">
        <f t="shared" si="1"/>
        <v>4.1854002566845254E-7</v>
      </c>
      <c r="AR6" s="2">
        <f t="shared" si="1"/>
        <v>4.1854002566845254E-7</v>
      </c>
      <c r="AS6" s="2">
        <f t="shared" si="1"/>
        <v>4.1854002566845254E-7</v>
      </c>
      <c r="AT6" s="2">
        <f t="shared" si="1"/>
        <v>4.1854002566845254E-7</v>
      </c>
      <c r="AU6" s="2">
        <f t="shared" si="1"/>
        <v>4.1854002566845254E-7</v>
      </c>
      <c r="AV6" s="2">
        <f t="shared" si="1"/>
        <v>4.1854002566845254E-7</v>
      </c>
      <c r="AW6" s="2">
        <f t="shared" si="1"/>
        <v>4.1854002566845254E-7</v>
      </c>
      <c r="AX6" s="2">
        <f t="shared" si="1"/>
        <v>4.1854002566845254E-7</v>
      </c>
      <c r="AY6" s="2">
        <f t="shared" si="1"/>
        <v>4.1854002566845254E-7</v>
      </c>
      <c r="AZ6" s="2">
        <f t="shared" si="1"/>
        <v>4.1854002566845254E-7</v>
      </c>
      <c r="BA6" s="2">
        <f t="shared" si="1"/>
        <v>4.1854002566845254E-7</v>
      </c>
      <c r="BB6" s="2">
        <f t="shared" si="1"/>
        <v>4.1854002566845254E-7</v>
      </c>
      <c r="BC6" s="2">
        <f t="shared" si="1"/>
        <v>4.1854002566845254E-7</v>
      </c>
      <c r="BD6" s="2">
        <f t="shared" si="1"/>
        <v>4.1854002566845254E-7</v>
      </c>
      <c r="BE6" s="2">
        <f t="shared" si="1"/>
        <v>4.1854002566845254E-7</v>
      </c>
      <c r="BF6" s="2">
        <f t="shared" si="1"/>
        <v>4.1854002566845254E-7</v>
      </c>
      <c r="BG6" s="2">
        <f t="shared" si="1"/>
        <v>4.1854002566845254E-7</v>
      </c>
      <c r="BH6" s="2">
        <f t="shared" si="1"/>
        <v>4.1854002566845254E-7</v>
      </c>
      <c r="BI6" s="2">
        <f t="shared" si="1"/>
        <v>4.1854002566845254E-7</v>
      </c>
      <c r="BJ6" s="2">
        <f t="shared" si="1"/>
        <v>4.1854002566845254E-7</v>
      </c>
      <c r="BK6" s="2">
        <f t="shared" si="1"/>
        <v>4.1854002566845254E-7</v>
      </c>
      <c r="BL6" s="2">
        <f t="shared" si="1"/>
        <v>4.1854002566845254E-7</v>
      </c>
      <c r="BM6" s="2">
        <f t="shared" si="1"/>
        <v>4.1854002566845254E-7</v>
      </c>
      <c r="BN6" s="2">
        <f t="shared" si="1"/>
        <v>4.1854002566845254E-7</v>
      </c>
      <c r="BO6" s="2">
        <f t="shared" si="1"/>
        <v>4.1854002566845254E-7</v>
      </c>
      <c r="BP6" s="2">
        <f t="shared" si="1"/>
        <v>4.1854002566845254E-7</v>
      </c>
      <c r="BQ6" s="2">
        <f t="shared" si="1"/>
        <v>4.1854002566845254E-7</v>
      </c>
      <c r="BR6" s="2">
        <f t="shared" si="1"/>
        <v>4.1854002566845254E-7</v>
      </c>
      <c r="BS6" s="2">
        <f t="shared" si="1"/>
        <v>4.1854002566845254E-7</v>
      </c>
      <c r="BT6" s="2">
        <f t="shared" si="1"/>
        <v>4.1854002566845254E-7</v>
      </c>
      <c r="BU6" s="2">
        <f t="shared" si="1"/>
        <v>4.1854002566845254E-7</v>
      </c>
      <c r="BV6" s="2">
        <f t="shared" si="1"/>
        <v>4.1854002566845254E-7</v>
      </c>
      <c r="BW6" s="2">
        <f t="shared" si="1"/>
        <v>4.1854002566845254E-7</v>
      </c>
      <c r="BX6" s="2">
        <f t="shared" si="1"/>
        <v>4.1854002566845254E-7</v>
      </c>
      <c r="BY6" s="2">
        <f t="shared" si="1"/>
        <v>4.1854002566845254E-7</v>
      </c>
      <c r="BZ6" s="2">
        <f t="shared" si="1"/>
        <v>4.1854002566845254E-7</v>
      </c>
      <c r="CA6" s="2">
        <f t="shared" si="1"/>
        <v>4.1854002566845254E-7</v>
      </c>
      <c r="CB6" s="2">
        <f t="shared" si="1"/>
        <v>4.1854002566845254E-7</v>
      </c>
      <c r="CC6" s="2">
        <f t="shared" si="1"/>
        <v>4.1854002566845254E-7</v>
      </c>
    </row>
    <row r="7" spans="1:81">
      <c r="A7" s="1" t="s">
        <v>9</v>
      </c>
      <c r="B7">
        <f>B6</f>
        <v>4.1854002566845254E-7</v>
      </c>
      <c r="C7">
        <f t="shared" ref="C7:AE7" si="4">C6</f>
        <v>4.1854002566845254E-7</v>
      </c>
      <c r="D7">
        <f t="shared" si="4"/>
        <v>4.1854002566845254E-7</v>
      </c>
      <c r="E7">
        <f t="shared" si="4"/>
        <v>4.1854002566845254E-7</v>
      </c>
      <c r="F7">
        <f t="shared" si="4"/>
        <v>4.1854002566845254E-7</v>
      </c>
      <c r="G7">
        <f t="shared" si="4"/>
        <v>4.1854002566845254E-7</v>
      </c>
      <c r="H7">
        <f t="shared" si="4"/>
        <v>4.1854002566845254E-7</v>
      </c>
      <c r="I7">
        <f t="shared" si="4"/>
        <v>4.1854002566845254E-7</v>
      </c>
      <c r="J7">
        <f t="shared" si="4"/>
        <v>4.1854002566845254E-7</v>
      </c>
      <c r="K7">
        <f t="shared" si="4"/>
        <v>4.1854002566845254E-7</v>
      </c>
      <c r="L7">
        <f t="shared" si="4"/>
        <v>4.1854002566845254E-7</v>
      </c>
      <c r="M7">
        <f t="shared" si="4"/>
        <v>4.1854002566845254E-7</v>
      </c>
      <c r="N7">
        <f t="shared" si="4"/>
        <v>4.1854002566845254E-7</v>
      </c>
      <c r="O7">
        <f t="shared" si="4"/>
        <v>4.1854002566845254E-7</v>
      </c>
      <c r="P7">
        <f t="shared" si="4"/>
        <v>4.1854002566845254E-7</v>
      </c>
      <c r="Q7">
        <f t="shared" si="4"/>
        <v>4.1854002566845254E-7</v>
      </c>
      <c r="R7">
        <f t="shared" si="4"/>
        <v>4.1854002566845254E-7</v>
      </c>
      <c r="S7">
        <f t="shared" si="4"/>
        <v>4.1854002566845254E-7</v>
      </c>
      <c r="T7">
        <f t="shared" si="4"/>
        <v>4.1854002566845254E-7</v>
      </c>
      <c r="U7">
        <f t="shared" si="4"/>
        <v>4.1854002566845254E-7</v>
      </c>
      <c r="V7">
        <f t="shared" si="4"/>
        <v>4.1854002566845254E-7</v>
      </c>
      <c r="W7">
        <f t="shared" si="4"/>
        <v>4.1854002566845254E-7</v>
      </c>
      <c r="X7">
        <f t="shared" si="4"/>
        <v>4.1854002566845254E-7</v>
      </c>
      <c r="Y7">
        <f t="shared" si="4"/>
        <v>4.1854002566845254E-7</v>
      </c>
      <c r="Z7">
        <f t="shared" si="4"/>
        <v>4.1854002566845254E-7</v>
      </c>
      <c r="AA7">
        <f t="shared" si="4"/>
        <v>4.1854002566845254E-7</v>
      </c>
      <c r="AB7">
        <f t="shared" si="4"/>
        <v>4.1854002566845254E-7</v>
      </c>
      <c r="AC7">
        <f t="shared" si="4"/>
        <v>4.1854002566845254E-7</v>
      </c>
      <c r="AD7">
        <f t="shared" si="4"/>
        <v>4.1854002566845254E-7</v>
      </c>
      <c r="AE7">
        <f t="shared" si="4"/>
        <v>4.1854002566845254E-7</v>
      </c>
      <c r="AF7" s="2">
        <f t="shared" si="2"/>
        <v>4.1854002566845254E-7</v>
      </c>
      <c r="AG7" s="2">
        <f t="shared" si="2"/>
        <v>4.1854002566845254E-7</v>
      </c>
      <c r="AH7" s="2">
        <f t="shared" si="1"/>
        <v>4.1854002566845254E-7</v>
      </c>
      <c r="AI7" s="2">
        <f t="shared" si="1"/>
        <v>4.1854002566845254E-7</v>
      </c>
      <c r="AJ7" s="2">
        <f t="shared" si="1"/>
        <v>4.1854002566845254E-7</v>
      </c>
      <c r="AK7" s="2">
        <f t="shared" si="1"/>
        <v>4.1854002566845254E-7</v>
      </c>
      <c r="AL7" s="2">
        <f t="shared" si="1"/>
        <v>4.1854002566845254E-7</v>
      </c>
      <c r="AM7" s="2">
        <f t="shared" si="1"/>
        <v>4.1854002566845254E-7</v>
      </c>
      <c r="AN7" s="2">
        <f t="shared" si="1"/>
        <v>4.1854002566845254E-7</v>
      </c>
      <c r="AO7" s="2">
        <f t="shared" si="1"/>
        <v>4.1854002566845254E-7</v>
      </c>
      <c r="AP7" s="2">
        <f t="shared" si="1"/>
        <v>4.1854002566845254E-7</v>
      </c>
      <c r="AQ7" s="2">
        <f t="shared" si="1"/>
        <v>4.1854002566845254E-7</v>
      </c>
      <c r="AR7" s="2">
        <f t="shared" si="1"/>
        <v>4.1854002566845254E-7</v>
      </c>
      <c r="AS7" s="2">
        <f t="shared" si="1"/>
        <v>4.1854002566845254E-7</v>
      </c>
      <c r="AT7" s="2">
        <f t="shared" si="1"/>
        <v>4.1854002566845254E-7</v>
      </c>
      <c r="AU7" s="2">
        <f t="shared" si="1"/>
        <v>4.1854002566845254E-7</v>
      </c>
      <c r="AV7" s="2">
        <f t="shared" si="1"/>
        <v>4.1854002566845254E-7</v>
      </c>
      <c r="AW7" s="2">
        <f t="shared" si="1"/>
        <v>4.1854002566845254E-7</v>
      </c>
      <c r="AX7" s="2">
        <f t="shared" ref="AX7:CC9" si="5">AW7</f>
        <v>4.1854002566845254E-7</v>
      </c>
      <c r="AY7" s="2">
        <f t="shared" si="5"/>
        <v>4.1854002566845254E-7</v>
      </c>
      <c r="AZ7" s="2">
        <f t="shared" si="5"/>
        <v>4.1854002566845254E-7</v>
      </c>
      <c r="BA7" s="2">
        <f t="shared" si="5"/>
        <v>4.1854002566845254E-7</v>
      </c>
      <c r="BB7" s="2">
        <f t="shared" si="5"/>
        <v>4.1854002566845254E-7</v>
      </c>
      <c r="BC7" s="2">
        <f t="shared" si="5"/>
        <v>4.1854002566845254E-7</v>
      </c>
      <c r="BD7" s="2">
        <f t="shared" si="5"/>
        <v>4.1854002566845254E-7</v>
      </c>
      <c r="BE7" s="2">
        <f t="shared" si="5"/>
        <v>4.1854002566845254E-7</v>
      </c>
      <c r="BF7" s="2">
        <f t="shared" si="5"/>
        <v>4.1854002566845254E-7</v>
      </c>
      <c r="BG7" s="2">
        <f t="shared" si="5"/>
        <v>4.1854002566845254E-7</v>
      </c>
      <c r="BH7" s="2">
        <f t="shared" si="5"/>
        <v>4.1854002566845254E-7</v>
      </c>
      <c r="BI7" s="2">
        <f t="shared" si="5"/>
        <v>4.1854002566845254E-7</v>
      </c>
      <c r="BJ7" s="2">
        <f t="shared" si="5"/>
        <v>4.1854002566845254E-7</v>
      </c>
      <c r="BK7" s="2">
        <f t="shared" si="5"/>
        <v>4.1854002566845254E-7</v>
      </c>
      <c r="BL7" s="2">
        <f t="shared" si="5"/>
        <v>4.1854002566845254E-7</v>
      </c>
      <c r="BM7" s="2">
        <f t="shared" si="5"/>
        <v>4.1854002566845254E-7</v>
      </c>
      <c r="BN7" s="2">
        <f t="shared" si="5"/>
        <v>4.1854002566845254E-7</v>
      </c>
      <c r="BO7" s="2">
        <f t="shared" si="5"/>
        <v>4.1854002566845254E-7</v>
      </c>
      <c r="BP7" s="2">
        <f t="shared" si="5"/>
        <v>4.1854002566845254E-7</v>
      </c>
      <c r="BQ7" s="2">
        <f t="shared" si="5"/>
        <v>4.1854002566845254E-7</v>
      </c>
      <c r="BR7" s="2">
        <f t="shared" si="5"/>
        <v>4.1854002566845254E-7</v>
      </c>
      <c r="BS7" s="2">
        <f t="shared" si="5"/>
        <v>4.1854002566845254E-7</v>
      </c>
      <c r="BT7" s="2">
        <f t="shared" si="5"/>
        <v>4.1854002566845254E-7</v>
      </c>
      <c r="BU7" s="2">
        <f t="shared" si="5"/>
        <v>4.1854002566845254E-7</v>
      </c>
      <c r="BV7" s="2">
        <f t="shared" si="5"/>
        <v>4.1854002566845254E-7</v>
      </c>
      <c r="BW7" s="2">
        <f t="shared" si="5"/>
        <v>4.1854002566845254E-7</v>
      </c>
      <c r="BX7" s="2">
        <f t="shared" si="5"/>
        <v>4.1854002566845254E-7</v>
      </c>
      <c r="BY7" s="2">
        <f t="shared" si="5"/>
        <v>4.1854002566845254E-7</v>
      </c>
      <c r="BZ7" s="2">
        <f t="shared" si="5"/>
        <v>4.1854002566845254E-7</v>
      </c>
      <c r="CA7" s="2">
        <f t="shared" si="5"/>
        <v>4.1854002566845254E-7</v>
      </c>
      <c r="CB7" s="2">
        <f t="shared" si="5"/>
        <v>4.1854002566845254E-7</v>
      </c>
      <c r="CC7" s="2">
        <f t="shared" si="5"/>
        <v>4.1854002566845254E-7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2"/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ref="AH8:AW9" si="6">AU8</f>
        <v>0</v>
      </c>
      <c r="AW8" s="2">
        <f t="shared" si="6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2"/>
        <v>0</v>
      </c>
      <c r="AG9" s="2">
        <f t="shared" si="2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1">
    <tabColor rgb="FF002060"/>
  </sheetPr>
  <dimension ref="A1:CC9"/>
  <sheetViews>
    <sheetView workbookViewId="0">
      <selection activeCell="B1" sqref="B1:B1048576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H8:AW9" si="3">AU8</f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f t="shared" ref="B9:U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2">
    <tabColor rgb="FF002060"/>
  </sheetPr>
  <dimension ref="A1:CC9"/>
  <sheetViews>
    <sheetView workbookViewId="0">
      <selection activeCell="G15" sqref="G15"/>
    </sheetView>
    <sheetView workbookViewId="1"/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H8:AW9" si="3">AU8</f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sheetPr codeName="Sheet73"/>
  <dimension ref="A1:AI151"/>
  <sheetViews>
    <sheetView workbookViewId="0"/>
    <sheetView workbookViewId="1"/>
  </sheetViews>
  <sheetFormatPr defaultColWidth="8.7265625" defaultRowHeight="14.5"/>
  <cols>
    <col min="2" max="2" width="11.7265625" bestFit="1" customWidth="1"/>
  </cols>
  <sheetData>
    <row r="1" spans="1: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s="6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>
      <c r="A3" t="s">
        <v>18</v>
      </c>
      <c r="B3">
        <f>B$1</f>
        <v>2020</v>
      </c>
      <c r="C3">
        <f t="shared" ref="C3:AF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5">
      <c r="A4" t="s">
        <v>4</v>
      </c>
      <c r="B4" t="e">
        <f>'BFPaT-fueltax-coal'!#REF!</f>
        <v>#REF!</v>
      </c>
      <c r="C4">
        <f>'BFPaT-fueltax-coal'!B2</f>
        <v>0</v>
      </c>
      <c r="D4">
        <f>'BFPaT-fueltax-coal'!C2</f>
        <v>0</v>
      </c>
      <c r="E4">
        <f>'BFPaT-fueltax-coal'!D2</f>
        <v>0</v>
      </c>
      <c r="F4">
        <f>'BFPaT-fueltax-coal'!E2</f>
        <v>0</v>
      </c>
      <c r="G4">
        <f>'BFPaT-fueltax-coal'!F2</f>
        <v>0</v>
      </c>
      <c r="H4">
        <f>'BFPaT-fueltax-coal'!G2</f>
        <v>0</v>
      </c>
      <c r="I4">
        <f>'BFPaT-fueltax-coal'!H2</f>
        <v>0</v>
      </c>
      <c r="J4">
        <f>'BFPaT-fueltax-coal'!I2</f>
        <v>0</v>
      </c>
      <c r="K4">
        <f>'BFPaT-fueltax-coal'!J2</f>
        <v>0</v>
      </c>
      <c r="L4">
        <f>'BFPaT-fueltax-coal'!K2</f>
        <v>0</v>
      </c>
      <c r="M4">
        <f>'BFPaT-fueltax-coal'!L2</f>
        <v>0</v>
      </c>
      <c r="N4">
        <f>'BFPaT-fueltax-coal'!M2</f>
        <v>0</v>
      </c>
      <c r="O4">
        <f>'BFPaT-fueltax-coal'!N2</f>
        <v>0</v>
      </c>
      <c r="P4">
        <f>'BFPaT-fueltax-coal'!O2</f>
        <v>0</v>
      </c>
      <c r="Q4">
        <f>'BFPaT-fueltax-coal'!P2</f>
        <v>0</v>
      </c>
      <c r="R4">
        <f>'BFPaT-fueltax-coal'!Q2</f>
        <v>0</v>
      </c>
      <c r="S4">
        <f>'BFPaT-fueltax-coal'!R2</f>
        <v>0</v>
      </c>
      <c r="T4">
        <f>'BFPaT-fueltax-coal'!S2</f>
        <v>0</v>
      </c>
      <c r="U4">
        <f>'BFPaT-fueltax-coal'!T2</f>
        <v>0</v>
      </c>
      <c r="V4">
        <f>'BFPaT-fueltax-coal'!U2</f>
        <v>0</v>
      </c>
      <c r="W4">
        <f>'BFPaT-fueltax-coal'!V2</f>
        <v>0</v>
      </c>
      <c r="X4">
        <f>'BFPaT-fueltax-coal'!W2</f>
        <v>0</v>
      </c>
      <c r="Y4">
        <f>'BFPaT-fueltax-coal'!X2</f>
        <v>0</v>
      </c>
      <c r="Z4">
        <f>'BFPaT-fueltax-coal'!Y2</f>
        <v>0</v>
      </c>
      <c r="AA4">
        <f>'BFPaT-fueltax-coal'!Z2</f>
        <v>0</v>
      </c>
      <c r="AB4">
        <f>'BFPaT-fueltax-coal'!AA2</f>
        <v>0</v>
      </c>
      <c r="AC4">
        <f>'BFPaT-fueltax-coal'!AB2</f>
        <v>0</v>
      </c>
      <c r="AD4">
        <f>'BFPaT-fueltax-coal'!AC2</f>
        <v>0</v>
      </c>
      <c r="AE4">
        <f>'BFPaT-fueltax-coal'!AD2</f>
        <v>0</v>
      </c>
      <c r="AF4">
        <f>'BFPaT-fueltax-coal'!AE2</f>
        <v>0</v>
      </c>
    </row>
    <row r="5" spans="1:35">
      <c r="A5" t="s">
        <v>5</v>
      </c>
      <c r="B5" t="e">
        <f>'BFPaT-fueltax-coal'!#REF!</f>
        <v>#REF!</v>
      </c>
      <c r="C5">
        <f>'BFPaT-fueltax-coal'!B3</f>
        <v>0</v>
      </c>
      <c r="D5">
        <f>'BFPaT-fueltax-coal'!C3</f>
        <v>0</v>
      </c>
      <c r="E5">
        <f>'BFPaT-fueltax-coal'!D3</f>
        <v>0</v>
      </c>
      <c r="F5">
        <f>'BFPaT-fueltax-coal'!E3</f>
        <v>0</v>
      </c>
      <c r="G5">
        <f>'BFPaT-fueltax-coal'!F3</f>
        <v>0</v>
      </c>
      <c r="H5">
        <f>'BFPaT-fueltax-coal'!G3</f>
        <v>0</v>
      </c>
      <c r="I5">
        <f>'BFPaT-fueltax-coal'!H3</f>
        <v>0</v>
      </c>
      <c r="J5">
        <f>'BFPaT-fueltax-coal'!I3</f>
        <v>0</v>
      </c>
      <c r="K5">
        <f>'BFPaT-fueltax-coal'!J3</f>
        <v>0</v>
      </c>
      <c r="L5">
        <f>'BFPaT-fueltax-coal'!K3</f>
        <v>0</v>
      </c>
      <c r="M5">
        <f>'BFPaT-fueltax-coal'!L3</f>
        <v>0</v>
      </c>
      <c r="N5">
        <f>'BFPaT-fueltax-coal'!M3</f>
        <v>0</v>
      </c>
      <c r="O5">
        <f>'BFPaT-fueltax-coal'!N3</f>
        <v>0</v>
      </c>
      <c r="P5">
        <f>'BFPaT-fueltax-coal'!O3</f>
        <v>0</v>
      </c>
      <c r="Q5">
        <f>'BFPaT-fueltax-coal'!P3</f>
        <v>0</v>
      </c>
      <c r="R5">
        <f>'BFPaT-fueltax-coal'!Q3</f>
        <v>0</v>
      </c>
      <c r="S5">
        <f>'BFPaT-fueltax-coal'!R3</f>
        <v>0</v>
      </c>
      <c r="T5">
        <f>'BFPaT-fueltax-coal'!S3</f>
        <v>0</v>
      </c>
      <c r="U5">
        <f>'BFPaT-fueltax-coal'!T3</f>
        <v>0</v>
      </c>
      <c r="V5">
        <f>'BFPaT-fueltax-coal'!U3</f>
        <v>0</v>
      </c>
      <c r="W5">
        <f>'BFPaT-fueltax-coal'!V3</f>
        <v>0</v>
      </c>
      <c r="X5">
        <f>'BFPaT-fueltax-coal'!W3</f>
        <v>0</v>
      </c>
      <c r="Y5">
        <f>'BFPaT-fueltax-coal'!X3</f>
        <v>0</v>
      </c>
      <c r="Z5">
        <f>'BFPaT-fueltax-coal'!Y3</f>
        <v>0</v>
      </c>
      <c r="AA5">
        <f>'BFPaT-fueltax-coal'!Z3</f>
        <v>0</v>
      </c>
      <c r="AB5">
        <f>'BFPaT-fueltax-coal'!AA3</f>
        <v>0</v>
      </c>
      <c r="AC5">
        <f>'BFPaT-fueltax-coal'!AB3</f>
        <v>0</v>
      </c>
      <c r="AD5">
        <f>'BFPaT-fueltax-coal'!AC3</f>
        <v>0</v>
      </c>
      <c r="AE5">
        <f>'BFPaT-fueltax-coal'!AD3</f>
        <v>0</v>
      </c>
      <c r="AF5">
        <f>'BFPaT-fueltax-coal'!AE3</f>
        <v>0</v>
      </c>
    </row>
    <row r="6" spans="1:35">
      <c r="A6" t="s">
        <v>6</v>
      </c>
      <c r="B6" t="e">
        <f>'BFPaT-fueltax-coal'!#REF!</f>
        <v>#REF!</v>
      </c>
      <c r="C6">
        <f>'BFPaT-fueltax-coal'!B4</f>
        <v>0</v>
      </c>
      <c r="D6">
        <f>'BFPaT-fueltax-coal'!C4</f>
        <v>0</v>
      </c>
      <c r="E6">
        <f>'BFPaT-fueltax-coal'!D4</f>
        <v>0</v>
      </c>
      <c r="F6">
        <f>'BFPaT-fueltax-coal'!E4</f>
        <v>0</v>
      </c>
      <c r="G6">
        <f>'BFPaT-fueltax-coal'!F4</f>
        <v>0</v>
      </c>
      <c r="H6">
        <f>'BFPaT-fueltax-coal'!G4</f>
        <v>0</v>
      </c>
      <c r="I6">
        <f>'BFPaT-fueltax-coal'!H4</f>
        <v>0</v>
      </c>
      <c r="J6">
        <f>'BFPaT-fueltax-coal'!I4</f>
        <v>0</v>
      </c>
      <c r="K6">
        <f>'BFPaT-fueltax-coal'!J4</f>
        <v>0</v>
      </c>
      <c r="L6">
        <f>'BFPaT-fueltax-coal'!K4</f>
        <v>0</v>
      </c>
      <c r="M6">
        <f>'BFPaT-fueltax-coal'!L4</f>
        <v>0</v>
      </c>
      <c r="N6">
        <f>'BFPaT-fueltax-coal'!M4</f>
        <v>0</v>
      </c>
      <c r="O6">
        <f>'BFPaT-fueltax-coal'!N4</f>
        <v>0</v>
      </c>
      <c r="P6">
        <f>'BFPaT-fueltax-coal'!O4</f>
        <v>0</v>
      </c>
      <c r="Q6">
        <f>'BFPaT-fueltax-coal'!P4</f>
        <v>0</v>
      </c>
      <c r="R6">
        <f>'BFPaT-fueltax-coal'!Q4</f>
        <v>0</v>
      </c>
      <c r="S6">
        <f>'BFPaT-fueltax-coal'!R4</f>
        <v>0</v>
      </c>
      <c r="T6">
        <f>'BFPaT-fueltax-coal'!S4</f>
        <v>0</v>
      </c>
      <c r="U6">
        <f>'BFPaT-fueltax-coal'!T4</f>
        <v>0</v>
      </c>
      <c r="V6">
        <f>'BFPaT-fueltax-coal'!U4</f>
        <v>0</v>
      </c>
      <c r="W6">
        <f>'BFPaT-fueltax-coal'!V4</f>
        <v>0</v>
      </c>
      <c r="X6">
        <f>'BFPaT-fueltax-coal'!W4</f>
        <v>0</v>
      </c>
      <c r="Y6">
        <f>'BFPaT-fueltax-coal'!X4</f>
        <v>0</v>
      </c>
      <c r="Z6">
        <f>'BFPaT-fueltax-coal'!Y4</f>
        <v>0</v>
      </c>
      <c r="AA6">
        <f>'BFPaT-fueltax-coal'!Z4</f>
        <v>0</v>
      </c>
      <c r="AB6">
        <f>'BFPaT-fueltax-coal'!AA4</f>
        <v>0</v>
      </c>
      <c r="AC6">
        <f>'BFPaT-fueltax-coal'!AB4</f>
        <v>0</v>
      </c>
      <c r="AD6">
        <f>'BFPaT-fueltax-coal'!AC4</f>
        <v>0</v>
      </c>
      <c r="AE6">
        <f>'BFPaT-fueltax-coal'!AD4</f>
        <v>0</v>
      </c>
      <c r="AF6">
        <f>'BFPaT-fueltax-coal'!AE4</f>
        <v>0</v>
      </c>
    </row>
    <row r="7" spans="1:35">
      <c r="A7" t="s">
        <v>7</v>
      </c>
      <c r="B7" t="e">
        <f>'BFPaT-fueltax-coal'!#REF!</f>
        <v>#REF!</v>
      </c>
      <c r="C7">
        <f>'BFPaT-fueltax-coal'!B5</f>
        <v>0</v>
      </c>
      <c r="D7">
        <f>'BFPaT-fueltax-coal'!C5</f>
        <v>0</v>
      </c>
      <c r="E7">
        <f>'BFPaT-fueltax-coal'!D5</f>
        <v>0</v>
      </c>
      <c r="F7">
        <f>'BFPaT-fueltax-coal'!E5</f>
        <v>0</v>
      </c>
      <c r="G7">
        <f>'BFPaT-fueltax-coal'!F5</f>
        <v>0</v>
      </c>
      <c r="H7">
        <f>'BFPaT-fueltax-coal'!G5</f>
        <v>0</v>
      </c>
      <c r="I7">
        <f>'BFPaT-fueltax-coal'!H5</f>
        <v>0</v>
      </c>
      <c r="J7">
        <f>'BFPaT-fueltax-coal'!I5</f>
        <v>0</v>
      </c>
      <c r="K7">
        <f>'BFPaT-fueltax-coal'!J5</f>
        <v>0</v>
      </c>
      <c r="L7">
        <f>'BFPaT-fueltax-coal'!K5</f>
        <v>0</v>
      </c>
      <c r="M7">
        <f>'BFPaT-fueltax-coal'!L5</f>
        <v>0</v>
      </c>
      <c r="N7">
        <f>'BFPaT-fueltax-coal'!M5</f>
        <v>0</v>
      </c>
      <c r="O7">
        <f>'BFPaT-fueltax-coal'!N5</f>
        <v>0</v>
      </c>
      <c r="P7">
        <f>'BFPaT-fueltax-coal'!O5</f>
        <v>0</v>
      </c>
      <c r="Q7">
        <f>'BFPaT-fueltax-coal'!P5</f>
        <v>0</v>
      </c>
      <c r="R7">
        <f>'BFPaT-fueltax-coal'!Q5</f>
        <v>0</v>
      </c>
      <c r="S7">
        <f>'BFPaT-fueltax-coal'!R5</f>
        <v>0</v>
      </c>
      <c r="T7">
        <f>'BFPaT-fueltax-coal'!S5</f>
        <v>0</v>
      </c>
      <c r="U7">
        <f>'BFPaT-fueltax-coal'!T5</f>
        <v>0</v>
      </c>
      <c r="V7">
        <f>'BFPaT-fueltax-coal'!U5</f>
        <v>0</v>
      </c>
      <c r="W7">
        <f>'BFPaT-fueltax-coal'!V5</f>
        <v>0</v>
      </c>
      <c r="X7">
        <f>'BFPaT-fueltax-coal'!W5</f>
        <v>0</v>
      </c>
      <c r="Y7">
        <f>'BFPaT-fueltax-coal'!X5</f>
        <v>0</v>
      </c>
      <c r="Z7">
        <f>'BFPaT-fueltax-coal'!Y5</f>
        <v>0</v>
      </c>
      <c r="AA7">
        <f>'BFPaT-fueltax-coal'!Z5</f>
        <v>0</v>
      </c>
      <c r="AB7">
        <f>'BFPaT-fueltax-coal'!AA5</f>
        <v>0</v>
      </c>
      <c r="AC7">
        <f>'BFPaT-fueltax-coal'!AB5</f>
        <v>0</v>
      </c>
      <c r="AD7">
        <f>'BFPaT-fueltax-coal'!AC5</f>
        <v>0</v>
      </c>
      <c r="AE7">
        <f>'BFPaT-fueltax-coal'!AD5</f>
        <v>0</v>
      </c>
      <c r="AF7">
        <f>'BFPaT-fueltax-coal'!AE5</f>
        <v>0</v>
      </c>
    </row>
    <row r="8" spans="1:35">
      <c r="A8" t="s">
        <v>8</v>
      </c>
      <c r="B8" t="e">
        <f>'BFPaT-fueltax-coal'!#REF!</f>
        <v>#REF!</v>
      </c>
      <c r="C8">
        <f>'BFPaT-fueltax-coal'!B6</f>
        <v>0</v>
      </c>
      <c r="D8">
        <f>'BFPaT-fueltax-coal'!C6</f>
        <v>0</v>
      </c>
      <c r="E8">
        <f>'BFPaT-fueltax-coal'!D6</f>
        <v>0</v>
      </c>
      <c r="F8">
        <f>'BFPaT-fueltax-coal'!E6</f>
        <v>0</v>
      </c>
      <c r="G8">
        <f>'BFPaT-fueltax-coal'!F6</f>
        <v>0</v>
      </c>
      <c r="H8">
        <f>'BFPaT-fueltax-coal'!G6</f>
        <v>0</v>
      </c>
      <c r="I8">
        <f>'BFPaT-fueltax-coal'!H6</f>
        <v>0</v>
      </c>
      <c r="J8">
        <f>'BFPaT-fueltax-coal'!I6</f>
        <v>0</v>
      </c>
      <c r="K8">
        <f>'BFPaT-fueltax-coal'!J6</f>
        <v>0</v>
      </c>
      <c r="L8">
        <f>'BFPaT-fueltax-coal'!K6</f>
        <v>0</v>
      </c>
      <c r="M8">
        <f>'BFPaT-fueltax-coal'!L6</f>
        <v>0</v>
      </c>
      <c r="N8">
        <f>'BFPaT-fueltax-coal'!M6</f>
        <v>0</v>
      </c>
      <c r="O8">
        <f>'BFPaT-fueltax-coal'!N6</f>
        <v>0</v>
      </c>
      <c r="P8">
        <f>'BFPaT-fueltax-coal'!O6</f>
        <v>0</v>
      </c>
      <c r="Q8">
        <f>'BFPaT-fueltax-coal'!P6</f>
        <v>0</v>
      </c>
      <c r="R8">
        <f>'BFPaT-fueltax-coal'!Q6</f>
        <v>0</v>
      </c>
      <c r="S8">
        <f>'BFPaT-fueltax-coal'!R6</f>
        <v>0</v>
      </c>
      <c r="T8">
        <f>'BFPaT-fueltax-coal'!S6</f>
        <v>0</v>
      </c>
      <c r="U8">
        <f>'BFPaT-fueltax-coal'!T6</f>
        <v>0</v>
      </c>
      <c r="V8">
        <f>'BFPaT-fueltax-coal'!U6</f>
        <v>0</v>
      </c>
      <c r="W8">
        <f>'BFPaT-fueltax-coal'!V6</f>
        <v>0</v>
      </c>
      <c r="X8">
        <f>'BFPaT-fueltax-coal'!W6</f>
        <v>0</v>
      </c>
      <c r="Y8">
        <f>'BFPaT-fueltax-coal'!X6</f>
        <v>0</v>
      </c>
      <c r="Z8">
        <f>'BFPaT-fueltax-coal'!Y6</f>
        <v>0</v>
      </c>
      <c r="AA8">
        <f>'BFPaT-fueltax-coal'!Z6</f>
        <v>0</v>
      </c>
      <c r="AB8">
        <f>'BFPaT-fueltax-coal'!AA6</f>
        <v>0</v>
      </c>
      <c r="AC8">
        <f>'BFPaT-fueltax-coal'!AB6</f>
        <v>0</v>
      </c>
      <c r="AD8">
        <f>'BFPaT-fueltax-coal'!AC6</f>
        <v>0</v>
      </c>
      <c r="AE8">
        <f>'BFPaT-fueltax-coal'!AD6</f>
        <v>0</v>
      </c>
      <c r="AF8">
        <f>'BFPaT-fueltax-coal'!AE6</f>
        <v>0</v>
      </c>
    </row>
    <row r="9" spans="1:35">
      <c r="A9" t="s">
        <v>9</v>
      </c>
      <c r="B9" t="e">
        <f>'BFPaT-fueltax-coal'!#REF!</f>
        <v>#REF!</v>
      </c>
      <c r="C9">
        <f>'BFPaT-fueltax-coal'!B7</f>
        <v>0</v>
      </c>
      <c r="D9">
        <f>'BFPaT-fueltax-coal'!C7</f>
        <v>0</v>
      </c>
      <c r="E9">
        <f>'BFPaT-fueltax-coal'!D7</f>
        <v>0</v>
      </c>
      <c r="F9">
        <f>'BFPaT-fueltax-coal'!E7</f>
        <v>0</v>
      </c>
      <c r="G9">
        <f>'BFPaT-fueltax-coal'!F7</f>
        <v>0</v>
      </c>
      <c r="H9">
        <f>'BFPaT-fueltax-coal'!G7</f>
        <v>0</v>
      </c>
      <c r="I9">
        <f>'BFPaT-fueltax-coal'!H7</f>
        <v>0</v>
      </c>
      <c r="J9">
        <f>'BFPaT-fueltax-coal'!I7</f>
        <v>0</v>
      </c>
      <c r="K9">
        <f>'BFPaT-fueltax-coal'!J7</f>
        <v>0</v>
      </c>
      <c r="L9">
        <f>'BFPaT-fueltax-coal'!K7</f>
        <v>0</v>
      </c>
      <c r="M9">
        <f>'BFPaT-fueltax-coal'!L7</f>
        <v>0</v>
      </c>
      <c r="N9">
        <f>'BFPaT-fueltax-coal'!M7</f>
        <v>0</v>
      </c>
      <c r="O9">
        <f>'BFPaT-fueltax-coal'!N7</f>
        <v>0</v>
      </c>
      <c r="P9">
        <f>'BFPaT-fueltax-coal'!O7</f>
        <v>0</v>
      </c>
      <c r="Q9">
        <f>'BFPaT-fueltax-coal'!P7</f>
        <v>0</v>
      </c>
      <c r="R9">
        <f>'BFPaT-fueltax-coal'!Q7</f>
        <v>0</v>
      </c>
      <c r="S9">
        <f>'BFPaT-fueltax-coal'!R7</f>
        <v>0</v>
      </c>
      <c r="T9">
        <f>'BFPaT-fueltax-coal'!S7</f>
        <v>0</v>
      </c>
      <c r="U9">
        <f>'BFPaT-fueltax-coal'!T7</f>
        <v>0</v>
      </c>
      <c r="V9">
        <f>'BFPaT-fueltax-coal'!U7</f>
        <v>0</v>
      </c>
      <c r="W9">
        <f>'BFPaT-fueltax-coal'!V7</f>
        <v>0</v>
      </c>
      <c r="X9">
        <f>'BFPaT-fueltax-coal'!W7</f>
        <v>0</v>
      </c>
      <c r="Y9">
        <f>'BFPaT-fueltax-coal'!X7</f>
        <v>0</v>
      </c>
      <c r="Z9">
        <f>'BFPaT-fueltax-coal'!Y7</f>
        <v>0</v>
      </c>
      <c r="AA9">
        <f>'BFPaT-fueltax-coal'!Z7</f>
        <v>0</v>
      </c>
      <c r="AB9">
        <f>'BFPaT-fueltax-coal'!AA7</f>
        <v>0</v>
      </c>
      <c r="AC9">
        <f>'BFPaT-fueltax-coal'!AB7</f>
        <v>0</v>
      </c>
      <c r="AD9">
        <f>'BFPaT-fueltax-coal'!AC7</f>
        <v>0</v>
      </c>
      <c r="AE9">
        <f>'BFPaT-fueltax-coal'!AD7</f>
        <v>0</v>
      </c>
      <c r="AF9">
        <f>'BFPaT-fueltax-coal'!AE7</f>
        <v>0</v>
      </c>
    </row>
    <row r="10" spans="1:35">
      <c r="A10" t="s">
        <v>10</v>
      </c>
      <c r="B10" t="e">
        <f>'BFPaT-fueltax-coal'!#REF!</f>
        <v>#REF!</v>
      </c>
      <c r="C10">
        <f>'BFPaT-fueltax-coal'!B8</f>
        <v>0</v>
      </c>
      <c r="D10">
        <f>'BFPaT-fueltax-coal'!C8</f>
        <v>0</v>
      </c>
      <c r="E10">
        <f>'BFPaT-fueltax-coal'!D8</f>
        <v>0</v>
      </c>
      <c r="F10">
        <f>'BFPaT-fueltax-coal'!E8</f>
        <v>0</v>
      </c>
      <c r="G10">
        <f>'BFPaT-fueltax-coal'!F8</f>
        <v>0</v>
      </c>
      <c r="H10">
        <f>'BFPaT-fueltax-coal'!G8</f>
        <v>0</v>
      </c>
      <c r="I10">
        <f>'BFPaT-fueltax-coal'!H8</f>
        <v>0</v>
      </c>
      <c r="J10">
        <f>'BFPaT-fueltax-coal'!I8</f>
        <v>0</v>
      </c>
      <c r="K10">
        <f>'BFPaT-fueltax-coal'!J8</f>
        <v>0</v>
      </c>
      <c r="L10">
        <f>'BFPaT-fueltax-coal'!K8</f>
        <v>0</v>
      </c>
      <c r="M10">
        <f>'BFPaT-fueltax-coal'!L8</f>
        <v>0</v>
      </c>
      <c r="N10">
        <f>'BFPaT-fueltax-coal'!M8</f>
        <v>0</v>
      </c>
      <c r="O10">
        <f>'BFPaT-fueltax-coal'!N8</f>
        <v>0</v>
      </c>
      <c r="P10">
        <f>'BFPaT-fueltax-coal'!O8</f>
        <v>0</v>
      </c>
      <c r="Q10">
        <f>'BFPaT-fueltax-coal'!P8</f>
        <v>0</v>
      </c>
      <c r="R10">
        <f>'BFPaT-fueltax-coal'!Q8</f>
        <v>0</v>
      </c>
      <c r="S10">
        <f>'BFPaT-fueltax-coal'!R8</f>
        <v>0</v>
      </c>
      <c r="T10">
        <f>'BFPaT-fueltax-coal'!S8</f>
        <v>0</v>
      </c>
      <c r="U10">
        <f>'BFPaT-fueltax-coal'!T8</f>
        <v>0</v>
      </c>
      <c r="V10">
        <f>'BFPaT-fueltax-coal'!U8</f>
        <v>0</v>
      </c>
      <c r="W10">
        <f>'BFPaT-fueltax-coal'!V8</f>
        <v>0</v>
      </c>
      <c r="X10">
        <f>'BFPaT-fueltax-coal'!W8</f>
        <v>0</v>
      </c>
      <c r="Y10">
        <f>'BFPaT-fueltax-coal'!X8</f>
        <v>0</v>
      </c>
      <c r="Z10">
        <f>'BFPaT-fueltax-coal'!Y8</f>
        <v>0</v>
      </c>
      <c r="AA10">
        <f>'BFPaT-fueltax-coal'!Z8</f>
        <v>0</v>
      </c>
      <c r="AB10">
        <f>'BFPaT-fueltax-coal'!AA8</f>
        <v>0</v>
      </c>
      <c r="AC10">
        <f>'BFPaT-fueltax-coal'!AB8</f>
        <v>0</v>
      </c>
      <c r="AD10">
        <f>'BFPaT-fueltax-coal'!AC8</f>
        <v>0</v>
      </c>
      <c r="AE10">
        <f>'BFPaT-fueltax-coal'!AD8</f>
        <v>0</v>
      </c>
      <c r="AF10">
        <f>'BFPaT-fueltax-coal'!AE8</f>
        <v>0</v>
      </c>
    </row>
    <row r="11" spans="1:35">
      <c r="A11" t="s">
        <v>11</v>
      </c>
      <c r="B11" t="e">
        <f>'BFPaT-fueltax-coal'!#REF!</f>
        <v>#REF!</v>
      </c>
      <c r="C11">
        <f>'BFPaT-fueltax-coal'!B9</f>
        <v>0</v>
      </c>
      <c r="D11">
        <f>'BFPaT-fueltax-coal'!C9</f>
        <v>0</v>
      </c>
      <c r="E11">
        <f>'BFPaT-fueltax-coal'!D9</f>
        <v>0</v>
      </c>
      <c r="F11">
        <f>'BFPaT-fueltax-coal'!E9</f>
        <v>0</v>
      </c>
      <c r="G11">
        <f>'BFPaT-fueltax-coal'!F9</f>
        <v>0</v>
      </c>
      <c r="H11">
        <f>'BFPaT-fueltax-coal'!G9</f>
        <v>0</v>
      </c>
      <c r="I11">
        <f>'BFPaT-fueltax-coal'!H9</f>
        <v>0</v>
      </c>
      <c r="J11">
        <f>'BFPaT-fueltax-coal'!I9</f>
        <v>0</v>
      </c>
      <c r="K11">
        <f>'BFPaT-fueltax-coal'!J9</f>
        <v>0</v>
      </c>
      <c r="L11">
        <f>'BFPaT-fueltax-coal'!K9</f>
        <v>0</v>
      </c>
      <c r="M11">
        <f>'BFPaT-fueltax-coal'!L9</f>
        <v>0</v>
      </c>
      <c r="N11">
        <f>'BFPaT-fueltax-coal'!M9</f>
        <v>0</v>
      </c>
      <c r="O11">
        <f>'BFPaT-fueltax-coal'!N9</f>
        <v>0</v>
      </c>
      <c r="P11">
        <f>'BFPaT-fueltax-coal'!O9</f>
        <v>0</v>
      </c>
      <c r="Q11">
        <f>'BFPaT-fueltax-coal'!P9</f>
        <v>0</v>
      </c>
      <c r="R11">
        <f>'BFPaT-fueltax-coal'!Q9</f>
        <v>0</v>
      </c>
      <c r="S11">
        <f>'BFPaT-fueltax-coal'!R9</f>
        <v>0</v>
      </c>
      <c r="T11">
        <f>'BFPaT-fueltax-coal'!S9</f>
        <v>0</v>
      </c>
      <c r="U11">
        <f>'BFPaT-fueltax-coal'!T9</f>
        <v>0</v>
      </c>
      <c r="V11">
        <f>'BFPaT-fueltax-coal'!U9</f>
        <v>0</v>
      </c>
      <c r="W11">
        <f>'BFPaT-fueltax-coal'!V9</f>
        <v>0</v>
      </c>
      <c r="X11">
        <f>'BFPaT-fueltax-coal'!W9</f>
        <v>0</v>
      </c>
      <c r="Y11">
        <f>'BFPaT-fueltax-coal'!X9</f>
        <v>0</v>
      </c>
      <c r="Z11">
        <f>'BFPaT-fueltax-coal'!Y9</f>
        <v>0</v>
      </c>
      <c r="AA11">
        <f>'BFPaT-fueltax-coal'!Z9</f>
        <v>0</v>
      </c>
      <c r="AB11">
        <f>'BFPaT-fueltax-coal'!AA9</f>
        <v>0</v>
      </c>
      <c r="AC11">
        <f>'BFPaT-fueltax-coal'!AB9</f>
        <v>0</v>
      </c>
      <c r="AD11">
        <f>'BFPaT-fueltax-coal'!AC9</f>
        <v>0</v>
      </c>
      <c r="AE11">
        <f>'BFPaT-fueltax-coal'!AD9</f>
        <v>0</v>
      </c>
      <c r="AF11">
        <f>'BFPaT-fueltax-coal'!AE9</f>
        <v>0</v>
      </c>
    </row>
    <row r="12" spans="1:35">
      <c r="A12" s="6" t="s">
        <v>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>
      <c r="A13" t="s">
        <v>18</v>
      </c>
      <c r="B13">
        <f>B$1</f>
        <v>2020</v>
      </c>
      <c r="C13">
        <f t="shared" ref="C13:AF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5">
      <c r="A14" t="s">
        <v>4</v>
      </c>
      <c r="B14" t="e">
        <f>'BFPaT-fueltax-natgas'!#REF!</f>
        <v>#REF!</v>
      </c>
      <c r="C14">
        <f>'BFPaT-fueltax-natgas'!B2</f>
        <v>0</v>
      </c>
      <c r="D14">
        <f>'BFPaT-fueltax-natgas'!C2</f>
        <v>0</v>
      </c>
      <c r="E14">
        <f>'BFPaT-fueltax-natgas'!D2</f>
        <v>0</v>
      </c>
      <c r="F14">
        <f>'BFPaT-fueltax-natgas'!E2</f>
        <v>0</v>
      </c>
      <c r="G14">
        <f>'BFPaT-fueltax-natgas'!F2</f>
        <v>0</v>
      </c>
      <c r="H14">
        <f>'BFPaT-fueltax-natgas'!G2</f>
        <v>0</v>
      </c>
      <c r="I14">
        <f>'BFPaT-fueltax-natgas'!H2</f>
        <v>0</v>
      </c>
      <c r="J14">
        <f>'BFPaT-fueltax-natgas'!I2</f>
        <v>0</v>
      </c>
      <c r="K14">
        <f>'BFPaT-fueltax-natgas'!J2</f>
        <v>0</v>
      </c>
      <c r="L14">
        <f>'BFPaT-fueltax-natgas'!K2</f>
        <v>0</v>
      </c>
      <c r="M14">
        <f>'BFPaT-fueltax-natgas'!L2</f>
        <v>0</v>
      </c>
      <c r="N14">
        <f>'BFPaT-fueltax-natgas'!M2</f>
        <v>0</v>
      </c>
      <c r="O14">
        <f>'BFPaT-fueltax-natgas'!N2</f>
        <v>0</v>
      </c>
      <c r="P14">
        <f>'BFPaT-fueltax-natgas'!O2</f>
        <v>0</v>
      </c>
      <c r="Q14">
        <f>'BFPaT-fueltax-natgas'!P2</f>
        <v>0</v>
      </c>
      <c r="R14">
        <f>'BFPaT-fueltax-natgas'!Q2</f>
        <v>0</v>
      </c>
      <c r="S14">
        <f>'BFPaT-fueltax-natgas'!R2</f>
        <v>0</v>
      </c>
      <c r="T14">
        <f>'BFPaT-fueltax-natgas'!S2</f>
        <v>0</v>
      </c>
      <c r="U14">
        <f>'BFPaT-fueltax-natgas'!T2</f>
        <v>0</v>
      </c>
      <c r="V14">
        <f>'BFPaT-fueltax-natgas'!U2</f>
        <v>0</v>
      </c>
      <c r="W14">
        <f>'BFPaT-fueltax-natgas'!V2</f>
        <v>0</v>
      </c>
      <c r="X14">
        <f>'BFPaT-fueltax-natgas'!W2</f>
        <v>0</v>
      </c>
      <c r="Y14">
        <f>'BFPaT-fueltax-natgas'!X2</f>
        <v>0</v>
      </c>
      <c r="Z14">
        <f>'BFPaT-fueltax-natgas'!Y2</f>
        <v>0</v>
      </c>
      <c r="AA14">
        <f>'BFPaT-fueltax-natgas'!Z2</f>
        <v>0</v>
      </c>
      <c r="AB14">
        <f>'BFPaT-fueltax-natgas'!AA2</f>
        <v>0</v>
      </c>
      <c r="AC14">
        <f>'BFPaT-fueltax-natgas'!AB2</f>
        <v>0</v>
      </c>
      <c r="AD14">
        <f>'BFPaT-fueltax-natgas'!AC2</f>
        <v>0</v>
      </c>
      <c r="AE14">
        <f>'BFPaT-fueltax-natgas'!AD2</f>
        <v>0</v>
      </c>
      <c r="AF14">
        <f>'BFPaT-fueltax-natgas'!AE2</f>
        <v>0</v>
      </c>
    </row>
    <row r="15" spans="1:35">
      <c r="A15" t="s">
        <v>5</v>
      </c>
      <c r="B15" t="e">
        <f>'BFPaT-fueltax-natgas'!#REF!</f>
        <v>#REF!</v>
      </c>
      <c r="C15">
        <f>'BFPaT-fueltax-natgas'!B3</f>
        <v>3.2454513510055495E-7</v>
      </c>
      <c r="D15">
        <f>'BFPaT-fueltax-natgas'!C3</f>
        <v>3.2454513510055495E-7</v>
      </c>
      <c r="E15">
        <f>'BFPaT-fueltax-natgas'!D3</f>
        <v>3.2454513510055495E-7</v>
      </c>
      <c r="F15">
        <f>'BFPaT-fueltax-natgas'!E3</f>
        <v>3.2454513510055495E-7</v>
      </c>
      <c r="G15">
        <f>'BFPaT-fueltax-natgas'!F3</f>
        <v>3.2454513510055495E-7</v>
      </c>
      <c r="H15">
        <f>'BFPaT-fueltax-natgas'!G3</f>
        <v>3.2454513510055495E-7</v>
      </c>
      <c r="I15">
        <f>'BFPaT-fueltax-natgas'!H3</f>
        <v>3.2454513510055495E-7</v>
      </c>
      <c r="J15">
        <f>'BFPaT-fueltax-natgas'!I3</f>
        <v>3.2454513510055495E-7</v>
      </c>
      <c r="K15">
        <f>'BFPaT-fueltax-natgas'!J3</f>
        <v>3.2454513510055495E-7</v>
      </c>
      <c r="L15">
        <f>'BFPaT-fueltax-natgas'!K3</f>
        <v>3.2454513510055495E-7</v>
      </c>
      <c r="M15">
        <f>'BFPaT-fueltax-natgas'!L3</f>
        <v>3.2454513510055495E-7</v>
      </c>
      <c r="N15">
        <f>'BFPaT-fueltax-natgas'!M3</f>
        <v>3.2454513510055495E-7</v>
      </c>
      <c r="O15">
        <f>'BFPaT-fueltax-natgas'!N3</f>
        <v>3.2454513510055495E-7</v>
      </c>
      <c r="P15">
        <f>'BFPaT-fueltax-natgas'!O3</f>
        <v>3.2454513510055495E-7</v>
      </c>
      <c r="Q15">
        <f>'BFPaT-fueltax-natgas'!P3</f>
        <v>3.2454513510055495E-7</v>
      </c>
      <c r="R15">
        <f>'BFPaT-fueltax-natgas'!Q3</f>
        <v>3.2454513510055495E-7</v>
      </c>
      <c r="S15">
        <f>'BFPaT-fueltax-natgas'!R3</f>
        <v>3.2454513510055495E-7</v>
      </c>
      <c r="T15">
        <f>'BFPaT-fueltax-natgas'!S3</f>
        <v>3.2454513510055495E-7</v>
      </c>
      <c r="U15">
        <f>'BFPaT-fueltax-natgas'!T3</f>
        <v>3.2454513510055495E-7</v>
      </c>
      <c r="V15">
        <f>'BFPaT-fueltax-natgas'!U3</f>
        <v>3.2454513510055495E-7</v>
      </c>
      <c r="W15">
        <f>'BFPaT-fueltax-natgas'!V3</f>
        <v>3.2454513510055495E-7</v>
      </c>
      <c r="X15">
        <f>'BFPaT-fueltax-natgas'!W3</f>
        <v>3.2454513510055495E-7</v>
      </c>
      <c r="Y15">
        <f>'BFPaT-fueltax-natgas'!X3</f>
        <v>3.2454513510055495E-7</v>
      </c>
      <c r="Z15">
        <f>'BFPaT-fueltax-natgas'!Y3</f>
        <v>3.2454513510055495E-7</v>
      </c>
      <c r="AA15">
        <f>'BFPaT-fueltax-natgas'!Z3</f>
        <v>3.2454513510055495E-7</v>
      </c>
      <c r="AB15">
        <f>'BFPaT-fueltax-natgas'!AA3</f>
        <v>3.2454513510055495E-7</v>
      </c>
      <c r="AC15">
        <f>'BFPaT-fueltax-natgas'!AB3</f>
        <v>3.2454513510055495E-7</v>
      </c>
      <c r="AD15">
        <f>'BFPaT-fueltax-natgas'!AC3</f>
        <v>3.2454513510055495E-7</v>
      </c>
      <c r="AE15">
        <f>'BFPaT-fueltax-natgas'!AD3</f>
        <v>3.2454513510055495E-7</v>
      </c>
      <c r="AF15">
        <f>'BFPaT-fueltax-natgas'!AE3</f>
        <v>3.2454513510055495E-7</v>
      </c>
    </row>
    <row r="16" spans="1:35">
      <c r="A16" t="s">
        <v>6</v>
      </c>
      <c r="B16" t="e">
        <f>'BFPaT-fueltax-natgas'!#REF!</f>
        <v>#REF!</v>
      </c>
      <c r="C16">
        <f>'BFPaT-fueltax-natgas'!B4</f>
        <v>0</v>
      </c>
      <c r="D16">
        <f>'BFPaT-fueltax-natgas'!C4</f>
        <v>0</v>
      </c>
      <c r="E16">
        <f>'BFPaT-fueltax-natgas'!D4</f>
        <v>0</v>
      </c>
      <c r="F16">
        <f>'BFPaT-fueltax-natgas'!E4</f>
        <v>0</v>
      </c>
      <c r="G16">
        <f>'BFPaT-fueltax-natgas'!F4</f>
        <v>0</v>
      </c>
      <c r="H16">
        <f>'BFPaT-fueltax-natgas'!G4</f>
        <v>0</v>
      </c>
      <c r="I16">
        <f>'BFPaT-fueltax-natgas'!H4</f>
        <v>0</v>
      </c>
      <c r="J16">
        <f>'BFPaT-fueltax-natgas'!I4</f>
        <v>0</v>
      </c>
      <c r="K16">
        <f>'BFPaT-fueltax-natgas'!J4</f>
        <v>0</v>
      </c>
      <c r="L16">
        <f>'BFPaT-fueltax-natgas'!K4</f>
        <v>0</v>
      </c>
      <c r="M16">
        <f>'BFPaT-fueltax-natgas'!L4</f>
        <v>0</v>
      </c>
      <c r="N16">
        <f>'BFPaT-fueltax-natgas'!M4</f>
        <v>0</v>
      </c>
      <c r="O16">
        <f>'BFPaT-fueltax-natgas'!N4</f>
        <v>0</v>
      </c>
      <c r="P16">
        <f>'BFPaT-fueltax-natgas'!O4</f>
        <v>0</v>
      </c>
      <c r="Q16">
        <f>'BFPaT-fueltax-natgas'!P4</f>
        <v>0</v>
      </c>
      <c r="R16">
        <f>'BFPaT-fueltax-natgas'!Q4</f>
        <v>0</v>
      </c>
      <c r="S16">
        <f>'BFPaT-fueltax-natgas'!R4</f>
        <v>0</v>
      </c>
      <c r="T16">
        <f>'BFPaT-fueltax-natgas'!S4</f>
        <v>0</v>
      </c>
      <c r="U16">
        <f>'BFPaT-fueltax-natgas'!T4</f>
        <v>0</v>
      </c>
      <c r="V16">
        <f>'BFPaT-fueltax-natgas'!U4</f>
        <v>0</v>
      </c>
      <c r="W16">
        <f>'BFPaT-fueltax-natgas'!V4</f>
        <v>0</v>
      </c>
      <c r="X16">
        <f>'BFPaT-fueltax-natgas'!W4</f>
        <v>0</v>
      </c>
      <c r="Y16">
        <f>'BFPaT-fueltax-natgas'!X4</f>
        <v>0</v>
      </c>
      <c r="Z16">
        <f>'BFPaT-fueltax-natgas'!Y4</f>
        <v>0</v>
      </c>
      <c r="AA16">
        <f>'BFPaT-fueltax-natgas'!Z4</f>
        <v>0</v>
      </c>
      <c r="AB16">
        <f>'BFPaT-fueltax-natgas'!AA4</f>
        <v>0</v>
      </c>
      <c r="AC16">
        <f>'BFPaT-fueltax-natgas'!AB4</f>
        <v>0</v>
      </c>
      <c r="AD16">
        <f>'BFPaT-fueltax-natgas'!AC4</f>
        <v>0</v>
      </c>
      <c r="AE16">
        <f>'BFPaT-fueltax-natgas'!AD4</f>
        <v>0</v>
      </c>
      <c r="AF16">
        <f>'BFPaT-fueltax-natgas'!AE4</f>
        <v>0</v>
      </c>
    </row>
    <row r="17" spans="1:35">
      <c r="A17" t="s">
        <v>7</v>
      </c>
      <c r="B17" t="e">
        <f>'BFPaT-fueltax-natgas'!#REF!</f>
        <v>#REF!</v>
      </c>
      <c r="C17">
        <f>'BFPaT-fueltax-natgas'!B5</f>
        <v>0</v>
      </c>
      <c r="D17">
        <f>'BFPaT-fueltax-natgas'!C5</f>
        <v>0</v>
      </c>
      <c r="E17">
        <f>'BFPaT-fueltax-natgas'!D5</f>
        <v>0</v>
      </c>
      <c r="F17">
        <f>'BFPaT-fueltax-natgas'!E5</f>
        <v>0</v>
      </c>
      <c r="G17">
        <f>'BFPaT-fueltax-natgas'!F5</f>
        <v>0</v>
      </c>
      <c r="H17">
        <f>'BFPaT-fueltax-natgas'!G5</f>
        <v>0</v>
      </c>
      <c r="I17">
        <f>'BFPaT-fueltax-natgas'!H5</f>
        <v>0</v>
      </c>
      <c r="J17">
        <f>'BFPaT-fueltax-natgas'!I5</f>
        <v>0</v>
      </c>
      <c r="K17">
        <f>'BFPaT-fueltax-natgas'!J5</f>
        <v>0</v>
      </c>
      <c r="L17">
        <f>'BFPaT-fueltax-natgas'!K5</f>
        <v>0</v>
      </c>
      <c r="M17">
        <f>'BFPaT-fueltax-natgas'!L5</f>
        <v>0</v>
      </c>
      <c r="N17">
        <f>'BFPaT-fueltax-natgas'!M5</f>
        <v>0</v>
      </c>
      <c r="O17">
        <f>'BFPaT-fueltax-natgas'!N5</f>
        <v>0</v>
      </c>
      <c r="P17">
        <f>'BFPaT-fueltax-natgas'!O5</f>
        <v>0</v>
      </c>
      <c r="Q17">
        <f>'BFPaT-fueltax-natgas'!P5</f>
        <v>0</v>
      </c>
      <c r="R17">
        <f>'BFPaT-fueltax-natgas'!Q5</f>
        <v>0</v>
      </c>
      <c r="S17">
        <f>'BFPaT-fueltax-natgas'!R5</f>
        <v>0</v>
      </c>
      <c r="T17">
        <f>'BFPaT-fueltax-natgas'!S5</f>
        <v>0</v>
      </c>
      <c r="U17">
        <f>'BFPaT-fueltax-natgas'!T5</f>
        <v>0</v>
      </c>
      <c r="V17">
        <f>'BFPaT-fueltax-natgas'!U5</f>
        <v>0</v>
      </c>
      <c r="W17">
        <f>'BFPaT-fueltax-natgas'!V5</f>
        <v>0</v>
      </c>
      <c r="X17">
        <f>'BFPaT-fueltax-natgas'!W5</f>
        <v>0</v>
      </c>
      <c r="Y17">
        <f>'BFPaT-fueltax-natgas'!X5</f>
        <v>0</v>
      </c>
      <c r="Z17">
        <f>'BFPaT-fueltax-natgas'!Y5</f>
        <v>0</v>
      </c>
      <c r="AA17">
        <f>'BFPaT-fueltax-natgas'!Z5</f>
        <v>0</v>
      </c>
      <c r="AB17">
        <f>'BFPaT-fueltax-natgas'!AA5</f>
        <v>0</v>
      </c>
      <c r="AC17">
        <f>'BFPaT-fueltax-natgas'!AB5</f>
        <v>0</v>
      </c>
      <c r="AD17">
        <f>'BFPaT-fueltax-natgas'!AC5</f>
        <v>0</v>
      </c>
      <c r="AE17">
        <f>'BFPaT-fueltax-natgas'!AD5</f>
        <v>0</v>
      </c>
      <c r="AF17">
        <f>'BFPaT-fueltax-natgas'!AE5</f>
        <v>0</v>
      </c>
    </row>
    <row r="18" spans="1:35">
      <c r="A18" t="s">
        <v>8</v>
      </c>
      <c r="B18" t="e">
        <f>'BFPaT-fueltax-natgas'!#REF!</f>
        <v>#REF!</v>
      </c>
      <c r="C18">
        <f>'BFPaT-fueltax-natgas'!B6</f>
        <v>0</v>
      </c>
      <c r="D18">
        <f>'BFPaT-fueltax-natgas'!C6</f>
        <v>0</v>
      </c>
      <c r="E18">
        <f>'BFPaT-fueltax-natgas'!D6</f>
        <v>0</v>
      </c>
      <c r="F18">
        <f>'BFPaT-fueltax-natgas'!E6</f>
        <v>0</v>
      </c>
      <c r="G18">
        <f>'BFPaT-fueltax-natgas'!F6</f>
        <v>0</v>
      </c>
      <c r="H18">
        <f>'BFPaT-fueltax-natgas'!G6</f>
        <v>0</v>
      </c>
      <c r="I18">
        <f>'BFPaT-fueltax-natgas'!H6</f>
        <v>0</v>
      </c>
      <c r="J18">
        <f>'BFPaT-fueltax-natgas'!I6</f>
        <v>0</v>
      </c>
      <c r="K18">
        <f>'BFPaT-fueltax-natgas'!J6</f>
        <v>0</v>
      </c>
      <c r="L18">
        <f>'BFPaT-fueltax-natgas'!K6</f>
        <v>0</v>
      </c>
      <c r="M18">
        <f>'BFPaT-fueltax-natgas'!L6</f>
        <v>0</v>
      </c>
      <c r="N18">
        <f>'BFPaT-fueltax-natgas'!M6</f>
        <v>0</v>
      </c>
      <c r="O18">
        <f>'BFPaT-fueltax-natgas'!N6</f>
        <v>0</v>
      </c>
      <c r="P18">
        <f>'BFPaT-fueltax-natgas'!O6</f>
        <v>0</v>
      </c>
      <c r="Q18">
        <f>'BFPaT-fueltax-natgas'!P6</f>
        <v>0</v>
      </c>
      <c r="R18">
        <f>'BFPaT-fueltax-natgas'!Q6</f>
        <v>0</v>
      </c>
      <c r="S18">
        <f>'BFPaT-fueltax-natgas'!R6</f>
        <v>0</v>
      </c>
      <c r="T18">
        <f>'BFPaT-fueltax-natgas'!S6</f>
        <v>0</v>
      </c>
      <c r="U18">
        <f>'BFPaT-fueltax-natgas'!T6</f>
        <v>0</v>
      </c>
      <c r="V18">
        <f>'BFPaT-fueltax-natgas'!U6</f>
        <v>0</v>
      </c>
      <c r="W18">
        <f>'BFPaT-fueltax-natgas'!V6</f>
        <v>0</v>
      </c>
      <c r="X18">
        <f>'BFPaT-fueltax-natgas'!W6</f>
        <v>0</v>
      </c>
      <c r="Y18">
        <f>'BFPaT-fueltax-natgas'!X6</f>
        <v>0</v>
      </c>
      <c r="Z18">
        <f>'BFPaT-fueltax-natgas'!Y6</f>
        <v>0</v>
      </c>
      <c r="AA18">
        <f>'BFPaT-fueltax-natgas'!Z6</f>
        <v>0</v>
      </c>
      <c r="AB18">
        <f>'BFPaT-fueltax-natgas'!AA6</f>
        <v>0</v>
      </c>
      <c r="AC18">
        <f>'BFPaT-fueltax-natgas'!AB6</f>
        <v>0</v>
      </c>
      <c r="AD18">
        <f>'BFPaT-fueltax-natgas'!AC6</f>
        <v>0</v>
      </c>
      <c r="AE18">
        <f>'BFPaT-fueltax-natgas'!AD6</f>
        <v>0</v>
      </c>
      <c r="AF18">
        <f>'BFPaT-fueltax-natgas'!AE6</f>
        <v>0</v>
      </c>
    </row>
    <row r="19" spans="1:35">
      <c r="A19" t="s">
        <v>9</v>
      </c>
      <c r="B19" t="e">
        <f>'BFPaT-fueltax-natgas'!#REF!</f>
        <v>#REF!</v>
      </c>
      <c r="C19">
        <f>'BFPaT-fueltax-natgas'!B7</f>
        <v>0</v>
      </c>
      <c r="D19">
        <f>'BFPaT-fueltax-natgas'!C7</f>
        <v>0</v>
      </c>
      <c r="E19">
        <f>'BFPaT-fueltax-natgas'!D7</f>
        <v>0</v>
      </c>
      <c r="F19">
        <f>'BFPaT-fueltax-natgas'!E7</f>
        <v>0</v>
      </c>
      <c r="G19">
        <f>'BFPaT-fueltax-natgas'!F7</f>
        <v>0</v>
      </c>
      <c r="H19">
        <f>'BFPaT-fueltax-natgas'!G7</f>
        <v>0</v>
      </c>
      <c r="I19">
        <f>'BFPaT-fueltax-natgas'!H7</f>
        <v>0</v>
      </c>
      <c r="J19">
        <f>'BFPaT-fueltax-natgas'!I7</f>
        <v>0</v>
      </c>
      <c r="K19">
        <f>'BFPaT-fueltax-natgas'!J7</f>
        <v>0</v>
      </c>
      <c r="L19">
        <f>'BFPaT-fueltax-natgas'!K7</f>
        <v>0</v>
      </c>
      <c r="M19">
        <f>'BFPaT-fueltax-natgas'!L7</f>
        <v>0</v>
      </c>
      <c r="N19">
        <f>'BFPaT-fueltax-natgas'!M7</f>
        <v>0</v>
      </c>
      <c r="O19">
        <f>'BFPaT-fueltax-natgas'!N7</f>
        <v>0</v>
      </c>
      <c r="P19">
        <f>'BFPaT-fueltax-natgas'!O7</f>
        <v>0</v>
      </c>
      <c r="Q19">
        <f>'BFPaT-fueltax-natgas'!P7</f>
        <v>0</v>
      </c>
      <c r="R19">
        <f>'BFPaT-fueltax-natgas'!Q7</f>
        <v>0</v>
      </c>
      <c r="S19">
        <f>'BFPaT-fueltax-natgas'!R7</f>
        <v>0</v>
      </c>
      <c r="T19">
        <f>'BFPaT-fueltax-natgas'!S7</f>
        <v>0</v>
      </c>
      <c r="U19">
        <f>'BFPaT-fueltax-natgas'!T7</f>
        <v>0</v>
      </c>
      <c r="V19">
        <f>'BFPaT-fueltax-natgas'!U7</f>
        <v>0</v>
      </c>
      <c r="W19">
        <f>'BFPaT-fueltax-natgas'!V7</f>
        <v>0</v>
      </c>
      <c r="X19">
        <f>'BFPaT-fueltax-natgas'!W7</f>
        <v>0</v>
      </c>
      <c r="Y19">
        <f>'BFPaT-fueltax-natgas'!X7</f>
        <v>0</v>
      </c>
      <c r="Z19">
        <f>'BFPaT-fueltax-natgas'!Y7</f>
        <v>0</v>
      </c>
      <c r="AA19">
        <f>'BFPaT-fueltax-natgas'!Z7</f>
        <v>0</v>
      </c>
      <c r="AB19">
        <f>'BFPaT-fueltax-natgas'!AA7</f>
        <v>0</v>
      </c>
      <c r="AC19">
        <f>'BFPaT-fueltax-natgas'!AB7</f>
        <v>0</v>
      </c>
      <c r="AD19">
        <f>'BFPaT-fueltax-natgas'!AC7</f>
        <v>0</v>
      </c>
      <c r="AE19">
        <f>'BFPaT-fueltax-natgas'!AD7</f>
        <v>0</v>
      </c>
      <c r="AF19">
        <f>'BFPaT-fueltax-natgas'!AE7</f>
        <v>0</v>
      </c>
    </row>
    <row r="20" spans="1:35">
      <c r="A20" t="s">
        <v>10</v>
      </c>
      <c r="B20" t="e">
        <f>'BFPaT-fueltax-natgas'!#REF!</f>
        <v>#REF!</v>
      </c>
      <c r="C20">
        <f>'BFPaT-fueltax-natgas'!B8</f>
        <v>0</v>
      </c>
      <c r="D20">
        <f>'BFPaT-fueltax-natgas'!C8</f>
        <v>0</v>
      </c>
      <c r="E20">
        <f>'BFPaT-fueltax-natgas'!D8</f>
        <v>0</v>
      </c>
      <c r="F20">
        <f>'BFPaT-fueltax-natgas'!E8</f>
        <v>0</v>
      </c>
      <c r="G20">
        <f>'BFPaT-fueltax-natgas'!F8</f>
        <v>0</v>
      </c>
      <c r="H20">
        <f>'BFPaT-fueltax-natgas'!G8</f>
        <v>0</v>
      </c>
      <c r="I20">
        <f>'BFPaT-fueltax-natgas'!H8</f>
        <v>0</v>
      </c>
      <c r="J20">
        <f>'BFPaT-fueltax-natgas'!I8</f>
        <v>0</v>
      </c>
      <c r="K20">
        <f>'BFPaT-fueltax-natgas'!J8</f>
        <v>0</v>
      </c>
      <c r="L20">
        <f>'BFPaT-fueltax-natgas'!K8</f>
        <v>0</v>
      </c>
      <c r="M20">
        <f>'BFPaT-fueltax-natgas'!L8</f>
        <v>0</v>
      </c>
      <c r="N20">
        <f>'BFPaT-fueltax-natgas'!M8</f>
        <v>0</v>
      </c>
      <c r="O20">
        <f>'BFPaT-fueltax-natgas'!N8</f>
        <v>0</v>
      </c>
      <c r="P20">
        <f>'BFPaT-fueltax-natgas'!O8</f>
        <v>0</v>
      </c>
      <c r="Q20">
        <f>'BFPaT-fueltax-natgas'!P8</f>
        <v>0</v>
      </c>
      <c r="R20">
        <f>'BFPaT-fueltax-natgas'!Q8</f>
        <v>0</v>
      </c>
      <c r="S20">
        <f>'BFPaT-fueltax-natgas'!R8</f>
        <v>0</v>
      </c>
      <c r="T20">
        <f>'BFPaT-fueltax-natgas'!S8</f>
        <v>0</v>
      </c>
      <c r="U20">
        <f>'BFPaT-fueltax-natgas'!T8</f>
        <v>0</v>
      </c>
      <c r="V20">
        <f>'BFPaT-fueltax-natgas'!U8</f>
        <v>0</v>
      </c>
      <c r="W20">
        <f>'BFPaT-fueltax-natgas'!V8</f>
        <v>0</v>
      </c>
      <c r="X20">
        <f>'BFPaT-fueltax-natgas'!W8</f>
        <v>0</v>
      </c>
      <c r="Y20">
        <f>'BFPaT-fueltax-natgas'!X8</f>
        <v>0</v>
      </c>
      <c r="Z20">
        <f>'BFPaT-fueltax-natgas'!Y8</f>
        <v>0</v>
      </c>
      <c r="AA20">
        <f>'BFPaT-fueltax-natgas'!Z8</f>
        <v>0</v>
      </c>
      <c r="AB20">
        <f>'BFPaT-fueltax-natgas'!AA8</f>
        <v>0</v>
      </c>
      <c r="AC20">
        <f>'BFPaT-fueltax-natgas'!AB8</f>
        <v>0</v>
      </c>
      <c r="AD20">
        <f>'BFPaT-fueltax-natgas'!AC8</f>
        <v>0</v>
      </c>
      <c r="AE20">
        <f>'BFPaT-fueltax-natgas'!AD8</f>
        <v>0</v>
      </c>
      <c r="AF20">
        <f>'BFPaT-fueltax-natgas'!AE8</f>
        <v>0</v>
      </c>
    </row>
    <row r="21" spans="1:35">
      <c r="A21" t="s">
        <v>11</v>
      </c>
      <c r="B21" t="e">
        <f>'BFPaT-fueltax-natgas'!#REF!</f>
        <v>#REF!</v>
      </c>
      <c r="C21">
        <f>'BFPaT-fueltax-natgas'!B9</f>
        <v>0</v>
      </c>
      <c r="D21">
        <f>'BFPaT-fueltax-natgas'!C9</f>
        <v>0</v>
      </c>
      <c r="E21">
        <f>'BFPaT-fueltax-natgas'!D9</f>
        <v>0</v>
      </c>
      <c r="F21">
        <f>'BFPaT-fueltax-natgas'!E9</f>
        <v>0</v>
      </c>
      <c r="G21">
        <f>'BFPaT-fueltax-natgas'!F9</f>
        <v>0</v>
      </c>
      <c r="H21">
        <f>'BFPaT-fueltax-natgas'!G9</f>
        <v>0</v>
      </c>
      <c r="I21">
        <f>'BFPaT-fueltax-natgas'!H9</f>
        <v>0</v>
      </c>
      <c r="J21">
        <f>'BFPaT-fueltax-natgas'!I9</f>
        <v>0</v>
      </c>
      <c r="K21">
        <f>'BFPaT-fueltax-natgas'!J9</f>
        <v>0</v>
      </c>
      <c r="L21">
        <f>'BFPaT-fueltax-natgas'!K9</f>
        <v>0</v>
      </c>
      <c r="M21">
        <f>'BFPaT-fueltax-natgas'!L9</f>
        <v>0</v>
      </c>
      <c r="N21">
        <f>'BFPaT-fueltax-natgas'!M9</f>
        <v>0</v>
      </c>
      <c r="O21">
        <f>'BFPaT-fueltax-natgas'!N9</f>
        <v>0</v>
      </c>
      <c r="P21">
        <f>'BFPaT-fueltax-natgas'!O9</f>
        <v>0</v>
      </c>
      <c r="Q21">
        <f>'BFPaT-fueltax-natgas'!P9</f>
        <v>0</v>
      </c>
      <c r="R21">
        <f>'BFPaT-fueltax-natgas'!Q9</f>
        <v>0</v>
      </c>
      <c r="S21">
        <f>'BFPaT-fueltax-natgas'!R9</f>
        <v>0</v>
      </c>
      <c r="T21">
        <f>'BFPaT-fueltax-natgas'!S9</f>
        <v>0</v>
      </c>
      <c r="U21">
        <f>'BFPaT-fueltax-natgas'!T9</f>
        <v>0</v>
      </c>
      <c r="V21">
        <f>'BFPaT-fueltax-natgas'!U9</f>
        <v>0</v>
      </c>
      <c r="W21">
        <f>'BFPaT-fueltax-natgas'!V9</f>
        <v>0</v>
      </c>
      <c r="X21">
        <f>'BFPaT-fueltax-natgas'!W9</f>
        <v>0</v>
      </c>
      <c r="Y21">
        <f>'BFPaT-fueltax-natgas'!X9</f>
        <v>0</v>
      </c>
      <c r="Z21">
        <f>'BFPaT-fueltax-natgas'!Y9</f>
        <v>0</v>
      </c>
      <c r="AA21">
        <f>'BFPaT-fueltax-natgas'!Z9</f>
        <v>0</v>
      </c>
      <c r="AB21">
        <f>'BFPaT-fueltax-natgas'!AA9</f>
        <v>0</v>
      </c>
      <c r="AC21">
        <f>'BFPaT-fueltax-natgas'!AB9</f>
        <v>0</v>
      </c>
      <c r="AD21">
        <f>'BFPaT-fueltax-natgas'!AC9</f>
        <v>0</v>
      </c>
      <c r="AE21">
        <f>'BFPaT-fueltax-natgas'!AD9</f>
        <v>0</v>
      </c>
      <c r="AF21">
        <f>'BFPaT-fueltax-natgas'!AE9</f>
        <v>0</v>
      </c>
    </row>
    <row r="22" spans="1:35">
      <c r="A22" s="6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>
      <c r="A23" t="s">
        <v>18</v>
      </c>
      <c r="B23">
        <f>B$1</f>
        <v>2020</v>
      </c>
      <c r="C23">
        <f t="shared" ref="C23:AF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5">
      <c r="A24" t="s">
        <v>4</v>
      </c>
      <c r="B24" t="e">
        <f>'BFPaT-fueltax-nuclear'!#REF!</f>
        <v>#REF!</v>
      </c>
      <c r="C24">
        <f>'BFPaT-fueltax-nuclear'!B2</f>
        <v>0</v>
      </c>
      <c r="D24">
        <f>'BFPaT-fueltax-nuclear'!C2</f>
        <v>0</v>
      </c>
      <c r="E24">
        <f>'BFPaT-fueltax-nuclear'!D2</f>
        <v>0</v>
      </c>
      <c r="F24">
        <f>'BFPaT-fueltax-nuclear'!E2</f>
        <v>0</v>
      </c>
      <c r="G24">
        <f>'BFPaT-fueltax-nuclear'!F2</f>
        <v>0</v>
      </c>
      <c r="H24">
        <f>'BFPaT-fueltax-nuclear'!G2</f>
        <v>0</v>
      </c>
      <c r="I24">
        <f>'BFPaT-fueltax-nuclear'!H2</f>
        <v>0</v>
      </c>
      <c r="J24">
        <f>'BFPaT-fueltax-nuclear'!I2</f>
        <v>0</v>
      </c>
      <c r="K24">
        <f>'BFPaT-fueltax-nuclear'!J2</f>
        <v>0</v>
      </c>
      <c r="L24">
        <f>'BFPaT-fueltax-nuclear'!K2</f>
        <v>0</v>
      </c>
      <c r="M24">
        <f>'BFPaT-fueltax-nuclear'!L2</f>
        <v>0</v>
      </c>
      <c r="N24">
        <f>'BFPaT-fueltax-nuclear'!M2</f>
        <v>0</v>
      </c>
      <c r="O24">
        <f>'BFPaT-fueltax-nuclear'!N2</f>
        <v>0</v>
      </c>
      <c r="P24">
        <f>'BFPaT-fueltax-nuclear'!O2</f>
        <v>0</v>
      </c>
      <c r="Q24">
        <f>'BFPaT-fueltax-nuclear'!P2</f>
        <v>0</v>
      </c>
      <c r="R24">
        <f>'BFPaT-fueltax-nuclear'!Q2</f>
        <v>0</v>
      </c>
      <c r="S24">
        <f>'BFPaT-fueltax-nuclear'!R2</f>
        <v>0</v>
      </c>
      <c r="T24">
        <f>'BFPaT-fueltax-nuclear'!S2</f>
        <v>0</v>
      </c>
      <c r="U24">
        <f>'BFPaT-fueltax-nuclear'!T2</f>
        <v>0</v>
      </c>
      <c r="V24">
        <f>'BFPaT-fueltax-nuclear'!U2</f>
        <v>0</v>
      </c>
      <c r="W24">
        <f>'BFPaT-fueltax-nuclear'!V2</f>
        <v>0</v>
      </c>
      <c r="X24">
        <f>'BFPaT-fueltax-nuclear'!W2</f>
        <v>0</v>
      </c>
      <c r="Y24">
        <f>'BFPaT-fueltax-nuclear'!X2</f>
        <v>0</v>
      </c>
      <c r="Z24">
        <f>'BFPaT-fueltax-nuclear'!Y2</f>
        <v>0</v>
      </c>
      <c r="AA24">
        <f>'BFPaT-fueltax-nuclear'!Z2</f>
        <v>0</v>
      </c>
      <c r="AB24">
        <f>'BFPaT-fueltax-nuclear'!AA2</f>
        <v>0</v>
      </c>
      <c r="AC24">
        <f>'BFPaT-fueltax-nuclear'!AB2</f>
        <v>0</v>
      </c>
      <c r="AD24">
        <f>'BFPaT-fueltax-nuclear'!AC2</f>
        <v>0</v>
      </c>
      <c r="AE24">
        <f>'BFPaT-fueltax-nuclear'!AD2</f>
        <v>0</v>
      </c>
      <c r="AF24">
        <f>'BFPaT-fueltax-nuclear'!AE2</f>
        <v>0</v>
      </c>
    </row>
    <row r="25" spans="1:35">
      <c r="A25" t="s">
        <v>5</v>
      </c>
      <c r="B25" t="e">
        <f>'BFPaT-fueltax-nuclear'!#REF!</f>
        <v>#REF!</v>
      </c>
      <c r="C25">
        <f>'BFPaT-fueltax-nuclear'!B3</f>
        <v>0</v>
      </c>
      <c r="D25">
        <f>'BFPaT-fueltax-nuclear'!C3</f>
        <v>0</v>
      </c>
      <c r="E25">
        <f>'BFPaT-fueltax-nuclear'!D3</f>
        <v>0</v>
      </c>
      <c r="F25">
        <f>'BFPaT-fueltax-nuclear'!E3</f>
        <v>0</v>
      </c>
      <c r="G25">
        <f>'BFPaT-fueltax-nuclear'!F3</f>
        <v>0</v>
      </c>
      <c r="H25">
        <f>'BFPaT-fueltax-nuclear'!G3</f>
        <v>0</v>
      </c>
      <c r="I25">
        <f>'BFPaT-fueltax-nuclear'!H3</f>
        <v>0</v>
      </c>
      <c r="J25">
        <f>'BFPaT-fueltax-nuclear'!I3</f>
        <v>0</v>
      </c>
      <c r="K25">
        <f>'BFPaT-fueltax-nuclear'!J3</f>
        <v>0</v>
      </c>
      <c r="L25">
        <f>'BFPaT-fueltax-nuclear'!K3</f>
        <v>0</v>
      </c>
      <c r="M25">
        <f>'BFPaT-fueltax-nuclear'!L3</f>
        <v>0</v>
      </c>
      <c r="N25">
        <f>'BFPaT-fueltax-nuclear'!M3</f>
        <v>0</v>
      </c>
      <c r="O25">
        <f>'BFPaT-fueltax-nuclear'!N3</f>
        <v>0</v>
      </c>
      <c r="P25">
        <f>'BFPaT-fueltax-nuclear'!O3</f>
        <v>0</v>
      </c>
      <c r="Q25">
        <f>'BFPaT-fueltax-nuclear'!P3</f>
        <v>0</v>
      </c>
      <c r="R25">
        <f>'BFPaT-fueltax-nuclear'!Q3</f>
        <v>0</v>
      </c>
      <c r="S25">
        <f>'BFPaT-fueltax-nuclear'!R3</f>
        <v>0</v>
      </c>
      <c r="T25">
        <f>'BFPaT-fueltax-nuclear'!S3</f>
        <v>0</v>
      </c>
      <c r="U25">
        <f>'BFPaT-fueltax-nuclear'!T3</f>
        <v>0</v>
      </c>
      <c r="V25">
        <f>'BFPaT-fueltax-nuclear'!U3</f>
        <v>0</v>
      </c>
      <c r="W25">
        <f>'BFPaT-fueltax-nuclear'!V3</f>
        <v>0</v>
      </c>
      <c r="X25">
        <f>'BFPaT-fueltax-nuclear'!W3</f>
        <v>0</v>
      </c>
      <c r="Y25">
        <f>'BFPaT-fueltax-nuclear'!X3</f>
        <v>0</v>
      </c>
      <c r="Z25">
        <f>'BFPaT-fueltax-nuclear'!Y3</f>
        <v>0</v>
      </c>
      <c r="AA25">
        <f>'BFPaT-fueltax-nuclear'!Z3</f>
        <v>0</v>
      </c>
      <c r="AB25">
        <f>'BFPaT-fueltax-nuclear'!AA3</f>
        <v>0</v>
      </c>
      <c r="AC25">
        <f>'BFPaT-fueltax-nuclear'!AB3</f>
        <v>0</v>
      </c>
      <c r="AD25">
        <f>'BFPaT-fueltax-nuclear'!AC3</f>
        <v>0</v>
      </c>
      <c r="AE25">
        <f>'BFPaT-fueltax-nuclear'!AD3</f>
        <v>0</v>
      </c>
      <c r="AF25">
        <f>'BFPaT-fueltax-nuclear'!AE3</f>
        <v>0</v>
      </c>
    </row>
    <row r="26" spans="1:35">
      <c r="A26" t="s">
        <v>6</v>
      </c>
      <c r="B26" t="e">
        <f>'BFPaT-fueltax-nuclear'!#REF!</f>
        <v>#REF!</v>
      </c>
      <c r="C26">
        <f>'BFPaT-fueltax-nuclear'!B4</f>
        <v>0</v>
      </c>
      <c r="D26">
        <f>'BFPaT-fueltax-nuclear'!C4</f>
        <v>0</v>
      </c>
      <c r="E26">
        <f>'BFPaT-fueltax-nuclear'!D4</f>
        <v>0</v>
      </c>
      <c r="F26">
        <f>'BFPaT-fueltax-nuclear'!E4</f>
        <v>0</v>
      </c>
      <c r="G26">
        <f>'BFPaT-fueltax-nuclear'!F4</f>
        <v>0</v>
      </c>
      <c r="H26">
        <f>'BFPaT-fueltax-nuclear'!G4</f>
        <v>0</v>
      </c>
      <c r="I26">
        <f>'BFPaT-fueltax-nuclear'!H4</f>
        <v>0</v>
      </c>
      <c r="J26">
        <f>'BFPaT-fueltax-nuclear'!I4</f>
        <v>0</v>
      </c>
      <c r="K26">
        <f>'BFPaT-fueltax-nuclear'!J4</f>
        <v>0</v>
      </c>
      <c r="L26">
        <f>'BFPaT-fueltax-nuclear'!K4</f>
        <v>0</v>
      </c>
      <c r="M26">
        <f>'BFPaT-fueltax-nuclear'!L4</f>
        <v>0</v>
      </c>
      <c r="N26">
        <f>'BFPaT-fueltax-nuclear'!M4</f>
        <v>0</v>
      </c>
      <c r="O26">
        <f>'BFPaT-fueltax-nuclear'!N4</f>
        <v>0</v>
      </c>
      <c r="P26">
        <f>'BFPaT-fueltax-nuclear'!O4</f>
        <v>0</v>
      </c>
      <c r="Q26">
        <f>'BFPaT-fueltax-nuclear'!P4</f>
        <v>0</v>
      </c>
      <c r="R26">
        <f>'BFPaT-fueltax-nuclear'!Q4</f>
        <v>0</v>
      </c>
      <c r="S26">
        <f>'BFPaT-fueltax-nuclear'!R4</f>
        <v>0</v>
      </c>
      <c r="T26">
        <f>'BFPaT-fueltax-nuclear'!S4</f>
        <v>0</v>
      </c>
      <c r="U26">
        <f>'BFPaT-fueltax-nuclear'!T4</f>
        <v>0</v>
      </c>
      <c r="V26">
        <f>'BFPaT-fueltax-nuclear'!U4</f>
        <v>0</v>
      </c>
      <c r="W26">
        <f>'BFPaT-fueltax-nuclear'!V4</f>
        <v>0</v>
      </c>
      <c r="X26">
        <f>'BFPaT-fueltax-nuclear'!W4</f>
        <v>0</v>
      </c>
      <c r="Y26">
        <f>'BFPaT-fueltax-nuclear'!X4</f>
        <v>0</v>
      </c>
      <c r="Z26">
        <f>'BFPaT-fueltax-nuclear'!Y4</f>
        <v>0</v>
      </c>
      <c r="AA26">
        <f>'BFPaT-fueltax-nuclear'!Z4</f>
        <v>0</v>
      </c>
      <c r="AB26">
        <f>'BFPaT-fueltax-nuclear'!AA4</f>
        <v>0</v>
      </c>
      <c r="AC26">
        <f>'BFPaT-fueltax-nuclear'!AB4</f>
        <v>0</v>
      </c>
      <c r="AD26">
        <f>'BFPaT-fueltax-nuclear'!AC4</f>
        <v>0</v>
      </c>
      <c r="AE26">
        <f>'BFPaT-fueltax-nuclear'!AD4</f>
        <v>0</v>
      </c>
      <c r="AF26">
        <f>'BFPaT-fueltax-nuclear'!AE4</f>
        <v>0</v>
      </c>
    </row>
    <row r="27" spans="1:35">
      <c r="A27" t="s">
        <v>7</v>
      </c>
      <c r="B27" t="e">
        <f>'BFPaT-fueltax-nuclear'!#REF!</f>
        <v>#REF!</v>
      </c>
      <c r="C27">
        <f>'BFPaT-fueltax-nuclear'!B5</f>
        <v>0</v>
      </c>
      <c r="D27">
        <f>'BFPaT-fueltax-nuclear'!C5</f>
        <v>0</v>
      </c>
      <c r="E27">
        <f>'BFPaT-fueltax-nuclear'!D5</f>
        <v>0</v>
      </c>
      <c r="F27">
        <f>'BFPaT-fueltax-nuclear'!E5</f>
        <v>0</v>
      </c>
      <c r="G27">
        <f>'BFPaT-fueltax-nuclear'!F5</f>
        <v>0</v>
      </c>
      <c r="H27">
        <f>'BFPaT-fueltax-nuclear'!G5</f>
        <v>0</v>
      </c>
      <c r="I27">
        <f>'BFPaT-fueltax-nuclear'!H5</f>
        <v>0</v>
      </c>
      <c r="J27">
        <f>'BFPaT-fueltax-nuclear'!I5</f>
        <v>0</v>
      </c>
      <c r="K27">
        <f>'BFPaT-fueltax-nuclear'!J5</f>
        <v>0</v>
      </c>
      <c r="L27">
        <f>'BFPaT-fueltax-nuclear'!K5</f>
        <v>0</v>
      </c>
      <c r="M27">
        <f>'BFPaT-fueltax-nuclear'!L5</f>
        <v>0</v>
      </c>
      <c r="N27">
        <f>'BFPaT-fueltax-nuclear'!M5</f>
        <v>0</v>
      </c>
      <c r="O27">
        <f>'BFPaT-fueltax-nuclear'!N5</f>
        <v>0</v>
      </c>
      <c r="P27">
        <f>'BFPaT-fueltax-nuclear'!O5</f>
        <v>0</v>
      </c>
      <c r="Q27">
        <f>'BFPaT-fueltax-nuclear'!P5</f>
        <v>0</v>
      </c>
      <c r="R27">
        <f>'BFPaT-fueltax-nuclear'!Q5</f>
        <v>0</v>
      </c>
      <c r="S27">
        <f>'BFPaT-fueltax-nuclear'!R5</f>
        <v>0</v>
      </c>
      <c r="T27">
        <f>'BFPaT-fueltax-nuclear'!S5</f>
        <v>0</v>
      </c>
      <c r="U27">
        <f>'BFPaT-fueltax-nuclear'!T5</f>
        <v>0</v>
      </c>
      <c r="V27">
        <f>'BFPaT-fueltax-nuclear'!U5</f>
        <v>0</v>
      </c>
      <c r="W27">
        <f>'BFPaT-fueltax-nuclear'!V5</f>
        <v>0</v>
      </c>
      <c r="X27">
        <f>'BFPaT-fueltax-nuclear'!W5</f>
        <v>0</v>
      </c>
      <c r="Y27">
        <f>'BFPaT-fueltax-nuclear'!X5</f>
        <v>0</v>
      </c>
      <c r="Z27">
        <f>'BFPaT-fueltax-nuclear'!Y5</f>
        <v>0</v>
      </c>
      <c r="AA27">
        <f>'BFPaT-fueltax-nuclear'!Z5</f>
        <v>0</v>
      </c>
      <c r="AB27">
        <f>'BFPaT-fueltax-nuclear'!AA5</f>
        <v>0</v>
      </c>
      <c r="AC27">
        <f>'BFPaT-fueltax-nuclear'!AB5</f>
        <v>0</v>
      </c>
      <c r="AD27">
        <f>'BFPaT-fueltax-nuclear'!AC5</f>
        <v>0</v>
      </c>
      <c r="AE27">
        <f>'BFPaT-fueltax-nuclear'!AD5</f>
        <v>0</v>
      </c>
      <c r="AF27">
        <f>'BFPaT-fueltax-nuclear'!AE5</f>
        <v>0</v>
      </c>
    </row>
    <row r="28" spans="1:35">
      <c r="A28" t="s">
        <v>8</v>
      </c>
      <c r="B28" t="e">
        <f>'BFPaT-fueltax-nuclear'!#REF!</f>
        <v>#REF!</v>
      </c>
      <c r="C28">
        <f>'BFPaT-fueltax-nuclear'!B6</f>
        <v>0</v>
      </c>
      <c r="D28">
        <f>'BFPaT-fueltax-nuclear'!C6</f>
        <v>0</v>
      </c>
      <c r="E28">
        <f>'BFPaT-fueltax-nuclear'!D6</f>
        <v>0</v>
      </c>
      <c r="F28">
        <f>'BFPaT-fueltax-nuclear'!E6</f>
        <v>0</v>
      </c>
      <c r="G28">
        <f>'BFPaT-fueltax-nuclear'!F6</f>
        <v>0</v>
      </c>
      <c r="H28">
        <f>'BFPaT-fueltax-nuclear'!G6</f>
        <v>0</v>
      </c>
      <c r="I28">
        <f>'BFPaT-fueltax-nuclear'!H6</f>
        <v>0</v>
      </c>
      <c r="J28">
        <f>'BFPaT-fueltax-nuclear'!I6</f>
        <v>0</v>
      </c>
      <c r="K28">
        <f>'BFPaT-fueltax-nuclear'!J6</f>
        <v>0</v>
      </c>
      <c r="L28">
        <f>'BFPaT-fueltax-nuclear'!K6</f>
        <v>0</v>
      </c>
      <c r="M28">
        <f>'BFPaT-fueltax-nuclear'!L6</f>
        <v>0</v>
      </c>
      <c r="N28">
        <f>'BFPaT-fueltax-nuclear'!M6</f>
        <v>0</v>
      </c>
      <c r="O28">
        <f>'BFPaT-fueltax-nuclear'!N6</f>
        <v>0</v>
      </c>
      <c r="P28">
        <f>'BFPaT-fueltax-nuclear'!O6</f>
        <v>0</v>
      </c>
      <c r="Q28">
        <f>'BFPaT-fueltax-nuclear'!P6</f>
        <v>0</v>
      </c>
      <c r="R28">
        <f>'BFPaT-fueltax-nuclear'!Q6</f>
        <v>0</v>
      </c>
      <c r="S28">
        <f>'BFPaT-fueltax-nuclear'!R6</f>
        <v>0</v>
      </c>
      <c r="T28">
        <f>'BFPaT-fueltax-nuclear'!S6</f>
        <v>0</v>
      </c>
      <c r="U28">
        <f>'BFPaT-fueltax-nuclear'!T6</f>
        <v>0</v>
      </c>
      <c r="V28">
        <f>'BFPaT-fueltax-nuclear'!U6</f>
        <v>0</v>
      </c>
      <c r="W28">
        <f>'BFPaT-fueltax-nuclear'!V6</f>
        <v>0</v>
      </c>
      <c r="X28">
        <f>'BFPaT-fueltax-nuclear'!W6</f>
        <v>0</v>
      </c>
      <c r="Y28">
        <f>'BFPaT-fueltax-nuclear'!X6</f>
        <v>0</v>
      </c>
      <c r="Z28">
        <f>'BFPaT-fueltax-nuclear'!Y6</f>
        <v>0</v>
      </c>
      <c r="AA28">
        <f>'BFPaT-fueltax-nuclear'!Z6</f>
        <v>0</v>
      </c>
      <c r="AB28">
        <f>'BFPaT-fueltax-nuclear'!AA6</f>
        <v>0</v>
      </c>
      <c r="AC28">
        <f>'BFPaT-fueltax-nuclear'!AB6</f>
        <v>0</v>
      </c>
      <c r="AD28">
        <f>'BFPaT-fueltax-nuclear'!AC6</f>
        <v>0</v>
      </c>
      <c r="AE28">
        <f>'BFPaT-fueltax-nuclear'!AD6</f>
        <v>0</v>
      </c>
      <c r="AF28">
        <f>'BFPaT-fueltax-nuclear'!AE6</f>
        <v>0</v>
      </c>
    </row>
    <row r="29" spans="1:35">
      <c r="A29" t="s">
        <v>9</v>
      </c>
      <c r="B29" t="e">
        <f>'BFPaT-fueltax-nuclear'!#REF!</f>
        <v>#REF!</v>
      </c>
      <c r="C29">
        <f>'BFPaT-fueltax-nuclear'!B7</f>
        <v>0</v>
      </c>
      <c r="D29">
        <f>'BFPaT-fueltax-nuclear'!C7</f>
        <v>0</v>
      </c>
      <c r="E29">
        <f>'BFPaT-fueltax-nuclear'!D7</f>
        <v>0</v>
      </c>
      <c r="F29">
        <f>'BFPaT-fueltax-nuclear'!E7</f>
        <v>0</v>
      </c>
      <c r="G29">
        <f>'BFPaT-fueltax-nuclear'!F7</f>
        <v>0</v>
      </c>
      <c r="H29">
        <f>'BFPaT-fueltax-nuclear'!G7</f>
        <v>0</v>
      </c>
      <c r="I29">
        <f>'BFPaT-fueltax-nuclear'!H7</f>
        <v>0</v>
      </c>
      <c r="J29">
        <f>'BFPaT-fueltax-nuclear'!I7</f>
        <v>0</v>
      </c>
      <c r="K29">
        <f>'BFPaT-fueltax-nuclear'!J7</f>
        <v>0</v>
      </c>
      <c r="L29">
        <f>'BFPaT-fueltax-nuclear'!K7</f>
        <v>0</v>
      </c>
      <c r="M29">
        <f>'BFPaT-fueltax-nuclear'!L7</f>
        <v>0</v>
      </c>
      <c r="N29">
        <f>'BFPaT-fueltax-nuclear'!M7</f>
        <v>0</v>
      </c>
      <c r="O29">
        <f>'BFPaT-fueltax-nuclear'!N7</f>
        <v>0</v>
      </c>
      <c r="P29">
        <f>'BFPaT-fueltax-nuclear'!O7</f>
        <v>0</v>
      </c>
      <c r="Q29">
        <f>'BFPaT-fueltax-nuclear'!P7</f>
        <v>0</v>
      </c>
      <c r="R29">
        <f>'BFPaT-fueltax-nuclear'!Q7</f>
        <v>0</v>
      </c>
      <c r="S29">
        <f>'BFPaT-fueltax-nuclear'!R7</f>
        <v>0</v>
      </c>
      <c r="T29">
        <f>'BFPaT-fueltax-nuclear'!S7</f>
        <v>0</v>
      </c>
      <c r="U29">
        <f>'BFPaT-fueltax-nuclear'!T7</f>
        <v>0</v>
      </c>
      <c r="V29">
        <f>'BFPaT-fueltax-nuclear'!U7</f>
        <v>0</v>
      </c>
      <c r="W29">
        <f>'BFPaT-fueltax-nuclear'!V7</f>
        <v>0</v>
      </c>
      <c r="X29">
        <f>'BFPaT-fueltax-nuclear'!W7</f>
        <v>0</v>
      </c>
      <c r="Y29">
        <f>'BFPaT-fueltax-nuclear'!X7</f>
        <v>0</v>
      </c>
      <c r="Z29">
        <f>'BFPaT-fueltax-nuclear'!Y7</f>
        <v>0</v>
      </c>
      <c r="AA29">
        <f>'BFPaT-fueltax-nuclear'!Z7</f>
        <v>0</v>
      </c>
      <c r="AB29">
        <f>'BFPaT-fueltax-nuclear'!AA7</f>
        <v>0</v>
      </c>
      <c r="AC29">
        <f>'BFPaT-fueltax-nuclear'!AB7</f>
        <v>0</v>
      </c>
      <c r="AD29">
        <f>'BFPaT-fueltax-nuclear'!AC7</f>
        <v>0</v>
      </c>
      <c r="AE29">
        <f>'BFPaT-fueltax-nuclear'!AD7</f>
        <v>0</v>
      </c>
      <c r="AF29">
        <f>'BFPaT-fueltax-nuclear'!AE7</f>
        <v>0</v>
      </c>
    </row>
    <row r="30" spans="1:35">
      <c r="A30" t="s">
        <v>10</v>
      </c>
      <c r="B30" t="e">
        <f>'BFPaT-fueltax-nuclear'!#REF!</f>
        <v>#REF!</v>
      </c>
      <c r="C30">
        <f>'BFPaT-fueltax-nuclear'!B8</f>
        <v>0</v>
      </c>
      <c r="D30">
        <f>'BFPaT-fueltax-nuclear'!C8</f>
        <v>0</v>
      </c>
      <c r="E30">
        <f>'BFPaT-fueltax-nuclear'!D8</f>
        <v>0</v>
      </c>
      <c r="F30">
        <f>'BFPaT-fueltax-nuclear'!E8</f>
        <v>0</v>
      </c>
      <c r="G30">
        <f>'BFPaT-fueltax-nuclear'!F8</f>
        <v>0</v>
      </c>
      <c r="H30">
        <f>'BFPaT-fueltax-nuclear'!G8</f>
        <v>0</v>
      </c>
      <c r="I30">
        <f>'BFPaT-fueltax-nuclear'!H8</f>
        <v>0</v>
      </c>
      <c r="J30">
        <f>'BFPaT-fueltax-nuclear'!I8</f>
        <v>0</v>
      </c>
      <c r="K30">
        <f>'BFPaT-fueltax-nuclear'!J8</f>
        <v>0</v>
      </c>
      <c r="L30">
        <f>'BFPaT-fueltax-nuclear'!K8</f>
        <v>0</v>
      </c>
      <c r="M30">
        <f>'BFPaT-fueltax-nuclear'!L8</f>
        <v>0</v>
      </c>
      <c r="N30">
        <f>'BFPaT-fueltax-nuclear'!M8</f>
        <v>0</v>
      </c>
      <c r="O30">
        <f>'BFPaT-fueltax-nuclear'!N8</f>
        <v>0</v>
      </c>
      <c r="P30">
        <f>'BFPaT-fueltax-nuclear'!O8</f>
        <v>0</v>
      </c>
      <c r="Q30">
        <f>'BFPaT-fueltax-nuclear'!P8</f>
        <v>0</v>
      </c>
      <c r="R30">
        <f>'BFPaT-fueltax-nuclear'!Q8</f>
        <v>0</v>
      </c>
      <c r="S30">
        <f>'BFPaT-fueltax-nuclear'!R8</f>
        <v>0</v>
      </c>
      <c r="T30">
        <f>'BFPaT-fueltax-nuclear'!S8</f>
        <v>0</v>
      </c>
      <c r="U30">
        <f>'BFPaT-fueltax-nuclear'!T8</f>
        <v>0</v>
      </c>
      <c r="V30">
        <f>'BFPaT-fueltax-nuclear'!U8</f>
        <v>0</v>
      </c>
      <c r="W30">
        <f>'BFPaT-fueltax-nuclear'!V8</f>
        <v>0</v>
      </c>
      <c r="X30">
        <f>'BFPaT-fueltax-nuclear'!W8</f>
        <v>0</v>
      </c>
      <c r="Y30">
        <f>'BFPaT-fueltax-nuclear'!X8</f>
        <v>0</v>
      </c>
      <c r="Z30">
        <f>'BFPaT-fueltax-nuclear'!Y8</f>
        <v>0</v>
      </c>
      <c r="AA30">
        <f>'BFPaT-fueltax-nuclear'!Z8</f>
        <v>0</v>
      </c>
      <c r="AB30">
        <f>'BFPaT-fueltax-nuclear'!AA8</f>
        <v>0</v>
      </c>
      <c r="AC30">
        <f>'BFPaT-fueltax-nuclear'!AB8</f>
        <v>0</v>
      </c>
      <c r="AD30">
        <f>'BFPaT-fueltax-nuclear'!AC8</f>
        <v>0</v>
      </c>
      <c r="AE30">
        <f>'BFPaT-fueltax-nuclear'!AD8</f>
        <v>0</v>
      </c>
      <c r="AF30">
        <f>'BFPaT-fueltax-nuclear'!AE8</f>
        <v>0</v>
      </c>
    </row>
    <row r="31" spans="1:35">
      <c r="A31" t="s">
        <v>11</v>
      </c>
      <c r="B31" t="e">
        <f>'BFPaT-fueltax-nuclear'!#REF!</f>
        <v>#REF!</v>
      </c>
      <c r="C31">
        <f>'BFPaT-fueltax-nuclear'!B9</f>
        <v>0</v>
      </c>
      <c r="D31">
        <f>'BFPaT-fueltax-nuclear'!C9</f>
        <v>0</v>
      </c>
      <c r="E31">
        <f>'BFPaT-fueltax-nuclear'!D9</f>
        <v>0</v>
      </c>
      <c r="F31">
        <f>'BFPaT-fueltax-nuclear'!E9</f>
        <v>0</v>
      </c>
      <c r="G31">
        <f>'BFPaT-fueltax-nuclear'!F9</f>
        <v>0</v>
      </c>
      <c r="H31">
        <f>'BFPaT-fueltax-nuclear'!G9</f>
        <v>0</v>
      </c>
      <c r="I31">
        <f>'BFPaT-fueltax-nuclear'!H9</f>
        <v>0</v>
      </c>
      <c r="J31">
        <f>'BFPaT-fueltax-nuclear'!I9</f>
        <v>0</v>
      </c>
      <c r="K31">
        <f>'BFPaT-fueltax-nuclear'!J9</f>
        <v>0</v>
      </c>
      <c r="L31">
        <f>'BFPaT-fueltax-nuclear'!K9</f>
        <v>0</v>
      </c>
      <c r="M31">
        <f>'BFPaT-fueltax-nuclear'!L9</f>
        <v>0</v>
      </c>
      <c r="N31">
        <f>'BFPaT-fueltax-nuclear'!M9</f>
        <v>0</v>
      </c>
      <c r="O31">
        <f>'BFPaT-fueltax-nuclear'!N9</f>
        <v>0</v>
      </c>
      <c r="P31">
        <f>'BFPaT-fueltax-nuclear'!O9</f>
        <v>0</v>
      </c>
      <c r="Q31">
        <f>'BFPaT-fueltax-nuclear'!P9</f>
        <v>0</v>
      </c>
      <c r="R31">
        <f>'BFPaT-fueltax-nuclear'!Q9</f>
        <v>0</v>
      </c>
      <c r="S31">
        <f>'BFPaT-fueltax-nuclear'!R9</f>
        <v>0</v>
      </c>
      <c r="T31">
        <f>'BFPaT-fueltax-nuclear'!S9</f>
        <v>0</v>
      </c>
      <c r="U31">
        <f>'BFPaT-fueltax-nuclear'!T9</f>
        <v>0</v>
      </c>
      <c r="V31">
        <f>'BFPaT-fueltax-nuclear'!U9</f>
        <v>0</v>
      </c>
      <c r="W31">
        <f>'BFPaT-fueltax-nuclear'!V9</f>
        <v>0</v>
      </c>
      <c r="X31">
        <f>'BFPaT-fueltax-nuclear'!W9</f>
        <v>0</v>
      </c>
      <c r="Y31">
        <f>'BFPaT-fueltax-nuclear'!X9</f>
        <v>0</v>
      </c>
      <c r="Z31">
        <f>'BFPaT-fueltax-nuclear'!Y9</f>
        <v>0</v>
      </c>
      <c r="AA31">
        <f>'BFPaT-fueltax-nuclear'!Z9</f>
        <v>0</v>
      </c>
      <c r="AB31">
        <f>'BFPaT-fueltax-nuclear'!AA9</f>
        <v>0</v>
      </c>
      <c r="AC31">
        <f>'BFPaT-fueltax-nuclear'!AB9</f>
        <v>0</v>
      </c>
      <c r="AD31">
        <f>'BFPaT-fueltax-nuclear'!AC9</f>
        <v>0</v>
      </c>
      <c r="AE31">
        <f>'BFPaT-fueltax-nuclear'!AD9</f>
        <v>0</v>
      </c>
      <c r="AF31">
        <f>'BFPaT-fueltax-nuclear'!AE9</f>
        <v>0</v>
      </c>
    </row>
    <row r="32" spans="1:35">
      <c r="A32" s="6" t="s">
        <v>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>
      <c r="A33" t="s">
        <v>18</v>
      </c>
      <c r="B33">
        <f>B$1</f>
        <v>2020</v>
      </c>
      <c r="C33">
        <f t="shared" ref="C33:AF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5">
      <c r="A34" t="s">
        <v>4</v>
      </c>
      <c r="B34" t="e">
        <f>'BFPaT-fueltax-biomass'!#REF!</f>
        <v>#REF!</v>
      </c>
      <c r="C34">
        <f>'BFPaT-fueltax-biomass'!B2</f>
        <v>0</v>
      </c>
      <c r="D34">
        <f>'BFPaT-fueltax-biomass'!C2</f>
        <v>0</v>
      </c>
      <c r="E34">
        <f>'BFPaT-fueltax-biomass'!D2</f>
        <v>0</v>
      </c>
      <c r="F34">
        <f>'BFPaT-fueltax-biomass'!E2</f>
        <v>0</v>
      </c>
      <c r="G34">
        <f>'BFPaT-fueltax-biomass'!F2</f>
        <v>0</v>
      </c>
      <c r="H34">
        <f>'BFPaT-fueltax-biomass'!G2</f>
        <v>0</v>
      </c>
      <c r="I34">
        <f>'BFPaT-fueltax-biomass'!H2</f>
        <v>0</v>
      </c>
      <c r="J34">
        <f>'BFPaT-fueltax-biomass'!I2</f>
        <v>0</v>
      </c>
      <c r="K34">
        <f>'BFPaT-fueltax-biomass'!J2</f>
        <v>0</v>
      </c>
      <c r="L34">
        <f>'BFPaT-fueltax-biomass'!K2</f>
        <v>0</v>
      </c>
      <c r="M34">
        <f>'BFPaT-fueltax-biomass'!L2</f>
        <v>0</v>
      </c>
      <c r="N34">
        <f>'BFPaT-fueltax-biomass'!M2</f>
        <v>0</v>
      </c>
      <c r="O34">
        <f>'BFPaT-fueltax-biomass'!N2</f>
        <v>0</v>
      </c>
      <c r="P34">
        <f>'BFPaT-fueltax-biomass'!O2</f>
        <v>0</v>
      </c>
      <c r="Q34">
        <f>'BFPaT-fueltax-biomass'!P2</f>
        <v>0</v>
      </c>
      <c r="R34">
        <f>'BFPaT-fueltax-biomass'!Q2</f>
        <v>0</v>
      </c>
      <c r="S34">
        <f>'BFPaT-fueltax-biomass'!R2</f>
        <v>0</v>
      </c>
      <c r="T34">
        <f>'BFPaT-fueltax-biomass'!S2</f>
        <v>0</v>
      </c>
      <c r="U34">
        <f>'BFPaT-fueltax-biomass'!T2</f>
        <v>0</v>
      </c>
      <c r="V34">
        <f>'BFPaT-fueltax-biomass'!U2</f>
        <v>0</v>
      </c>
      <c r="W34">
        <f>'BFPaT-fueltax-biomass'!V2</f>
        <v>0</v>
      </c>
      <c r="X34">
        <f>'BFPaT-fueltax-biomass'!W2</f>
        <v>0</v>
      </c>
      <c r="Y34">
        <f>'BFPaT-fueltax-biomass'!X2</f>
        <v>0</v>
      </c>
      <c r="Z34">
        <f>'BFPaT-fueltax-biomass'!Y2</f>
        <v>0</v>
      </c>
      <c r="AA34">
        <f>'BFPaT-fueltax-biomass'!Z2</f>
        <v>0</v>
      </c>
      <c r="AB34">
        <f>'BFPaT-fueltax-biomass'!AA2</f>
        <v>0</v>
      </c>
      <c r="AC34">
        <f>'BFPaT-fueltax-biomass'!AB2</f>
        <v>0</v>
      </c>
      <c r="AD34">
        <f>'BFPaT-fueltax-biomass'!AC2</f>
        <v>0</v>
      </c>
      <c r="AE34">
        <f>'BFPaT-fueltax-biomass'!AD2</f>
        <v>0</v>
      </c>
      <c r="AF34">
        <f>'BFPaT-fueltax-biomass'!AE2</f>
        <v>0</v>
      </c>
    </row>
    <row r="35" spans="1:35">
      <c r="A35" t="s">
        <v>5</v>
      </c>
      <c r="B35" t="e">
        <f>'BFPaT-fueltax-biomass'!#REF!</f>
        <v>#REF!</v>
      </c>
      <c r="C35">
        <f>'BFPaT-fueltax-biomass'!B3</f>
        <v>0</v>
      </c>
      <c r="D35">
        <f>'BFPaT-fueltax-biomass'!C3</f>
        <v>0</v>
      </c>
      <c r="E35">
        <f>'BFPaT-fueltax-biomass'!D3</f>
        <v>0</v>
      </c>
      <c r="F35">
        <f>'BFPaT-fueltax-biomass'!E3</f>
        <v>0</v>
      </c>
      <c r="G35">
        <f>'BFPaT-fueltax-biomass'!F3</f>
        <v>0</v>
      </c>
      <c r="H35">
        <f>'BFPaT-fueltax-biomass'!G3</f>
        <v>0</v>
      </c>
      <c r="I35">
        <f>'BFPaT-fueltax-biomass'!H3</f>
        <v>0</v>
      </c>
      <c r="J35">
        <f>'BFPaT-fueltax-biomass'!I3</f>
        <v>0</v>
      </c>
      <c r="K35">
        <f>'BFPaT-fueltax-biomass'!J3</f>
        <v>0</v>
      </c>
      <c r="L35">
        <f>'BFPaT-fueltax-biomass'!K3</f>
        <v>0</v>
      </c>
      <c r="M35">
        <f>'BFPaT-fueltax-biomass'!L3</f>
        <v>0</v>
      </c>
      <c r="N35">
        <f>'BFPaT-fueltax-biomass'!M3</f>
        <v>0</v>
      </c>
      <c r="O35">
        <f>'BFPaT-fueltax-biomass'!N3</f>
        <v>0</v>
      </c>
      <c r="P35">
        <f>'BFPaT-fueltax-biomass'!O3</f>
        <v>0</v>
      </c>
      <c r="Q35">
        <f>'BFPaT-fueltax-biomass'!P3</f>
        <v>0</v>
      </c>
      <c r="R35">
        <f>'BFPaT-fueltax-biomass'!Q3</f>
        <v>0</v>
      </c>
      <c r="S35">
        <f>'BFPaT-fueltax-biomass'!R3</f>
        <v>0</v>
      </c>
      <c r="T35">
        <f>'BFPaT-fueltax-biomass'!S3</f>
        <v>0</v>
      </c>
      <c r="U35">
        <f>'BFPaT-fueltax-biomass'!T3</f>
        <v>0</v>
      </c>
      <c r="V35">
        <f>'BFPaT-fueltax-biomass'!U3</f>
        <v>0</v>
      </c>
      <c r="W35">
        <f>'BFPaT-fueltax-biomass'!V3</f>
        <v>0</v>
      </c>
      <c r="X35">
        <f>'BFPaT-fueltax-biomass'!W3</f>
        <v>0</v>
      </c>
      <c r="Y35">
        <f>'BFPaT-fueltax-biomass'!X3</f>
        <v>0</v>
      </c>
      <c r="Z35">
        <f>'BFPaT-fueltax-biomass'!Y3</f>
        <v>0</v>
      </c>
      <c r="AA35">
        <f>'BFPaT-fueltax-biomass'!Z3</f>
        <v>0</v>
      </c>
      <c r="AB35">
        <f>'BFPaT-fueltax-biomass'!AA3</f>
        <v>0</v>
      </c>
      <c r="AC35">
        <f>'BFPaT-fueltax-biomass'!AB3</f>
        <v>0</v>
      </c>
      <c r="AD35">
        <f>'BFPaT-fueltax-biomass'!AC3</f>
        <v>0</v>
      </c>
      <c r="AE35">
        <f>'BFPaT-fueltax-biomass'!AD3</f>
        <v>0</v>
      </c>
      <c r="AF35">
        <f>'BFPaT-fueltax-biomass'!AE3</f>
        <v>0</v>
      </c>
    </row>
    <row r="36" spans="1:35">
      <c r="A36" t="s">
        <v>6</v>
      </c>
      <c r="B36" t="e">
        <f>'BFPaT-fueltax-biomass'!#REF!</f>
        <v>#REF!</v>
      </c>
      <c r="C36">
        <f>'BFPaT-fueltax-biomass'!B4</f>
        <v>0</v>
      </c>
      <c r="D36">
        <f>'BFPaT-fueltax-biomass'!C4</f>
        <v>0</v>
      </c>
      <c r="E36">
        <f>'BFPaT-fueltax-biomass'!D4</f>
        <v>0</v>
      </c>
      <c r="F36">
        <f>'BFPaT-fueltax-biomass'!E4</f>
        <v>0</v>
      </c>
      <c r="G36">
        <f>'BFPaT-fueltax-biomass'!F4</f>
        <v>0</v>
      </c>
      <c r="H36">
        <f>'BFPaT-fueltax-biomass'!G4</f>
        <v>0</v>
      </c>
      <c r="I36">
        <f>'BFPaT-fueltax-biomass'!H4</f>
        <v>0</v>
      </c>
      <c r="J36">
        <f>'BFPaT-fueltax-biomass'!I4</f>
        <v>0</v>
      </c>
      <c r="K36">
        <f>'BFPaT-fueltax-biomass'!J4</f>
        <v>0</v>
      </c>
      <c r="L36">
        <f>'BFPaT-fueltax-biomass'!K4</f>
        <v>0</v>
      </c>
      <c r="M36">
        <f>'BFPaT-fueltax-biomass'!L4</f>
        <v>0</v>
      </c>
      <c r="N36">
        <f>'BFPaT-fueltax-biomass'!M4</f>
        <v>0</v>
      </c>
      <c r="O36">
        <f>'BFPaT-fueltax-biomass'!N4</f>
        <v>0</v>
      </c>
      <c r="P36">
        <f>'BFPaT-fueltax-biomass'!O4</f>
        <v>0</v>
      </c>
      <c r="Q36">
        <f>'BFPaT-fueltax-biomass'!P4</f>
        <v>0</v>
      </c>
      <c r="R36">
        <f>'BFPaT-fueltax-biomass'!Q4</f>
        <v>0</v>
      </c>
      <c r="S36">
        <f>'BFPaT-fueltax-biomass'!R4</f>
        <v>0</v>
      </c>
      <c r="T36">
        <f>'BFPaT-fueltax-biomass'!S4</f>
        <v>0</v>
      </c>
      <c r="U36">
        <f>'BFPaT-fueltax-biomass'!T4</f>
        <v>0</v>
      </c>
      <c r="V36">
        <f>'BFPaT-fueltax-biomass'!U4</f>
        <v>0</v>
      </c>
      <c r="W36">
        <f>'BFPaT-fueltax-biomass'!V4</f>
        <v>0</v>
      </c>
      <c r="X36">
        <f>'BFPaT-fueltax-biomass'!W4</f>
        <v>0</v>
      </c>
      <c r="Y36">
        <f>'BFPaT-fueltax-biomass'!X4</f>
        <v>0</v>
      </c>
      <c r="Z36">
        <f>'BFPaT-fueltax-biomass'!Y4</f>
        <v>0</v>
      </c>
      <c r="AA36">
        <f>'BFPaT-fueltax-biomass'!Z4</f>
        <v>0</v>
      </c>
      <c r="AB36">
        <f>'BFPaT-fueltax-biomass'!AA4</f>
        <v>0</v>
      </c>
      <c r="AC36">
        <f>'BFPaT-fueltax-biomass'!AB4</f>
        <v>0</v>
      </c>
      <c r="AD36">
        <f>'BFPaT-fueltax-biomass'!AC4</f>
        <v>0</v>
      </c>
      <c r="AE36">
        <f>'BFPaT-fueltax-biomass'!AD4</f>
        <v>0</v>
      </c>
      <c r="AF36">
        <f>'BFPaT-fueltax-biomass'!AE4</f>
        <v>0</v>
      </c>
    </row>
    <row r="37" spans="1:35">
      <c r="A37" t="s">
        <v>7</v>
      </c>
      <c r="B37" t="e">
        <f>'BFPaT-fueltax-biomass'!#REF!</f>
        <v>#REF!</v>
      </c>
      <c r="C37">
        <f>'BFPaT-fueltax-biomass'!B5</f>
        <v>0</v>
      </c>
      <c r="D37">
        <f>'BFPaT-fueltax-biomass'!C5</f>
        <v>0</v>
      </c>
      <c r="E37">
        <f>'BFPaT-fueltax-biomass'!D5</f>
        <v>0</v>
      </c>
      <c r="F37">
        <f>'BFPaT-fueltax-biomass'!E5</f>
        <v>0</v>
      </c>
      <c r="G37">
        <f>'BFPaT-fueltax-biomass'!F5</f>
        <v>0</v>
      </c>
      <c r="H37">
        <f>'BFPaT-fueltax-biomass'!G5</f>
        <v>0</v>
      </c>
      <c r="I37">
        <f>'BFPaT-fueltax-biomass'!H5</f>
        <v>0</v>
      </c>
      <c r="J37">
        <f>'BFPaT-fueltax-biomass'!I5</f>
        <v>0</v>
      </c>
      <c r="K37">
        <f>'BFPaT-fueltax-biomass'!J5</f>
        <v>0</v>
      </c>
      <c r="L37">
        <f>'BFPaT-fueltax-biomass'!K5</f>
        <v>0</v>
      </c>
      <c r="M37">
        <f>'BFPaT-fueltax-biomass'!L5</f>
        <v>0</v>
      </c>
      <c r="N37">
        <f>'BFPaT-fueltax-biomass'!M5</f>
        <v>0</v>
      </c>
      <c r="O37">
        <f>'BFPaT-fueltax-biomass'!N5</f>
        <v>0</v>
      </c>
      <c r="P37">
        <f>'BFPaT-fueltax-biomass'!O5</f>
        <v>0</v>
      </c>
      <c r="Q37">
        <f>'BFPaT-fueltax-biomass'!P5</f>
        <v>0</v>
      </c>
      <c r="R37">
        <f>'BFPaT-fueltax-biomass'!Q5</f>
        <v>0</v>
      </c>
      <c r="S37">
        <f>'BFPaT-fueltax-biomass'!R5</f>
        <v>0</v>
      </c>
      <c r="T37">
        <f>'BFPaT-fueltax-biomass'!S5</f>
        <v>0</v>
      </c>
      <c r="U37">
        <f>'BFPaT-fueltax-biomass'!T5</f>
        <v>0</v>
      </c>
      <c r="V37">
        <f>'BFPaT-fueltax-biomass'!U5</f>
        <v>0</v>
      </c>
      <c r="W37">
        <f>'BFPaT-fueltax-biomass'!V5</f>
        <v>0</v>
      </c>
      <c r="X37">
        <f>'BFPaT-fueltax-biomass'!W5</f>
        <v>0</v>
      </c>
      <c r="Y37">
        <f>'BFPaT-fueltax-biomass'!X5</f>
        <v>0</v>
      </c>
      <c r="Z37">
        <f>'BFPaT-fueltax-biomass'!Y5</f>
        <v>0</v>
      </c>
      <c r="AA37">
        <f>'BFPaT-fueltax-biomass'!Z5</f>
        <v>0</v>
      </c>
      <c r="AB37">
        <f>'BFPaT-fueltax-biomass'!AA5</f>
        <v>0</v>
      </c>
      <c r="AC37">
        <f>'BFPaT-fueltax-biomass'!AB5</f>
        <v>0</v>
      </c>
      <c r="AD37">
        <f>'BFPaT-fueltax-biomass'!AC5</f>
        <v>0</v>
      </c>
      <c r="AE37">
        <f>'BFPaT-fueltax-biomass'!AD5</f>
        <v>0</v>
      </c>
      <c r="AF37">
        <f>'BFPaT-fueltax-biomass'!AE5</f>
        <v>0</v>
      </c>
    </row>
    <row r="38" spans="1:35">
      <c r="A38" t="s">
        <v>8</v>
      </c>
      <c r="B38" t="e">
        <f>'BFPaT-fueltax-biomass'!#REF!</f>
        <v>#REF!</v>
      </c>
      <c r="C38">
        <f>'BFPaT-fueltax-biomass'!B6</f>
        <v>0</v>
      </c>
      <c r="D38">
        <f>'BFPaT-fueltax-biomass'!C6</f>
        <v>0</v>
      </c>
      <c r="E38">
        <f>'BFPaT-fueltax-biomass'!D6</f>
        <v>0</v>
      </c>
      <c r="F38">
        <f>'BFPaT-fueltax-biomass'!E6</f>
        <v>0</v>
      </c>
      <c r="G38">
        <f>'BFPaT-fueltax-biomass'!F6</f>
        <v>0</v>
      </c>
      <c r="H38">
        <f>'BFPaT-fueltax-biomass'!G6</f>
        <v>0</v>
      </c>
      <c r="I38">
        <f>'BFPaT-fueltax-biomass'!H6</f>
        <v>0</v>
      </c>
      <c r="J38">
        <f>'BFPaT-fueltax-biomass'!I6</f>
        <v>0</v>
      </c>
      <c r="K38">
        <f>'BFPaT-fueltax-biomass'!J6</f>
        <v>0</v>
      </c>
      <c r="L38">
        <f>'BFPaT-fueltax-biomass'!K6</f>
        <v>0</v>
      </c>
      <c r="M38">
        <f>'BFPaT-fueltax-biomass'!L6</f>
        <v>0</v>
      </c>
      <c r="N38">
        <f>'BFPaT-fueltax-biomass'!M6</f>
        <v>0</v>
      </c>
      <c r="O38">
        <f>'BFPaT-fueltax-biomass'!N6</f>
        <v>0</v>
      </c>
      <c r="P38">
        <f>'BFPaT-fueltax-biomass'!O6</f>
        <v>0</v>
      </c>
      <c r="Q38">
        <f>'BFPaT-fueltax-biomass'!P6</f>
        <v>0</v>
      </c>
      <c r="R38">
        <f>'BFPaT-fueltax-biomass'!Q6</f>
        <v>0</v>
      </c>
      <c r="S38">
        <f>'BFPaT-fueltax-biomass'!R6</f>
        <v>0</v>
      </c>
      <c r="T38">
        <f>'BFPaT-fueltax-biomass'!S6</f>
        <v>0</v>
      </c>
      <c r="U38">
        <f>'BFPaT-fueltax-biomass'!T6</f>
        <v>0</v>
      </c>
      <c r="V38">
        <f>'BFPaT-fueltax-biomass'!U6</f>
        <v>0</v>
      </c>
      <c r="W38">
        <f>'BFPaT-fueltax-biomass'!V6</f>
        <v>0</v>
      </c>
      <c r="X38">
        <f>'BFPaT-fueltax-biomass'!W6</f>
        <v>0</v>
      </c>
      <c r="Y38">
        <f>'BFPaT-fueltax-biomass'!X6</f>
        <v>0</v>
      </c>
      <c r="Z38">
        <f>'BFPaT-fueltax-biomass'!Y6</f>
        <v>0</v>
      </c>
      <c r="AA38">
        <f>'BFPaT-fueltax-biomass'!Z6</f>
        <v>0</v>
      </c>
      <c r="AB38">
        <f>'BFPaT-fueltax-biomass'!AA6</f>
        <v>0</v>
      </c>
      <c r="AC38">
        <f>'BFPaT-fueltax-biomass'!AB6</f>
        <v>0</v>
      </c>
      <c r="AD38">
        <f>'BFPaT-fueltax-biomass'!AC6</f>
        <v>0</v>
      </c>
      <c r="AE38">
        <f>'BFPaT-fueltax-biomass'!AD6</f>
        <v>0</v>
      </c>
      <c r="AF38">
        <f>'BFPaT-fueltax-biomass'!AE6</f>
        <v>0</v>
      </c>
    </row>
    <row r="39" spans="1:35">
      <c r="A39" t="s">
        <v>9</v>
      </c>
      <c r="B39" t="e">
        <f>'BFPaT-fueltax-biomass'!#REF!</f>
        <v>#REF!</v>
      </c>
      <c r="C39">
        <f>'BFPaT-fueltax-biomass'!B7</f>
        <v>0</v>
      </c>
      <c r="D39">
        <f>'BFPaT-fueltax-biomass'!C7</f>
        <v>0</v>
      </c>
      <c r="E39">
        <f>'BFPaT-fueltax-biomass'!D7</f>
        <v>0</v>
      </c>
      <c r="F39">
        <f>'BFPaT-fueltax-biomass'!E7</f>
        <v>0</v>
      </c>
      <c r="G39">
        <f>'BFPaT-fueltax-biomass'!F7</f>
        <v>0</v>
      </c>
      <c r="H39">
        <f>'BFPaT-fueltax-biomass'!G7</f>
        <v>0</v>
      </c>
      <c r="I39">
        <f>'BFPaT-fueltax-biomass'!H7</f>
        <v>0</v>
      </c>
      <c r="J39">
        <f>'BFPaT-fueltax-biomass'!I7</f>
        <v>0</v>
      </c>
      <c r="K39">
        <f>'BFPaT-fueltax-biomass'!J7</f>
        <v>0</v>
      </c>
      <c r="L39">
        <f>'BFPaT-fueltax-biomass'!K7</f>
        <v>0</v>
      </c>
      <c r="M39">
        <f>'BFPaT-fueltax-biomass'!L7</f>
        <v>0</v>
      </c>
      <c r="N39">
        <f>'BFPaT-fueltax-biomass'!M7</f>
        <v>0</v>
      </c>
      <c r="O39">
        <f>'BFPaT-fueltax-biomass'!N7</f>
        <v>0</v>
      </c>
      <c r="P39">
        <f>'BFPaT-fueltax-biomass'!O7</f>
        <v>0</v>
      </c>
      <c r="Q39">
        <f>'BFPaT-fueltax-biomass'!P7</f>
        <v>0</v>
      </c>
      <c r="R39">
        <f>'BFPaT-fueltax-biomass'!Q7</f>
        <v>0</v>
      </c>
      <c r="S39">
        <f>'BFPaT-fueltax-biomass'!R7</f>
        <v>0</v>
      </c>
      <c r="T39">
        <f>'BFPaT-fueltax-biomass'!S7</f>
        <v>0</v>
      </c>
      <c r="U39">
        <f>'BFPaT-fueltax-biomass'!T7</f>
        <v>0</v>
      </c>
      <c r="V39">
        <f>'BFPaT-fueltax-biomass'!U7</f>
        <v>0</v>
      </c>
      <c r="W39">
        <f>'BFPaT-fueltax-biomass'!V7</f>
        <v>0</v>
      </c>
      <c r="X39">
        <f>'BFPaT-fueltax-biomass'!W7</f>
        <v>0</v>
      </c>
      <c r="Y39">
        <f>'BFPaT-fueltax-biomass'!X7</f>
        <v>0</v>
      </c>
      <c r="Z39">
        <f>'BFPaT-fueltax-biomass'!Y7</f>
        <v>0</v>
      </c>
      <c r="AA39">
        <f>'BFPaT-fueltax-biomass'!Z7</f>
        <v>0</v>
      </c>
      <c r="AB39">
        <f>'BFPaT-fueltax-biomass'!AA7</f>
        <v>0</v>
      </c>
      <c r="AC39">
        <f>'BFPaT-fueltax-biomass'!AB7</f>
        <v>0</v>
      </c>
      <c r="AD39">
        <f>'BFPaT-fueltax-biomass'!AC7</f>
        <v>0</v>
      </c>
      <c r="AE39">
        <f>'BFPaT-fueltax-biomass'!AD7</f>
        <v>0</v>
      </c>
      <c r="AF39">
        <f>'BFPaT-fueltax-biomass'!AE7</f>
        <v>0</v>
      </c>
    </row>
    <row r="40" spans="1:35">
      <c r="A40" t="s">
        <v>10</v>
      </c>
      <c r="B40" t="e">
        <f>'BFPaT-fueltax-biomass'!#REF!</f>
        <v>#REF!</v>
      </c>
      <c r="C40">
        <f>'BFPaT-fueltax-biomass'!B8</f>
        <v>0</v>
      </c>
      <c r="D40">
        <f>'BFPaT-fueltax-biomass'!C8</f>
        <v>0</v>
      </c>
      <c r="E40">
        <f>'BFPaT-fueltax-biomass'!D8</f>
        <v>0</v>
      </c>
      <c r="F40">
        <f>'BFPaT-fueltax-biomass'!E8</f>
        <v>0</v>
      </c>
      <c r="G40">
        <f>'BFPaT-fueltax-biomass'!F8</f>
        <v>0</v>
      </c>
      <c r="H40">
        <f>'BFPaT-fueltax-biomass'!G8</f>
        <v>0</v>
      </c>
      <c r="I40">
        <f>'BFPaT-fueltax-biomass'!H8</f>
        <v>0</v>
      </c>
      <c r="J40">
        <f>'BFPaT-fueltax-biomass'!I8</f>
        <v>0</v>
      </c>
      <c r="K40">
        <f>'BFPaT-fueltax-biomass'!J8</f>
        <v>0</v>
      </c>
      <c r="L40">
        <f>'BFPaT-fueltax-biomass'!K8</f>
        <v>0</v>
      </c>
      <c r="M40">
        <f>'BFPaT-fueltax-biomass'!L8</f>
        <v>0</v>
      </c>
      <c r="N40">
        <f>'BFPaT-fueltax-biomass'!M8</f>
        <v>0</v>
      </c>
      <c r="O40">
        <f>'BFPaT-fueltax-biomass'!N8</f>
        <v>0</v>
      </c>
      <c r="P40">
        <f>'BFPaT-fueltax-biomass'!O8</f>
        <v>0</v>
      </c>
      <c r="Q40">
        <f>'BFPaT-fueltax-biomass'!P8</f>
        <v>0</v>
      </c>
      <c r="R40">
        <f>'BFPaT-fueltax-biomass'!Q8</f>
        <v>0</v>
      </c>
      <c r="S40">
        <f>'BFPaT-fueltax-biomass'!R8</f>
        <v>0</v>
      </c>
      <c r="T40">
        <f>'BFPaT-fueltax-biomass'!S8</f>
        <v>0</v>
      </c>
      <c r="U40">
        <f>'BFPaT-fueltax-biomass'!T8</f>
        <v>0</v>
      </c>
      <c r="V40">
        <f>'BFPaT-fueltax-biomass'!U8</f>
        <v>0</v>
      </c>
      <c r="W40">
        <f>'BFPaT-fueltax-biomass'!V8</f>
        <v>0</v>
      </c>
      <c r="X40">
        <f>'BFPaT-fueltax-biomass'!W8</f>
        <v>0</v>
      </c>
      <c r="Y40">
        <f>'BFPaT-fueltax-biomass'!X8</f>
        <v>0</v>
      </c>
      <c r="Z40">
        <f>'BFPaT-fueltax-biomass'!Y8</f>
        <v>0</v>
      </c>
      <c r="AA40">
        <f>'BFPaT-fueltax-biomass'!Z8</f>
        <v>0</v>
      </c>
      <c r="AB40">
        <f>'BFPaT-fueltax-biomass'!AA8</f>
        <v>0</v>
      </c>
      <c r="AC40">
        <f>'BFPaT-fueltax-biomass'!AB8</f>
        <v>0</v>
      </c>
      <c r="AD40">
        <f>'BFPaT-fueltax-biomass'!AC8</f>
        <v>0</v>
      </c>
      <c r="AE40">
        <f>'BFPaT-fueltax-biomass'!AD8</f>
        <v>0</v>
      </c>
      <c r="AF40">
        <f>'BFPaT-fueltax-biomass'!AE8</f>
        <v>0</v>
      </c>
    </row>
    <row r="41" spans="1:35">
      <c r="A41" t="s">
        <v>11</v>
      </c>
      <c r="B41" t="e">
        <f>'BFPaT-fueltax-biomass'!#REF!</f>
        <v>#REF!</v>
      </c>
      <c r="C41">
        <f>'BFPaT-fueltax-biomass'!B9</f>
        <v>0</v>
      </c>
      <c r="D41">
        <f>'BFPaT-fueltax-biomass'!C9</f>
        <v>0</v>
      </c>
      <c r="E41">
        <f>'BFPaT-fueltax-biomass'!D9</f>
        <v>0</v>
      </c>
      <c r="F41">
        <f>'BFPaT-fueltax-biomass'!E9</f>
        <v>0</v>
      </c>
      <c r="G41">
        <f>'BFPaT-fueltax-biomass'!F9</f>
        <v>0</v>
      </c>
      <c r="H41">
        <f>'BFPaT-fueltax-biomass'!G9</f>
        <v>0</v>
      </c>
      <c r="I41">
        <f>'BFPaT-fueltax-biomass'!H9</f>
        <v>0</v>
      </c>
      <c r="J41">
        <f>'BFPaT-fueltax-biomass'!I9</f>
        <v>0</v>
      </c>
      <c r="K41">
        <f>'BFPaT-fueltax-biomass'!J9</f>
        <v>0</v>
      </c>
      <c r="L41">
        <f>'BFPaT-fueltax-biomass'!K9</f>
        <v>0</v>
      </c>
      <c r="M41">
        <f>'BFPaT-fueltax-biomass'!L9</f>
        <v>0</v>
      </c>
      <c r="N41">
        <f>'BFPaT-fueltax-biomass'!M9</f>
        <v>0</v>
      </c>
      <c r="O41">
        <f>'BFPaT-fueltax-biomass'!N9</f>
        <v>0</v>
      </c>
      <c r="P41">
        <f>'BFPaT-fueltax-biomass'!O9</f>
        <v>0</v>
      </c>
      <c r="Q41">
        <f>'BFPaT-fueltax-biomass'!P9</f>
        <v>0</v>
      </c>
      <c r="R41">
        <f>'BFPaT-fueltax-biomass'!Q9</f>
        <v>0</v>
      </c>
      <c r="S41">
        <f>'BFPaT-fueltax-biomass'!R9</f>
        <v>0</v>
      </c>
      <c r="T41">
        <f>'BFPaT-fueltax-biomass'!S9</f>
        <v>0</v>
      </c>
      <c r="U41">
        <f>'BFPaT-fueltax-biomass'!T9</f>
        <v>0</v>
      </c>
      <c r="V41">
        <f>'BFPaT-fueltax-biomass'!U9</f>
        <v>0</v>
      </c>
      <c r="W41">
        <f>'BFPaT-fueltax-biomass'!V9</f>
        <v>0</v>
      </c>
      <c r="X41">
        <f>'BFPaT-fueltax-biomass'!W9</f>
        <v>0</v>
      </c>
      <c r="Y41">
        <f>'BFPaT-fueltax-biomass'!X9</f>
        <v>0</v>
      </c>
      <c r="Z41">
        <f>'BFPaT-fueltax-biomass'!Y9</f>
        <v>0</v>
      </c>
      <c r="AA41">
        <f>'BFPaT-fueltax-biomass'!Z9</f>
        <v>0</v>
      </c>
      <c r="AB41">
        <f>'BFPaT-fueltax-biomass'!AA9</f>
        <v>0</v>
      </c>
      <c r="AC41">
        <f>'BFPaT-fueltax-biomass'!AB9</f>
        <v>0</v>
      </c>
      <c r="AD41">
        <f>'BFPaT-fueltax-biomass'!AC9</f>
        <v>0</v>
      </c>
      <c r="AE41">
        <f>'BFPaT-fueltax-biomass'!AD9</f>
        <v>0</v>
      </c>
      <c r="AF41">
        <f>'BFPaT-fueltax-biomass'!AE9</f>
        <v>0</v>
      </c>
    </row>
    <row r="42" spans="1:35">
      <c r="A42" s="6" t="s">
        <v>22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>
      <c r="A43" t="s">
        <v>18</v>
      </c>
      <c r="B43">
        <f>B$1</f>
        <v>2020</v>
      </c>
      <c r="C43">
        <f t="shared" ref="C43:AF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5">
      <c r="A44" t="s">
        <v>4</v>
      </c>
      <c r="B44" t="e">
        <f>'BFPaT-fueltax-petgas'!#REF!</f>
        <v>#REF!</v>
      </c>
      <c r="C44">
        <f>'BFPaT-fueltax-petgas'!B2</f>
        <v>2.0055251841574796E-5</v>
      </c>
      <c r="D44">
        <f>'BFPaT-fueltax-petgas'!C2</f>
        <v>2.0055251841574796E-5</v>
      </c>
      <c r="E44">
        <f>'BFPaT-fueltax-petgas'!D2</f>
        <v>2.0055251841574796E-5</v>
      </c>
      <c r="F44">
        <f>'BFPaT-fueltax-petgas'!E2</f>
        <v>2.0055251841574796E-5</v>
      </c>
      <c r="G44">
        <f>'BFPaT-fueltax-petgas'!F2</f>
        <v>2.0055251841574796E-5</v>
      </c>
      <c r="H44">
        <f>'BFPaT-fueltax-petgas'!G2</f>
        <v>2.0055251841574796E-5</v>
      </c>
      <c r="I44">
        <f>'BFPaT-fueltax-petgas'!H2</f>
        <v>2.0055251841574796E-5</v>
      </c>
      <c r="J44">
        <f>'BFPaT-fueltax-petgas'!I2</f>
        <v>2.0055251841574796E-5</v>
      </c>
      <c r="K44">
        <f>'BFPaT-fueltax-petgas'!J2</f>
        <v>2.0055251841574796E-5</v>
      </c>
      <c r="L44">
        <f>'BFPaT-fueltax-petgas'!K2</f>
        <v>2.0055251841574796E-5</v>
      </c>
      <c r="M44">
        <f>'BFPaT-fueltax-petgas'!L2</f>
        <v>2.0055251841574796E-5</v>
      </c>
      <c r="N44">
        <f>'BFPaT-fueltax-petgas'!M2</f>
        <v>2.0055251841574796E-5</v>
      </c>
      <c r="O44">
        <f>'BFPaT-fueltax-petgas'!N2</f>
        <v>2.0055251841574796E-5</v>
      </c>
      <c r="P44">
        <f>'BFPaT-fueltax-petgas'!O2</f>
        <v>2.0055251841574796E-5</v>
      </c>
      <c r="Q44">
        <f>'BFPaT-fueltax-petgas'!P2</f>
        <v>2.0055251841574796E-5</v>
      </c>
      <c r="R44">
        <f>'BFPaT-fueltax-petgas'!Q2</f>
        <v>2.0055251841574796E-5</v>
      </c>
      <c r="S44">
        <f>'BFPaT-fueltax-petgas'!R2</f>
        <v>2.0055251841574796E-5</v>
      </c>
      <c r="T44">
        <f>'BFPaT-fueltax-petgas'!S2</f>
        <v>2.0055251841574796E-5</v>
      </c>
      <c r="U44">
        <f>'BFPaT-fueltax-petgas'!T2</f>
        <v>2.0055251841574796E-5</v>
      </c>
      <c r="V44">
        <f>'BFPaT-fueltax-petgas'!U2</f>
        <v>2.0055251841574796E-5</v>
      </c>
      <c r="W44">
        <f>'BFPaT-fueltax-petgas'!V2</f>
        <v>2.0055251841574796E-5</v>
      </c>
      <c r="X44">
        <f>'BFPaT-fueltax-petgas'!W2</f>
        <v>2.0055251841574796E-5</v>
      </c>
      <c r="Y44">
        <f>'BFPaT-fueltax-petgas'!X2</f>
        <v>2.0055251841574796E-5</v>
      </c>
      <c r="Z44">
        <f>'BFPaT-fueltax-petgas'!Y2</f>
        <v>2.0055251841574796E-5</v>
      </c>
      <c r="AA44">
        <f>'BFPaT-fueltax-petgas'!Z2</f>
        <v>2.0055251841574796E-5</v>
      </c>
      <c r="AB44">
        <f>'BFPaT-fueltax-petgas'!AA2</f>
        <v>2.0055251841574796E-5</v>
      </c>
      <c r="AC44">
        <f>'BFPaT-fueltax-petgas'!AB2</f>
        <v>2.0055251841574796E-5</v>
      </c>
      <c r="AD44">
        <f>'BFPaT-fueltax-petgas'!AC2</f>
        <v>2.0055251841574796E-5</v>
      </c>
      <c r="AE44">
        <f>'BFPaT-fueltax-petgas'!AD2</f>
        <v>2.0055251841574796E-5</v>
      </c>
      <c r="AF44">
        <f>'BFPaT-fueltax-petgas'!AE2</f>
        <v>2.0055251841574796E-5</v>
      </c>
    </row>
    <row r="45" spans="1:35">
      <c r="A45" t="s">
        <v>5</v>
      </c>
      <c r="B45" t="e">
        <f>'BFPaT-fueltax-petgas'!#REF!</f>
        <v>#REF!</v>
      </c>
      <c r="C45">
        <f>'BFPaT-fueltax-petgas'!B3</f>
        <v>0</v>
      </c>
      <c r="D45">
        <f>'BFPaT-fueltax-petgas'!C3</f>
        <v>0</v>
      </c>
      <c r="E45">
        <f>'BFPaT-fueltax-petgas'!D3</f>
        <v>0</v>
      </c>
      <c r="F45">
        <f>'BFPaT-fueltax-petgas'!E3</f>
        <v>0</v>
      </c>
      <c r="G45">
        <f>'BFPaT-fueltax-petgas'!F3</f>
        <v>0</v>
      </c>
      <c r="H45">
        <f>'BFPaT-fueltax-petgas'!G3</f>
        <v>0</v>
      </c>
      <c r="I45">
        <f>'BFPaT-fueltax-petgas'!H3</f>
        <v>0</v>
      </c>
      <c r="J45">
        <f>'BFPaT-fueltax-petgas'!I3</f>
        <v>0</v>
      </c>
      <c r="K45">
        <f>'BFPaT-fueltax-petgas'!J3</f>
        <v>0</v>
      </c>
      <c r="L45">
        <f>'BFPaT-fueltax-petgas'!K3</f>
        <v>0</v>
      </c>
      <c r="M45">
        <f>'BFPaT-fueltax-petgas'!L3</f>
        <v>0</v>
      </c>
      <c r="N45">
        <f>'BFPaT-fueltax-petgas'!M3</f>
        <v>0</v>
      </c>
      <c r="O45">
        <f>'BFPaT-fueltax-petgas'!N3</f>
        <v>0</v>
      </c>
      <c r="P45">
        <f>'BFPaT-fueltax-petgas'!O3</f>
        <v>0</v>
      </c>
      <c r="Q45">
        <f>'BFPaT-fueltax-petgas'!P3</f>
        <v>0</v>
      </c>
      <c r="R45">
        <f>'BFPaT-fueltax-petgas'!Q3</f>
        <v>0</v>
      </c>
      <c r="S45">
        <f>'BFPaT-fueltax-petgas'!R3</f>
        <v>0</v>
      </c>
      <c r="T45">
        <f>'BFPaT-fueltax-petgas'!S3</f>
        <v>0</v>
      </c>
      <c r="U45">
        <f>'BFPaT-fueltax-petgas'!T3</f>
        <v>0</v>
      </c>
      <c r="V45">
        <f>'BFPaT-fueltax-petgas'!U3</f>
        <v>0</v>
      </c>
      <c r="W45">
        <f>'BFPaT-fueltax-petgas'!V3</f>
        <v>0</v>
      </c>
      <c r="X45">
        <f>'BFPaT-fueltax-petgas'!W3</f>
        <v>0</v>
      </c>
      <c r="Y45">
        <f>'BFPaT-fueltax-petgas'!X3</f>
        <v>0</v>
      </c>
      <c r="Z45">
        <f>'BFPaT-fueltax-petgas'!Y3</f>
        <v>0</v>
      </c>
      <c r="AA45">
        <f>'BFPaT-fueltax-petgas'!Z3</f>
        <v>0</v>
      </c>
      <c r="AB45">
        <f>'BFPaT-fueltax-petgas'!AA3</f>
        <v>0</v>
      </c>
      <c r="AC45">
        <f>'BFPaT-fueltax-petgas'!AB3</f>
        <v>0</v>
      </c>
      <c r="AD45">
        <f>'BFPaT-fueltax-petgas'!AC3</f>
        <v>0</v>
      </c>
      <c r="AE45">
        <f>'BFPaT-fueltax-petgas'!AD3</f>
        <v>0</v>
      </c>
      <c r="AF45">
        <f>'BFPaT-fueltax-petgas'!AE3</f>
        <v>0</v>
      </c>
    </row>
    <row r="46" spans="1:35">
      <c r="A46" t="s">
        <v>6</v>
      </c>
      <c r="B46" t="e">
        <f>'BFPaT-fueltax-petgas'!#REF!</f>
        <v>#REF!</v>
      </c>
      <c r="C46">
        <f>'BFPaT-fueltax-petgas'!B4</f>
        <v>0</v>
      </c>
      <c r="D46">
        <f>'BFPaT-fueltax-petgas'!C4</f>
        <v>0</v>
      </c>
      <c r="E46">
        <f>'BFPaT-fueltax-petgas'!D4</f>
        <v>0</v>
      </c>
      <c r="F46">
        <f>'BFPaT-fueltax-petgas'!E4</f>
        <v>0</v>
      </c>
      <c r="G46">
        <f>'BFPaT-fueltax-petgas'!F4</f>
        <v>0</v>
      </c>
      <c r="H46">
        <f>'BFPaT-fueltax-petgas'!G4</f>
        <v>0</v>
      </c>
      <c r="I46">
        <f>'BFPaT-fueltax-petgas'!H4</f>
        <v>0</v>
      </c>
      <c r="J46">
        <f>'BFPaT-fueltax-petgas'!I4</f>
        <v>0</v>
      </c>
      <c r="K46">
        <f>'BFPaT-fueltax-petgas'!J4</f>
        <v>0</v>
      </c>
      <c r="L46">
        <f>'BFPaT-fueltax-petgas'!K4</f>
        <v>0</v>
      </c>
      <c r="M46">
        <f>'BFPaT-fueltax-petgas'!L4</f>
        <v>0</v>
      </c>
      <c r="N46">
        <f>'BFPaT-fueltax-petgas'!M4</f>
        <v>0</v>
      </c>
      <c r="O46">
        <f>'BFPaT-fueltax-petgas'!N4</f>
        <v>0</v>
      </c>
      <c r="P46">
        <f>'BFPaT-fueltax-petgas'!O4</f>
        <v>0</v>
      </c>
      <c r="Q46">
        <f>'BFPaT-fueltax-petgas'!P4</f>
        <v>0</v>
      </c>
      <c r="R46">
        <f>'BFPaT-fueltax-petgas'!Q4</f>
        <v>0</v>
      </c>
      <c r="S46">
        <f>'BFPaT-fueltax-petgas'!R4</f>
        <v>0</v>
      </c>
      <c r="T46">
        <f>'BFPaT-fueltax-petgas'!S4</f>
        <v>0</v>
      </c>
      <c r="U46">
        <f>'BFPaT-fueltax-petgas'!T4</f>
        <v>0</v>
      </c>
      <c r="V46">
        <f>'BFPaT-fueltax-petgas'!U4</f>
        <v>0</v>
      </c>
      <c r="W46">
        <f>'BFPaT-fueltax-petgas'!V4</f>
        <v>0</v>
      </c>
      <c r="X46">
        <f>'BFPaT-fueltax-petgas'!W4</f>
        <v>0</v>
      </c>
      <c r="Y46">
        <f>'BFPaT-fueltax-petgas'!X4</f>
        <v>0</v>
      </c>
      <c r="Z46">
        <f>'BFPaT-fueltax-petgas'!Y4</f>
        <v>0</v>
      </c>
      <c r="AA46">
        <f>'BFPaT-fueltax-petgas'!Z4</f>
        <v>0</v>
      </c>
      <c r="AB46">
        <f>'BFPaT-fueltax-petgas'!AA4</f>
        <v>0</v>
      </c>
      <c r="AC46">
        <f>'BFPaT-fueltax-petgas'!AB4</f>
        <v>0</v>
      </c>
      <c r="AD46">
        <f>'BFPaT-fueltax-petgas'!AC4</f>
        <v>0</v>
      </c>
      <c r="AE46">
        <f>'BFPaT-fueltax-petgas'!AD4</f>
        <v>0</v>
      </c>
      <c r="AF46">
        <f>'BFPaT-fueltax-petgas'!AE4</f>
        <v>0</v>
      </c>
    </row>
    <row r="47" spans="1:35">
      <c r="A47" t="s">
        <v>7</v>
      </c>
      <c r="B47" t="e">
        <f>'BFPaT-fueltax-petgas'!#REF!</f>
        <v>#REF!</v>
      </c>
      <c r="C47">
        <f>'BFPaT-fueltax-petgas'!B5</f>
        <v>0</v>
      </c>
      <c r="D47">
        <f>'BFPaT-fueltax-petgas'!C5</f>
        <v>0</v>
      </c>
      <c r="E47">
        <f>'BFPaT-fueltax-petgas'!D5</f>
        <v>0</v>
      </c>
      <c r="F47">
        <f>'BFPaT-fueltax-petgas'!E5</f>
        <v>0</v>
      </c>
      <c r="G47">
        <f>'BFPaT-fueltax-petgas'!F5</f>
        <v>0</v>
      </c>
      <c r="H47">
        <f>'BFPaT-fueltax-petgas'!G5</f>
        <v>0</v>
      </c>
      <c r="I47">
        <f>'BFPaT-fueltax-petgas'!H5</f>
        <v>0</v>
      </c>
      <c r="J47">
        <f>'BFPaT-fueltax-petgas'!I5</f>
        <v>0</v>
      </c>
      <c r="K47">
        <f>'BFPaT-fueltax-petgas'!J5</f>
        <v>0</v>
      </c>
      <c r="L47">
        <f>'BFPaT-fueltax-petgas'!K5</f>
        <v>0</v>
      </c>
      <c r="M47">
        <f>'BFPaT-fueltax-petgas'!L5</f>
        <v>0</v>
      </c>
      <c r="N47">
        <f>'BFPaT-fueltax-petgas'!M5</f>
        <v>0</v>
      </c>
      <c r="O47">
        <f>'BFPaT-fueltax-petgas'!N5</f>
        <v>0</v>
      </c>
      <c r="P47">
        <f>'BFPaT-fueltax-petgas'!O5</f>
        <v>0</v>
      </c>
      <c r="Q47">
        <f>'BFPaT-fueltax-petgas'!P5</f>
        <v>0</v>
      </c>
      <c r="R47">
        <f>'BFPaT-fueltax-petgas'!Q5</f>
        <v>0</v>
      </c>
      <c r="S47">
        <f>'BFPaT-fueltax-petgas'!R5</f>
        <v>0</v>
      </c>
      <c r="T47">
        <f>'BFPaT-fueltax-petgas'!S5</f>
        <v>0</v>
      </c>
      <c r="U47">
        <f>'BFPaT-fueltax-petgas'!T5</f>
        <v>0</v>
      </c>
      <c r="V47">
        <f>'BFPaT-fueltax-petgas'!U5</f>
        <v>0</v>
      </c>
      <c r="W47">
        <f>'BFPaT-fueltax-petgas'!V5</f>
        <v>0</v>
      </c>
      <c r="X47">
        <f>'BFPaT-fueltax-petgas'!W5</f>
        <v>0</v>
      </c>
      <c r="Y47">
        <f>'BFPaT-fueltax-petgas'!X5</f>
        <v>0</v>
      </c>
      <c r="Z47">
        <f>'BFPaT-fueltax-petgas'!Y5</f>
        <v>0</v>
      </c>
      <c r="AA47">
        <f>'BFPaT-fueltax-petgas'!Z5</f>
        <v>0</v>
      </c>
      <c r="AB47">
        <f>'BFPaT-fueltax-petgas'!AA5</f>
        <v>0</v>
      </c>
      <c r="AC47">
        <f>'BFPaT-fueltax-petgas'!AB5</f>
        <v>0</v>
      </c>
      <c r="AD47">
        <f>'BFPaT-fueltax-petgas'!AC5</f>
        <v>0</v>
      </c>
      <c r="AE47">
        <f>'BFPaT-fueltax-petgas'!AD5</f>
        <v>0</v>
      </c>
      <c r="AF47">
        <f>'BFPaT-fueltax-petgas'!AE5</f>
        <v>0</v>
      </c>
    </row>
    <row r="48" spans="1:35">
      <c r="A48" t="s">
        <v>8</v>
      </c>
      <c r="B48" t="e">
        <f>'BFPaT-fueltax-petgas'!#REF!</f>
        <v>#REF!</v>
      </c>
      <c r="C48">
        <f>'BFPaT-fueltax-petgas'!B6</f>
        <v>0</v>
      </c>
      <c r="D48">
        <f>'BFPaT-fueltax-petgas'!C6</f>
        <v>0</v>
      </c>
      <c r="E48">
        <f>'BFPaT-fueltax-petgas'!D6</f>
        <v>0</v>
      </c>
      <c r="F48">
        <f>'BFPaT-fueltax-petgas'!E6</f>
        <v>0</v>
      </c>
      <c r="G48">
        <f>'BFPaT-fueltax-petgas'!F6</f>
        <v>0</v>
      </c>
      <c r="H48">
        <f>'BFPaT-fueltax-petgas'!G6</f>
        <v>0</v>
      </c>
      <c r="I48">
        <f>'BFPaT-fueltax-petgas'!H6</f>
        <v>0</v>
      </c>
      <c r="J48">
        <f>'BFPaT-fueltax-petgas'!I6</f>
        <v>0</v>
      </c>
      <c r="K48">
        <f>'BFPaT-fueltax-petgas'!J6</f>
        <v>0</v>
      </c>
      <c r="L48">
        <f>'BFPaT-fueltax-petgas'!K6</f>
        <v>0</v>
      </c>
      <c r="M48">
        <f>'BFPaT-fueltax-petgas'!L6</f>
        <v>0</v>
      </c>
      <c r="N48">
        <f>'BFPaT-fueltax-petgas'!M6</f>
        <v>0</v>
      </c>
      <c r="O48">
        <f>'BFPaT-fueltax-petgas'!N6</f>
        <v>0</v>
      </c>
      <c r="P48">
        <f>'BFPaT-fueltax-petgas'!O6</f>
        <v>0</v>
      </c>
      <c r="Q48">
        <f>'BFPaT-fueltax-petgas'!P6</f>
        <v>0</v>
      </c>
      <c r="R48">
        <f>'BFPaT-fueltax-petgas'!Q6</f>
        <v>0</v>
      </c>
      <c r="S48">
        <f>'BFPaT-fueltax-petgas'!R6</f>
        <v>0</v>
      </c>
      <c r="T48">
        <f>'BFPaT-fueltax-petgas'!S6</f>
        <v>0</v>
      </c>
      <c r="U48">
        <f>'BFPaT-fueltax-petgas'!T6</f>
        <v>0</v>
      </c>
      <c r="V48">
        <f>'BFPaT-fueltax-petgas'!U6</f>
        <v>0</v>
      </c>
      <c r="W48">
        <f>'BFPaT-fueltax-petgas'!V6</f>
        <v>0</v>
      </c>
      <c r="X48">
        <f>'BFPaT-fueltax-petgas'!W6</f>
        <v>0</v>
      </c>
      <c r="Y48">
        <f>'BFPaT-fueltax-petgas'!X6</f>
        <v>0</v>
      </c>
      <c r="Z48">
        <f>'BFPaT-fueltax-petgas'!Y6</f>
        <v>0</v>
      </c>
      <c r="AA48">
        <f>'BFPaT-fueltax-petgas'!Z6</f>
        <v>0</v>
      </c>
      <c r="AB48">
        <f>'BFPaT-fueltax-petgas'!AA6</f>
        <v>0</v>
      </c>
      <c r="AC48">
        <f>'BFPaT-fueltax-petgas'!AB6</f>
        <v>0</v>
      </c>
      <c r="AD48">
        <f>'BFPaT-fueltax-petgas'!AC6</f>
        <v>0</v>
      </c>
      <c r="AE48">
        <f>'BFPaT-fueltax-petgas'!AD6</f>
        <v>0</v>
      </c>
      <c r="AF48">
        <f>'BFPaT-fueltax-petgas'!AE6</f>
        <v>0</v>
      </c>
    </row>
    <row r="49" spans="1:35">
      <c r="A49" t="s">
        <v>9</v>
      </c>
      <c r="B49" t="e">
        <f>'BFPaT-fueltax-petgas'!#REF!</f>
        <v>#REF!</v>
      </c>
      <c r="C49">
        <f>'BFPaT-fueltax-petgas'!B7</f>
        <v>0</v>
      </c>
      <c r="D49">
        <f>'BFPaT-fueltax-petgas'!C7</f>
        <v>0</v>
      </c>
      <c r="E49">
        <f>'BFPaT-fueltax-petgas'!D7</f>
        <v>0</v>
      </c>
      <c r="F49">
        <f>'BFPaT-fueltax-petgas'!E7</f>
        <v>0</v>
      </c>
      <c r="G49">
        <f>'BFPaT-fueltax-petgas'!F7</f>
        <v>0</v>
      </c>
      <c r="H49">
        <f>'BFPaT-fueltax-petgas'!G7</f>
        <v>0</v>
      </c>
      <c r="I49">
        <f>'BFPaT-fueltax-petgas'!H7</f>
        <v>0</v>
      </c>
      <c r="J49">
        <f>'BFPaT-fueltax-petgas'!I7</f>
        <v>0</v>
      </c>
      <c r="K49">
        <f>'BFPaT-fueltax-petgas'!J7</f>
        <v>0</v>
      </c>
      <c r="L49">
        <f>'BFPaT-fueltax-petgas'!K7</f>
        <v>0</v>
      </c>
      <c r="M49">
        <f>'BFPaT-fueltax-petgas'!L7</f>
        <v>0</v>
      </c>
      <c r="N49">
        <f>'BFPaT-fueltax-petgas'!M7</f>
        <v>0</v>
      </c>
      <c r="O49">
        <f>'BFPaT-fueltax-petgas'!N7</f>
        <v>0</v>
      </c>
      <c r="P49">
        <f>'BFPaT-fueltax-petgas'!O7</f>
        <v>0</v>
      </c>
      <c r="Q49">
        <f>'BFPaT-fueltax-petgas'!P7</f>
        <v>0</v>
      </c>
      <c r="R49">
        <f>'BFPaT-fueltax-petgas'!Q7</f>
        <v>0</v>
      </c>
      <c r="S49">
        <f>'BFPaT-fueltax-petgas'!R7</f>
        <v>0</v>
      </c>
      <c r="T49">
        <f>'BFPaT-fueltax-petgas'!S7</f>
        <v>0</v>
      </c>
      <c r="U49">
        <f>'BFPaT-fueltax-petgas'!T7</f>
        <v>0</v>
      </c>
      <c r="V49">
        <f>'BFPaT-fueltax-petgas'!U7</f>
        <v>0</v>
      </c>
      <c r="W49">
        <f>'BFPaT-fueltax-petgas'!V7</f>
        <v>0</v>
      </c>
      <c r="X49">
        <f>'BFPaT-fueltax-petgas'!W7</f>
        <v>0</v>
      </c>
      <c r="Y49">
        <f>'BFPaT-fueltax-petgas'!X7</f>
        <v>0</v>
      </c>
      <c r="Z49">
        <f>'BFPaT-fueltax-petgas'!Y7</f>
        <v>0</v>
      </c>
      <c r="AA49">
        <f>'BFPaT-fueltax-petgas'!Z7</f>
        <v>0</v>
      </c>
      <c r="AB49">
        <f>'BFPaT-fueltax-petgas'!AA7</f>
        <v>0</v>
      </c>
      <c r="AC49">
        <f>'BFPaT-fueltax-petgas'!AB7</f>
        <v>0</v>
      </c>
      <c r="AD49">
        <f>'BFPaT-fueltax-petgas'!AC7</f>
        <v>0</v>
      </c>
      <c r="AE49">
        <f>'BFPaT-fueltax-petgas'!AD7</f>
        <v>0</v>
      </c>
      <c r="AF49">
        <f>'BFPaT-fueltax-petgas'!AE7</f>
        <v>0</v>
      </c>
    </row>
    <row r="50" spans="1:35">
      <c r="A50" t="s">
        <v>10</v>
      </c>
      <c r="B50" t="e">
        <f>'BFPaT-fueltax-petgas'!#REF!</f>
        <v>#REF!</v>
      </c>
      <c r="C50">
        <f>'BFPaT-fueltax-petgas'!B8</f>
        <v>0</v>
      </c>
      <c r="D50">
        <f>'BFPaT-fueltax-petgas'!C8</f>
        <v>0</v>
      </c>
      <c r="E50">
        <f>'BFPaT-fueltax-petgas'!D8</f>
        <v>0</v>
      </c>
      <c r="F50">
        <f>'BFPaT-fueltax-petgas'!E8</f>
        <v>0</v>
      </c>
      <c r="G50">
        <f>'BFPaT-fueltax-petgas'!F8</f>
        <v>0</v>
      </c>
      <c r="H50">
        <f>'BFPaT-fueltax-petgas'!G8</f>
        <v>0</v>
      </c>
      <c r="I50">
        <f>'BFPaT-fueltax-petgas'!H8</f>
        <v>0</v>
      </c>
      <c r="J50">
        <f>'BFPaT-fueltax-petgas'!I8</f>
        <v>0</v>
      </c>
      <c r="K50">
        <f>'BFPaT-fueltax-petgas'!J8</f>
        <v>0</v>
      </c>
      <c r="L50">
        <f>'BFPaT-fueltax-petgas'!K8</f>
        <v>0</v>
      </c>
      <c r="M50">
        <f>'BFPaT-fueltax-petgas'!L8</f>
        <v>0</v>
      </c>
      <c r="N50">
        <f>'BFPaT-fueltax-petgas'!M8</f>
        <v>0</v>
      </c>
      <c r="O50">
        <f>'BFPaT-fueltax-petgas'!N8</f>
        <v>0</v>
      </c>
      <c r="P50">
        <f>'BFPaT-fueltax-petgas'!O8</f>
        <v>0</v>
      </c>
      <c r="Q50">
        <f>'BFPaT-fueltax-petgas'!P8</f>
        <v>0</v>
      </c>
      <c r="R50">
        <f>'BFPaT-fueltax-petgas'!Q8</f>
        <v>0</v>
      </c>
      <c r="S50">
        <f>'BFPaT-fueltax-petgas'!R8</f>
        <v>0</v>
      </c>
      <c r="T50">
        <f>'BFPaT-fueltax-petgas'!S8</f>
        <v>0</v>
      </c>
      <c r="U50">
        <f>'BFPaT-fueltax-petgas'!T8</f>
        <v>0</v>
      </c>
      <c r="V50">
        <f>'BFPaT-fueltax-petgas'!U8</f>
        <v>0</v>
      </c>
      <c r="W50">
        <f>'BFPaT-fueltax-petgas'!V8</f>
        <v>0</v>
      </c>
      <c r="X50">
        <f>'BFPaT-fueltax-petgas'!W8</f>
        <v>0</v>
      </c>
      <c r="Y50">
        <f>'BFPaT-fueltax-petgas'!X8</f>
        <v>0</v>
      </c>
      <c r="Z50">
        <f>'BFPaT-fueltax-petgas'!Y8</f>
        <v>0</v>
      </c>
      <c r="AA50">
        <f>'BFPaT-fueltax-petgas'!Z8</f>
        <v>0</v>
      </c>
      <c r="AB50">
        <f>'BFPaT-fueltax-petgas'!AA8</f>
        <v>0</v>
      </c>
      <c r="AC50">
        <f>'BFPaT-fueltax-petgas'!AB8</f>
        <v>0</v>
      </c>
      <c r="AD50">
        <f>'BFPaT-fueltax-petgas'!AC8</f>
        <v>0</v>
      </c>
      <c r="AE50">
        <f>'BFPaT-fueltax-petgas'!AD8</f>
        <v>0</v>
      </c>
      <c r="AF50">
        <f>'BFPaT-fueltax-petgas'!AE8</f>
        <v>0</v>
      </c>
    </row>
    <row r="51" spans="1:35">
      <c r="A51" t="s">
        <v>11</v>
      </c>
      <c r="B51" t="e">
        <f>'BFPaT-fueltax-petgas'!#REF!</f>
        <v>#REF!</v>
      </c>
      <c r="C51">
        <f>'BFPaT-fueltax-petgas'!B9</f>
        <v>0</v>
      </c>
      <c r="D51">
        <f>'BFPaT-fueltax-petgas'!C9</f>
        <v>0</v>
      </c>
      <c r="E51">
        <f>'BFPaT-fueltax-petgas'!D9</f>
        <v>0</v>
      </c>
      <c r="F51">
        <f>'BFPaT-fueltax-petgas'!E9</f>
        <v>0</v>
      </c>
      <c r="G51">
        <f>'BFPaT-fueltax-petgas'!F9</f>
        <v>0</v>
      </c>
      <c r="H51">
        <f>'BFPaT-fueltax-petgas'!G9</f>
        <v>0</v>
      </c>
      <c r="I51">
        <f>'BFPaT-fueltax-petgas'!H9</f>
        <v>0</v>
      </c>
      <c r="J51">
        <f>'BFPaT-fueltax-petgas'!I9</f>
        <v>0</v>
      </c>
      <c r="K51">
        <f>'BFPaT-fueltax-petgas'!J9</f>
        <v>0</v>
      </c>
      <c r="L51">
        <f>'BFPaT-fueltax-petgas'!K9</f>
        <v>0</v>
      </c>
      <c r="M51">
        <f>'BFPaT-fueltax-petgas'!L9</f>
        <v>0</v>
      </c>
      <c r="N51">
        <f>'BFPaT-fueltax-petgas'!M9</f>
        <v>0</v>
      </c>
      <c r="O51">
        <f>'BFPaT-fueltax-petgas'!N9</f>
        <v>0</v>
      </c>
      <c r="P51">
        <f>'BFPaT-fueltax-petgas'!O9</f>
        <v>0</v>
      </c>
      <c r="Q51">
        <f>'BFPaT-fueltax-petgas'!P9</f>
        <v>0</v>
      </c>
      <c r="R51">
        <f>'BFPaT-fueltax-petgas'!Q9</f>
        <v>0</v>
      </c>
      <c r="S51">
        <f>'BFPaT-fueltax-petgas'!R9</f>
        <v>0</v>
      </c>
      <c r="T51">
        <f>'BFPaT-fueltax-petgas'!S9</f>
        <v>0</v>
      </c>
      <c r="U51">
        <f>'BFPaT-fueltax-petgas'!T9</f>
        <v>0</v>
      </c>
      <c r="V51">
        <f>'BFPaT-fueltax-petgas'!U9</f>
        <v>0</v>
      </c>
      <c r="W51">
        <f>'BFPaT-fueltax-petgas'!V9</f>
        <v>0</v>
      </c>
      <c r="X51">
        <f>'BFPaT-fueltax-petgas'!W9</f>
        <v>0</v>
      </c>
      <c r="Y51">
        <f>'BFPaT-fueltax-petgas'!X9</f>
        <v>0</v>
      </c>
      <c r="Z51">
        <f>'BFPaT-fueltax-petgas'!Y9</f>
        <v>0</v>
      </c>
      <c r="AA51">
        <f>'BFPaT-fueltax-petgas'!Z9</f>
        <v>0</v>
      </c>
      <c r="AB51">
        <f>'BFPaT-fueltax-petgas'!AA9</f>
        <v>0</v>
      </c>
      <c r="AC51">
        <f>'BFPaT-fueltax-petgas'!AB9</f>
        <v>0</v>
      </c>
      <c r="AD51">
        <f>'BFPaT-fueltax-petgas'!AC9</f>
        <v>0</v>
      </c>
      <c r="AE51">
        <f>'BFPaT-fueltax-petgas'!AD9</f>
        <v>0</v>
      </c>
      <c r="AF51">
        <f>'BFPaT-fueltax-petgas'!AE9</f>
        <v>0</v>
      </c>
    </row>
    <row r="52" spans="1:35">
      <c r="A52" s="6" t="s">
        <v>23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>
      <c r="A53" t="s">
        <v>18</v>
      </c>
      <c r="B53">
        <f>B$1</f>
        <v>2020</v>
      </c>
      <c r="C53">
        <f t="shared" ref="C53:AF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5">
      <c r="A54" t="s">
        <v>4</v>
      </c>
      <c r="B54" t="e">
        <f>'BFPaT-fueltax-petdies'!#REF!</f>
        <v>#REF!</v>
      </c>
      <c r="C54">
        <f>'BFPaT-fueltax-petdies'!B2</f>
        <v>8.5772418109318748E-6</v>
      </c>
      <c r="D54">
        <f>'BFPaT-fueltax-petdies'!C2</f>
        <v>8.5772418109318748E-6</v>
      </c>
      <c r="E54">
        <f>'BFPaT-fueltax-petdies'!D2</f>
        <v>8.5772418109318748E-6</v>
      </c>
      <c r="F54">
        <f>'BFPaT-fueltax-petdies'!E2</f>
        <v>8.5772418109318748E-6</v>
      </c>
      <c r="G54">
        <f>'BFPaT-fueltax-petdies'!F2</f>
        <v>8.5772418109318748E-6</v>
      </c>
      <c r="H54">
        <f>'BFPaT-fueltax-petdies'!G2</f>
        <v>8.5772418109318748E-6</v>
      </c>
      <c r="I54">
        <f>'BFPaT-fueltax-petdies'!H2</f>
        <v>8.5772418109318748E-6</v>
      </c>
      <c r="J54">
        <f>'BFPaT-fueltax-petdies'!I2</f>
        <v>8.5772418109318748E-6</v>
      </c>
      <c r="K54">
        <f>'BFPaT-fueltax-petdies'!J2</f>
        <v>8.5772418109318748E-6</v>
      </c>
      <c r="L54">
        <f>'BFPaT-fueltax-petdies'!K2</f>
        <v>8.5772418109318748E-6</v>
      </c>
      <c r="M54">
        <f>'BFPaT-fueltax-petdies'!L2</f>
        <v>8.5772418109318748E-6</v>
      </c>
      <c r="N54">
        <f>'BFPaT-fueltax-petdies'!M2</f>
        <v>8.5772418109318748E-6</v>
      </c>
      <c r="O54">
        <f>'BFPaT-fueltax-petdies'!N2</f>
        <v>8.5772418109318748E-6</v>
      </c>
      <c r="P54">
        <f>'BFPaT-fueltax-petdies'!O2</f>
        <v>8.5772418109318748E-6</v>
      </c>
      <c r="Q54">
        <f>'BFPaT-fueltax-petdies'!P2</f>
        <v>8.5772418109318748E-6</v>
      </c>
      <c r="R54">
        <f>'BFPaT-fueltax-petdies'!Q2</f>
        <v>8.5772418109318748E-6</v>
      </c>
      <c r="S54">
        <f>'BFPaT-fueltax-petdies'!R2</f>
        <v>8.5772418109318748E-6</v>
      </c>
      <c r="T54">
        <f>'BFPaT-fueltax-petdies'!S2</f>
        <v>8.5772418109318748E-6</v>
      </c>
      <c r="U54">
        <f>'BFPaT-fueltax-petdies'!T2</f>
        <v>8.5772418109318748E-6</v>
      </c>
      <c r="V54">
        <f>'BFPaT-fueltax-petdies'!U2</f>
        <v>8.5772418109318748E-6</v>
      </c>
      <c r="W54">
        <f>'BFPaT-fueltax-petdies'!V2</f>
        <v>8.5772418109318748E-6</v>
      </c>
      <c r="X54">
        <f>'BFPaT-fueltax-petdies'!W2</f>
        <v>8.5772418109318748E-6</v>
      </c>
      <c r="Y54">
        <f>'BFPaT-fueltax-petdies'!X2</f>
        <v>8.5772418109318748E-6</v>
      </c>
      <c r="Z54">
        <f>'BFPaT-fueltax-petdies'!Y2</f>
        <v>8.5772418109318748E-6</v>
      </c>
      <c r="AA54">
        <f>'BFPaT-fueltax-petdies'!Z2</f>
        <v>8.5772418109318748E-6</v>
      </c>
      <c r="AB54">
        <f>'BFPaT-fueltax-petdies'!AA2</f>
        <v>8.5772418109318748E-6</v>
      </c>
      <c r="AC54">
        <f>'BFPaT-fueltax-petdies'!AB2</f>
        <v>8.5772418109318748E-6</v>
      </c>
      <c r="AD54">
        <f>'BFPaT-fueltax-petdies'!AC2</f>
        <v>8.5772418109318748E-6</v>
      </c>
      <c r="AE54">
        <f>'BFPaT-fueltax-petdies'!AD2</f>
        <v>8.5772418109318748E-6</v>
      </c>
      <c r="AF54">
        <f>'BFPaT-fueltax-petdies'!AE2</f>
        <v>8.5772418109318748E-6</v>
      </c>
    </row>
    <row r="55" spans="1:35">
      <c r="A55" t="s">
        <v>5</v>
      </c>
      <c r="B55" t="e">
        <f>'BFPaT-fueltax-petdies'!#REF!</f>
        <v>#REF!</v>
      </c>
      <c r="C55">
        <f>'BFPaT-fueltax-petdies'!B3</f>
        <v>0</v>
      </c>
      <c r="D55">
        <f>'BFPaT-fueltax-petdies'!C3</f>
        <v>0</v>
      </c>
      <c r="E55">
        <f>'BFPaT-fueltax-petdies'!D3</f>
        <v>0</v>
      </c>
      <c r="F55">
        <f>'BFPaT-fueltax-petdies'!E3</f>
        <v>0</v>
      </c>
      <c r="G55">
        <f>'BFPaT-fueltax-petdies'!F3</f>
        <v>0</v>
      </c>
      <c r="H55">
        <f>'BFPaT-fueltax-petdies'!G3</f>
        <v>0</v>
      </c>
      <c r="I55">
        <f>'BFPaT-fueltax-petdies'!H3</f>
        <v>0</v>
      </c>
      <c r="J55">
        <f>'BFPaT-fueltax-petdies'!I3</f>
        <v>0</v>
      </c>
      <c r="K55">
        <f>'BFPaT-fueltax-petdies'!J3</f>
        <v>0</v>
      </c>
      <c r="L55">
        <f>'BFPaT-fueltax-petdies'!K3</f>
        <v>0</v>
      </c>
      <c r="M55">
        <f>'BFPaT-fueltax-petdies'!L3</f>
        <v>0</v>
      </c>
      <c r="N55">
        <f>'BFPaT-fueltax-petdies'!M3</f>
        <v>0</v>
      </c>
      <c r="O55">
        <f>'BFPaT-fueltax-petdies'!N3</f>
        <v>0</v>
      </c>
      <c r="P55">
        <f>'BFPaT-fueltax-petdies'!O3</f>
        <v>0</v>
      </c>
      <c r="Q55">
        <f>'BFPaT-fueltax-petdies'!P3</f>
        <v>0</v>
      </c>
      <c r="R55">
        <f>'BFPaT-fueltax-petdies'!Q3</f>
        <v>0</v>
      </c>
      <c r="S55">
        <f>'BFPaT-fueltax-petdies'!R3</f>
        <v>0</v>
      </c>
      <c r="T55">
        <f>'BFPaT-fueltax-petdies'!S3</f>
        <v>0</v>
      </c>
      <c r="U55">
        <f>'BFPaT-fueltax-petdies'!T3</f>
        <v>0</v>
      </c>
      <c r="V55">
        <f>'BFPaT-fueltax-petdies'!U3</f>
        <v>0</v>
      </c>
      <c r="W55">
        <f>'BFPaT-fueltax-petdies'!V3</f>
        <v>0</v>
      </c>
      <c r="X55">
        <f>'BFPaT-fueltax-petdies'!W3</f>
        <v>0</v>
      </c>
      <c r="Y55">
        <f>'BFPaT-fueltax-petdies'!X3</f>
        <v>0</v>
      </c>
      <c r="Z55">
        <f>'BFPaT-fueltax-petdies'!Y3</f>
        <v>0</v>
      </c>
      <c r="AA55">
        <f>'BFPaT-fueltax-petdies'!Z3</f>
        <v>0</v>
      </c>
      <c r="AB55">
        <f>'BFPaT-fueltax-petdies'!AA3</f>
        <v>0</v>
      </c>
      <c r="AC55">
        <f>'BFPaT-fueltax-petdies'!AB3</f>
        <v>0</v>
      </c>
      <c r="AD55">
        <f>'BFPaT-fueltax-petdies'!AC3</f>
        <v>0</v>
      </c>
      <c r="AE55">
        <f>'BFPaT-fueltax-petdies'!AD3</f>
        <v>0</v>
      </c>
      <c r="AF55">
        <f>'BFPaT-fueltax-petdies'!AE3</f>
        <v>0</v>
      </c>
    </row>
    <row r="56" spans="1:35">
      <c r="A56" t="s">
        <v>6</v>
      </c>
      <c r="B56" t="e">
        <f>'BFPaT-fueltax-petdies'!#REF!</f>
        <v>#REF!</v>
      </c>
      <c r="C56">
        <f>'BFPaT-fueltax-petdies'!B4</f>
        <v>0</v>
      </c>
      <c r="D56">
        <f>'BFPaT-fueltax-petdies'!C4</f>
        <v>0</v>
      </c>
      <c r="E56">
        <f>'BFPaT-fueltax-petdies'!D4</f>
        <v>0</v>
      </c>
      <c r="F56">
        <f>'BFPaT-fueltax-petdies'!E4</f>
        <v>0</v>
      </c>
      <c r="G56">
        <f>'BFPaT-fueltax-petdies'!F4</f>
        <v>0</v>
      </c>
      <c r="H56">
        <f>'BFPaT-fueltax-petdies'!G4</f>
        <v>0</v>
      </c>
      <c r="I56">
        <f>'BFPaT-fueltax-petdies'!H4</f>
        <v>0</v>
      </c>
      <c r="J56">
        <f>'BFPaT-fueltax-petdies'!I4</f>
        <v>0</v>
      </c>
      <c r="K56">
        <f>'BFPaT-fueltax-petdies'!J4</f>
        <v>0</v>
      </c>
      <c r="L56">
        <f>'BFPaT-fueltax-petdies'!K4</f>
        <v>0</v>
      </c>
      <c r="M56">
        <f>'BFPaT-fueltax-petdies'!L4</f>
        <v>0</v>
      </c>
      <c r="N56">
        <f>'BFPaT-fueltax-petdies'!M4</f>
        <v>0</v>
      </c>
      <c r="O56">
        <f>'BFPaT-fueltax-petdies'!N4</f>
        <v>0</v>
      </c>
      <c r="P56">
        <f>'BFPaT-fueltax-petdies'!O4</f>
        <v>0</v>
      </c>
      <c r="Q56">
        <f>'BFPaT-fueltax-petdies'!P4</f>
        <v>0</v>
      </c>
      <c r="R56">
        <f>'BFPaT-fueltax-petdies'!Q4</f>
        <v>0</v>
      </c>
      <c r="S56">
        <f>'BFPaT-fueltax-petdies'!R4</f>
        <v>0</v>
      </c>
      <c r="T56">
        <f>'BFPaT-fueltax-petdies'!S4</f>
        <v>0</v>
      </c>
      <c r="U56">
        <f>'BFPaT-fueltax-petdies'!T4</f>
        <v>0</v>
      </c>
      <c r="V56">
        <f>'BFPaT-fueltax-petdies'!U4</f>
        <v>0</v>
      </c>
      <c r="W56">
        <f>'BFPaT-fueltax-petdies'!V4</f>
        <v>0</v>
      </c>
      <c r="X56">
        <f>'BFPaT-fueltax-petdies'!W4</f>
        <v>0</v>
      </c>
      <c r="Y56">
        <f>'BFPaT-fueltax-petdies'!X4</f>
        <v>0</v>
      </c>
      <c r="Z56">
        <f>'BFPaT-fueltax-petdies'!Y4</f>
        <v>0</v>
      </c>
      <c r="AA56">
        <f>'BFPaT-fueltax-petdies'!Z4</f>
        <v>0</v>
      </c>
      <c r="AB56">
        <f>'BFPaT-fueltax-petdies'!AA4</f>
        <v>0</v>
      </c>
      <c r="AC56">
        <f>'BFPaT-fueltax-petdies'!AB4</f>
        <v>0</v>
      </c>
      <c r="AD56">
        <f>'BFPaT-fueltax-petdies'!AC4</f>
        <v>0</v>
      </c>
      <c r="AE56">
        <f>'BFPaT-fueltax-petdies'!AD4</f>
        <v>0</v>
      </c>
      <c r="AF56">
        <f>'BFPaT-fueltax-petdies'!AE4</f>
        <v>0</v>
      </c>
    </row>
    <row r="57" spans="1:35">
      <c r="A57" t="s">
        <v>7</v>
      </c>
      <c r="B57" t="e">
        <f>'BFPaT-fueltax-petdies'!#REF!</f>
        <v>#REF!</v>
      </c>
      <c r="C57">
        <f>'BFPaT-fueltax-petdies'!B5</f>
        <v>0</v>
      </c>
      <c r="D57">
        <f>'BFPaT-fueltax-petdies'!C5</f>
        <v>0</v>
      </c>
      <c r="E57">
        <f>'BFPaT-fueltax-petdies'!D5</f>
        <v>0</v>
      </c>
      <c r="F57">
        <f>'BFPaT-fueltax-petdies'!E5</f>
        <v>0</v>
      </c>
      <c r="G57">
        <f>'BFPaT-fueltax-petdies'!F5</f>
        <v>0</v>
      </c>
      <c r="H57">
        <f>'BFPaT-fueltax-petdies'!G5</f>
        <v>0</v>
      </c>
      <c r="I57">
        <f>'BFPaT-fueltax-petdies'!H5</f>
        <v>0</v>
      </c>
      <c r="J57">
        <f>'BFPaT-fueltax-petdies'!I5</f>
        <v>0</v>
      </c>
      <c r="K57">
        <f>'BFPaT-fueltax-petdies'!J5</f>
        <v>0</v>
      </c>
      <c r="L57">
        <f>'BFPaT-fueltax-petdies'!K5</f>
        <v>0</v>
      </c>
      <c r="M57">
        <f>'BFPaT-fueltax-petdies'!L5</f>
        <v>0</v>
      </c>
      <c r="N57">
        <f>'BFPaT-fueltax-petdies'!M5</f>
        <v>0</v>
      </c>
      <c r="O57">
        <f>'BFPaT-fueltax-petdies'!N5</f>
        <v>0</v>
      </c>
      <c r="P57">
        <f>'BFPaT-fueltax-petdies'!O5</f>
        <v>0</v>
      </c>
      <c r="Q57">
        <f>'BFPaT-fueltax-petdies'!P5</f>
        <v>0</v>
      </c>
      <c r="R57">
        <f>'BFPaT-fueltax-petdies'!Q5</f>
        <v>0</v>
      </c>
      <c r="S57">
        <f>'BFPaT-fueltax-petdies'!R5</f>
        <v>0</v>
      </c>
      <c r="T57">
        <f>'BFPaT-fueltax-petdies'!S5</f>
        <v>0</v>
      </c>
      <c r="U57">
        <f>'BFPaT-fueltax-petdies'!T5</f>
        <v>0</v>
      </c>
      <c r="V57">
        <f>'BFPaT-fueltax-petdies'!U5</f>
        <v>0</v>
      </c>
      <c r="W57">
        <f>'BFPaT-fueltax-petdies'!V5</f>
        <v>0</v>
      </c>
      <c r="X57">
        <f>'BFPaT-fueltax-petdies'!W5</f>
        <v>0</v>
      </c>
      <c r="Y57">
        <f>'BFPaT-fueltax-petdies'!X5</f>
        <v>0</v>
      </c>
      <c r="Z57">
        <f>'BFPaT-fueltax-petdies'!Y5</f>
        <v>0</v>
      </c>
      <c r="AA57">
        <f>'BFPaT-fueltax-petdies'!Z5</f>
        <v>0</v>
      </c>
      <c r="AB57">
        <f>'BFPaT-fueltax-petdies'!AA5</f>
        <v>0</v>
      </c>
      <c r="AC57">
        <f>'BFPaT-fueltax-petdies'!AB5</f>
        <v>0</v>
      </c>
      <c r="AD57">
        <f>'BFPaT-fueltax-petdies'!AC5</f>
        <v>0</v>
      </c>
      <c r="AE57">
        <f>'BFPaT-fueltax-petdies'!AD5</f>
        <v>0</v>
      </c>
      <c r="AF57">
        <f>'BFPaT-fueltax-petdies'!AE5</f>
        <v>0</v>
      </c>
    </row>
    <row r="58" spans="1:35">
      <c r="A58" t="s">
        <v>8</v>
      </c>
      <c r="B58" t="e">
        <f>'BFPaT-fueltax-petdies'!#REF!</f>
        <v>#REF!</v>
      </c>
      <c r="C58">
        <f>'BFPaT-fueltax-petdies'!B6</f>
        <v>0</v>
      </c>
      <c r="D58">
        <f>'BFPaT-fueltax-petdies'!C6</f>
        <v>0</v>
      </c>
      <c r="E58">
        <f>'BFPaT-fueltax-petdies'!D6</f>
        <v>0</v>
      </c>
      <c r="F58">
        <f>'BFPaT-fueltax-petdies'!E6</f>
        <v>0</v>
      </c>
      <c r="G58">
        <f>'BFPaT-fueltax-petdies'!F6</f>
        <v>0</v>
      </c>
      <c r="H58">
        <f>'BFPaT-fueltax-petdies'!G6</f>
        <v>0</v>
      </c>
      <c r="I58">
        <f>'BFPaT-fueltax-petdies'!H6</f>
        <v>0</v>
      </c>
      <c r="J58">
        <f>'BFPaT-fueltax-petdies'!I6</f>
        <v>0</v>
      </c>
      <c r="K58">
        <f>'BFPaT-fueltax-petdies'!J6</f>
        <v>0</v>
      </c>
      <c r="L58">
        <f>'BFPaT-fueltax-petdies'!K6</f>
        <v>0</v>
      </c>
      <c r="M58">
        <f>'BFPaT-fueltax-petdies'!L6</f>
        <v>0</v>
      </c>
      <c r="N58">
        <f>'BFPaT-fueltax-petdies'!M6</f>
        <v>0</v>
      </c>
      <c r="O58">
        <f>'BFPaT-fueltax-petdies'!N6</f>
        <v>0</v>
      </c>
      <c r="P58">
        <f>'BFPaT-fueltax-petdies'!O6</f>
        <v>0</v>
      </c>
      <c r="Q58">
        <f>'BFPaT-fueltax-petdies'!P6</f>
        <v>0</v>
      </c>
      <c r="R58">
        <f>'BFPaT-fueltax-petdies'!Q6</f>
        <v>0</v>
      </c>
      <c r="S58">
        <f>'BFPaT-fueltax-petdies'!R6</f>
        <v>0</v>
      </c>
      <c r="T58">
        <f>'BFPaT-fueltax-petdies'!S6</f>
        <v>0</v>
      </c>
      <c r="U58">
        <f>'BFPaT-fueltax-petdies'!T6</f>
        <v>0</v>
      </c>
      <c r="V58">
        <f>'BFPaT-fueltax-petdies'!U6</f>
        <v>0</v>
      </c>
      <c r="W58">
        <f>'BFPaT-fueltax-petdies'!V6</f>
        <v>0</v>
      </c>
      <c r="X58">
        <f>'BFPaT-fueltax-petdies'!W6</f>
        <v>0</v>
      </c>
      <c r="Y58">
        <f>'BFPaT-fueltax-petdies'!X6</f>
        <v>0</v>
      </c>
      <c r="Z58">
        <f>'BFPaT-fueltax-petdies'!Y6</f>
        <v>0</v>
      </c>
      <c r="AA58">
        <f>'BFPaT-fueltax-petdies'!Z6</f>
        <v>0</v>
      </c>
      <c r="AB58">
        <f>'BFPaT-fueltax-petdies'!AA6</f>
        <v>0</v>
      </c>
      <c r="AC58">
        <f>'BFPaT-fueltax-petdies'!AB6</f>
        <v>0</v>
      </c>
      <c r="AD58">
        <f>'BFPaT-fueltax-petdies'!AC6</f>
        <v>0</v>
      </c>
      <c r="AE58">
        <f>'BFPaT-fueltax-petdies'!AD6</f>
        <v>0</v>
      </c>
      <c r="AF58">
        <f>'BFPaT-fueltax-petdies'!AE6</f>
        <v>0</v>
      </c>
    </row>
    <row r="59" spans="1:35">
      <c r="A59" t="s">
        <v>9</v>
      </c>
      <c r="B59" t="e">
        <f>'BFPaT-fueltax-petdies'!#REF!</f>
        <v>#REF!</v>
      </c>
      <c r="C59">
        <f>'BFPaT-fueltax-petdies'!B7</f>
        <v>0</v>
      </c>
      <c r="D59">
        <f>'BFPaT-fueltax-petdies'!C7</f>
        <v>0</v>
      </c>
      <c r="E59">
        <f>'BFPaT-fueltax-petdies'!D7</f>
        <v>0</v>
      </c>
      <c r="F59">
        <f>'BFPaT-fueltax-petdies'!E7</f>
        <v>0</v>
      </c>
      <c r="G59">
        <f>'BFPaT-fueltax-petdies'!F7</f>
        <v>0</v>
      </c>
      <c r="H59">
        <f>'BFPaT-fueltax-petdies'!G7</f>
        <v>0</v>
      </c>
      <c r="I59">
        <f>'BFPaT-fueltax-petdies'!H7</f>
        <v>0</v>
      </c>
      <c r="J59">
        <f>'BFPaT-fueltax-petdies'!I7</f>
        <v>0</v>
      </c>
      <c r="K59">
        <f>'BFPaT-fueltax-petdies'!J7</f>
        <v>0</v>
      </c>
      <c r="L59">
        <f>'BFPaT-fueltax-petdies'!K7</f>
        <v>0</v>
      </c>
      <c r="M59">
        <f>'BFPaT-fueltax-petdies'!L7</f>
        <v>0</v>
      </c>
      <c r="N59">
        <f>'BFPaT-fueltax-petdies'!M7</f>
        <v>0</v>
      </c>
      <c r="O59">
        <f>'BFPaT-fueltax-petdies'!N7</f>
        <v>0</v>
      </c>
      <c r="P59">
        <f>'BFPaT-fueltax-petdies'!O7</f>
        <v>0</v>
      </c>
      <c r="Q59">
        <f>'BFPaT-fueltax-petdies'!P7</f>
        <v>0</v>
      </c>
      <c r="R59">
        <f>'BFPaT-fueltax-petdies'!Q7</f>
        <v>0</v>
      </c>
      <c r="S59">
        <f>'BFPaT-fueltax-petdies'!R7</f>
        <v>0</v>
      </c>
      <c r="T59">
        <f>'BFPaT-fueltax-petdies'!S7</f>
        <v>0</v>
      </c>
      <c r="U59">
        <f>'BFPaT-fueltax-petdies'!T7</f>
        <v>0</v>
      </c>
      <c r="V59">
        <f>'BFPaT-fueltax-petdies'!U7</f>
        <v>0</v>
      </c>
      <c r="W59">
        <f>'BFPaT-fueltax-petdies'!V7</f>
        <v>0</v>
      </c>
      <c r="X59">
        <f>'BFPaT-fueltax-petdies'!W7</f>
        <v>0</v>
      </c>
      <c r="Y59">
        <f>'BFPaT-fueltax-petdies'!X7</f>
        <v>0</v>
      </c>
      <c r="Z59">
        <f>'BFPaT-fueltax-petdies'!Y7</f>
        <v>0</v>
      </c>
      <c r="AA59">
        <f>'BFPaT-fueltax-petdies'!Z7</f>
        <v>0</v>
      </c>
      <c r="AB59">
        <f>'BFPaT-fueltax-petdies'!AA7</f>
        <v>0</v>
      </c>
      <c r="AC59">
        <f>'BFPaT-fueltax-petdies'!AB7</f>
        <v>0</v>
      </c>
      <c r="AD59">
        <f>'BFPaT-fueltax-petdies'!AC7</f>
        <v>0</v>
      </c>
      <c r="AE59">
        <f>'BFPaT-fueltax-petdies'!AD7</f>
        <v>0</v>
      </c>
      <c r="AF59">
        <f>'BFPaT-fueltax-petdies'!AE7</f>
        <v>0</v>
      </c>
    </row>
    <row r="60" spans="1:35">
      <c r="A60" t="s">
        <v>10</v>
      </c>
      <c r="B60" t="e">
        <f>'BFPaT-fueltax-petdies'!#REF!</f>
        <v>#REF!</v>
      </c>
      <c r="C60">
        <f>'BFPaT-fueltax-petdies'!B8</f>
        <v>0</v>
      </c>
      <c r="D60">
        <f>'BFPaT-fueltax-petdies'!C8</f>
        <v>0</v>
      </c>
      <c r="E60">
        <f>'BFPaT-fueltax-petdies'!D8</f>
        <v>0</v>
      </c>
      <c r="F60">
        <f>'BFPaT-fueltax-petdies'!E8</f>
        <v>0</v>
      </c>
      <c r="G60">
        <f>'BFPaT-fueltax-petdies'!F8</f>
        <v>0</v>
      </c>
      <c r="H60">
        <f>'BFPaT-fueltax-petdies'!G8</f>
        <v>0</v>
      </c>
      <c r="I60">
        <f>'BFPaT-fueltax-petdies'!H8</f>
        <v>0</v>
      </c>
      <c r="J60">
        <f>'BFPaT-fueltax-petdies'!I8</f>
        <v>0</v>
      </c>
      <c r="K60">
        <f>'BFPaT-fueltax-petdies'!J8</f>
        <v>0</v>
      </c>
      <c r="L60">
        <f>'BFPaT-fueltax-petdies'!K8</f>
        <v>0</v>
      </c>
      <c r="M60">
        <f>'BFPaT-fueltax-petdies'!L8</f>
        <v>0</v>
      </c>
      <c r="N60">
        <f>'BFPaT-fueltax-petdies'!M8</f>
        <v>0</v>
      </c>
      <c r="O60">
        <f>'BFPaT-fueltax-petdies'!N8</f>
        <v>0</v>
      </c>
      <c r="P60">
        <f>'BFPaT-fueltax-petdies'!O8</f>
        <v>0</v>
      </c>
      <c r="Q60">
        <f>'BFPaT-fueltax-petdies'!P8</f>
        <v>0</v>
      </c>
      <c r="R60">
        <f>'BFPaT-fueltax-petdies'!Q8</f>
        <v>0</v>
      </c>
      <c r="S60">
        <f>'BFPaT-fueltax-petdies'!R8</f>
        <v>0</v>
      </c>
      <c r="T60">
        <f>'BFPaT-fueltax-petdies'!S8</f>
        <v>0</v>
      </c>
      <c r="U60">
        <f>'BFPaT-fueltax-petdies'!T8</f>
        <v>0</v>
      </c>
      <c r="V60">
        <f>'BFPaT-fueltax-petdies'!U8</f>
        <v>0</v>
      </c>
      <c r="W60">
        <f>'BFPaT-fueltax-petdies'!V8</f>
        <v>0</v>
      </c>
      <c r="X60">
        <f>'BFPaT-fueltax-petdies'!W8</f>
        <v>0</v>
      </c>
      <c r="Y60">
        <f>'BFPaT-fueltax-petdies'!X8</f>
        <v>0</v>
      </c>
      <c r="Z60">
        <f>'BFPaT-fueltax-petdies'!Y8</f>
        <v>0</v>
      </c>
      <c r="AA60">
        <f>'BFPaT-fueltax-petdies'!Z8</f>
        <v>0</v>
      </c>
      <c r="AB60">
        <f>'BFPaT-fueltax-petdies'!AA8</f>
        <v>0</v>
      </c>
      <c r="AC60">
        <f>'BFPaT-fueltax-petdies'!AB8</f>
        <v>0</v>
      </c>
      <c r="AD60">
        <f>'BFPaT-fueltax-petdies'!AC8</f>
        <v>0</v>
      </c>
      <c r="AE60">
        <f>'BFPaT-fueltax-petdies'!AD8</f>
        <v>0</v>
      </c>
      <c r="AF60">
        <f>'BFPaT-fueltax-petdies'!AE8</f>
        <v>0</v>
      </c>
    </row>
    <row r="61" spans="1:35">
      <c r="A61" t="s">
        <v>11</v>
      </c>
      <c r="B61" t="e">
        <f>'BFPaT-fueltax-petdies'!#REF!</f>
        <v>#REF!</v>
      </c>
      <c r="C61">
        <f>'BFPaT-fueltax-petdies'!B9</f>
        <v>0</v>
      </c>
      <c r="D61">
        <f>'BFPaT-fueltax-petdies'!C9</f>
        <v>0</v>
      </c>
      <c r="E61">
        <f>'BFPaT-fueltax-petdies'!D9</f>
        <v>0</v>
      </c>
      <c r="F61">
        <f>'BFPaT-fueltax-petdies'!E9</f>
        <v>0</v>
      </c>
      <c r="G61">
        <f>'BFPaT-fueltax-petdies'!F9</f>
        <v>0</v>
      </c>
      <c r="H61">
        <f>'BFPaT-fueltax-petdies'!G9</f>
        <v>0</v>
      </c>
      <c r="I61">
        <f>'BFPaT-fueltax-petdies'!H9</f>
        <v>0</v>
      </c>
      <c r="J61">
        <f>'BFPaT-fueltax-petdies'!I9</f>
        <v>0</v>
      </c>
      <c r="K61">
        <f>'BFPaT-fueltax-petdies'!J9</f>
        <v>0</v>
      </c>
      <c r="L61">
        <f>'BFPaT-fueltax-petdies'!K9</f>
        <v>0</v>
      </c>
      <c r="M61">
        <f>'BFPaT-fueltax-petdies'!L9</f>
        <v>0</v>
      </c>
      <c r="N61">
        <f>'BFPaT-fueltax-petdies'!M9</f>
        <v>0</v>
      </c>
      <c r="O61">
        <f>'BFPaT-fueltax-petdies'!N9</f>
        <v>0</v>
      </c>
      <c r="P61">
        <f>'BFPaT-fueltax-petdies'!O9</f>
        <v>0</v>
      </c>
      <c r="Q61">
        <f>'BFPaT-fueltax-petdies'!P9</f>
        <v>0</v>
      </c>
      <c r="R61">
        <f>'BFPaT-fueltax-petdies'!Q9</f>
        <v>0</v>
      </c>
      <c r="S61">
        <f>'BFPaT-fueltax-petdies'!R9</f>
        <v>0</v>
      </c>
      <c r="T61">
        <f>'BFPaT-fueltax-petdies'!S9</f>
        <v>0</v>
      </c>
      <c r="U61">
        <f>'BFPaT-fueltax-petdies'!T9</f>
        <v>0</v>
      </c>
      <c r="V61">
        <f>'BFPaT-fueltax-petdies'!U9</f>
        <v>0</v>
      </c>
      <c r="W61">
        <f>'BFPaT-fueltax-petdies'!V9</f>
        <v>0</v>
      </c>
      <c r="X61">
        <f>'BFPaT-fueltax-petdies'!W9</f>
        <v>0</v>
      </c>
      <c r="Y61">
        <f>'BFPaT-fueltax-petdies'!X9</f>
        <v>0</v>
      </c>
      <c r="Z61">
        <f>'BFPaT-fueltax-petdies'!Y9</f>
        <v>0</v>
      </c>
      <c r="AA61">
        <f>'BFPaT-fueltax-petdies'!Z9</f>
        <v>0</v>
      </c>
      <c r="AB61">
        <f>'BFPaT-fueltax-petdies'!AA9</f>
        <v>0</v>
      </c>
      <c r="AC61">
        <f>'BFPaT-fueltax-petdies'!AB9</f>
        <v>0</v>
      </c>
      <c r="AD61">
        <f>'BFPaT-fueltax-petdies'!AC9</f>
        <v>0</v>
      </c>
      <c r="AE61">
        <f>'BFPaT-fueltax-petdies'!AD9</f>
        <v>0</v>
      </c>
      <c r="AF61">
        <f>'BFPaT-fueltax-petdies'!AE9</f>
        <v>0</v>
      </c>
    </row>
    <row r="62" spans="1:35">
      <c r="A62" s="6" t="s">
        <v>24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>
      <c r="A63" t="s">
        <v>18</v>
      </c>
      <c r="B63">
        <f>B$1</f>
        <v>2020</v>
      </c>
      <c r="C63">
        <f t="shared" ref="C63:AF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5">
      <c r="A64" t="s">
        <v>4</v>
      </c>
      <c r="B64" t="e">
        <f>'BFPaT-fueltax-biogas'!#REF!</f>
        <v>#REF!</v>
      </c>
      <c r="C64">
        <f>'BFPaT-fueltax-biogas'!B2</f>
        <v>0</v>
      </c>
      <c r="D64">
        <f>'BFPaT-fueltax-biogas'!C2</f>
        <v>0</v>
      </c>
      <c r="E64">
        <f>'BFPaT-fueltax-biogas'!D2</f>
        <v>0</v>
      </c>
      <c r="F64">
        <f>'BFPaT-fueltax-biogas'!E2</f>
        <v>0</v>
      </c>
      <c r="G64">
        <f>'BFPaT-fueltax-biogas'!F2</f>
        <v>0</v>
      </c>
      <c r="H64">
        <f>'BFPaT-fueltax-biogas'!G2</f>
        <v>0</v>
      </c>
      <c r="I64">
        <f>'BFPaT-fueltax-biogas'!H2</f>
        <v>0</v>
      </c>
      <c r="J64">
        <f>'BFPaT-fueltax-biogas'!I2</f>
        <v>0</v>
      </c>
      <c r="K64">
        <f>'BFPaT-fueltax-biogas'!J2</f>
        <v>0</v>
      </c>
      <c r="L64">
        <f>'BFPaT-fueltax-biogas'!K2</f>
        <v>0</v>
      </c>
      <c r="M64">
        <f>'BFPaT-fueltax-biogas'!L2</f>
        <v>0</v>
      </c>
      <c r="N64">
        <f>'BFPaT-fueltax-biogas'!M2</f>
        <v>0</v>
      </c>
      <c r="O64">
        <f>'BFPaT-fueltax-biogas'!N2</f>
        <v>0</v>
      </c>
      <c r="P64">
        <f>'BFPaT-fueltax-biogas'!O2</f>
        <v>0</v>
      </c>
      <c r="Q64">
        <f>'BFPaT-fueltax-biogas'!P2</f>
        <v>0</v>
      </c>
      <c r="R64">
        <f>'BFPaT-fueltax-biogas'!Q2</f>
        <v>0</v>
      </c>
      <c r="S64">
        <f>'BFPaT-fueltax-biogas'!R2</f>
        <v>0</v>
      </c>
      <c r="T64">
        <f>'BFPaT-fueltax-biogas'!S2</f>
        <v>0</v>
      </c>
      <c r="U64">
        <f>'BFPaT-fueltax-biogas'!T2</f>
        <v>0</v>
      </c>
      <c r="V64">
        <f>'BFPaT-fueltax-biogas'!U2</f>
        <v>0</v>
      </c>
      <c r="W64">
        <f>'BFPaT-fueltax-biogas'!V2</f>
        <v>0</v>
      </c>
      <c r="X64">
        <f>'BFPaT-fueltax-biogas'!W2</f>
        <v>0</v>
      </c>
      <c r="Y64">
        <f>'BFPaT-fueltax-biogas'!X2</f>
        <v>0</v>
      </c>
      <c r="Z64">
        <f>'BFPaT-fueltax-biogas'!Y2</f>
        <v>0</v>
      </c>
      <c r="AA64">
        <f>'BFPaT-fueltax-biogas'!Z2</f>
        <v>0</v>
      </c>
      <c r="AB64">
        <f>'BFPaT-fueltax-biogas'!AA2</f>
        <v>0</v>
      </c>
      <c r="AC64">
        <f>'BFPaT-fueltax-biogas'!AB2</f>
        <v>0</v>
      </c>
      <c r="AD64">
        <f>'BFPaT-fueltax-biogas'!AC2</f>
        <v>0</v>
      </c>
      <c r="AE64">
        <f>'BFPaT-fueltax-biogas'!AD2</f>
        <v>0</v>
      </c>
      <c r="AF64">
        <f>'BFPaT-fueltax-biogas'!AE2</f>
        <v>0</v>
      </c>
    </row>
    <row r="65" spans="1:35">
      <c r="A65" t="s">
        <v>5</v>
      </c>
      <c r="B65" t="e">
        <f>'BFPaT-fueltax-biogas'!#REF!</f>
        <v>#REF!</v>
      </c>
      <c r="C65">
        <f>'BFPaT-fueltax-biogas'!B3</f>
        <v>0</v>
      </c>
      <c r="D65">
        <f>'BFPaT-fueltax-biogas'!C3</f>
        <v>0</v>
      </c>
      <c r="E65">
        <f>'BFPaT-fueltax-biogas'!D3</f>
        <v>0</v>
      </c>
      <c r="F65">
        <f>'BFPaT-fueltax-biogas'!E3</f>
        <v>0</v>
      </c>
      <c r="G65">
        <f>'BFPaT-fueltax-biogas'!F3</f>
        <v>0</v>
      </c>
      <c r="H65">
        <f>'BFPaT-fueltax-biogas'!G3</f>
        <v>0</v>
      </c>
      <c r="I65">
        <f>'BFPaT-fueltax-biogas'!H3</f>
        <v>0</v>
      </c>
      <c r="J65">
        <f>'BFPaT-fueltax-biogas'!I3</f>
        <v>0</v>
      </c>
      <c r="K65">
        <f>'BFPaT-fueltax-biogas'!J3</f>
        <v>0</v>
      </c>
      <c r="L65">
        <f>'BFPaT-fueltax-biogas'!K3</f>
        <v>0</v>
      </c>
      <c r="M65">
        <f>'BFPaT-fueltax-biogas'!L3</f>
        <v>0</v>
      </c>
      <c r="N65">
        <f>'BFPaT-fueltax-biogas'!M3</f>
        <v>0</v>
      </c>
      <c r="O65">
        <f>'BFPaT-fueltax-biogas'!N3</f>
        <v>0</v>
      </c>
      <c r="P65">
        <f>'BFPaT-fueltax-biogas'!O3</f>
        <v>0</v>
      </c>
      <c r="Q65">
        <f>'BFPaT-fueltax-biogas'!P3</f>
        <v>0</v>
      </c>
      <c r="R65">
        <f>'BFPaT-fueltax-biogas'!Q3</f>
        <v>0</v>
      </c>
      <c r="S65">
        <f>'BFPaT-fueltax-biogas'!R3</f>
        <v>0</v>
      </c>
      <c r="T65">
        <f>'BFPaT-fueltax-biogas'!S3</f>
        <v>0</v>
      </c>
      <c r="U65">
        <f>'BFPaT-fueltax-biogas'!T3</f>
        <v>0</v>
      </c>
      <c r="V65">
        <f>'BFPaT-fueltax-biogas'!U3</f>
        <v>0</v>
      </c>
      <c r="W65">
        <f>'BFPaT-fueltax-biogas'!V3</f>
        <v>0</v>
      </c>
      <c r="X65">
        <f>'BFPaT-fueltax-biogas'!W3</f>
        <v>0</v>
      </c>
      <c r="Y65">
        <f>'BFPaT-fueltax-biogas'!X3</f>
        <v>0</v>
      </c>
      <c r="Z65">
        <f>'BFPaT-fueltax-biogas'!Y3</f>
        <v>0</v>
      </c>
      <c r="AA65">
        <f>'BFPaT-fueltax-biogas'!Z3</f>
        <v>0</v>
      </c>
      <c r="AB65">
        <f>'BFPaT-fueltax-biogas'!AA3</f>
        <v>0</v>
      </c>
      <c r="AC65">
        <f>'BFPaT-fueltax-biogas'!AB3</f>
        <v>0</v>
      </c>
      <c r="AD65">
        <f>'BFPaT-fueltax-biogas'!AC3</f>
        <v>0</v>
      </c>
      <c r="AE65">
        <f>'BFPaT-fueltax-biogas'!AD3</f>
        <v>0</v>
      </c>
      <c r="AF65">
        <f>'BFPaT-fueltax-biogas'!AE3</f>
        <v>0</v>
      </c>
    </row>
    <row r="66" spans="1:35">
      <c r="A66" t="s">
        <v>6</v>
      </c>
      <c r="B66" t="e">
        <f>'BFPaT-fueltax-biogas'!#REF!</f>
        <v>#REF!</v>
      </c>
      <c r="C66">
        <f>'BFPaT-fueltax-biogas'!B4</f>
        <v>0</v>
      </c>
      <c r="D66">
        <f>'BFPaT-fueltax-biogas'!C4</f>
        <v>0</v>
      </c>
      <c r="E66">
        <f>'BFPaT-fueltax-biogas'!D4</f>
        <v>0</v>
      </c>
      <c r="F66">
        <f>'BFPaT-fueltax-biogas'!E4</f>
        <v>0</v>
      </c>
      <c r="G66">
        <f>'BFPaT-fueltax-biogas'!F4</f>
        <v>0</v>
      </c>
      <c r="H66">
        <f>'BFPaT-fueltax-biogas'!G4</f>
        <v>0</v>
      </c>
      <c r="I66">
        <f>'BFPaT-fueltax-biogas'!H4</f>
        <v>0</v>
      </c>
      <c r="J66">
        <f>'BFPaT-fueltax-biogas'!I4</f>
        <v>0</v>
      </c>
      <c r="K66">
        <f>'BFPaT-fueltax-biogas'!J4</f>
        <v>0</v>
      </c>
      <c r="L66">
        <f>'BFPaT-fueltax-biogas'!K4</f>
        <v>0</v>
      </c>
      <c r="M66">
        <f>'BFPaT-fueltax-biogas'!L4</f>
        <v>0</v>
      </c>
      <c r="N66">
        <f>'BFPaT-fueltax-biogas'!M4</f>
        <v>0</v>
      </c>
      <c r="O66">
        <f>'BFPaT-fueltax-biogas'!N4</f>
        <v>0</v>
      </c>
      <c r="P66">
        <f>'BFPaT-fueltax-biogas'!O4</f>
        <v>0</v>
      </c>
      <c r="Q66">
        <f>'BFPaT-fueltax-biogas'!P4</f>
        <v>0</v>
      </c>
      <c r="R66">
        <f>'BFPaT-fueltax-biogas'!Q4</f>
        <v>0</v>
      </c>
      <c r="S66">
        <f>'BFPaT-fueltax-biogas'!R4</f>
        <v>0</v>
      </c>
      <c r="T66">
        <f>'BFPaT-fueltax-biogas'!S4</f>
        <v>0</v>
      </c>
      <c r="U66">
        <f>'BFPaT-fueltax-biogas'!T4</f>
        <v>0</v>
      </c>
      <c r="V66">
        <f>'BFPaT-fueltax-biogas'!U4</f>
        <v>0</v>
      </c>
      <c r="W66">
        <f>'BFPaT-fueltax-biogas'!V4</f>
        <v>0</v>
      </c>
      <c r="X66">
        <f>'BFPaT-fueltax-biogas'!W4</f>
        <v>0</v>
      </c>
      <c r="Y66">
        <f>'BFPaT-fueltax-biogas'!X4</f>
        <v>0</v>
      </c>
      <c r="Z66">
        <f>'BFPaT-fueltax-biogas'!Y4</f>
        <v>0</v>
      </c>
      <c r="AA66">
        <f>'BFPaT-fueltax-biogas'!Z4</f>
        <v>0</v>
      </c>
      <c r="AB66">
        <f>'BFPaT-fueltax-biogas'!AA4</f>
        <v>0</v>
      </c>
      <c r="AC66">
        <f>'BFPaT-fueltax-biogas'!AB4</f>
        <v>0</v>
      </c>
      <c r="AD66">
        <f>'BFPaT-fueltax-biogas'!AC4</f>
        <v>0</v>
      </c>
      <c r="AE66">
        <f>'BFPaT-fueltax-biogas'!AD4</f>
        <v>0</v>
      </c>
      <c r="AF66">
        <f>'BFPaT-fueltax-biogas'!AE4</f>
        <v>0</v>
      </c>
    </row>
    <row r="67" spans="1:35">
      <c r="A67" t="s">
        <v>7</v>
      </c>
      <c r="B67" t="e">
        <f>'BFPaT-fueltax-biogas'!#REF!</f>
        <v>#REF!</v>
      </c>
      <c r="C67">
        <f>'BFPaT-fueltax-biogas'!B5</f>
        <v>0</v>
      </c>
      <c r="D67">
        <f>'BFPaT-fueltax-biogas'!C5</f>
        <v>0</v>
      </c>
      <c r="E67">
        <f>'BFPaT-fueltax-biogas'!D5</f>
        <v>0</v>
      </c>
      <c r="F67">
        <f>'BFPaT-fueltax-biogas'!E5</f>
        <v>0</v>
      </c>
      <c r="G67">
        <f>'BFPaT-fueltax-biogas'!F5</f>
        <v>0</v>
      </c>
      <c r="H67">
        <f>'BFPaT-fueltax-biogas'!G5</f>
        <v>0</v>
      </c>
      <c r="I67">
        <f>'BFPaT-fueltax-biogas'!H5</f>
        <v>0</v>
      </c>
      <c r="J67">
        <f>'BFPaT-fueltax-biogas'!I5</f>
        <v>0</v>
      </c>
      <c r="K67">
        <f>'BFPaT-fueltax-biogas'!J5</f>
        <v>0</v>
      </c>
      <c r="L67">
        <f>'BFPaT-fueltax-biogas'!K5</f>
        <v>0</v>
      </c>
      <c r="M67">
        <f>'BFPaT-fueltax-biogas'!L5</f>
        <v>0</v>
      </c>
      <c r="N67">
        <f>'BFPaT-fueltax-biogas'!M5</f>
        <v>0</v>
      </c>
      <c r="O67">
        <f>'BFPaT-fueltax-biogas'!N5</f>
        <v>0</v>
      </c>
      <c r="P67">
        <f>'BFPaT-fueltax-biogas'!O5</f>
        <v>0</v>
      </c>
      <c r="Q67">
        <f>'BFPaT-fueltax-biogas'!P5</f>
        <v>0</v>
      </c>
      <c r="R67">
        <f>'BFPaT-fueltax-biogas'!Q5</f>
        <v>0</v>
      </c>
      <c r="S67">
        <f>'BFPaT-fueltax-biogas'!R5</f>
        <v>0</v>
      </c>
      <c r="T67">
        <f>'BFPaT-fueltax-biogas'!S5</f>
        <v>0</v>
      </c>
      <c r="U67">
        <f>'BFPaT-fueltax-biogas'!T5</f>
        <v>0</v>
      </c>
      <c r="V67">
        <f>'BFPaT-fueltax-biogas'!U5</f>
        <v>0</v>
      </c>
      <c r="W67">
        <f>'BFPaT-fueltax-biogas'!V5</f>
        <v>0</v>
      </c>
      <c r="X67">
        <f>'BFPaT-fueltax-biogas'!W5</f>
        <v>0</v>
      </c>
      <c r="Y67">
        <f>'BFPaT-fueltax-biogas'!X5</f>
        <v>0</v>
      </c>
      <c r="Z67">
        <f>'BFPaT-fueltax-biogas'!Y5</f>
        <v>0</v>
      </c>
      <c r="AA67">
        <f>'BFPaT-fueltax-biogas'!Z5</f>
        <v>0</v>
      </c>
      <c r="AB67">
        <f>'BFPaT-fueltax-biogas'!AA5</f>
        <v>0</v>
      </c>
      <c r="AC67">
        <f>'BFPaT-fueltax-biogas'!AB5</f>
        <v>0</v>
      </c>
      <c r="AD67">
        <f>'BFPaT-fueltax-biogas'!AC5</f>
        <v>0</v>
      </c>
      <c r="AE67">
        <f>'BFPaT-fueltax-biogas'!AD5</f>
        <v>0</v>
      </c>
      <c r="AF67">
        <f>'BFPaT-fueltax-biogas'!AE5</f>
        <v>0</v>
      </c>
    </row>
    <row r="68" spans="1:35">
      <c r="A68" t="s">
        <v>8</v>
      </c>
      <c r="B68" t="e">
        <f>'BFPaT-fueltax-biogas'!#REF!</f>
        <v>#REF!</v>
      </c>
      <c r="C68">
        <f>'BFPaT-fueltax-biogas'!B6</f>
        <v>0</v>
      </c>
      <c r="D68">
        <f>'BFPaT-fueltax-biogas'!C6</f>
        <v>0</v>
      </c>
      <c r="E68">
        <f>'BFPaT-fueltax-biogas'!D6</f>
        <v>0</v>
      </c>
      <c r="F68">
        <f>'BFPaT-fueltax-biogas'!E6</f>
        <v>0</v>
      </c>
      <c r="G68">
        <f>'BFPaT-fueltax-biogas'!F6</f>
        <v>0</v>
      </c>
      <c r="H68">
        <f>'BFPaT-fueltax-biogas'!G6</f>
        <v>0</v>
      </c>
      <c r="I68">
        <f>'BFPaT-fueltax-biogas'!H6</f>
        <v>0</v>
      </c>
      <c r="J68">
        <f>'BFPaT-fueltax-biogas'!I6</f>
        <v>0</v>
      </c>
      <c r="K68">
        <f>'BFPaT-fueltax-biogas'!J6</f>
        <v>0</v>
      </c>
      <c r="L68">
        <f>'BFPaT-fueltax-biogas'!K6</f>
        <v>0</v>
      </c>
      <c r="M68">
        <f>'BFPaT-fueltax-biogas'!L6</f>
        <v>0</v>
      </c>
      <c r="N68">
        <f>'BFPaT-fueltax-biogas'!M6</f>
        <v>0</v>
      </c>
      <c r="O68">
        <f>'BFPaT-fueltax-biogas'!N6</f>
        <v>0</v>
      </c>
      <c r="P68">
        <f>'BFPaT-fueltax-biogas'!O6</f>
        <v>0</v>
      </c>
      <c r="Q68">
        <f>'BFPaT-fueltax-biogas'!P6</f>
        <v>0</v>
      </c>
      <c r="R68">
        <f>'BFPaT-fueltax-biogas'!Q6</f>
        <v>0</v>
      </c>
      <c r="S68">
        <f>'BFPaT-fueltax-biogas'!R6</f>
        <v>0</v>
      </c>
      <c r="T68">
        <f>'BFPaT-fueltax-biogas'!S6</f>
        <v>0</v>
      </c>
      <c r="U68">
        <f>'BFPaT-fueltax-biogas'!T6</f>
        <v>0</v>
      </c>
      <c r="V68">
        <f>'BFPaT-fueltax-biogas'!U6</f>
        <v>0</v>
      </c>
      <c r="W68">
        <f>'BFPaT-fueltax-biogas'!V6</f>
        <v>0</v>
      </c>
      <c r="X68">
        <f>'BFPaT-fueltax-biogas'!W6</f>
        <v>0</v>
      </c>
      <c r="Y68">
        <f>'BFPaT-fueltax-biogas'!X6</f>
        <v>0</v>
      </c>
      <c r="Z68">
        <f>'BFPaT-fueltax-biogas'!Y6</f>
        <v>0</v>
      </c>
      <c r="AA68">
        <f>'BFPaT-fueltax-biogas'!Z6</f>
        <v>0</v>
      </c>
      <c r="AB68">
        <f>'BFPaT-fueltax-biogas'!AA6</f>
        <v>0</v>
      </c>
      <c r="AC68">
        <f>'BFPaT-fueltax-biogas'!AB6</f>
        <v>0</v>
      </c>
      <c r="AD68">
        <f>'BFPaT-fueltax-biogas'!AC6</f>
        <v>0</v>
      </c>
      <c r="AE68">
        <f>'BFPaT-fueltax-biogas'!AD6</f>
        <v>0</v>
      </c>
      <c r="AF68">
        <f>'BFPaT-fueltax-biogas'!AE6</f>
        <v>0</v>
      </c>
    </row>
    <row r="69" spans="1:35">
      <c r="A69" t="s">
        <v>9</v>
      </c>
      <c r="B69" t="e">
        <f>'BFPaT-fueltax-biogas'!#REF!</f>
        <v>#REF!</v>
      </c>
      <c r="C69">
        <f>'BFPaT-fueltax-biogas'!B7</f>
        <v>0</v>
      </c>
      <c r="D69">
        <f>'BFPaT-fueltax-biogas'!C7</f>
        <v>0</v>
      </c>
      <c r="E69">
        <f>'BFPaT-fueltax-biogas'!D7</f>
        <v>0</v>
      </c>
      <c r="F69">
        <f>'BFPaT-fueltax-biogas'!E7</f>
        <v>0</v>
      </c>
      <c r="G69">
        <f>'BFPaT-fueltax-biogas'!F7</f>
        <v>0</v>
      </c>
      <c r="H69">
        <f>'BFPaT-fueltax-biogas'!G7</f>
        <v>0</v>
      </c>
      <c r="I69">
        <f>'BFPaT-fueltax-biogas'!H7</f>
        <v>0</v>
      </c>
      <c r="J69">
        <f>'BFPaT-fueltax-biogas'!I7</f>
        <v>0</v>
      </c>
      <c r="K69">
        <f>'BFPaT-fueltax-biogas'!J7</f>
        <v>0</v>
      </c>
      <c r="L69">
        <f>'BFPaT-fueltax-biogas'!K7</f>
        <v>0</v>
      </c>
      <c r="M69">
        <f>'BFPaT-fueltax-biogas'!L7</f>
        <v>0</v>
      </c>
      <c r="N69">
        <f>'BFPaT-fueltax-biogas'!M7</f>
        <v>0</v>
      </c>
      <c r="O69">
        <f>'BFPaT-fueltax-biogas'!N7</f>
        <v>0</v>
      </c>
      <c r="P69">
        <f>'BFPaT-fueltax-biogas'!O7</f>
        <v>0</v>
      </c>
      <c r="Q69">
        <f>'BFPaT-fueltax-biogas'!P7</f>
        <v>0</v>
      </c>
      <c r="R69">
        <f>'BFPaT-fueltax-biogas'!Q7</f>
        <v>0</v>
      </c>
      <c r="S69">
        <f>'BFPaT-fueltax-biogas'!R7</f>
        <v>0</v>
      </c>
      <c r="T69">
        <f>'BFPaT-fueltax-biogas'!S7</f>
        <v>0</v>
      </c>
      <c r="U69">
        <f>'BFPaT-fueltax-biogas'!T7</f>
        <v>0</v>
      </c>
      <c r="V69">
        <f>'BFPaT-fueltax-biogas'!U7</f>
        <v>0</v>
      </c>
      <c r="W69">
        <f>'BFPaT-fueltax-biogas'!V7</f>
        <v>0</v>
      </c>
      <c r="X69">
        <f>'BFPaT-fueltax-biogas'!W7</f>
        <v>0</v>
      </c>
      <c r="Y69">
        <f>'BFPaT-fueltax-biogas'!X7</f>
        <v>0</v>
      </c>
      <c r="Z69">
        <f>'BFPaT-fueltax-biogas'!Y7</f>
        <v>0</v>
      </c>
      <c r="AA69">
        <f>'BFPaT-fueltax-biogas'!Z7</f>
        <v>0</v>
      </c>
      <c r="AB69">
        <f>'BFPaT-fueltax-biogas'!AA7</f>
        <v>0</v>
      </c>
      <c r="AC69">
        <f>'BFPaT-fueltax-biogas'!AB7</f>
        <v>0</v>
      </c>
      <c r="AD69">
        <f>'BFPaT-fueltax-biogas'!AC7</f>
        <v>0</v>
      </c>
      <c r="AE69">
        <f>'BFPaT-fueltax-biogas'!AD7</f>
        <v>0</v>
      </c>
      <c r="AF69">
        <f>'BFPaT-fueltax-biogas'!AE7</f>
        <v>0</v>
      </c>
    </row>
    <row r="70" spans="1:35">
      <c r="A70" t="s">
        <v>10</v>
      </c>
      <c r="B70" t="e">
        <f>'BFPaT-fueltax-biogas'!#REF!</f>
        <v>#REF!</v>
      </c>
      <c r="C70">
        <f>'BFPaT-fueltax-biogas'!B8</f>
        <v>0</v>
      </c>
      <c r="D70">
        <f>'BFPaT-fueltax-biogas'!C8</f>
        <v>0</v>
      </c>
      <c r="E70">
        <f>'BFPaT-fueltax-biogas'!D8</f>
        <v>0</v>
      </c>
      <c r="F70">
        <f>'BFPaT-fueltax-biogas'!E8</f>
        <v>0</v>
      </c>
      <c r="G70">
        <f>'BFPaT-fueltax-biogas'!F8</f>
        <v>0</v>
      </c>
      <c r="H70">
        <f>'BFPaT-fueltax-biogas'!G8</f>
        <v>0</v>
      </c>
      <c r="I70">
        <f>'BFPaT-fueltax-biogas'!H8</f>
        <v>0</v>
      </c>
      <c r="J70">
        <f>'BFPaT-fueltax-biogas'!I8</f>
        <v>0</v>
      </c>
      <c r="K70">
        <f>'BFPaT-fueltax-biogas'!J8</f>
        <v>0</v>
      </c>
      <c r="L70">
        <f>'BFPaT-fueltax-biogas'!K8</f>
        <v>0</v>
      </c>
      <c r="M70">
        <f>'BFPaT-fueltax-biogas'!L8</f>
        <v>0</v>
      </c>
      <c r="N70">
        <f>'BFPaT-fueltax-biogas'!M8</f>
        <v>0</v>
      </c>
      <c r="O70">
        <f>'BFPaT-fueltax-biogas'!N8</f>
        <v>0</v>
      </c>
      <c r="P70">
        <f>'BFPaT-fueltax-biogas'!O8</f>
        <v>0</v>
      </c>
      <c r="Q70">
        <f>'BFPaT-fueltax-biogas'!P8</f>
        <v>0</v>
      </c>
      <c r="R70">
        <f>'BFPaT-fueltax-biogas'!Q8</f>
        <v>0</v>
      </c>
      <c r="S70">
        <f>'BFPaT-fueltax-biogas'!R8</f>
        <v>0</v>
      </c>
      <c r="T70">
        <f>'BFPaT-fueltax-biogas'!S8</f>
        <v>0</v>
      </c>
      <c r="U70">
        <f>'BFPaT-fueltax-biogas'!T8</f>
        <v>0</v>
      </c>
      <c r="V70">
        <f>'BFPaT-fueltax-biogas'!U8</f>
        <v>0</v>
      </c>
      <c r="W70">
        <f>'BFPaT-fueltax-biogas'!V8</f>
        <v>0</v>
      </c>
      <c r="X70">
        <f>'BFPaT-fueltax-biogas'!W8</f>
        <v>0</v>
      </c>
      <c r="Y70">
        <f>'BFPaT-fueltax-biogas'!X8</f>
        <v>0</v>
      </c>
      <c r="Z70">
        <f>'BFPaT-fueltax-biogas'!Y8</f>
        <v>0</v>
      </c>
      <c r="AA70">
        <f>'BFPaT-fueltax-biogas'!Z8</f>
        <v>0</v>
      </c>
      <c r="AB70">
        <f>'BFPaT-fueltax-biogas'!AA8</f>
        <v>0</v>
      </c>
      <c r="AC70">
        <f>'BFPaT-fueltax-biogas'!AB8</f>
        <v>0</v>
      </c>
      <c r="AD70">
        <f>'BFPaT-fueltax-biogas'!AC8</f>
        <v>0</v>
      </c>
      <c r="AE70">
        <f>'BFPaT-fueltax-biogas'!AD8</f>
        <v>0</v>
      </c>
      <c r="AF70">
        <f>'BFPaT-fueltax-biogas'!AE8</f>
        <v>0</v>
      </c>
    </row>
    <row r="71" spans="1:35">
      <c r="A71" t="s">
        <v>11</v>
      </c>
      <c r="B71" t="e">
        <f>'BFPaT-fueltax-biogas'!#REF!</f>
        <v>#REF!</v>
      </c>
      <c r="C71">
        <f>'BFPaT-fueltax-biogas'!B9</f>
        <v>0</v>
      </c>
      <c r="D71">
        <f>'BFPaT-fueltax-biogas'!C9</f>
        <v>0</v>
      </c>
      <c r="E71">
        <f>'BFPaT-fueltax-biogas'!D9</f>
        <v>0</v>
      </c>
      <c r="F71">
        <f>'BFPaT-fueltax-biogas'!E9</f>
        <v>0</v>
      </c>
      <c r="G71">
        <f>'BFPaT-fueltax-biogas'!F9</f>
        <v>0</v>
      </c>
      <c r="H71">
        <f>'BFPaT-fueltax-biogas'!G9</f>
        <v>0</v>
      </c>
      <c r="I71">
        <f>'BFPaT-fueltax-biogas'!H9</f>
        <v>0</v>
      </c>
      <c r="J71">
        <f>'BFPaT-fueltax-biogas'!I9</f>
        <v>0</v>
      </c>
      <c r="K71">
        <f>'BFPaT-fueltax-biogas'!J9</f>
        <v>0</v>
      </c>
      <c r="L71">
        <f>'BFPaT-fueltax-biogas'!K9</f>
        <v>0</v>
      </c>
      <c r="M71">
        <f>'BFPaT-fueltax-biogas'!L9</f>
        <v>0</v>
      </c>
      <c r="N71">
        <f>'BFPaT-fueltax-biogas'!M9</f>
        <v>0</v>
      </c>
      <c r="O71">
        <f>'BFPaT-fueltax-biogas'!N9</f>
        <v>0</v>
      </c>
      <c r="P71">
        <f>'BFPaT-fueltax-biogas'!O9</f>
        <v>0</v>
      </c>
      <c r="Q71">
        <f>'BFPaT-fueltax-biogas'!P9</f>
        <v>0</v>
      </c>
      <c r="R71">
        <f>'BFPaT-fueltax-biogas'!Q9</f>
        <v>0</v>
      </c>
      <c r="S71">
        <f>'BFPaT-fueltax-biogas'!R9</f>
        <v>0</v>
      </c>
      <c r="T71">
        <f>'BFPaT-fueltax-biogas'!S9</f>
        <v>0</v>
      </c>
      <c r="U71">
        <f>'BFPaT-fueltax-biogas'!T9</f>
        <v>0</v>
      </c>
      <c r="V71">
        <f>'BFPaT-fueltax-biogas'!U9</f>
        <v>0</v>
      </c>
      <c r="W71">
        <f>'BFPaT-fueltax-biogas'!V9</f>
        <v>0</v>
      </c>
      <c r="X71">
        <f>'BFPaT-fueltax-biogas'!W9</f>
        <v>0</v>
      </c>
      <c r="Y71">
        <f>'BFPaT-fueltax-biogas'!X9</f>
        <v>0</v>
      </c>
      <c r="Z71">
        <f>'BFPaT-fueltax-biogas'!Y9</f>
        <v>0</v>
      </c>
      <c r="AA71">
        <f>'BFPaT-fueltax-biogas'!Z9</f>
        <v>0</v>
      </c>
      <c r="AB71">
        <f>'BFPaT-fueltax-biogas'!AA9</f>
        <v>0</v>
      </c>
      <c r="AC71">
        <f>'BFPaT-fueltax-biogas'!AB9</f>
        <v>0</v>
      </c>
      <c r="AD71">
        <f>'BFPaT-fueltax-biogas'!AC9</f>
        <v>0</v>
      </c>
      <c r="AE71">
        <f>'BFPaT-fueltax-biogas'!AD9</f>
        <v>0</v>
      </c>
      <c r="AF71">
        <f>'BFPaT-fueltax-biogas'!AE9</f>
        <v>0</v>
      </c>
    </row>
    <row r="72" spans="1:35">
      <c r="A72" s="6" t="s">
        <v>25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>
      <c r="A73" t="s">
        <v>18</v>
      </c>
      <c r="B73">
        <f>B$1</f>
        <v>2020</v>
      </c>
      <c r="C73">
        <f t="shared" ref="C73:AF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5">
      <c r="A74" t="s">
        <v>4</v>
      </c>
      <c r="B74" t="e">
        <f>'BFPaT-fueltax-biodies'!#REF!</f>
        <v>#REF!</v>
      </c>
      <c r="C74">
        <f>'BFPaT-fueltax-biodies'!B2</f>
        <v>0</v>
      </c>
      <c r="D74">
        <f>'BFPaT-fueltax-biodies'!C2</f>
        <v>0</v>
      </c>
      <c r="E74">
        <f>'BFPaT-fueltax-biodies'!D2</f>
        <v>0</v>
      </c>
      <c r="F74">
        <f>'BFPaT-fueltax-biodies'!E2</f>
        <v>0</v>
      </c>
      <c r="G74">
        <f>'BFPaT-fueltax-biodies'!F2</f>
        <v>0</v>
      </c>
      <c r="H74">
        <f>'BFPaT-fueltax-biodies'!G2</f>
        <v>0</v>
      </c>
      <c r="I74">
        <f>'BFPaT-fueltax-biodies'!H2</f>
        <v>0</v>
      </c>
      <c r="J74">
        <f>'BFPaT-fueltax-biodies'!I2</f>
        <v>0</v>
      </c>
      <c r="K74">
        <f>'BFPaT-fueltax-biodies'!J2</f>
        <v>0</v>
      </c>
      <c r="L74">
        <f>'BFPaT-fueltax-biodies'!K2</f>
        <v>0</v>
      </c>
      <c r="M74">
        <f>'BFPaT-fueltax-biodies'!L2</f>
        <v>0</v>
      </c>
      <c r="N74">
        <f>'BFPaT-fueltax-biodies'!M2</f>
        <v>0</v>
      </c>
      <c r="O74">
        <f>'BFPaT-fueltax-biodies'!N2</f>
        <v>0</v>
      </c>
      <c r="P74">
        <f>'BFPaT-fueltax-biodies'!O2</f>
        <v>0</v>
      </c>
      <c r="Q74">
        <f>'BFPaT-fueltax-biodies'!P2</f>
        <v>0</v>
      </c>
      <c r="R74">
        <f>'BFPaT-fueltax-biodies'!Q2</f>
        <v>0</v>
      </c>
      <c r="S74">
        <f>'BFPaT-fueltax-biodies'!R2</f>
        <v>0</v>
      </c>
      <c r="T74">
        <f>'BFPaT-fueltax-biodies'!S2</f>
        <v>0</v>
      </c>
      <c r="U74">
        <f>'BFPaT-fueltax-biodies'!T2</f>
        <v>0</v>
      </c>
      <c r="V74">
        <f>'BFPaT-fueltax-biodies'!U2</f>
        <v>0</v>
      </c>
      <c r="W74">
        <f>'BFPaT-fueltax-biodies'!V2</f>
        <v>0</v>
      </c>
      <c r="X74">
        <f>'BFPaT-fueltax-biodies'!W2</f>
        <v>0</v>
      </c>
      <c r="Y74">
        <f>'BFPaT-fueltax-biodies'!X2</f>
        <v>0</v>
      </c>
      <c r="Z74">
        <f>'BFPaT-fueltax-biodies'!Y2</f>
        <v>0</v>
      </c>
      <c r="AA74">
        <f>'BFPaT-fueltax-biodies'!Z2</f>
        <v>0</v>
      </c>
      <c r="AB74">
        <f>'BFPaT-fueltax-biodies'!AA2</f>
        <v>0</v>
      </c>
      <c r="AC74">
        <f>'BFPaT-fueltax-biodies'!AB2</f>
        <v>0</v>
      </c>
      <c r="AD74">
        <f>'BFPaT-fueltax-biodies'!AC2</f>
        <v>0</v>
      </c>
      <c r="AE74">
        <f>'BFPaT-fueltax-biodies'!AD2</f>
        <v>0</v>
      </c>
      <c r="AF74">
        <f>'BFPaT-fueltax-biodies'!AE2</f>
        <v>0</v>
      </c>
    </row>
    <row r="75" spans="1:35">
      <c r="A75" t="s">
        <v>5</v>
      </c>
      <c r="B75" t="e">
        <f>'BFPaT-fueltax-biodies'!#REF!</f>
        <v>#REF!</v>
      </c>
      <c r="C75">
        <f>'BFPaT-fueltax-biodies'!B3</f>
        <v>0</v>
      </c>
      <c r="D75">
        <f>'BFPaT-fueltax-biodies'!C3</f>
        <v>0</v>
      </c>
      <c r="E75">
        <f>'BFPaT-fueltax-biodies'!D3</f>
        <v>0</v>
      </c>
      <c r="F75">
        <f>'BFPaT-fueltax-biodies'!E3</f>
        <v>0</v>
      </c>
      <c r="G75">
        <f>'BFPaT-fueltax-biodies'!F3</f>
        <v>0</v>
      </c>
      <c r="H75">
        <f>'BFPaT-fueltax-biodies'!G3</f>
        <v>0</v>
      </c>
      <c r="I75">
        <f>'BFPaT-fueltax-biodies'!H3</f>
        <v>0</v>
      </c>
      <c r="J75">
        <f>'BFPaT-fueltax-biodies'!I3</f>
        <v>0</v>
      </c>
      <c r="K75">
        <f>'BFPaT-fueltax-biodies'!J3</f>
        <v>0</v>
      </c>
      <c r="L75">
        <f>'BFPaT-fueltax-biodies'!K3</f>
        <v>0</v>
      </c>
      <c r="M75">
        <f>'BFPaT-fueltax-biodies'!L3</f>
        <v>0</v>
      </c>
      <c r="N75">
        <f>'BFPaT-fueltax-biodies'!M3</f>
        <v>0</v>
      </c>
      <c r="O75">
        <f>'BFPaT-fueltax-biodies'!N3</f>
        <v>0</v>
      </c>
      <c r="P75">
        <f>'BFPaT-fueltax-biodies'!O3</f>
        <v>0</v>
      </c>
      <c r="Q75">
        <f>'BFPaT-fueltax-biodies'!P3</f>
        <v>0</v>
      </c>
      <c r="R75">
        <f>'BFPaT-fueltax-biodies'!Q3</f>
        <v>0</v>
      </c>
      <c r="S75">
        <f>'BFPaT-fueltax-biodies'!R3</f>
        <v>0</v>
      </c>
      <c r="T75">
        <f>'BFPaT-fueltax-biodies'!S3</f>
        <v>0</v>
      </c>
      <c r="U75">
        <f>'BFPaT-fueltax-biodies'!T3</f>
        <v>0</v>
      </c>
      <c r="V75">
        <f>'BFPaT-fueltax-biodies'!U3</f>
        <v>0</v>
      </c>
      <c r="W75">
        <f>'BFPaT-fueltax-biodies'!V3</f>
        <v>0</v>
      </c>
      <c r="X75">
        <f>'BFPaT-fueltax-biodies'!W3</f>
        <v>0</v>
      </c>
      <c r="Y75">
        <f>'BFPaT-fueltax-biodies'!X3</f>
        <v>0</v>
      </c>
      <c r="Z75">
        <f>'BFPaT-fueltax-biodies'!Y3</f>
        <v>0</v>
      </c>
      <c r="AA75">
        <f>'BFPaT-fueltax-biodies'!Z3</f>
        <v>0</v>
      </c>
      <c r="AB75">
        <f>'BFPaT-fueltax-biodies'!AA3</f>
        <v>0</v>
      </c>
      <c r="AC75">
        <f>'BFPaT-fueltax-biodies'!AB3</f>
        <v>0</v>
      </c>
      <c r="AD75">
        <f>'BFPaT-fueltax-biodies'!AC3</f>
        <v>0</v>
      </c>
      <c r="AE75">
        <f>'BFPaT-fueltax-biodies'!AD3</f>
        <v>0</v>
      </c>
      <c r="AF75">
        <f>'BFPaT-fueltax-biodies'!AE3</f>
        <v>0</v>
      </c>
    </row>
    <row r="76" spans="1:35">
      <c r="A76" t="s">
        <v>6</v>
      </c>
      <c r="B76" t="e">
        <f>'BFPaT-fueltax-biodies'!#REF!</f>
        <v>#REF!</v>
      </c>
      <c r="C76">
        <f>'BFPaT-fueltax-biodies'!B4</f>
        <v>0</v>
      </c>
      <c r="D76">
        <f>'BFPaT-fueltax-biodies'!C4</f>
        <v>0</v>
      </c>
      <c r="E76">
        <f>'BFPaT-fueltax-biodies'!D4</f>
        <v>0</v>
      </c>
      <c r="F76">
        <f>'BFPaT-fueltax-biodies'!E4</f>
        <v>0</v>
      </c>
      <c r="G76">
        <f>'BFPaT-fueltax-biodies'!F4</f>
        <v>0</v>
      </c>
      <c r="H76">
        <f>'BFPaT-fueltax-biodies'!G4</f>
        <v>0</v>
      </c>
      <c r="I76">
        <f>'BFPaT-fueltax-biodies'!H4</f>
        <v>0</v>
      </c>
      <c r="J76">
        <f>'BFPaT-fueltax-biodies'!I4</f>
        <v>0</v>
      </c>
      <c r="K76">
        <f>'BFPaT-fueltax-biodies'!J4</f>
        <v>0</v>
      </c>
      <c r="L76">
        <f>'BFPaT-fueltax-biodies'!K4</f>
        <v>0</v>
      </c>
      <c r="M76">
        <f>'BFPaT-fueltax-biodies'!L4</f>
        <v>0</v>
      </c>
      <c r="N76">
        <f>'BFPaT-fueltax-biodies'!M4</f>
        <v>0</v>
      </c>
      <c r="O76">
        <f>'BFPaT-fueltax-biodies'!N4</f>
        <v>0</v>
      </c>
      <c r="P76">
        <f>'BFPaT-fueltax-biodies'!O4</f>
        <v>0</v>
      </c>
      <c r="Q76">
        <f>'BFPaT-fueltax-biodies'!P4</f>
        <v>0</v>
      </c>
      <c r="R76">
        <f>'BFPaT-fueltax-biodies'!Q4</f>
        <v>0</v>
      </c>
      <c r="S76">
        <f>'BFPaT-fueltax-biodies'!R4</f>
        <v>0</v>
      </c>
      <c r="T76">
        <f>'BFPaT-fueltax-biodies'!S4</f>
        <v>0</v>
      </c>
      <c r="U76">
        <f>'BFPaT-fueltax-biodies'!T4</f>
        <v>0</v>
      </c>
      <c r="V76">
        <f>'BFPaT-fueltax-biodies'!U4</f>
        <v>0</v>
      </c>
      <c r="W76">
        <f>'BFPaT-fueltax-biodies'!V4</f>
        <v>0</v>
      </c>
      <c r="X76">
        <f>'BFPaT-fueltax-biodies'!W4</f>
        <v>0</v>
      </c>
      <c r="Y76">
        <f>'BFPaT-fueltax-biodies'!X4</f>
        <v>0</v>
      </c>
      <c r="Z76">
        <f>'BFPaT-fueltax-biodies'!Y4</f>
        <v>0</v>
      </c>
      <c r="AA76">
        <f>'BFPaT-fueltax-biodies'!Z4</f>
        <v>0</v>
      </c>
      <c r="AB76">
        <f>'BFPaT-fueltax-biodies'!AA4</f>
        <v>0</v>
      </c>
      <c r="AC76">
        <f>'BFPaT-fueltax-biodies'!AB4</f>
        <v>0</v>
      </c>
      <c r="AD76">
        <f>'BFPaT-fueltax-biodies'!AC4</f>
        <v>0</v>
      </c>
      <c r="AE76">
        <f>'BFPaT-fueltax-biodies'!AD4</f>
        <v>0</v>
      </c>
      <c r="AF76">
        <f>'BFPaT-fueltax-biodies'!AE4</f>
        <v>0</v>
      </c>
    </row>
    <row r="77" spans="1:35">
      <c r="A77" t="s">
        <v>7</v>
      </c>
      <c r="B77" t="e">
        <f>'BFPaT-fueltax-biodies'!#REF!</f>
        <v>#REF!</v>
      </c>
      <c r="C77">
        <f>'BFPaT-fueltax-biodies'!B5</f>
        <v>0</v>
      </c>
      <c r="D77">
        <f>'BFPaT-fueltax-biodies'!C5</f>
        <v>0</v>
      </c>
      <c r="E77">
        <f>'BFPaT-fueltax-biodies'!D5</f>
        <v>0</v>
      </c>
      <c r="F77">
        <f>'BFPaT-fueltax-biodies'!E5</f>
        <v>0</v>
      </c>
      <c r="G77">
        <f>'BFPaT-fueltax-biodies'!F5</f>
        <v>0</v>
      </c>
      <c r="H77">
        <f>'BFPaT-fueltax-biodies'!G5</f>
        <v>0</v>
      </c>
      <c r="I77">
        <f>'BFPaT-fueltax-biodies'!H5</f>
        <v>0</v>
      </c>
      <c r="J77">
        <f>'BFPaT-fueltax-biodies'!I5</f>
        <v>0</v>
      </c>
      <c r="K77">
        <f>'BFPaT-fueltax-biodies'!J5</f>
        <v>0</v>
      </c>
      <c r="L77">
        <f>'BFPaT-fueltax-biodies'!K5</f>
        <v>0</v>
      </c>
      <c r="M77">
        <f>'BFPaT-fueltax-biodies'!L5</f>
        <v>0</v>
      </c>
      <c r="N77">
        <f>'BFPaT-fueltax-biodies'!M5</f>
        <v>0</v>
      </c>
      <c r="O77">
        <f>'BFPaT-fueltax-biodies'!N5</f>
        <v>0</v>
      </c>
      <c r="P77">
        <f>'BFPaT-fueltax-biodies'!O5</f>
        <v>0</v>
      </c>
      <c r="Q77">
        <f>'BFPaT-fueltax-biodies'!P5</f>
        <v>0</v>
      </c>
      <c r="R77">
        <f>'BFPaT-fueltax-biodies'!Q5</f>
        <v>0</v>
      </c>
      <c r="S77">
        <f>'BFPaT-fueltax-biodies'!R5</f>
        <v>0</v>
      </c>
      <c r="T77">
        <f>'BFPaT-fueltax-biodies'!S5</f>
        <v>0</v>
      </c>
      <c r="U77">
        <f>'BFPaT-fueltax-biodies'!T5</f>
        <v>0</v>
      </c>
      <c r="V77">
        <f>'BFPaT-fueltax-biodies'!U5</f>
        <v>0</v>
      </c>
      <c r="W77">
        <f>'BFPaT-fueltax-biodies'!V5</f>
        <v>0</v>
      </c>
      <c r="X77">
        <f>'BFPaT-fueltax-biodies'!W5</f>
        <v>0</v>
      </c>
      <c r="Y77">
        <f>'BFPaT-fueltax-biodies'!X5</f>
        <v>0</v>
      </c>
      <c r="Z77">
        <f>'BFPaT-fueltax-biodies'!Y5</f>
        <v>0</v>
      </c>
      <c r="AA77">
        <f>'BFPaT-fueltax-biodies'!Z5</f>
        <v>0</v>
      </c>
      <c r="AB77">
        <f>'BFPaT-fueltax-biodies'!AA5</f>
        <v>0</v>
      </c>
      <c r="AC77">
        <f>'BFPaT-fueltax-biodies'!AB5</f>
        <v>0</v>
      </c>
      <c r="AD77">
        <f>'BFPaT-fueltax-biodies'!AC5</f>
        <v>0</v>
      </c>
      <c r="AE77">
        <f>'BFPaT-fueltax-biodies'!AD5</f>
        <v>0</v>
      </c>
      <c r="AF77">
        <f>'BFPaT-fueltax-biodies'!AE5</f>
        <v>0</v>
      </c>
    </row>
    <row r="78" spans="1:35">
      <c r="A78" t="s">
        <v>8</v>
      </c>
      <c r="B78" t="e">
        <f>'BFPaT-fueltax-biodies'!#REF!</f>
        <v>#REF!</v>
      </c>
      <c r="C78">
        <f>'BFPaT-fueltax-biodies'!B6</f>
        <v>0</v>
      </c>
      <c r="D78">
        <f>'BFPaT-fueltax-biodies'!C6</f>
        <v>0</v>
      </c>
      <c r="E78">
        <f>'BFPaT-fueltax-biodies'!D6</f>
        <v>0</v>
      </c>
      <c r="F78">
        <f>'BFPaT-fueltax-biodies'!E6</f>
        <v>0</v>
      </c>
      <c r="G78">
        <f>'BFPaT-fueltax-biodies'!F6</f>
        <v>0</v>
      </c>
      <c r="H78">
        <f>'BFPaT-fueltax-biodies'!G6</f>
        <v>0</v>
      </c>
      <c r="I78">
        <f>'BFPaT-fueltax-biodies'!H6</f>
        <v>0</v>
      </c>
      <c r="J78">
        <f>'BFPaT-fueltax-biodies'!I6</f>
        <v>0</v>
      </c>
      <c r="K78">
        <f>'BFPaT-fueltax-biodies'!J6</f>
        <v>0</v>
      </c>
      <c r="L78">
        <f>'BFPaT-fueltax-biodies'!K6</f>
        <v>0</v>
      </c>
      <c r="M78">
        <f>'BFPaT-fueltax-biodies'!L6</f>
        <v>0</v>
      </c>
      <c r="N78">
        <f>'BFPaT-fueltax-biodies'!M6</f>
        <v>0</v>
      </c>
      <c r="O78">
        <f>'BFPaT-fueltax-biodies'!N6</f>
        <v>0</v>
      </c>
      <c r="P78">
        <f>'BFPaT-fueltax-biodies'!O6</f>
        <v>0</v>
      </c>
      <c r="Q78">
        <f>'BFPaT-fueltax-biodies'!P6</f>
        <v>0</v>
      </c>
      <c r="R78">
        <f>'BFPaT-fueltax-biodies'!Q6</f>
        <v>0</v>
      </c>
      <c r="S78">
        <f>'BFPaT-fueltax-biodies'!R6</f>
        <v>0</v>
      </c>
      <c r="T78">
        <f>'BFPaT-fueltax-biodies'!S6</f>
        <v>0</v>
      </c>
      <c r="U78">
        <f>'BFPaT-fueltax-biodies'!T6</f>
        <v>0</v>
      </c>
      <c r="V78">
        <f>'BFPaT-fueltax-biodies'!U6</f>
        <v>0</v>
      </c>
      <c r="W78">
        <f>'BFPaT-fueltax-biodies'!V6</f>
        <v>0</v>
      </c>
      <c r="X78">
        <f>'BFPaT-fueltax-biodies'!W6</f>
        <v>0</v>
      </c>
      <c r="Y78">
        <f>'BFPaT-fueltax-biodies'!X6</f>
        <v>0</v>
      </c>
      <c r="Z78">
        <f>'BFPaT-fueltax-biodies'!Y6</f>
        <v>0</v>
      </c>
      <c r="AA78">
        <f>'BFPaT-fueltax-biodies'!Z6</f>
        <v>0</v>
      </c>
      <c r="AB78">
        <f>'BFPaT-fueltax-biodies'!AA6</f>
        <v>0</v>
      </c>
      <c r="AC78">
        <f>'BFPaT-fueltax-biodies'!AB6</f>
        <v>0</v>
      </c>
      <c r="AD78">
        <f>'BFPaT-fueltax-biodies'!AC6</f>
        <v>0</v>
      </c>
      <c r="AE78">
        <f>'BFPaT-fueltax-biodies'!AD6</f>
        <v>0</v>
      </c>
      <c r="AF78">
        <f>'BFPaT-fueltax-biodies'!AE6</f>
        <v>0</v>
      </c>
    </row>
    <row r="79" spans="1:35">
      <c r="A79" t="s">
        <v>9</v>
      </c>
      <c r="B79" t="e">
        <f>'BFPaT-fueltax-biodies'!#REF!</f>
        <v>#REF!</v>
      </c>
      <c r="C79">
        <f>'BFPaT-fueltax-biodies'!B7</f>
        <v>0</v>
      </c>
      <c r="D79">
        <f>'BFPaT-fueltax-biodies'!C7</f>
        <v>0</v>
      </c>
      <c r="E79">
        <f>'BFPaT-fueltax-biodies'!D7</f>
        <v>0</v>
      </c>
      <c r="F79">
        <f>'BFPaT-fueltax-biodies'!E7</f>
        <v>0</v>
      </c>
      <c r="G79">
        <f>'BFPaT-fueltax-biodies'!F7</f>
        <v>0</v>
      </c>
      <c r="H79">
        <f>'BFPaT-fueltax-biodies'!G7</f>
        <v>0</v>
      </c>
      <c r="I79">
        <f>'BFPaT-fueltax-biodies'!H7</f>
        <v>0</v>
      </c>
      <c r="J79">
        <f>'BFPaT-fueltax-biodies'!I7</f>
        <v>0</v>
      </c>
      <c r="K79">
        <f>'BFPaT-fueltax-biodies'!J7</f>
        <v>0</v>
      </c>
      <c r="L79">
        <f>'BFPaT-fueltax-biodies'!K7</f>
        <v>0</v>
      </c>
      <c r="M79">
        <f>'BFPaT-fueltax-biodies'!L7</f>
        <v>0</v>
      </c>
      <c r="N79">
        <f>'BFPaT-fueltax-biodies'!M7</f>
        <v>0</v>
      </c>
      <c r="O79">
        <f>'BFPaT-fueltax-biodies'!N7</f>
        <v>0</v>
      </c>
      <c r="P79">
        <f>'BFPaT-fueltax-biodies'!O7</f>
        <v>0</v>
      </c>
      <c r="Q79">
        <f>'BFPaT-fueltax-biodies'!P7</f>
        <v>0</v>
      </c>
      <c r="R79">
        <f>'BFPaT-fueltax-biodies'!Q7</f>
        <v>0</v>
      </c>
      <c r="S79">
        <f>'BFPaT-fueltax-biodies'!R7</f>
        <v>0</v>
      </c>
      <c r="T79">
        <f>'BFPaT-fueltax-biodies'!S7</f>
        <v>0</v>
      </c>
      <c r="U79">
        <f>'BFPaT-fueltax-biodies'!T7</f>
        <v>0</v>
      </c>
      <c r="V79">
        <f>'BFPaT-fueltax-biodies'!U7</f>
        <v>0</v>
      </c>
      <c r="W79">
        <f>'BFPaT-fueltax-biodies'!V7</f>
        <v>0</v>
      </c>
      <c r="X79">
        <f>'BFPaT-fueltax-biodies'!W7</f>
        <v>0</v>
      </c>
      <c r="Y79">
        <f>'BFPaT-fueltax-biodies'!X7</f>
        <v>0</v>
      </c>
      <c r="Z79">
        <f>'BFPaT-fueltax-biodies'!Y7</f>
        <v>0</v>
      </c>
      <c r="AA79">
        <f>'BFPaT-fueltax-biodies'!Z7</f>
        <v>0</v>
      </c>
      <c r="AB79">
        <f>'BFPaT-fueltax-biodies'!AA7</f>
        <v>0</v>
      </c>
      <c r="AC79">
        <f>'BFPaT-fueltax-biodies'!AB7</f>
        <v>0</v>
      </c>
      <c r="AD79">
        <f>'BFPaT-fueltax-biodies'!AC7</f>
        <v>0</v>
      </c>
      <c r="AE79">
        <f>'BFPaT-fueltax-biodies'!AD7</f>
        <v>0</v>
      </c>
      <c r="AF79">
        <f>'BFPaT-fueltax-biodies'!AE7</f>
        <v>0</v>
      </c>
    </row>
    <row r="80" spans="1:35">
      <c r="A80" t="s">
        <v>10</v>
      </c>
      <c r="B80" t="e">
        <f>'BFPaT-fueltax-biodies'!#REF!</f>
        <v>#REF!</v>
      </c>
      <c r="C80">
        <f>'BFPaT-fueltax-biodies'!B8</f>
        <v>0</v>
      </c>
      <c r="D80">
        <f>'BFPaT-fueltax-biodies'!C8</f>
        <v>0</v>
      </c>
      <c r="E80">
        <f>'BFPaT-fueltax-biodies'!D8</f>
        <v>0</v>
      </c>
      <c r="F80">
        <f>'BFPaT-fueltax-biodies'!E8</f>
        <v>0</v>
      </c>
      <c r="G80">
        <f>'BFPaT-fueltax-biodies'!F8</f>
        <v>0</v>
      </c>
      <c r="H80">
        <f>'BFPaT-fueltax-biodies'!G8</f>
        <v>0</v>
      </c>
      <c r="I80">
        <f>'BFPaT-fueltax-biodies'!H8</f>
        <v>0</v>
      </c>
      <c r="J80">
        <f>'BFPaT-fueltax-biodies'!I8</f>
        <v>0</v>
      </c>
      <c r="K80">
        <f>'BFPaT-fueltax-biodies'!J8</f>
        <v>0</v>
      </c>
      <c r="L80">
        <f>'BFPaT-fueltax-biodies'!K8</f>
        <v>0</v>
      </c>
      <c r="M80">
        <f>'BFPaT-fueltax-biodies'!L8</f>
        <v>0</v>
      </c>
      <c r="N80">
        <f>'BFPaT-fueltax-biodies'!M8</f>
        <v>0</v>
      </c>
      <c r="O80">
        <f>'BFPaT-fueltax-biodies'!N8</f>
        <v>0</v>
      </c>
      <c r="P80">
        <f>'BFPaT-fueltax-biodies'!O8</f>
        <v>0</v>
      </c>
      <c r="Q80">
        <f>'BFPaT-fueltax-biodies'!P8</f>
        <v>0</v>
      </c>
      <c r="R80">
        <f>'BFPaT-fueltax-biodies'!Q8</f>
        <v>0</v>
      </c>
      <c r="S80">
        <f>'BFPaT-fueltax-biodies'!R8</f>
        <v>0</v>
      </c>
      <c r="T80">
        <f>'BFPaT-fueltax-biodies'!S8</f>
        <v>0</v>
      </c>
      <c r="U80">
        <f>'BFPaT-fueltax-biodies'!T8</f>
        <v>0</v>
      </c>
      <c r="V80">
        <f>'BFPaT-fueltax-biodies'!U8</f>
        <v>0</v>
      </c>
      <c r="W80">
        <f>'BFPaT-fueltax-biodies'!V8</f>
        <v>0</v>
      </c>
      <c r="X80">
        <f>'BFPaT-fueltax-biodies'!W8</f>
        <v>0</v>
      </c>
      <c r="Y80">
        <f>'BFPaT-fueltax-biodies'!X8</f>
        <v>0</v>
      </c>
      <c r="Z80">
        <f>'BFPaT-fueltax-biodies'!Y8</f>
        <v>0</v>
      </c>
      <c r="AA80">
        <f>'BFPaT-fueltax-biodies'!Z8</f>
        <v>0</v>
      </c>
      <c r="AB80">
        <f>'BFPaT-fueltax-biodies'!AA8</f>
        <v>0</v>
      </c>
      <c r="AC80">
        <f>'BFPaT-fueltax-biodies'!AB8</f>
        <v>0</v>
      </c>
      <c r="AD80">
        <f>'BFPaT-fueltax-biodies'!AC8</f>
        <v>0</v>
      </c>
      <c r="AE80">
        <f>'BFPaT-fueltax-biodies'!AD8</f>
        <v>0</v>
      </c>
      <c r="AF80">
        <f>'BFPaT-fueltax-biodies'!AE8</f>
        <v>0</v>
      </c>
    </row>
    <row r="81" spans="1:35">
      <c r="A81" t="s">
        <v>11</v>
      </c>
      <c r="B81" t="e">
        <f>'BFPaT-fueltax-biodies'!#REF!</f>
        <v>#REF!</v>
      </c>
      <c r="C81">
        <f>'BFPaT-fueltax-biodies'!B9</f>
        <v>0</v>
      </c>
      <c r="D81">
        <f>'BFPaT-fueltax-biodies'!C9</f>
        <v>0</v>
      </c>
      <c r="E81">
        <f>'BFPaT-fueltax-biodies'!D9</f>
        <v>0</v>
      </c>
      <c r="F81">
        <f>'BFPaT-fueltax-biodies'!E9</f>
        <v>0</v>
      </c>
      <c r="G81">
        <f>'BFPaT-fueltax-biodies'!F9</f>
        <v>0</v>
      </c>
      <c r="H81">
        <f>'BFPaT-fueltax-biodies'!G9</f>
        <v>0</v>
      </c>
      <c r="I81">
        <f>'BFPaT-fueltax-biodies'!H9</f>
        <v>0</v>
      </c>
      <c r="J81">
        <f>'BFPaT-fueltax-biodies'!I9</f>
        <v>0</v>
      </c>
      <c r="K81">
        <f>'BFPaT-fueltax-biodies'!J9</f>
        <v>0</v>
      </c>
      <c r="L81">
        <f>'BFPaT-fueltax-biodies'!K9</f>
        <v>0</v>
      </c>
      <c r="M81">
        <f>'BFPaT-fueltax-biodies'!L9</f>
        <v>0</v>
      </c>
      <c r="N81">
        <f>'BFPaT-fueltax-biodies'!M9</f>
        <v>0</v>
      </c>
      <c r="O81">
        <f>'BFPaT-fueltax-biodies'!N9</f>
        <v>0</v>
      </c>
      <c r="P81">
        <f>'BFPaT-fueltax-biodies'!O9</f>
        <v>0</v>
      </c>
      <c r="Q81">
        <f>'BFPaT-fueltax-biodies'!P9</f>
        <v>0</v>
      </c>
      <c r="R81">
        <f>'BFPaT-fueltax-biodies'!Q9</f>
        <v>0</v>
      </c>
      <c r="S81">
        <f>'BFPaT-fueltax-biodies'!R9</f>
        <v>0</v>
      </c>
      <c r="T81">
        <f>'BFPaT-fueltax-biodies'!S9</f>
        <v>0</v>
      </c>
      <c r="U81">
        <f>'BFPaT-fueltax-biodies'!T9</f>
        <v>0</v>
      </c>
      <c r="V81">
        <f>'BFPaT-fueltax-biodies'!U9</f>
        <v>0</v>
      </c>
      <c r="W81">
        <f>'BFPaT-fueltax-biodies'!V9</f>
        <v>0</v>
      </c>
      <c r="X81">
        <f>'BFPaT-fueltax-biodies'!W9</f>
        <v>0</v>
      </c>
      <c r="Y81">
        <f>'BFPaT-fueltax-biodies'!X9</f>
        <v>0</v>
      </c>
      <c r="Z81">
        <f>'BFPaT-fueltax-biodies'!Y9</f>
        <v>0</v>
      </c>
      <c r="AA81">
        <f>'BFPaT-fueltax-biodies'!Z9</f>
        <v>0</v>
      </c>
      <c r="AB81">
        <f>'BFPaT-fueltax-biodies'!AA9</f>
        <v>0</v>
      </c>
      <c r="AC81">
        <f>'BFPaT-fueltax-biodies'!AB9</f>
        <v>0</v>
      </c>
      <c r="AD81">
        <f>'BFPaT-fueltax-biodies'!AC9</f>
        <v>0</v>
      </c>
      <c r="AE81">
        <f>'BFPaT-fueltax-biodies'!AD9</f>
        <v>0</v>
      </c>
      <c r="AF81">
        <f>'BFPaT-fueltax-biodies'!AE9</f>
        <v>0</v>
      </c>
    </row>
    <row r="82" spans="1:35">
      <c r="A82" s="6" t="s">
        <v>13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>
      <c r="A83" t="s">
        <v>18</v>
      </c>
      <c r="B83">
        <f>B$1</f>
        <v>2020</v>
      </c>
      <c r="C83">
        <f t="shared" ref="C83:AF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5">
      <c r="A84" t="s">
        <v>4</v>
      </c>
      <c r="B84" t="e">
        <f>'BFPaT-fueltax-jetkerosene'!#REF!</f>
        <v>#REF!</v>
      </c>
      <c r="C84">
        <f>'BFPaT-fueltax-jetkerosene'!B2</f>
        <v>0</v>
      </c>
      <c r="D84">
        <f>'BFPaT-fueltax-jetkerosene'!C2</f>
        <v>0</v>
      </c>
      <c r="E84">
        <f>'BFPaT-fueltax-jetkerosene'!D2</f>
        <v>0</v>
      </c>
      <c r="F84">
        <f>'BFPaT-fueltax-jetkerosene'!E2</f>
        <v>0</v>
      </c>
      <c r="G84">
        <f>'BFPaT-fueltax-jetkerosene'!F2</f>
        <v>0</v>
      </c>
      <c r="H84">
        <f>'BFPaT-fueltax-jetkerosene'!G2</f>
        <v>0</v>
      </c>
      <c r="I84">
        <f>'BFPaT-fueltax-jetkerosene'!H2</f>
        <v>0</v>
      </c>
      <c r="J84">
        <f>'BFPaT-fueltax-jetkerosene'!I2</f>
        <v>0</v>
      </c>
      <c r="K84">
        <f>'BFPaT-fueltax-jetkerosene'!J2</f>
        <v>0</v>
      </c>
      <c r="L84">
        <f>'BFPaT-fueltax-jetkerosene'!K2</f>
        <v>0</v>
      </c>
      <c r="M84">
        <f>'BFPaT-fueltax-jetkerosene'!L2</f>
        <v>0</v>
      </c>
      <c r="N84">
        <f>'BFPaT-fueltax-jetkerosene'!M2</f>
        <v>0</v>
      </c>
      <c r="O84">
        <f>'BFPaT-fueltax-jetkerosene'!N2</f>
        <v>0</v>
      </c>
      <c r="P84">
        <f>'BFPaT-fueltax-jetkerosene'!O2</f>
        <v>0</v>
      </c>
      <c r="Q84">
        <f>'BFPaT-fueltax-jetkerosene'!P2</f>
        <v>0</v>
      </c>
      <c r="R84">
        <f>'BFPaT-fueltax-jetkerosene'!Q2</f>
        <v>0</v>
      </c>
      <c r="S84">
        <f>'BFPaT-fueltax-jetkerosene'!R2</f>
        <v>0</v>
      </c>
      <c r="T84">
        <f>'BFPaT-fueltax-jetkerosene'!S2</f>
        <v>0</v>
      </c>
      <c r="U84">
        <f>'BFPaT-fueltax-jetkerosene'!T2</f>
        <v>0</v>
      </c>
      <c r="V84">
        <f>'BFPaT-fueltax-jetkerosene'!U2</f>
        <v>0</v>
      </c>
      <c r="W84">
        <f>'BFPaT-fueltax-jetkerosene'!V2</f>
        <v>0</v>
      </c>
      <c r="X84">
        <f>'BFPaT-fueltax-jetkerosene'!W2</f>
        <v>0</v>
      </c>
      <c r="Y84">
        <f>'BFPaT-fueltax-jetkerosene'!X2</f>
        <v>0</v>
      </c>
      <c r="Z84">
        <f>'BFPaT-fueltax-jetkerosene'!Y2</f>
        <v>0</v>
      </c>
      <c r="AA84">
        <f>'BFPaT-fueltax-jetkerosene'!Z2</f>
        <v>0</v>
      </c>
      <c r="AB84">
        <f>'BFPaT-fueltax-jetkerosene'!AA2</f>
        <v>0</v>
      </c>
      <c r="AC84">
        <f>'BFPaT-fueltax-jetkerosene'!AB2</f>
        <v>0</v>
      </c>
      <c r="AD84">
        <f>'BFPaT-fueltax-jetkerosene'!AC2</f>
        <v>0</v>
      </c>
      <c r="AE84">
        <f>'BFPaT-fueltax-jetkerosene'!AD2</f>
        <v>0</v>
      </c>
      <c r="AF84">
        <f>'BFPaT-fueltax-jetkerosene'!AE2</f>
        <v>0</v>
      </c>
    </row>
    <row r="85" spans="1:35">
      <c r="A85" t="s">
        <v>5</v>
      </c>
      <c r="B85" t="e">
        <f>'BFPaT-fueltax-jetkerosene'!#REF!</f>
        <v>#REF!</v>
      </c>
      <c r="C85">
        <f>'BFPaT-fueltax-jetkerosene'!B3</f>
        <v>0</v>
      </c>
      <c r="D85">
        <f>'BFPaT-fueltax-jetkerosene'!C3</f>
        <v>0</v>
      </c>
      <c r="E85">
        <f>'BFPaT-fueltax-jetkerosene'!D3</f>
        <v>0</v>
      </c>
      <c r="F85">
        <f>'BFPaT-fueltax-jetkerosene'!E3</f>
        <v>0</v>
      </c>
      <c r="G85">
        <f>'BFPaT-fueltax-jetkerosene'!F3</f>
        <v>0</v>
      </c>
      <c r="H85">
        <f>'BFPaT-fueltax-jetkerosene'!G3</f>
        <v>0</v>
      </c>
      <c r="I85">
        <f>'BFPaT-fueltax-jetkerosene'!H3</f>
        <v>0</v>
      </c>
      <c r="J85">
        <f>'BFPaT-fueltax-jetkerosene'!I3</f>
        <v>0</v>
      </c>
      <c r="K85">
        <f>'BFPaT-fueltax-jetkerosene'!J3</f>
        <v>0</v>
      </c>
      <c r="L85">
        <f>'BFPaT-fueltax-jetkerosene'!K3</f>
        <v>0</v>
      </c>
      <c r="M85">
        <f>'BFPaT-fueltax-jetkerosene'!L3</f>
        <v>0</v>
      </c>
      <c r="N85">
        <f>'BFPaT-fueltax-jetkerosene'!M3</f>
        <v>0</v>
      </c>
      <c r="O85">
        <f>'BFPaT-fueltax-jetkerosene'!N3</f>
        <v>0</v>
      </c>
      <c r="P85">
        <f>'BFPaT-fueltax-jetkerosene'!O3</f>
        <v>0</v>
      </c>
      <c r="Q85">
        <f>'BFPaT-fueltax-jetkerosene'!P3</f>
        <v>0</v>
      </c>
      <c r="R85">
        <f>'BFPaT-fueltax-jetkerosene'!Q3</f>
        <v>0</v>
      </c>
      <c r="S85">
        <f>'BFPaT-fueltax-jetkerosene'!R3</f>
        <v>0</v>
      </c>
      <c r="T85">
        <f>'BFPaT-fueltax-jetkerosene'!S3</f>
        <v>0</v>
      </c>
      <c r="U85">
        <f>'BFPaT-fueltax-jetkerosene'!T3</f>
        <v>0</v>
      </c>
      <c r="V85">
        <f>'BFPaT-fueltax-jetkerosene'!U3</f>
        <v>0</v>
      </c>
      <c r="W85">
        <f>'BFPaT-fueltax-jetkerosene'!V3</f>
        <v>0</v>
      </c>
      <c r="X85">
        <f>'BFPaT-fueltax-jetkerosene'!W3</f>
        <v>0</v>
      </c>
      <c r="Y85">
        <f>'BFPaT-fueltax-jetkerosene'!X3</f>
        <v>0</v>
      </c>
      <c r="Z85">
        <f>'BFPaT-fueltax-jetkerosene'!Y3</f>
        <v>0</v>
      </c>
      <c r="AA85">
        <f>'BFPaT-fueltax-jetkerosene'!Z3</f>
        <v>0</v>
      </c>
      <c r="AB85">
        <f>'BFPaT-fueltax-jetkerosene'!AA3</f>
        <v>0</v>
      </c>
      <c r="AC85">
        <f>'BFPaT-fueltax-jetkerosene'!AB3</f>
        <v>0</v>
      </c>
      <c r="AD85">
        <f>'BFPaT-fueltax-jetkerosene'!AC3</f>
        <v>0</v>
      </c>
      <c r="AE85">
        <f>'BFPaT-fueltax-jetkerosene'!AD3</f>
        <v>0</v>
      </c>
      <c r="AF85">
        <f>'BFPaT-fueltax-jetkerosene'!AE3</f>
        <v>0</v>
      </c>
    </row>
    <row r="86" spans="1:35">
      <c r="A86" t="s">
        <v>6</v>
      </c>
      <c r="B86" t="e">
        <f>'BFPaT-fueltax-jetkerosene'!#REF!</f>
        <v>#REF!</v>
      </c>
      <c r="C86">
        <f>'BFPaT-fueltax-jetkerosene'!B4</f>
        <v>2.0831421819063575E-6</v>
      </c>
      <c r="D86">
        <f>'BFPaT-fueltax-jetkerosene'!C4</f>
        <v>2.0831421819063575E-6</v>
      </c>
      <c r="E86">
        <f>'BFPaT-fueltax-jetkerosene'!D4</f>
        <v>2.0831421819063575E-6</v>
      </c>
      <c r="F86">
        <f>'BFPaT-fueltax-jetkerosene'!E4</f>
        <v>2.0831421819063575E-6</v>
      </c>
      <c r="G86">
        <f>'BFPaT-fueltax-jetkerosene'!F4</f>
        <v>2.0831421819063575E-6</v>
      </c>
      <c r="H86">
        <f>'BFPaT-fueltax-jetkerosene'!G4</f>
        <v>2.0831421819063575E-6</v>
      </c>
      <c r="I86">
        <f>'BFPaT-fueltax-jetkerosene'!H4</f>
        <v>2.0831421819063575E-6</v>
      </c>
      <c r="J86">
        <f>'BFPaT-fueltax-jetkerosene'!I4</f>
        <v>2.0831421819063575E-6</v>
      </c>
      <c r="K86">
        <f>'BFPaT-fueltax-jetkerosene'!J4</f>
        <v>2.0831421819063575E-6</v>
      </c>
      <c r="L86">
        <f>'BFPaT-fueltax-jetkerosene'!K4</f>
        <v>2.0831421819063575E-6</v>
      </c>
      <c r="M86">
        <f>'BFPaT-fueltax-jetkerosene'!L4</f>
        <v>2.0831421819063575E-6</v>
      </c>
      <c r="N86">
        <f>'BFPaT-fueltax-jetkerosene'!M4</f>
        <v>2.0831421819063575E-6</v>
      </c>
      <c r="O86">
        <f>'BFPaT-fueltax-jetkerosene'!N4</f>
        <v>2.0831421819063575E-6</v>
      </c>
      <c r="P86">
        <f>'BFPaT-fueltax-jetkerosene'!O4</f>
        <v>2.0831421819063575E-6</v>
      </c>
      <c r="Q86">
        <f>'BFPaT-fueltax-jetkerosene'!P4</f>
        <v>2.0831421819063575E-6</v>
      </c>
      <c r="R86">
        <f>'BFPaT-fueltax-jetkerosene'!Q4</f>
        <v>2.0831421819063575E-6</v>
      </c>
      <c r="S86">
        <f>'BFPaT-fueltax-jetkerosene'!R4</f>
        <v>2.0831421819063575E-6</v>
      </c>
      <c r="T86">
        <f>'BFPaT-fueltax-jetkerosene'!S4</f>
        <v>2.0831421819063575E-6</v>
      </c>
      <c r="U86">
        <f>'BFPaT-fueltax-jetkerosene'!T4</f>
        <v>2.0831421819063575E-6</v>
      </c>
      <c r="V86">
        <f>'BFPaT-fueltax-jetkerosene'!U4</f>
        <v>2.0831421819063575E-6</v>
      </c>
      <c r="W86">
        <f>'BFPaT-fueltax-jetkerosene'!V4</f>
        <v>2.0831421819063575E-6</v>
      </c>
      <c r="X86">
        <f>'BFPaT-fueltax-jetkerosene'!W4</f>
        <v>2.0831421819063575E-6</v>
      </c>
      <c r="Y86">
        <f>'BFPaT-fueltax-jetkerosene'!X4</f>
        <v>2.0831421819063575E-6</v>
      </c>
      <c r="Z86">
        <f>'BFPaT-fueltax-jetkerosene'!Y4</f>
        <v>2.0831421819063575E-6</v>
      </c>
      <c r="AA86">
        <f>'BFPaT-fueltax-jetkerosene'!Z4</f>
        <v>2.0831421819063575E-6</v>
      </c>
      <c r="AB86">
        <f>'BFPaT-fueltax-jetkerosene'!AA4</f>
        <v>2.0831421819063575E-6</v>
      </c>
      <c r="AC86">
        <f>'BFPaT-fueltax-jetkerosene'!AB4</f>
        <v>2.0831421819063575E-6</v>
      </c>
      <c r="AD86">
        <f>'BFPaT-fueltax-jetkerosene'!AC4</f>
        <v>2.0831421819063575E-6</v>
      </c>
      <c r="AE86">
        <f>'BFPaT-fueltax-jetkerosene'!AD4</f>
        <v>2.0831421819063575E-6</v>
      </c>
      <c r="AF86">
        <f>'BFPaT-fueltax-jetkerosene'!AE4</f>
        <v>2.0831421819063575E-6</v>
      </c>
    </row>
    <row r="87" spans="1:35">
      <c r="A87" t="s">
        <v>7</v>
      </c>
      <c r="B87" t="e">
        <f>'BFPaT-fueltax-jetkerosene'!#REF!</f>
        <v>#REF!</v>
      </c>
      <c r="C87">
        <f>'BFPaT-fueltax-jetkerosene'!B5</f>
        <v>2.0831421819063575E-6</v>
      </c>
      <c r="D87">
        <f>'BFPaT-fueltax-jetkerosene'!C5</f>
        <v>2.0831421819063575E-6</v>
      </c>
      <c r="E87">
        <f>'BFPaT-fueltax-jetkerosene'!D5</f>
        <v>2.0831421819063575E-6</v>
      </c>
      <c r="F87">
        <f>'BFPaT-fueltax-jetkerosene'!E5</f>
        <v>2.0831421819063575E-6</v>
      </c>
      <c r="G87">
        <f>'BFPaT-fueltax-jetkerosene'!F5</f>
        <v>2.0831421819063575E-6</v>
      </c>
      <c r="H87">
        <f>'BFPaT-fueltax-jetkerosene'!G5</f>
        <v>2.0831421819063575E-6</v>
      </c>
      <c r="I87">
        <f>'BFPaT-fueltax-jetkerosene'!H5</f>
        <v>2.0831421819063575E-6</v>
      </c>
      <c r="J87">
        <f>'BFPaT-fueltax-jetkerosene'!I5</f>
        <v>2.0831421819063575E-6</v>
      </c>
      <c r="K87">
        <f>'BFPaT-fueltax-jetkerosene'!J5</f>
        <v>2.0831421819063575E-6</v>
      </c>
      <c r="L87">
        <f>'BFPaT-fueltax-jetkerosene'!K5</f>
        <v>2.0831421819063575E-6</v>
      </c>
      <c r="M87">
        <f>'BFPaT-fueltax-jetkerosene'!L5</f>
        <v>2.0831421819063575E-6</v>
      </c>
      <c r="N87">
        <f>'BFPaT-fueltax-jetkerosene'!M5</f>
        <v>2.0831421819063575E-6</v>
      </c>
      <c r="O87">
        <f>'BFPaT-fueltax-jetkerosene'!N5</f>
        <v>2.0831421819063575E-6</v>
      </c>
      <c r="P87">
        <f>'BFPaT-fueltax-jetkerosene'!O5</f>
        <v>2.0831421819063575E-6</v>
      </c>
      <c r="Q87">
        <f>'BFPaT-fueltax-jetkerosene'!P5</f>
        <v>2.0831421819063575E-6</v>
      </c>
      <c r="R87">
        <f>'BFPaT-fueltax-jetkerosene'!Q5</f>
        <v>2.0831421819063575E-6</v>
      </c>
      <c r="S87">
        <f>'BFPaT-fueltax-jetkerosene'!R5</f>
        <v>2.0831421819063575E-6</v>
      </c>
      <c r="T87">
        <f>'BFPaT-fueltax-jetkerosene'!S5</f>
        <v>2.0831421819063575E-6</v>
      </c>
      <c r="U87">
        <f>'BFPaT-fueltax-jetkerosene'!T5</f>
        <v>2.0831421819063575E-6</v>
      </c>
      <c r="V87">
        <f>'BFPaT-fueltax-jetkerosene'!U5</f>
        <v>2.0831421819063575E-6</v>
      </c>
      <c r="W87">
        <f>'BFPaT-fueltax-jetkerosene'!V5</f>
        <v>2.0831421819063575E-6</v>
      </c>
      <c r="X87">
        <f>'BFPaT-fueltax-jetkerosene'!W5</f>
        <v>2.0831421819063575E-6</v>
      </c>
      <c r="Y87">
        <f>'BFPaT-fueltax-jetkerosene'!X5</f>
        <v>2.0831421819063575E-6</v>
      </c>
      <c r="Z87">
        <f>'BFPaT-fueltax-jetkerosene'!Y5</f>
        <v>2.0831421819063575E-6</v>
      </c>
      <c r="AA87">
        <f>'BFPaT-fueltax-jetkerosene'!Z5</f>
        <v>2.0831421819063575E-6</v>
      </c>
      <c r="AB87">
        <f>'BFPaT-fueltax-jetkerosene'!AA5</f>
        <v>2.0831421819063575E-6</v>
      </c>
      <c r="AC87">
        <f>'BFPaT-fueltax-jetkerosene'!AB5</f>
        <v>2.0831421819063575E-6</v>
      </c>
      <c r="AD87">
        <f>'BFPaT-fueltax-jetkerosene'!AC5</f>
        <v>2.0831421819063575E-6</v>
      </c>
      <c r="AE87">
        <f>'BFPaT-fueltax-jetkerosene'!AD5</f>
        <v>2.0831421819063575E-6</v>
      </c>
      <c r="AF87">
        <f>'BFPaT-fueltax-jetkerosene'!AE5</f>
        <v>2.0831421819063575E-6</v>
      </c>
    </row>
    <row r="88" spans="1:35">
      <c r="A88" t="s">
        <v>8</v>
      </c>
      <c r="B88" t="e">
        <f>'BFPaT-fueltax-jetkerosene'!#REF!</f>
        <v>#REF!</v>
      </c>
      <c r="C88">
        <f>'BFPaT-fueltax-jetkerosene'!B6</f>
        <v>0</v>
      </c>
      <c r="D88">
        <f>'BFPaT-fueltax-jetkerosene'!C6</f>
        <v>0</v>
      </c>
      <c r="E88">
        <f>'BFPaT-fueltax-jetkerosene'!D6</f>
        <v>0</v>
      </c>
      <c r="F88">
        <f>'BFPaT-fueltax-jetkerosene'!E6</f>
        <v>0</v>
      </c>
      <c r="G88">
        <f>'BFPaT-fueltax-jetkerosene'!F6</f>
        <v>0</v>
      </c>
      <c r="H88">
        <f>'BFPaT-fueltax-jetkerosene'!G6</f>
        <v>0</v>
      </c>
      <c r="I88">
        <f>'BFPaT-fueltax-jetkerosene'!H6</f>
        <v>0</v>
      </c>
      <c r="J88">
        <f>'BFPaT-fueltax-jetkerosene'!I6</f>
        <v>0</v>
      </c>
      <c r="K88">
        <f>'BFPaT-fueltax-jetkerosene'!J6</f>
        <v>0</v>
      </c>
      <c r="L88">
        <f>'BFPaT-fueltax-jetkerosene'!K6</f>
        <v>0</v>
      </c>
      <c r="M88">
        <f>'BFPaT-fueltax-jetkerosene'!L6</f>
        <v>0</v>
      </c>
      <c r="N88">
        <f>'BFPaT-fueltax-jetkerosene'!M6</f>
        <v>0</v>
      </c>
      <c r="O88">
        <f>'BFPaT-fueltax-jetkerosene'!N6</f>
        <v>0</v>
      </c>
      <c r="P88">
        <f>'BFPaT-fueltax-jetkerosene'!O6</f>
        <v>0</v>
      </c>
      <c r="Q88">
        <f>'BFPaT-fueltax-jetkerosene'!P6</f>
        <v>0</v>
      </c>
      <c r="R88">
        <f>'BFPaT-fueltax-jetkerosene'!Q6</f>
        <v>0</v>
      </c>
      <c r="S88">
        <f>'BFPaT-fueltax-jetkerosene'!R6</f>
        <v>0</v>
      </c>
      <c r="T88">
        <f>'BFPaT-fueltax-jetkerosene'!S6</f>
        <v>0</v>
      </c>
      <c r="U88">
        <f>'BFPaT-fueltax-jetkerosene'!T6</f>
        <v>0</v>
      </c>
      <c r="V88">
        <f>'BFPaT-fueltax-jetkerosene'!U6</f>
        <v>0</v>
      </c>
      <c r="W88">
        <f>'BFPaT-fueltax-jetkerosene'!V6</f>
        <v>0</v>
      </c>
      <c r="X88">
        <f>'BFPaT-fueltax-jetkerosene'!W6</f>
        <v>0</v>
      </c>
      <c r="Y88">
        <f>'BFPaT-fueltax-jetkerosene'!X6</f>
        <v>0</v>
      </c>
      <c r="Z88">
        <f>'BFPaT-fueltax-jetkerosene'!Y6</f>
        <v>0</v>
      </c>
      <c r="AA88">
        <f>'BFPaT-fueltax-jetkerosene'!Z6</f>
        <v>0</v>
      </c>
      <c r="AB88">
        <f>'BFPaT-fueltax-jetkerosene'!AA6</f>
        <v>0</v>
      </c>
      <c r="AC88">
        <f>'BFPaT-fueltax-jetkerosene'!AB6</f>
        <v>0</v>
      </c>
      <c r="AD88">
        <f>'BFPaT-fueltax-jetkerosene'!AC6</f>
        <v>0</v>
      </c>
      <c r="AE88">
        <f>'BFPaT-fueltax-jetkerosene'!AD6</f>
        <v>0</v>
      </c>
      <c r="AF88">
        <f>'BFPaT-fueltax-jetkerosene'!AE6</f>
        <v>0</v>
      </c>
    </row>
    <row r="89" spans="1:35">
      <c r="A89" t="s">
        <v>9</v>
      </c>
      <c r="B89" t="e">
        <f>'BFPaT-fueltax-jetkerosene'!#REF!</f>
        <v>#REF!</v>
      </c>
      <c r="C89">
        <f>'BFPaT-fueltax-jetkerosene'!B7</f>
        <v>0</v>
      </c>
      <c r="D89">
        <f>'BFPaT-fueltax-jetkerosene'!C7</f>
        <v>0</v>
      </c>
      <c r="E89">
        <f>'BFPaT-fueltax-jetkerosene'!D7</f>
        <v>0</v>
      </c>
      <c r="F89">
        <f>'BFPaT-fueltax-jetkerosene'!E7</f>
        <v>0</v>
      </c>
      <c r="G89">
        <f>'BFPaT-fueltax-jetkerosene'!F7</f>
        <v>0</v>
      </c>
      <c r="H89">
        <f>'BFPaT-fueltax-jetkerosene'!G7</f>
        <v>0</v>
      </c>
      <c r="I89">
        <f>'BFPaT-fueltax-jetkerosene'!H7</f>
        <v>0</v>
      </c>
      <c r="J89">
        <f>'BFPaT-fueltax-jetkerosene'!I7</f>
        <v>0</v>
      </c>
      <c r="K89">
        <f>'BFPaT-fueltax-jetkerosene'!J7</f>
        <v>0</v>
      </c>
      <c r="L89">
        <f>'BFPaT-fueltax-jetkerosene'!K7</f>
        <v>0</v>
      </c>
      <c r="M89">
        <f>'BFPaT-fueltax-jetkerosene'!L7</f>
        <v>0</v>
      </c>
      <c r="N89">
        <f>'BFPaT-fueltax-jetkerosene'!M7</f>
        <v>0</v>
      </c>
      <c r="O89">
        <f>'BFPaT-fueltax-jetkerosene'!N7</f>
        <v>0</v>
      </c>
      <c r="P89">
        <f>'BFPaT-fueltax-jetkerosene'!O7</f>
        <v>0</v>
      </c>
      <c r="Q89">
        <f>'BFPaT-fueltax-jetkerosene'!P7</f>
        <v>0</v>
      </c>
      <c r="R89">
        <f>'BFPaT-fueltax-jetkerosene'!Q7</f>
        <v>0</v>
      </c>
      <c r="S89">
        <f>'BFPaT-fueltax-jetkerosene'!R7</f>
        <v>0</v>
      </c>
      <c r="T89">
        <f>'BFPaT-fueltax-jetkerosene'!S7</f>
        <v>0</v>
      </c>
      <c r="U89">
        <f>'BFPaT-fueltax-jetkerosene'!T7</f>
        <v>0</v>
      </c>
      <c r="V89">
        <f>'BFPaT-fueltax-jetkerosene'!U7</f>
        <v>0</v>
      </c>
      <c r="W89">
        <f>'BFPaT-fueltax-jetkerosene'!V7</f>
        <v>0</v>
      </c>
      <c r="X89">
        <f>'BFPaT-fueltax-jetkerosene'!W7</f>
        <v>0</v>
      </c>
      <c r="Y89">
        <f>'BFPaT-fueltax-jetkerosene'!X7</f>
        <v>0</v>
      </c>
      <c r="Z89">
        <f>'BFPaT-fueltax-jetkerosene'!Y7</f>
        <v>0</v>
      </c>
      <c r="AA89">
        <f>'BFPaT-fueltax-jetkerosene'!Z7</f>
        <v>0</v>
      </c>
      <c r="AB89">
        <f>'BFPaT-fueltax-jetkerosene'!AA7</f>
        <v>0</v>
      </c>
      <c r="AC89">
        <f>'BFPaT-fueltax-jetkerosene'!AB7</f>
        <v>0</v>
      </c>
      <c r="AD89">
        <f>'BFPaT-fueltax-jetkerosene'!AC7</f>
        <v>0</v>
      </c>
      <c r="AE89">
        <f>'BFPaT-fueltax-jetkerosene'!AD7</f>
        <v>0</v>
      </c>
      <c r="AF89">
        <f>'BFPaT-fueltax-jetkerosene'!AE7</f>
        <v>0</v>
      </c>
    </row>
    <row r="90" spans="1:35">
      <c r="A90" t="s">
        <v>10</v>
      </c>
      <c r="B90" t="e">
        <f>'BFPaT-fueltax-jetkerosene'!#REF!</f>
        <v>#REF!</v>
      </c>
      <c r="C90">
        <f>'BFPaT-fueltax-jetkerosene'!B8</f>
        <v>0</v>
      </c>
      <c r="D90">
        <f>'BFPaT-fueltax-jetkerosene'!C8</f>
        <v>0</v>
      </c>
      <c r="E90">
        <f>'BFPaT-fueltax-jetkerosene'!D8</f>
        <v>0</v>
      </c>
      <c r="F90">
        <f>'BFPaT-fueltax-jetkerosene'!E8</f>
        <v>0</v>
      </c>
      <c r="G90">
        <f>'BFPaT-fueltax-jetkerosene'!F8</f>
        <v>0</v>
      </c>
      <c r="H90">
        <f>'BFPaT-fueltax-jetkerosene'!G8</f>
        <v>0</v>
      </c>
      <c r="I90">
        <f>'BFPaT-fueltax-jetkerosene'!H8</f>
        <v>0</v>
      </c>
      <c r="J90">
        <f>'BFPaT-fueltax-jetkerosene'!I8</f>
        <v>0</v>
      </c>
      <c r="K90">
        <f>'BFPaT-fueltax-jetkerosene'!J8</f>
        <v>0</v>
      </c>
      <c r="L90">
        <f>'BFPaT-fueltax-jetkerosene'!K8</f>
        <v>0</v>
      </c>
      <c r="M90">
        <f>'BFPaT-fueltax-jetkerosene'!L8</f>
        <v>0</v>
      </c>
      <c r="N90">
        <f>'BFPaT-fueltax-jetkerosene'!M8</f>
        <v>0</v>
      </c>
      <c r="O90">
        <f>'BFPaT-fueltax-jetkerosene'!N8</f>
        <v>0</v>
      </c>
      <c r="P90">
        <f>'BFPaT-fueltax-jetkerosene'!O8</f>
        <v>0</v>
      </c>
      <c r="Q90">
        <f>'BFPaT-fueltax-jetkerosene'!P8</f>
        <v>0</v>
      </c>
      <c r="R90">
        <f>'BFPaT-fueltax-jetkerosene'!Q8</f>
        <v>0</v>
      </c>
      <c r="S90">
        <f>'BFPaT-fueltax-jetkerosene'!R8</f>
        <v>0</v>
      </c>
      <c r="T90">
        <f>'BFPaT-fueltax-jetkerosene'!S8</f>
        <v>0</v>
      </c>
      <c r="U90">
        <f>'BFPaT-fueltax-jetkerosene'!T8</f>
        <v>0</v>
      </c>
      <c r="V90">
        <f>'BFPaT-fueltax-jetkerosene'!U8</f>
        <v>0</v>
      </c>
      <c r="W90">
        <f>'BFPaT-fueltax-jetkerosene'!V8</f>
        <v>0</v>
      </c>
      <c r="X90">
        <f>'BFPaT-fueltax-jetkerosene'!W8</f>
        <v>0</v>
      </c>
      <c r="Y90">
        <f>'BFPaT-fueltax-jetkerosene'!X8</f>
        <v>0</v>
      </c>
      <c r="Z90">
        <f>'BFPaT-fueltax-jetkerosene'!Y8</f>
        <v>0</v>
      </c>
      <c r="AA90">
        <f>'BFPaT-fueltax-jetkerosene'!Z8</f>
        <v>0</v>
      </c>
      <c r="AB90">
        <f>'BFPaT-fueltax-jetkerosene'!AA8</f>
        <v>0</v>
      </c>
      <c r="AC90">
        <f>'BFPaT-fueltax-jetkerosene'!AB8</f>
        <v>0</v>
      </c>
      <c r="AD90">
        <f>'BFPaT-fueltax-jetkerosene'!AC8</f>
        <v>0</v>
      </c>
      <c r="AE90">
        <f>'BFPaT-fueltax-jetkerosene'!AD8</f>
        <v>0</v>
      </c>
      <c r="AF90">
        <f>'BFPaT-fueltax-jetkerosene'!AE8</f>
        <v>0</v>
      </c>
    </row>
    <row r="91" spans="1:35">
      <c r="A91" t="s">
        <v>11</v>
      </c>
      <c r="B91" t="e">
        <f>'BFPaT-fueltax-jetkerosene'!#REF!</f>
        <v>#REF!</v>
      </c>
      <c r="C91">
        <f>'BFPaT-fueltax-jetkerosene'!B9</f>
        <v>0</v>
      </c>
      <c r="D91">
        <f>'BFPaT-fueltax-jetkerosene'!C9</f>
        <v>0</v>
      </c>
      <c r="E91">
        <f>'BFPaT-fueltax-jetkerosene'!D9</f>
        <v>0</v>
      </c>
      <c r="F91">
        <f>'BFPaT-fueltax-jetkerosene'!E9</f>
        <v>0</v>
      </c>
      <c r="G91">
        <f>'BFPaT-fueltax-jetkerosene'!F9</f>
        <v>0</v>
      </c>
      <c r="H91">
        <f>'BFPaT-fueltax-jetkerosene'!G9</f>
        <v>0</v>
      </c>
      <c r="I91">
        <f>'BFPaT-fueltax-jetkerosene'!H9</f>
        <v>0</v>
      </c>
      <c r="J91">
        <f>'BFPaT-fueltax-jetkerosene'!I9</f>
        <v>0</v>
      </c>
      <c r="K91">
        <f>'BFPaT-fueltax-jetkerosene'!J9</f>
        <v>0</v>
      </c>
      <c r="L91">
        <f>'BFPaT-fueltax-jetkerosene'!K9</f>
        <v>0</v>
      </c>
      <c r="M91">
        <f>'BFPaT-fueltax-jetkerosene'!L9</f>
        <v>0</v>
      </c>
      <c r="N91">
        <f>'BFPaT-fueltax-jetkerosene'!M9</f>
        <v>0</v>
      </c>
      <c r="O91">
        <f>'BFPaT-fueltax-jetkerosene'!N9</f>
        <v>0</v>
      </c>
      <c r="P91">
        <f>'BFPaT-fueltax-jetkerosene'!O9</f>
        <v>0</v>
      </c>
      <c r="Q91">
        <f>'BFPaT-fueltax-jetkerosene'!P9</f>
        <v>0</v>
      </c>
      <c r="R91">
        <f>'BFPaT-fueltax-jetkerosene'!Q9</f>
        <v>0</v>
      </c>
      <c r="S91">
        <f>'BFPaT-fueltax-jetkerosene'!R9</f>
        <v>0</v>
      </c>
      <c r="T91">
        <f>'BFPaT-fueltax-jetkerosene'!S9</f>
        <v>0</v>
      </c>
      <c r="U91">
        <f>'BFPaT-fueltax-jetkerosene'!T9</f>
        <v>0</v>
      </c>
      <c r="V91">
        <f>'BFPaT-fueltax-jetkerosene'!U9</f>
        <v>0</v>
      </c>
      <c r="W91">
        <f>'BFPaT-fueltax-jetkerosene'!V9</f>
        <v>0</v>
      </c>
      <c r="X91">
        <f>'BFPaT-fueltax-jetkerosene'!W9</f>
        <v>0</v>
      </c>
      <c r="Y91">
        <f>'BFPaT-fueltax-jetkerosene'!X9</f>
        <v>0</v>
      </c>
      <c r="Z91">
        <f>'BFPaT-fueltax-jetkerosene'!Y9</f>
        <v>0</v>
      </c>
      <c r="AA91">
        <f>'BFPaT-fueltax-jetkerosene'!Z9</f>
        <v>0</v>
      </c>
      <c r="AB91">
        <f>'BFPaT-fueltax-jetkerosene'!AA9</f>
        <v>0</v>
      </c>
      <c r="AC91">
        <f>'BFPaT-fueltax-jetkerosene'!AB9</f>
        <v>0</v>
      </c>
      <c r="AD91">
        <f>'BFPaT-fueltax-jetkerosene'!AC9</f>
        <v>0</v>
      </c>
      <c r="AE91">
        <f>'BFPaT-fueltax-jetkerosene'!AD9</f>
        <v>0</v>
      </c>
      <c r="AF91">
        <f>'BFPaT-fueltax-jetkerosene'!AE9</f>
        <v>0</v>
      </c>
    </row>
    <row r="92" spans="1:35">
      <c r="A92" s="6" t="s">
        <v>2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>
      <c r="A93" t="s">
        <v>18</v>
      </c>
      <c r="B93">
        <f>B$1</f>
        <v>2020</v>
      </c>
      <c r="C93">
        <f t="shared" ref="C93:AF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5">
      <c r="A94" t="s">
        <v>4</v>
      </c>
      <c r="B94" t="e">
        <f>'BFPaT-fueltax-lignite'!#REF!</f>
        <v>#REF!</v>
      </c>
      <c r="C94">
        <f>'BFPaT-fueltax-lignite'!B2</f>
        <v>0</v>
      </c>
      <c r="D94">
        <f>'BFPaT-fueltax-lignite'!C2</f>
        <v>0</v>
      </c>
      <c r="E94">
        <f>'BFPaT-fueltax-lignite'!D2</f>
        <v>0</v>
      </c>
      <c r="F94">
        <f>'BFPaT-fueltax-lignite'!E2</f>
        <v>0</v>
      </c>
      <c r="G94">
        <f>'BFPaT-fueltax-lignite'!F2</f>
        <v>0</v>
      </c>
      <c r="H94">
        <f>'BFPaT-fueltax-lignite'!G2</f>
        <v>0</v>
      </c>
      <c r="I94">
        <f>'BFPaT-fueltax-lignite'!H2</f>
        <v>0</v>
      </c>
      <c r="J94">
        <f>'BFPaT-fueltax-lignite'!I2</f>
        <v>0</v>
      </c>
      <c r="K94">
        <f>'BFPaT-fueltax-lignite'!J2</f>
        <v>0</v>
      </c>
      <c r="L94">
        <f>'BFPaT-fueltax-lignite'!K2</f>
        <v>0</v>
      </c>
      <c r="M94">
        <f>'BFPaT-fueltax-lignite'!L2</f>
        <v>0</v>
      </c>
      <c r="N94">
        <f>'BFPaT-fueltax-lignite'!M2</f>
        <v>0</v>
      </c>
      <c r="O94">
        <f>'BFPaT-fueltax-lignite'!N2</f>
        <v>0</v>
      </c>
      <c r="P94">
        <f>'BFPaT-fueltax-lignite'!O2</f>
        <v>0</v>
      </c>
      <c r="Q94">
        <f>'BFPaT-fueltax-lignite'!P2</f>
        <v>0</v>
      </c>
      <c r="R94">
        <f>'BFPaT-fueltax-lignite'!Q2</f>
        <v>0</v>
      </c>
      <c r="S94">
        <f>'BFPaT-fueltax-lignite'!R2</f>
        <v>0</v>
      </c>
      <c r="T94">
        <f>'BFPaT-fueltax-lignite'!S2</f>
        <v>0</v>
      </c>
      <c r="U94">
        <f>'BFPaT-fueltax-lignite'!T2</f>
        <v>0</v>
      </c>
      <c r="V94">
        <f>'BFPaT-fueltax-lignite'!U2</f>
        <v>0</v>
      </c>
      <c r="W94">
        <f>'BFPaT-fueltax-lignite'!V2</f>
        <v>0</v>
      </c>
      <c r="X94">
        <f>'BFPaT-fueltax-lignite'!W2</f>
        <v>0</v>
      </c>
      <c r="Y94">
        <f>'BFPaT-fueltax-lignite'!X2</f>
        <v>0</v>
      </c>
      <c r="Z94">
        <f>'BFPaT-fueltax-lignite'!Y2</f>
        <v>0</v>
      </c>
      <c r="AA94">
        <f>'BFPaT-fueltax-lignite'!Z2</f>
        <v>0</v>
      </c>
      <c r="AB94">
        <f>'BFPaT-fueltax-lignite'!AA2</f>
        <v>0</v>
      </c>
      <c r="AC94">
        <f>'BFPaT-fueltax-lignite'!AB2</f>
        <v>0</v>
      </c>
      <c r="AD94">
        <f>'BFPaT-fueltax-lignite'!AC2</f>
        <v>0</v>
      </c>
      <c r="AE94">
        <f>'BFPaT-fueltax-lignite'!AD2</f>
        <v>0</v>
      </c>
      <c r="AF94">
        <f>'BFPaT-fueltax-lignite'!AE2</f>
        <v>0</v>
      </c>
    </row>
    <row r="95" spans="1:35">
      <c r="A95" t="s">
        <v>5</v>
      </c>
      <c r="B95" t="e">
        <f>'BFPaT-fueltax-lignite'!#REF!</f>
        <v>#REF!</v>
      </c>
      <c r="C95">
        <f>'BFPaT-fueltax-lignite'!B3</f>
        <v>1.5964494714058623E-6</v>
      </c>
      <c r="D95">
        <f>'BFPaT-fueltax-lignite'!C3</f>
        <v>1.5964494714058623E-6</v>
      </c>
      <c r="E95">
        <f>'BFPaT-fueltax-lignite'!D3</f>
        <v>1.5964494714058623E-6</v>
      </c>
      <c r="F95">
        <f>'BFPaT-fueltax-lignite'!E3</f>
        <v>1.5964494714058623E-6</v>
      </c>
      <c r="G95">
        <f>'BFPaT-fueltax-lignite'!F3</f>
        <v>1.5964494714058623E-6</v>
      </c>
      <c r="H95">
        <f>'BFPaT-fueltax-lignite'!G3</f>
        <v>1.5964494714058623E-6</v>
      </c>
      <c r="I95">
        <f>'BFPaT-fueltax-lignite'!H3</f>
        <v>1.5964494714058623E-6</v>
      </c>
      <c r="J95">
        <f>'BFPaT-fueltax-lignite'!I3</f>
        <v>1.5964494714058623E-6</v>
      </c>
      <c r="K95">
        <f>'BFPaT-fueltax-lignite'!J3</f>
        <v>1.5964494714058623E-6</v>
      </c>
      <c r="L95">
        <f>'BFPaT-fueltax-lignite'!K3</f>
        <v>1.5964494714058623E-6</v>
      </c>
      <c r="M95">
        <f>'BFPaT-fueltax-lignite'!L3</f>
        <v>1.5964494714058623E-6</v>
      </c>
      <c r="N95">
        <f>'BFPaT-fueltax-lignite'!M3</f>
        <v>1.5964494714058623E-6</v>
      </c>
      <c r="O95">
        <f>'BFPaT-fueltax-lignite'!N3</f>
        <v>1.5964494714058623E-6</v>
      </c>
      <c r="P95">
        <f>'BFPaT-fueltax-lignite'!O3</f>
        <v>1.5964494714058623E-6</v>
      </c>
      <c r="Q95">
        <f>'BFPaT-fueltax-lignite'!P3</f>
        <v>1.5964494714058623E-6</v>
      </c>
      <c r="R95">
        <f>'BFPaT-fueltax-lignite'!Q3</f>
        <v>1.5964494714058623E-6</v>
      </c>
      <c r="S95">
        <f>'BFPaT-fueltax-lignite'!R3</f>
        <v>1.5964494714058623E-6</v>
      </c>
      <c r="T95">
        <f>'BFPaT-fueltax-lignite'!S3</f>
        <v>1.5964494714058623E-6</v>
      </c>
      <c r="U95">
        <f>'BFPaT-fueltax-lignite'!T3</f>
        <v>1.5964494714058623E-6</v>
      </c>
      <c r="V95">
        <f>'BFPaT-fueltax-lignite'!U3</f>
        <v>1.5964494714058623E-6</v>
      </c>
      <c r="W95">
        <f>'BFPaT-fueltax-lignite'!V3</f>
        <v>1.5964494714058623E-6</v>
      </c>
      <c r="X95">
        <f>'BFPaT-fueltax-lignite'!W3</f>
        <v>1.5964494714058623E-6</v>
      </c>
      <c r="Y95">
        <f>'BFPaT-fueltax-lignite'!X3</f>
        <v>1.5964494714058623E-6</v>
      </c>
      <c r="Z95">
        <f>'BFPaT-fueltax-lignite'!Y3</f>
        <v>1.5964494714058623E-6</v>
      </c>
      <c r="AA95">
        <f>'BFPaT-fueltax-lignite'!Z3</f>
        <v>1.5964494714058623E-6</v>
      </c>
      <c r="AB95">
        <f>'BFPaT-fueltax-lignite'!AA3</f>
        <v>1.5964494714058623E-6</v>
      </c>
      <c r="AC95">
        <f>'BFPaT-fueltax-lignite'!AB3</f>
        <v>1.5964494714058623E-6</v>
      </c>
      <c r="AD95">
        <f>'BFPaT-fueltax-lignite'!AC3</f>
        <v>1.5964494714058623E-6</v>
      </c>
      <c r="AE95">
        <f>'BFPaT-fueltax-lignite'!AD3</f>
        <v>1.5964494714058623E-6</v>
      </c>
      <c r="AF95">
        <f>'BFPaT-fueltax-lignite'!AE3</f>
        <v>1.5964494714058623E-6</v>
      </c>
    </row>
    <row r="96" spans="1:35">
      <c r="A96" t="s">
        <v>6</v>
      </c>
      <c r="B96" t="e">
        <f>'BFPaT-fueltax-lignite'!#REF!</f>
        <v>#REF!</v>
      </c>
      <c r="C96">
        <f>'BFPaT-fueltax-lignite'!B4</f>
        <v>0</v>
      </c>
      <c r="D96">
        <f>'BFPaT-fueltax-lignite'!C4</f>
        <v>0</v>
      </c>
      <c r="E96">
        <f>'BFPaT-fueltax-lignite'!D4</f>
        <v>0</v>
      </c>
      <c r="F96">
        <f>'BFPaT-fueltax-lignite'!E4</f>
        <v>0</v>
      </c>
      <c r="G96">
        <f>'BFPaT-fueltax-lignite'!F4</f>
        <v>0</v>
      </c>
      <c r="H96">
        <f>'BFPaT-fueltax-lignite'!G4</f>
        <v>0</v>
      </c>
      <c r="I96">
        <f>'BFPaT-fueltax-lignite'!H4</f>
        <v>0</v>
      </c>
      <c r="J96">
        <f>'BFPaT-fueltax-lignite'!I4</f>
        <v>0</v>
      </c>
      <c r="K96">
        <f>'BFPaT-fueltax-lignite'!J4</f>
        <v>0</v>
      </c>
      <c r="L96">
        <f>'BFPaT-fueltax-lignite'!K4</f>
        <v>0</v>
      </c>
      <c r="M96">
        <f>'BFPaT-fueltax-lignite'!L4</f>
        <v>0</v>
      </c>
      <c r="N96">
        <f>'BFPaT-fueltax-lignite'!M4</f>
        <v>0</v>
      </c>
      <c r="O96">
        <f>'BFPaT-fueltax-lignite'!N4</f>
        <v>0</v>
      </c>
      <c r="P96">
        <f>'BFPaT-fueltax-lignite'!O4</f>
        <v>0</v>
      </c>
      <c r="Q96">
        <f>'BFPaT-fueltax-lignite'!P4</f>
        <v>0</v>
      </c>
      <c r="R96">
        <f>'BFPaT-fueltax-lignite'!Q4</f>
        <v>0</v>
      </c>
      <c r="S96">
        <f>'BFPaT-fueltax-lignite'!R4</f>
        <v>0</v>
      </c>
      <c r="T96">
        <f>'BFPaT-fueltax-lignite'!S4</f>
        <v>0</v>
      </c>
      <c r="U96">
        <f>'BFPaT-fueltax-lignite'!T4</f>
        <v>0</v>
      </c>
      <c r="V96">
        <f>'BFPaT-fueltax-lignite'!U4</f>
        <v>0</v>
      </c>
      <c r="W96">
        <f>'BFPaT-fueltax-lignite'!V4</f>
        <v>0</v>
      </c>
      <c r="X96">
        <f>'BFPaT-fueltax-lignite'!W4</f>
        <v>0</v>
      </c>
      <c r="Y96">
        <f>'BFPaT-fueltax-lignite'!X4</f>
        <v>0</v>
      </c>
      <c r="Z96">
        <f>'BFPaT-fueltax-lignite'!Y4</f>
        <v>0</v>
      </c>
      <c r="AA96">
        <f>'BFPaT-fueltax-lignite'!Z4</f>
        <v>0</v>
      </c>
      <c r="AB96">
        <f>'BFPaT-fueltax-lignite'!AA4</f>
        <v>0</v>
      </c>
      <c r="AC96">
        <f>'BFPaT-fueltax-lignite'!AB4</f>
        <v>0</v>
      </c>
      <c r="AD96">
        <f>'BFPaT-fueltax-lignite'!AC4</f>
        <v>0</v>
      </c>
      <c r="AE96">
        <f>'BFPaT-fueltax-lignite'!AD4</f>
        <v>0</v>
      </c>
      <c r="AF96">
        <f>'BFPaT-fueltax-lignite'!AE4</f>
        <v>0</v>
      </c>
    </row>
    <row r="97" spans="1:35">
      <c r="A97" t="s">
        <v>7</v>
      </c>
      <c r="B97" t="e">
        <f>'BFPaT-fueltax-lignite'!#REF!</f>
        <v>#REF!</v>
      </c>
      <c r="C97">
        <f>'BFPaT-fueltax-lignite'!B5</f>
        <v>0</v>
      </c>
      <c r="D97">
        <f>'BFPaT-fueltax-lignite'!C5</f>
        <v>0</v>
      </c>
      <c r="E97">
        <f>'BFPaT-fueltax-lignite'!D5</f>
        <v>0</v>
      </c>
      <c r="F97">
        <f>'BFPaT-fueltax-lignite'!E5</f>
        <v>0</v>
      </c>
      <c r="G97">
        <f>'BFPaT-fueltax-lignite'!F5</f>
        <v>0</v>
      </c>
      <c r="H97">
        <f>'BFPaT-fueltax-lignite'!G5</f>
        <v>0</v>
      </c>
      <c r="I97">
        <f>'BFPaT-fueltax-lignite'!H5</f>
        <v>0</v>
      </c>
      <c r="J97">
        <f>'BFPaT-fueltax-lignite'!I5</f>
        <v>0</v>
      </c>
      <c r="K97">
        <f>'BFPaT-fueltax-lignite'!J5</f>
        <v>0</v>
      </c>
      <c r="L97">
        <f>'BFPaT-fueltax-lignite'!K5</f>
        <v>0</v>
      </c>
      <c r="M97">
        <f>'BFPaT-fueltax-lignite'!L5</f>
        <v>0</v>
      </c>
      <c r="N97">
        <f>'BFPaT-fueltax-lignite'!M5</f>
        <v>0</v>
      </c>
      <c r="O97">
        <f>'BFPaT-fueltax-lignite'!N5</f>
        <v>0</v>
      </c>
      <c r="P97">
        <f>'BFPaT-fueltax-lignite'!O5</f>
        <v>0</v>
      </c>
      <c r="Q97">
        <f>'BFPaT-fueltax-lignite'!P5</f>
        <v>0</v>
      </c>
      <c r="R97">
        <f>'BFPaT-fueltax-lignite'!Q5</f>
        <v>0</v>
      </c>
      <c r="S97">
        <f>'BFPaT-fueltax-lignite'!R5</f>
        <v>0</v>
      </c>
      <c r="T97">
        <f>'BFPaT-fueltax-lignite'!S5</f>
        <v>0</v>
      </c>
      <c r="U97">
        <f>'BFPaT-fueltax-lignite'!T5</f>
        <v>0</v>
      </c>
      <c r="V97">
        <f>'BFPaT-fueltax-lignite'!U5</f>
        <v>0</v>
      </c>
      <c r="W97">
        <f>'BFPaT-fueltax-lignite'!V5</f>
        <v>0</v>
      </c>
      <c r="X97">
        <f>'BFPaT-fueltax-lignite'!W5</f>
        <v>0</v>
      </c>
      <c r="Y97">
        <f>'BFPaT-fueltax-lignite'!X5</f>
        <v>0</v>
      </c>
      <c r="Z97">
        <f>'BFPaT-fueltax-lignite'!Y5</f>
        <v>0</v>
      </c>
      <c r="AA97">
        <f>'BFPaT-fueltax-lignite'!Z5</f>
        <v>0</v>
      </c>
      <c r="AB97">
        <f>'BFPaT-fueltax-lignite'!AA5</f>
        <v>0</v>
      </c>
      <c r="AC97">
        <f>'BFPaT-fueltax-lignite'!AB5</f>
        <v>0</v>
      </c>
      <c r="AD97">
        <f>'BFPaT-fueltax-lignite'!AC5</f>
        <v>0</v>
      </c>
      <c r="AE97">
        <f>'BFPaT-fueltax-lignite'!AD5</f>
        <v>0</v>
      </c>
      <c r="AF97">
        <f>'BFPaT-fueltax-lignite'!AE5</f>
        <v>0</v>
      </c>
    </row>
    <row r="98" spans="1:35">
      <c r="A98" t="s">
        <v>8</v>
      </c>
      <c r="B98" t="e">
        <f>'BFPaT-fueltax-lignite'!#REF!</f>
        <v>#REF!</v>
      </c>
      <c r="C98">
        <f>'BFPaT-fueltax-lignite'!B6</f>
        <v>0</v>
      </c>
      <c r="D98">
        <f>'BFPaT-fueltax-lignite'!C6</f>
        <v>0</v>
      </c>
      <c r="E98">
        <f>'BFPaT-fueltax-lignite'!D6</f>
        <v>0</v>
      </c>
      <c r="F98">
        <f>'BFPaT-fueltax-lignite'!E6</f>
        <v>0</v>
      </c>
      <c r="G98">
        <f>'BFPaT-fueltax-lignite'!F6</f>
        <v>0</v>
      </c>
      <c r="H98">
        <f>'BFPaT-fueltax-lignite'!G6</f>
        <v>0</v>
      </c>
      <c r="I98">
        <f>'BFPaT-fueltax-lignite'!H6</f>
        <v>0</v>
      </c>
      <c r="J98">
        <f>'BFPaT-fueltax-lignite'!I6</f>
        <v>0</v>
      </c>
      <c r="K98">
        <f>'BFPaT-fueltax-lignite'!J6</f>
        <v>0</v>
      </c>
      <c r="L98">
        <f>'BFPaT-fueltax-lignite'!K6</f>
        <v>0</v>
      </c>
      <c r="M98">
        <f>'BFPaT-fueltax-lignite'!L6</f>
        <v>0</v>
      </c>
      <c r="N98">
        <f>'BFPaT-fueltax-lignite'!M6</f>
        <v>0</v>
      </c>
      <c r="O98">
        <f>'BFPaT-fueltax-lignite'!N6</f>
        <v>0</v>
      </c>
      <c r="P98">
        <f>'BFPaT-fueltax-lignite'!O6</f>
        <v>0</v>
      </c>
      <c r="Q98">
        <f>'BFPaT-fueltax-lignite'!P6</f>
        <v>0</v>
      </c>
      <c r="R98">
        <f>'BFPaT-fueltax-lignite'!Q6</f>
        <v>0</v>
      </c>
      <c r="S98">
        <f>'BFPaT-fueltax-lignite'!R6</f>
        <v>0</v>
      </c>
      <c r="T98">
        <f>'BFPaT-fueltax-lignite'!S6</f>
        <v>0</v>
      </c>
      <c r="U98">
        <f>'BFPaT-fueltax-lignite'!T6</f>
        <v>0</v>
      </c>
      <c r="V98">
        <f>'BFPaT-fueltax-lignite'!U6</f>
        <v>0</v>
      </c>
      <c r="W98">
        <f>'BFPaT-fueltax-lignite'!V6</f>
        <v>0</v>
      </c>
      <c r="X98">
        <f>'BFPaT-fueltax-lignite'!W6</f>
        <v>0</v>
      </c>
      <c r="Y98">
        <f>'BFPaT-fueltax-lignite'!X6</f>
        <v>0</v>
      </c>
      <c r="Z98">
        <f>'BFPaT-fueltax-lignite'!Y6</f>
        <v>0</v>
      </c>
      <c r="AA98">
        <f>'BFPaT-fueltax-lignite'!Z6</f>
        <v>0</v>
      </c>
      <c r="AB98">
        <f>'BFPaT-fueltax-lignite'!AA6</f>
        <v>0</v>
      </c>
      <c r="AC98">
        <f>'BFPaT-fueltax-lignite'!AB6</f>
        <v>0</v>
      </c>
      <c r="AD98">
        <f>'BFPaT-fueltax-lignite'!AC6</f>
        <v>0</v>
      </c>
      <c r="AE98">
        <f>'BFPaT-fueltax-lignite'!AD6</f>
        <v>0</v>
      </c>
      <c r="AF98">
        <f>'BFPaT-fueltax-lignite'!AE6</f>
        <v>0</v>
      </c>
    </row>
    <row r="99" spans="1:35">
      <c r="A99" t="s">
        <v>9</v>
      </c>
      <c r="B99" t="e">
        <f>'BFPaT-fueltax-lignite'!#REF!</f>
        <v>#REF!</v>
      </c>
      <c r="C99">
        <f>'BFPaT-fueltax-lignite'!B7</f>
        <v>0</v>
      </c>
      <c r="D99">
        <f>'BFPaT-fueltax-lignite'!C7</f>
        <v>0</v>
      </c>
      <c r="E99">
        <f>'BFPaT-fueltax-lignite'!D7</f>
        <v>0</v>
      </c>
      <c r="F99">
        <f>'BFPaT-fueltax-lignite'!E7</f>
        <v>0</v>
      </c>
      <c r="G99">
        <f>'BFPaT-fueltax-lignite'!F7</f>
        <v>0</v>
      </c>
      <c r="H99">
        <f>'BFPaT-fueltax-lignite'!G7</f>
        <v>0</v>
      </c>
      <c r="I99">
        <f>'BFPaT-fueltax-lignite'!H7</f>
        <v>0</v>
      </c>
      <c r="J99">
        <f>'BFPaT-fueltax-lignite'!I7</f>
        <v>0</v>
      </c>
      <c r="K99">
        <f>'BFPaT-fueltax-lignite'!J7</f>
        <v>0</v>
      </c>
      <c r="L99">
        <f>'BFPaT-fueltax-lignite'!K7</f>
        <v>0</v>
      </c>
      <c r="M99">
        <f>'BFPaT-fueltax-lignite'!L7</f>
        <v>0</v>
      </c>
      <c r="N99">
        <f>'BFPaT-fueltax-lignite'!M7</f>
        <v>0</v>
      </c>
      <c r="O99">
        <f>'BFPaT-fueltax-lignite'!N7</f>
        <v>0</v>
      </c>
      <c r="P99">
        <f>'BFPaT-fueltax-lignite'!O7</f>
        <v>0</v>
      </c>
      <c r="Q99">
        <f>'BFPaT-fueltax-lignite'!P7</f>
        <v>0</v>
      </c>
      <c r="R99">
        <f>'BFPaT-fueltax-lignite'!Q7</f>
        <v>0</v>
      </c>
      <c r="S99">
        <f>'BFPaT-fueltax-lignite'!R7</f>
        <v>0</v>
      </c>
      <c r="T99">
        <f>'BFPaT-fueltax-lignite'!S7</f>
        <v>0</v>
      </c>
      <c r="U99">
        <f>'BFPaT-fueltax-lignite'!T7</f>
        <v>0</v>
      </c>
      <c r="V99">
        <f>'BFPaT-fueltax-lignite'!U7</f>
        <v>0</v>
      </c>
      <c r="W99">
        <f>'BFPaT-fueltax-lignite'!V7</f>
        <v>0</v>
      </c>
      <c r="X99">
        <f>'BFPaT-fueltax-lignite'!W7</f>
        <v>0</v>
      </c>
      <c r="Y99">
        <f>'BFPaT-fueltax-lignite'!X7</f>
        <v>0</v>
      </c>
      <c r="Z99">
        <f>'BFPaT-fueltax-lignite'!Y7</f>
        <v>0</v>
      </c>
      <c r="AA99">
        <f>'BFPaT-fueltax-lignite'!Z7</f>
        <v>0</v>
      </c>
      <c r="AB99">
        <f>'BFPaT-fueltax-lignite'!AA7</f>
        <v>0</v>
      </c>
      <c r="AC99">
        <f>'BFPaT-fueltax-lignite'!AB7</f>
        <v>0</v>
      </c>
      <c r="AD99">
        <f>'BFPaT-fueltax-lignite'!AC7</f>
        <v>0</v>
      </c>
      <c r="AE99">
        <f>'BFPaT-fueltax-lignite'!AD7</f>
        <v>0</v>
      </c>
      <c r="AF99">
        <f>'BFPaT-fueltax-lignite'!AE7</f>
        <v>0</v>
      </c>
    </row>
    <row r="100" spans="1:35">
      <c r="A100" t="s">
        <v>10</v>
      </c>
      <c r="B100" t="e">
        <f>'BFPaT-fueltax-lignite'!#REF!</f>
        <v>#REF!</v>
      </c>
      <c r="C100">
        <f>'BFPaT-fueltax-lignite'!B8</f>
        <v>0</v>
      </c>
      <c r="D100">
        <f>'BFPaT-fueltax-lignite'!C8</f>
        <v>0</v>
      </c>
      <c r="E100">
        <f>'BFPaT-fueltax-lignite'!D8</f>
        <v>0</v>
      </c>
      <c r="F100">
        <f>'BFPaT-fueltax-lignite'!E8</f>
        <v>0</v>
      </c>
      <c r="G100">
        <f>'BFPaT-fueltax-lignite'!F8</f>
        <v>0</v>
      </c>
      <c r="H100">
        <f>'BFPaT-fueltax-lignite'!G8</f>
        <v>0</v>
      </c>
      <c r="I100">
        <f>'BFPaT-fueltax-lignite'!H8</f>
        <v>0</v>
      </c>
      <c r="J100">
        <f>'BFPaT-fueltax-lignite'!I8</f>
        <v>0</v>
      </c>
      <c r="K100">
        <f>'BFPaT-fueltax-lignite'!J8</f>
        <v>0</v>
      </c>
      <c r="L100">
        <f>'BFPaT-fueltax-lignite'!K8</f>
        <v>0</v>
      </c>
      <c r="M100">
        <f>'BFPaT-fueltax-lignite'!L8</f>
        <v>0</v>
      </c>
      <c r="N100">
        <f>'BFPaT-fueltax-lignite'!M8</f>
        <v>0</v>
      </c>
      <c r="O100">
        <f>'BFPaT-fueltax-lignite'!N8</f>
        <v>0</v>
      </c>
      <c r="P100">
        <f>'BFPaT-fueltax-lignite'!O8</f>
        <v>0</v>
      </c>
      <c r="Q100">
        <f>'BFPaT-fueltax-lignite'!P8</f>
        <v>0</v>
      </c>
      <c r="R100">
        <f>'BFPaT-fueltax-lignite'!Q8</f>
        <v>0</v>
      </c>
      <c r="S100">
        <f>'BFPaT-fueltax-lignite'!R8</f>
        <v>0</v>
      </c>
      <c r="T100">
        <f>'BFPaT-fueltax-lignite'!S8</f>
        <v>0</v>
      </c>
      <c r="U100">
        <f>'BFPaT-fueltax-lignite'!T8</f>
        <v>0</v>
      </c>
      <c r="V100">
        <f>'BFPaT-fueltax-lignite'!U8</f>
        <v>0</v>
      </c>
      <c r="W100">
        <f>'BFPaT-fueltax-lignite'!V8</f>
        <v>0</v>
      </c>
      <c r="X100">
        <f>'BFPaT-fueltax-lignite'!W8</f>
        <v>0</v>
      </c>
      <c r="Y100">
        <f>'BFPaT-fueltax-lignite'!X8</f>
        <v>0</v>
      </c>
      <c r="Z100">
        <f>'BFPaT-fueltax-lignite'!Y8</f>
        <v>0</v>
      </c>
      <c r="AA100">
        <f>'BFPaT-fueltax-lignite'!Z8</f>
        <v>0</v>
      </c>
      <c r="AB100">
        <f>'BFPaT-fueltax-lignite'!AA8</f>
        <v>0</v>
      </c>
      <c r="AC100">
        <f>'BFPaT-fueltax-lignite'!AB8</f>
        <v>0</v>
      </c>
      <c r="AD100">
        <f>'BFPaT-fueltax-lignite'!AC8</f>
        <v>0</v>
      </c>
      <c r="AE100">
        <f>'BFPaT-fueltax-lignite'!AD8</f>
        <v>0</v>
      </c>
      <c r="AF100">
        <f>'BFPaT-fueltax-lignite'!AE8</f>
        <v>0</v>
      </c>
    </row>
    <row r="101" spans="1:35">
      <c r="A101" t="s">
        <v>11</v>
      </c>
      <c r="B101" t="e">
        <f>'BFPaT-fueltax-lignite'!#REF!</f>
        <v>#REF!</v>
      </c>
      <c r="C101">
        <f>'BFPaT-fueltax-lignite'!B9</f>
        <v>0</v>
      </c>
      <c r="D101">
        <f>'BFPaT-fueltax-lignite'!C9</f>
        <v>0</v>
      </c>
      <c r="E101">
        <f>'BFPaT-fueltax-lignite'!D9</f>
        <v>0</v>
      </c>
      <c r="F101">
        <f>'BFPaT-fueltax-lignite'!E9</f>
        <v>0</v>
      </c>
      <c r="G101">
        <f>'BFPaT-fueltax-lignite'!F9</f>
        <v>0</v>
      </c>
      <c r="H101">
        <f>'BFPaT-fueltax-lignite'!G9</f>
        <v>0</v>
      </c>
      <c r="I101">
        <f>'BFPaT-fueltax-lignite'!H9</f>
        <v>0</v>
      </c>
      <c r="J101">
        <f>'BFPaT-fueltax-lignite'!I9</f>
        <v>0</v>
      </c>
      <c r="K101">
        <f>'BFPaT-fueltax-lignite'!J9</f>
        <v>0</v>
      </c>
      <c r="L101">
        <f>'BFPaT-fueltax-lignite'!K9</f>
        <v>0</v>
      </c>
      <c r="M101">
        <f>'BFPaT-fueltax-lignite'!L9</f>
        <v>0</v>
      </c>
      <c r="N101">
        <f>'BFPaT-fueltax-lignite'!M9</f>
        <v>0</v>
      </c>
      <c r="O101">
        <f>'BFPaT-fueltax-lignite'!N9</f>
        <v>0</v>
      </c>
      <c r="P101">
        <f>'BFPaT-fueltax-lignite'!O9</f>
        <v>0</v>
      </c>
      <c r="Q101">
        <f>'BFPaT-fueltax-lignite'!P9</f>
        <v>0</v>
      </c>
      <c r="R101">
        <f>'BFPaT-fueltax-lignite'!Q9</f>
        <v>0</v>
      </c>
      <c r="S101">
        <f>'BFPaT-fueltax-lignite'!R9</f>
        <v>0</v>
      </c>
      <c r="T101">
        <f>'BFPaT-fueltax-lignite'!S9</f>
        <v>0</v>
      </c>
      <c r="U101">
        <f>'BFPaT-fueltax-lignite'!T9</f>
        <v>0</v>
      </c>
      <c r="V101">
        <f>'BFPaT-fueltax-lignite'!U9</f>
        <v>0</v>
      </c>
      <c r="W101">
        <f>'BFPaT-fueltax-lignite'!V9</f>
        <v>0</v>
      </c>
      <c r="X101">
        <f>'BFPaT-fueltax-lignite'!W9</f>
        <v>0</v>
      </c>
      <c r="Y101">
        <f>'BFPaT-fueltax-lignite'!X9</f>
        <v>0</v>
      </c>
      <c r="Z101">
        <f>'BFPaT-fueltax-lignite'!Y9</f>
        <v>0</v>
      </c>
      <c r="AA101">
        <f>'BFPaT-fueltax-lignite'!Z9</f>
        <v>0</v>
      </c>
      <c r="AB101">
        <f>'BFPaT-fueltax-lignite'!AA9</f>
        <v>0</v>
      </c>
      <c r="AC101">
        <f>'BFPaT-fueltax-lignite'!AB9</f>
        <v>0</v>
      </c>
      <c r="AD101">
        <f>'BFPaT-fueltax-lignite'!AC9</f>
        <v>0</v>
      </c>
      <c r="AE101">
        <f>'BFPaT-fueltax-lignite'!AD9</f>
        <v>0</v>
      </c>
      <c r="AF101">
        <f>'BFPaT-fueltax-lignite'!AE9</f>
        <v>0</v>
      </c>
    </row>
    <row r="102" spans="1:35">
      <c r="A102" s="6" t="s">
        <v>26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>
      <c r="A103" t="s">
        <v>18</v>
      </c>
      <c r="B103">
        <f>B$1</f>
        <v>2020</v>
      </c>
      <c r="C103">
        <f t="shared" ref="C103:AF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5">
      <c r="A104" t="s">
        <v>4</v>
      </c>
      <c r="B104" t="e">
        <f>'BFPaT-fueltax-crude'!#REF!</f>
        <v>#REF!</v>
      </c>
      <c r="C104">
        <f>'BFPaT-fueltax-crude'!B2</f>
        <v>0</v>
      </c>
      <c r="D104">
        <f>'BFPaT-fueltax-crude'!C2</f>
        <v>0</v>
      </c>
      <c r="E104">
        <f>'BFPaT-fueltax-crude'!D2</f>
        <v>0</v>
      </c>
      <c r="F104">
        <f>'BFPaT-fueltax-crude'!E2</f>
        <v>0</v>
      </c>
      <c r="G104">
        <f>'BFPaT-fueltax-crude'!F2</f>
        <v>0</v>
      </c>
      <c r="H104">
        <f>'BFPaT-fueltax-crude'!G2</f>
        <v>0</v>
      </c>
      <c r="I104">
        <f>'BFPaT-fueltax-crude'!H2</f>
        <v>0</v>
      </c>
      <c r="J104">
        <f>'BFPaT-fueltax-crude'!I2</f>
        <v>0</v>
      </c>
      <c r="K104">
        <f>'BFPaT-fueltax-crude'!J2</f>
        <v>0</v>
      </c>
      <c r="L104">
        <f>'BFPaT-fueltax-crude'!K2</f>
        <v>0</v>
      </c>
      <c r="M104">
        <f>'BFPaT-fueltax-crude'!L2</f>
        <v>0</v>
      </c>
      <c r="N104">
        <f>'BFPaT-fueltax-crude'!M2</f>
        <v>0</v>
      </c>
      <c r="O104">
        <f>'BFPaT-fueltax-crude'!N2</f>
        <v>0</v>
      </c>
      <c r="P104">
        <f>'BFPaT-fueltax-crude'!O2</f>
        <v>0</v>
      </c>
      <c r="Q104">
        <f>'BFPaT-fueltax-crude'!P2</f>
        <v>0</v>
      </c>
      <c r="R104">
        <f>'BFPaT-fueltax-crude'!Q2</f>
        <v>0</v>
      </c>
      <c r="S104">
        <f>'BFPaT-fueltax-crude'!R2</f>
        <v>0</v>
      </c>
      <c r="T104">
        <f>'BFPaT-fueltax-crude'!S2</f>
        <v>0</v>
      </c>
      <c r="U104">
        <f>'BFPaT-fueltax-crude'!T2</f>
        <v>0</v>
      </c>
      <c r="V104">
        <f>'BFPaT-fueltax-crude'!U2</f>
        <v>0</v>
      </c>
      <c r="W104">
        <f>'BFPaT-fueltax-crude'!V2</f>
        <v>0</v>
      </c>
      <c r="X104">
        <f>'BFPaT-fueltax-crude'!W2</f>
        <v>0</v>
      </c>
      <c r="Y104">
        <f>'BFPaT-fueltax-crude'!X2</f>
        <v>0</v>
      </c>
      <c r="Z104">
        <f>'BFPaT-fueltax-crude'!Y2</f>
        <v>0</v>
      </c>
      <c r="AA104">
        <f>'BFPaT-fueltax-crude'!Z2</f>
        <v>0</v>
      </c>
      <c r="AB104">
        <f>'BFPaT-fueltax-crude'!AA2</f>
        <v>0</v>
      </c>
      <c r="AC104">
        <f>'BFPaT-fueltax-crude'!AB2</f>
        <v>0</v>
      </c>
      <c r="AD104">
        <f>'BFPaT-fueltax-crude'!AC2</f>
        <v>0</v>
      </c>
      <c r="AE104">
        <f>'BFPaT-fueltax-crude'!AD2</f>
        <v>0</v>
      </c>
      <c r="AF104">
        <f>'BFPaT-fueltax-crude'!AE2</f>
        <v>0</v>
      </c>
    </row>
    <row r="105" spans="1:35">
      <c r="A105" t="s">
        <v>5</v>
      </c>
      <c r="B105" t="e">
        <f>'BFPaT-fueltax-crude'!#REF!</f>
        <v>#REF!</v>
      </c>
      <c r="C105">
        <f>'BFPaT-fueltax-crude'!B3</f>
        <v>0</v>
      </c>
      <c r="D105">
        <f>'BFPaT-fueltax-crude'!C3</f>
        <v>0</v>
      </c>
      <c r="E105">
        <f>'BFPaT-fueltax-crude'!D3</f>
        <v>0</v>
      </c>
      <c r="F105">
        <f>'BFPaT-fueltax-crude'!E3</f>
        <v>0</v>
      </c>
      <c r="G105">
        <f>'BFPaT-fueltax-crude'!F3</f>
        <v>0</v>
      </c>
      <c r="H105">
        <f>'BFPaT-fueltax-crude'!G3</f>
        <v>0</v>
      </c>
      <c r="I105">
        <f>'BFPaT-fueltax-crude'!H3</f>
        <v>0</v>
      </c>
      <c r="J105">
        <f>'BFPaT-fueltax-crude'!I3</f>
        <v>0</v>
      </c>
      <c r="K105">
        <f>'BFPaT-fueltax-crude'!J3</f>
        <v>0</v>
      </c>
      <c r="L105">
        <f>'BFPaT-fueltax-crude'!K3</f>
        <v>0</v>
      </c>
      <c r="M105">
        <f>'BFPaT-fueltax-crude'!L3</f>
        <v>0</v>
      </c>
      <c r="N105">
        <f>'BFPaT-fueltax-crude'!M3</f>
        <v>0</v>
      </c>
      <c r="O105">
        <f>'BFPaT-fueltax-crude'!N3</f>
        <v>0</v>
      </c>
      <c r="P105">
        <f>'BFPaT-fueltax-crude'!O3</f>
        <v>0</v>
      </c>
      <c r="Q105">
        <f>'BFPaT-fueltax-crude'!P3</f>
        <v>0</v>
      </c>
      <c r="R105">
        <f>'BFPaT-fueltax-crude'!Q3</f>
        <v>0</v>
      </c>
      <c r="S105">
        <f>'BFPaT-fueltax-crude'!R3</f>
        <v>0</v>
      </c>
      <c r="T105">
        <f>'BFPaT-fueltax-crude'!S3</f>
        <v>0</v>
      </c>
      <c r="U105">
        <f>'BFPaT-fueltax-crude'!T3</f>
        <v>0</v>
      </c>
      <c r="V105">
        <f>'BFPaT-fueltax-crude'!U3</f>
        <v>0</v>
      </c>
      <c r="W105">
        <f>'BFPaT-fueltax-crude'!V3</f>
        <v>0</v>
      </c>
      <c r="X105">
        <f>'BFPaT-fueltax-crude'!W3</f>
        <v>0</v>
      </c>
      <c r="Y105">
        <f>'BFPaT-fueltax-crude'!X3</f>
        <v>0</v>
      </c>
      <c r="Z105">
        <f>'BFPaT-fueltax-crude'!Y3</f>
        <v>0</v>
      </c>
      <c r="AA105">
        <f>'BFPaT-fueltax-crude'!Z3</f>
        <v>0</v>
      </c>
      <c r="AB105">
        <f>'BFPaT-fueltax-crude'!AA3</f>
        <v>0</v>
      </c>
      <c r="AC105">
        <f>'BFPaT-fueltax-crude'!AB3</f>
        <v>0</v>
      </c>
      <c r="AD105">
        <f>'BFPaT-fueltax-crude'!AC3</f>
        <v>0</v>
      </c>
      <c r="AE105">
        <f>'BFPaT-fueltax-crude'!AD3</f>
        <v>0</v>
      </c>
      <c r="AF105">
        <f>'BFPaT-fueltax-crude'!AE3</f>
        <v>0</v>
      </c>
    </row>
    <row r="106" spans="1:35">
      <c r="A106" t="s">
        <v>6</v>
      </c>
      <c r="B106" t="e">
        <f>'BFPaT-fueltax-crude'!#REF!</f>
        <v>#REF!</v>
      </c>
      <c r="C106">
        <f>'BFPaT-fueltax-crude'!B4</f>
        <v>0</v>
      </c>
      <c r="D106">
        <f>'BFPaT-fueltax-crude'!C4</f>
        <v>0</v>
      </c>
      <c r="E106">
        <f>'BFPaT-fueltax-crude'!D4</f>
        <v>0</v>
      </c>
      <c r="F106">
        <f>'BFPaT-fueltax-crude'!E4</f>
        <v>0</v>
      </c>
      <c r="G106">
        <f>'BFPaT-fueltax-crude'!F4</f>
        <v>0</v>
      </c>
      <c r="H106">
        <f>'BFPaT-fueltax-crude'!G4</f>
        <v>0</v>
      </c>
      <c r="I106">
        <f>'BFPaT-fueltax-crude'!H4</f>
        <v>0</v>
      </c>
      <c r="J106">
        <f>'BFPaT-fueltax-crude'!I4</f>
        <v>0</v>
      </c>
      <c r="K106">
        <f>'BFPaT-fueltax-crude'!J4</f>
        <v>0</v>
      </c>
      <c r="L106">
        <f>'BFPaT-fueltax-crude'!K4</f>
        <v>0</v>
      </c>
      <c r="M106">
        <f>'BFPaT-fueltax-crude'!L4</f>
        <v>0</v>
      </c>
      <c r="N106">
        <f>'BFPaT-fueltax-crude'!M4</f>
        <v>0</v>
      </c>
      <c r="O106">
        <f>'BFPaT-fueltax-crude'!N4</f>
        <v>0</v>
      </c>
      <c r="P106">
        <f>'BFPaT-fueltax-crude'!O4</f>
        <v>0</v>
      </c>
      <c r="Q106">
        <f>'BFPaT-fueltax-crude'!P4</f>
        <v>0</v>
      </c>
      <c r="R106">
        <f>'BFPaT-fueltax-crude'!Q4</f>
        <v>0</v>
      </c>
      <c r="S106">
        <f>'BFPaT-fueltax-crude'!R4</f>
        <v>0</v>
      </c>
      <c r="T106">
        <f>'BFPaT-fueltax-crude'!S4</f>
        <v>0</v>
      </c>
      <c r="U106">
        <f>'BFPaT-fueltax-crude'!T4</f>
        <v>0</v>
      </c>
      <c r="V106">
        <f>'BFPaT-fueltax-crude'!U4</f>
        <v>0</v>
      </c>
      <c r="W106">
        <f>'BFPaT-fueltax-crude'!V4</f>
        <v>0</v>
      </c>
      <c r="X106">
        <f>'BFPaT-fueltax-crude'!W4</f>
        <v>0</v>
      </c>
      <c r="Y106">
        <f>'BFPaT-fueltax-crude'!X4</f>
        <v>0</v>
      </c>
      <c r="Z106">
        <f>'BFPaT-fueltax-crude'!Y4</f>
        <v>0</v>
      </c>
      <c r="AA106">
        <f>'BFPaT-fueltax-crude'!Z4</f>
        <v>0</v>
      </c>
      <c r="AB106">
        <f>'BFPaT-fueltax-crude'!AA4</f>
        <v>0</v>
      </c>
      <c r="AC106">
        <f>'BFPaT-fueltax-crude'!AB4</f>
        <v>0</v>
      </c>
      <c r="AD106">
        <f>'BFPaT-fueltax-crude'!AC4</f>
        <v>0</v>
      </c>
      <c r="AE106">
        <f>'BFPaT-fueltax-crude'!AD4</f>
        <v>0</v>
      </c>
      <c r="AF106">
        <f>'BFPaT-fueltax-crude'!AE4</f>
        <v>0</v>
      </c>
    </row>
    <row r="107" spans="1:35">
      <c r="A107" t="s">
        <v>7</v>
      </c>
      <c r="B107" t="e">
        <f>'BFPaT-fueltax-crude'!#REF!</f>
        <v>#REF!</v>
      </c>
      <c r="C107">
        <f>'BFPaT-fueltax-crude'!B5</f>
        <v>0</v>
      </c>
      <c r="D107">
        <f>'BFPaT-fueltax-crude'!C5</f>
        <v>0</v>
      </c>
      <c r="E107">
        <f>'BFPaT-fueltax-crude'!D5</f>
        <v>0</v>
      </c>
      <c r="F107">
        <f>'BFPaT-fueltax-crude'!E5</f>
        <v>0</v>
      </c>
      <c r="G107">
        <f>'BFPaT-fueltax-crude'!F5</f>
        <v>0</v>
      </c>
      <c r="H107">
        <f>'BFPaT-fueltax-crude'!G5</f>
        <v>0</v>
      </c>
      <c r="I107">
        <f>'BFPaT-fueltax-crude'!H5</f>
        <v>0</v>
      </c>
      <c r="J107">
        <f>'BFPaT-fueltax-crude'!I5</f>
        <v>0</v>
      </c>
      <c r="K107">
        <f>'BFPaT-fueltax-crude'!J5</f>
        <v>0</v>
      </c>
      <c r="L107">
        <f>'BFPaT-fueltax-crude'!K5</f>
        <v>0</v>
      </c>
      <c r="M107">
        <f>'BFPaT-fueltax-crude'!L5</f>
        <v>0</v>
      </c>
      <c r="N107">
        <f>'BFPaT-fueltax-crude'!M5</f>
        <v>0</v>
      </c>
      <c r="O107">
        <f>'BFPaT-fueltax-crude'!N5</f>
        <v>0</v>
      </c>
      <c r="P107">
        <f>'BFPaT-fueltax-crude'!O5</f>
        <v>0</v>
      </c>
      <c r="Q107">
        <f>'BFPaT-fueltax-crude'!P5</f>
        <v>0</v>
      </c>
      <c r="R107">
        <f>'BFPaT-fueltax-crude'!Q5</f>
        <v>0</v>
      </c>
      <c r="S107">
        <f>'BFPaT-fueltax-crude'!R5</f>
        <v>0</v>
      </c>
      <c r="T107">
        <f>'BFPaT-fueltax-crude'!S5</f>
        <v>0</v>
      </c>
      <c r="U107">
        <f>'BFPaT-fueltax-crude'!T5</f>
        <v>0</v>
      </c>
      <c r="V107">
        <f>'BFPaT-fueltax-crude'!U5</f>
        <v>0</v>
      </c>
      <c r="W107">
        <f>'BFPaT-fueltax-crude'!V5</f>
        <v>0</v>
      </c>
      <c r="X107">
        <f>'BFPaT-fueltax-crude'!W5</f>
        <v>0</v>
      </c>
      <c r="Y107">
        <f>'BFPaT-fueltax-crude'!X5</f>
        <v>0</v>
      </c>
      <c r="Z107">
        <f>'BFPaT-fueltax-crude'!Y5</f>
        <v>0</v>
      </c>
      <c r="AA107">
        <f>'BFPaT-fueltax-crude'!Z5</f>
        <v>0</v>
      </c>
      <c r="AB107">
        <f>'BFPaT-fueltax-crude'!AA5</f>
        <v>0</v>
      </c>
      <c r="AC107">
        <f>'BFPaT-fueltax-crude'!AB5</f>
        <v>0</v>
      </c>
      <c r="AD107">
        <f>'BFPaT-fueltax-crude'!AC5</f>
        <v>0</v>
      </c>
      <c r="AE107">
        <f>'BFPaT-fueltax-crude'!AD5</f>
        <v>0</v>
      </c>
      <c r="AF107">
        <f>'BFPaT-fueltax-crude'!AE5</f>
        <v>0</v>
      </c>
    </row>
    <row r="108" spans="1:35">
      <c r="A108" t="s">
        <v>8</v>
      </c>
      <c r="B108" t="e">
        <f>'BFPaT-fueltax-crude'!#REF!</f>
        <v>#REF!</v>
      </c>
      <c r="C108">
        <f>'BFPaT-fueltax-crude'!B6</f>
        <v>0</v>
      </c>
      <c r="D108">
        <f>'BFPaT-fueltax-crude'!C6</f>
        <v>0</v>
      </c>
      <c r="E108">
        <f>'BFPaT-fueltax-crude'!D6</f>
        <v>0</v>
      </c>
      <c r="F108">
        <f>'BFPaT-fueltax-crude'!E6</f>
        <v>0</v>
      </c>
      <c r="G108">
        <f>'BFPaT-fueltax-crude'!F6</f>
        <v>0</v>
      </c>
      <c r="H108">
        <f>'BFPaT-fueltax-crude'!G6</f>
        <v>0</v>
      </c>
      <c r="I108">
        <f>'BFPaT-fueltax-crude'!H6</f>
        <v>0</v>
      </c>
      <c r="J108">
        <f>'BFPaT-fueltax-crude'!I6</f>
        <v>0</v>
      </c>
      <c r="K108">
        <f>'BFPaT-fueltax-crude'!J6</f>
        <v>0</v>
      </c>
      <c r="L108">
        <f>'BFPaT-fueltax-crude'!K6</f>
        <v>0</v>
      </c>
      <c r="M108">
        <f>'BFPaT-fueltax-crude'!L6</f>
        <v>0</v>
      </c>
      <c r="N108">
        <f>'BFPaT-fueltax-crude'!M6</f>
        <v>0</v>
      </c>
      <c r="O108">
        <f>'BFPaT-fueltax-crude'!N6</f>
        <v>0</v>
      </c>
      <c r="P108">
        <f>'BFPaT-fueltax-crude'!O6</f>
        <v>0</v>
      </c>
      <c r="Q108">
        <f>'BFPaT-fueltax-crude'!P6</f>
        <v>0</v>
      </c>
      <c r="R108">
        <f>'BFPaT-fueltax-crude'!Q6</f>
        <v>0</v>
      </c>
      <c r="S108">
        <f>'BFPaT-fueltax-crude'!R6</f>
        <v>0</v>
      </c>
      <c r="T108">
        <f>'BFPaT-fueltax-crude'!S6</f>
        <v>0</v>
      </c>
      <c r="U108">
        <f>'BFPaT-fueltax-crude'!T6</f>
        <v>0</v>
      </c>
      <c r="V108">
        <f>'BFPaT-fueltax-crude'!U6</f>
        <v>0</v>
      </c>
      <c r="W108">
        <f>'BFPaT-fueltax-crude'!V6</f>
        <v>0</v>
      </c>
      <c r="X108">
        <f>'BFPaT-fueltax-crude'!W6</f>
        <v>0</v>
      </c>
      <c r="Y108">
        <f>'BFPaT-fueltax-crude'!X6</f>
        <v>0</v>
      </c>
      <c r="Z108">
        <f>'BFPaT-fueltax-crude'!Y6</f>
        <v>0</v>
      </c>
      <c r="AA108">
        <f>'BFPaT-fueltax-crude'!Z6</f>
        <v>0</v>
      </c>
      <c r="AB108">
        <f>'BFPaT-fueltax-crude'!AA6</f>
        <v>0</v>
      </c>
      <c r="AC108">
        <f>'BFPaT-fueltax-crude'!AB6</f>
        <v>0</v>
      </c>
      <c r="AD108">
        <f>'BFPaT-fueltax-crude'!AC6</f>
        <v>0</v>
      </c>
      <c r="AE108">
        <f>'BFPaT-fueltax-crude'!AD6</f>
        <v>0</v>
      </c>
      <c r="AF108">
        <f>'BFPaT-fueltax-crude'!AE6</f>
        <v>0</v>
      </c>
    </row>
    <row r="109" spans="1:35">
      <c r="A109" t="s">
        <v>9</v>
      </c>
      <c r="B109" t="e">
        <f>'BFPaT-fueltax-crude'!#REF!</f>
        <v>#REF!</v>
      </c>
      <c r="C109">
        <f>'BFPaT-fueltax-crude'!B7</f>
        <v>0</v>
      </c>
      <c r="D109">
        <f>'BFPaT-fueltax-crude'!C7</f>
        <v>0</v>
      </c>
      <c r="E109">
        <f>'BFPaT-fueltax-crude'!D7</f>
        <v>0</v>
      </c>
      <c r="F109">
        <f>'BFPaT-fueltax-crude'!E7</f>
        <v>0</v>
      </c>
      <c r="G109">
        <f>'BFPaT-fueltax-crude'!F7</f>
        <v>0</v>
      </c>
      <c r="H109">
        <f>'BFPaT-fueltax-crude'!G7</f>
        <v>0</v>
      </c>
      <c r="I109">
        <f>'BFPaT-fueltax-crude'!H7</f>
        <v>0</v>
      </c>
      <c r="J109">
        <f>'BFPaT-fueltax-crude'!I7</f>
        <v>0</v>
      </c>
      <c r="K109">
        <f>'BFPaT-fueltax-crude'!J7</f>
        <v>0</v>
      </c>
      <c r="L109">
        <f>'BFPaT-fueltax-crude'!K7</f>
        <v>0</v>
      </c>
      <c r="M109">
        <f>'BFPaT-fueltax-crude'!L7</f>
        <v>0</v>
      </c>
      <c r="N109">
        <f>'BFPaT-fueltax-crude'!M7</f>
        <v>0</v>
      </c>
      <c r="O109">
        <f>'BFPaT-fueltax-crude'!N7</f>
        <v>0</v>
      </c>
      <c r="P109">
        <f>'BFPaT-fueltax-crude'!O7</f>
        <v>0</v>
      </c>
      <c r="Q109">
        <f>'BFPaT-fueltax-crude'!P7</f>
        <v>0</v>
      </c>
      <c r="R109">
        <f>'BFPaT-fueltax-crude'!Q7</f>
        <v>0</v>
      </c>
      <c r="S109">
        <f>'BFPaT-fueltax-crude'!R7</f>
        <v>0</v>
      </c>
      <c r="T109">
        <f>'BFPaT-fueltax-crude'!S7</f>
        <v>0</v>
      </c>
      <c r="U109">
        <f>'BFPaT-fueltax-crude'!T7</f>
        <v>0</v>
      </c>
      <c r="V109">
        <f>'BFPaT-fueltax-crude'!U7</f>
        <v>0</v>
      </c>
      <c r="W109">
        <f>'BFPaT-fueltax-crude'!V7</f>
        <v>0</v>
      </c>
      <c r="X109">
        <f>'BFPaT-fueltax-crude'!W7</f>
        <v>0</v>
      </c>
      <c r="Y109">
        <f>'BFPaT-fueltax-crude'!X7</f>
        <v>0</v>
      </c>
      <c r="Z109">
        <f>'BFPaT-fueltax-crude'!Y7</f>
        <v>0</v>
      </c>
      <c r="AA109">
        <f>'BFPaT-fueltax-crude'!Z7</f>
        <v>0</v>
      </c>
      <c r="AB109">
        <f>'BFPaT-fueltax-crude'!AA7</f>
        <v>0</v>
      </c>
      <c r="AC109">
        <f>'BFPaT-fueltax-crude'!AB7</f>
        <v>0</v>
      </c>
      <c r="AD109">
        <f>'BFPaT-fueltax-crude'!AC7</f>
        <v>0</v>
      </c>
      <c r="AE109">
        <f>'BFPaT-fueltax-crude'!AD7</f>
        <v>0</v>
      </c>
      <c r="AF109">
        <f>'BFPaT-fueltax-crude'!AE7</f>
        <v>0</v>
      </c>
    </row>
    <row r="110" spans="1:35">
      <c r="A110" t="s">
        <v>10</v>
      </c>
      <c r="B110" t="e">
        <f>'BFPaT-fueltax-crude'!#REF!</f>
        <v>#REF!</v>
      </c>
      <c r="C110">
        <f>'BFPaT-fueltax-crude'!B8</f>
        <v>0</v>
      </c>
      <c r="D110">
        <f>'BFPaT-fueltax-crude'!C8</f>
        <v>0</v>
      </c>
      <c r="E110">
        <f>'BFPaT-fueltax-crude'!D8</f>
        <v>0</v>
      </c>
      <c r="F110">
        <f>'BFPaT-fueltax-crude'!E8</f>
        <v>0</v>
      </c>
      <c r="G110">
        <f>'BFPaT-fueltax-crude'!F8</f>
        <v>0</v>
      </c>
      <c r="H110">
        <f>'BFPaT-fueltax-crude'!G8</f>
        <v>0</v>
      </c>
      <c r="I110">
        <f>'BFPaT-fueltax-crude'!H8</f>
        <v>0</v>
      </c>
      <c r="J110">
        <f>'BFPaT-fueltax-crude'!I8</f>
        <v>0</v>
      </c>
      <c r="K110">
        <f>'BFPaT-fueltax-crude'!J8</f>
        <v>0</v>
      </c>
      <c r="L110">
        <f>'BFPaT-fueltax-crude'!K8</f>
        <v>0</v>
      </c>
      <c r="M110">
        <f>'BFPaT-fueltax-crude'!L8</f>
        <v>0</v>
      </c>
      <c r="N110">
        <f>'BFPaT-fueltax-crude'!M8</f>
        <v>0</v>
      </c>
      <c r="O110">
        <f>'BFPaT-fueltax-crude'!N8</f>
        <v>0</v>
      </c>
      <c r="P110">
        <f>'BFPaT-fueltax-crude'!O8</f>
        <v>0</v>
      </c>
      <c r="Q110">
        <f>'BFPaT-fueltax-crude'!P8</f>
        <v>0</v>
      </c>
      <c r="R110">
        <f>'BFPaT-fueltax-crude'!Q8</f>
        <v>0</v>
      </c>
      <c r="S110">
        <f>'BFPaT-fueltax-crude'!R8</f>
        <v>0</v>
      </c>
      <c r="T110">
        <f>'BFPaT-fueltax-crude'!S8</f>
        <v>0</v>
      </c>
      <c r="U110">
        <f>'BFPaT-fueltax-crude'!T8</f>
        <v>0</v>
      </c>
      <c r="V110">
        <f>'BFPaT-fueltax-crude'!U8</f>
        <v>0</v>
      </c>
      <c r="W110">
        <f>'BFPaT-fueltax-crude'!V8</f>
        <v>0</v>
      </c>
      <c r="X110">
        <f>'BFPaT-fueltax-crude'!W8</f>
        <v>0</v>
      </c>
      <c r="Y110">
        <f>'BFPaT-fueltax-crude'!X8</f>
        <v>0</v>
      </c>
      <c r="Z110">
        <f>'BFPaT-fueltax-crude'!Y8</f>
        <v>0</v>
      </c>
      <c r="AA110">
        <f>'BFPaT-fueltax-crude'!Z8</f>
        <v>0</v>
      </c>
      <c r="AB110">
        <f>'BFPaT-fueltax-crude'!AA8</f>
        <v>0</v>
      </c>
      <c r="AC110">
        <f>'BFPaT-fueltax-crude'!AB8</f>
        <v>0</v>
      </c>
      <c r="AD110">
        <f>'BFPaT-fueltax-crude'!AC8</f>
        <v>0</v>
      </c>
      <c r="AE110">
        <f>'BFPaT-fueltax-crude'!AD8</f>
        <v>0</v>
      </c>
      <c r="AF110">
        <f>'BFPaT-fueltax-crude'!AE8</f>
        <v>0</v>
      </c>
    </row>
    <row r="111" spans="1:35">
      <c r="A111" t="s">
        <v>11</v>
      </c>
      <c r="B111" t="e">
        <f>'BFPaT-fueltax-crude'!#REF!</f>
        <v>#REF!</v>
      </c>
      <c r="C111">
        <f>'BFPaT-fueltax-crude'!B9</f>
        <v>0</v>
      </c>
      <c r="D111">
        <f>'BFPaT-fueltax-crude'!C9</f>
        <v>0</v>
      </c>
      <c r="E111">
        <f>'BFPaT-fueltax-crude'!D9</f>
        <v>0</v>
      </c>
      <c r="F111">
        <f>'BFPaT-fueltax-crude'!E9</f>
        <v>0</v>
      </c>
      <c r="G111">
        <f>'BFPaT-fueltax-crude'!F9</f>
        <v>0</v>
      </c>
      <c r="H111">
        <f>'BFPaT-fueltax-crude'!G9</f>
        <v>0</v>
      </c>
      <c r="I111">
        <f>'BFPaT-fueltax-crude'!H9</f>
        <v>0</v>
      </c>
      <c r="J111">
        <f>'BFPaT-fueltax-crude'!I9</f>
        <v>0</v>
      </c>
      <c r="K111">
        <f>'BFPaT-fueltax-crude'!J9</f>
        <v>0</v>
      </c>
      <c r="L111">
        <f>'BFPaT-fueltax-crude'!K9</f>
        <v>0</v>
      </c>
      <c r="M111">
        <f>'BFPaT-fueltax-crude'!L9</f>
        <v>0</v>
      </c>
      <c r="N111">
        <f>'BFPaT-fueltax-crude'!M9</f>
        <v>0</v>
      </c>
      <c r="O111">
        <f>'BFPaT-fueltax-crude'!N9</f>
        <v>0</v>
      </c>
      <c r="P111">
        <f>'BFPaT-fueltax-crude'!O9</f>
        <v>0</v>
      </c>
      <c r="Q111">
        <f>'BFPaT-fueltax-crude'!P9</f>
        <v>0</v>
      </c>
      <c r="R111">
        <f>'BFPaT-fueltax-crude'!Q9</f>
        <v>0</v>
      </c>
      <c r="S111">
        <f>'BFPaT-fueltax-crude'!R9</f>
        <v>0</v>
      </c>
      <c r="T111">
        <f>'BFPaT-fueltax-crude'!S9</f>
        <v>0</v>
      </c>
      <c r="U111">
        <f>'BFPaT-fueltax-crude'!T9</f>
        <v>0</v>
      </c>
      <c r="V111">
        <f>'BFPaT-fueltax-crude'!U9</f>
        <v>0</v>
      </c>
      <c r="W111">
        <f>'BFPaT-fueltax-crude'!V9</f>
        <v>0</v>
      </c>
      <c r="X111">
        <f>'BFPaT-fueltax-crude'!W9</f>
        <v>0</v>
      </c>
      <c r="Y111">
        <f>'BFPaT-fueltax-crude'!X9</f>
        <v>0</v>
      </c>
      <c r="Z111">
        <f>'BFPaT-fueltax-crude'!Y9</f>
        <v>0</v>
      </c>
      <c r="AA111">
        <f>'BFPaT-fueltax-crude'!Z9</f>
        <v>0</v>
      </c>
      <c r="AB111">
        <f>'BFPaT-fueltax-crude'!AA9</f>
        <v>0</v>
      </c>
      <c r="AC111">
        <f>'BFPaT-fueltax-crude'!AB9</f>
        <v>0</v>
      </c>
      <c r="AD111">
        <f>'BFPaT-fueltax-crude'!AC9</f>
        <v>0</v>
      </c>
      <c r="AE111">
        <f>'BFPaT-fueltax-crude'!AD9</f>
        <v>0</v>
      </c>
      <c r="AF111">
        <f>'BFPaT-fueltax-crude'!AE9</f>
        <v>0</v>
      </c>
    </row>
    <row r="112" spans="1:35">
      <c r="A112" s="6" t="s">
        <v>27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>
      <c r="A113" t="s">
        <v>18</v>
      </c>
      <c r="B113">
        <f>B$1</f>
        <v>2020</v>
      </c>
      <c r="C113">
        <f t="shared" ref="C113:AF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5">
      <c r="A114" t="s">
        <v>4</v>
      </c>
      <c r="B114" t="e">
        <f>'BFPaT-fueltax-heavyfueloil'!#REF!</f>
        <v>#REF!</v>
      </c>
      <c r="C114">
        <f>'BFPaT-fueltax-heavyfueloil'!B2</f>
        <v>0</v>
      </c>
      <c r="D114">
        <f>'BFPaT-fueltax-heavyfueloil'!C2</f>
        <v>0</v>
      </c>
      <c r="E114">
        <f>'BFPaT-fueltax-heavyfueloil'!D2</f>
        <v>0</v>
      </c>
      <c r="F114">
        <f>'BFPaT-fueltax-heavyfueloil'!E2</f>
        <v>0</v>
      </c>
      <c r="G114">
        <f>'BFPaT-fueltax-heavyfueloil'!F2</f>
        <v>0</v>
      </c>
      <c r="H114">
        <f>'BFPaT-fueltax-heavyfueloil'!G2</f>
        <v>0</v>
      </c>
      <c r="I114">
        <f>'BFPaT-fueltax-heavyfueloil'!H2</f>
        <v>0</v>
      </c>
      <c r="J114">
        <f>'BFPaT-fueltax-heavyfueloil'!I2</f>
        <v>0</v>
      </c>
      <c r="K114">
        <f>'BFPaT-fueltax-heavyfueloil'!J2</f>
        <v>0</v>
      </c>
      <c r="L114">
        <f>'BFPaT-fueltax-heavyfueloil'!K2</f>
        <v>0</v>
      </c>
      <c r="M114">
        <f>'BFPaT-fueltax-heavyfueloil'!L2</f>
        <v>0</v>
      </c>
      <c r="N114">
        <f>'BFPaT-fueltax-heavyfueloil'!M2</f>
        <v>0</v>
      </c>
      <c r="O114">
        <f>'BFPaT-fueltax-heavyfueloil'!N2</f>
        <v>0</v>
      </c>
      <c r="P114">
        <f>'BFPaT-fueltax-heavyfueloil'!O2</f>
        <v>0</v>
      </c>
      <c r="Q114">
        <f>'BFPaT-fueltax-heavyfueloil'!P2</f>
        <v>0</v>
      </c>
      <c r="R114">
        <f>'BFPaT-fueltax-heavyfueloil'!Q2</f>
        <v>0</v>
      </c>
      <c r="S114">
        <f>'BFPaT-fueltax-heavyfueloil'!R2</f>
        <v>0</v>
      </c>
      <c r="T114">
        <f>'BFPaT-fueltax-heavyfueloil'!S2</f>
        <v>0</v>
      </c>
      <c r="U114">
        <f>'BFPaT-fueltax-heavyfueloil'!T2</f>
        <v>0</v>
      </c>
      <c r="V114">
        <f>'BFPaT-fueltax-heavyfueloil'!U2</f>
        <v>0</v>
      </c>
      <c r="W114">
        <f>'BFPaT-fueltax-heavyfueloil'!V2</f>
        <v>0</v>
      </c>
      <c r="X114">
        <f>'BFPaT-fueltax-heavyfueloil'!W2</f>
        <v>0</v>
      </c>
      <c r="Y114">
        <f>'BFPaT-fueltax-heavyfueloil'!X2</f>
        <v>0</v>
      </c>
      <c r="Z114">
        <f>'BFPaT-fueltax-heavyfueloil'!Y2</f>
        <v>0</v>
      </c>
      <c r="AA114">
        <f>'BFPaT-fueltax-heavyfueloil'!Z2</f>
        <v>0</v>
      </c>
      <c r="AB114">
        <f>'BFPaT-fueltax-heavyfueloil'!AA2</f>
        <v>0</v>
      </c>
      <c r="AC114">
        <f>'BFPaT-fueltax-heavyfueloil'!AB2</f>
        <v>0</v>
      </c>
      <c r="AD114">
        <f>'BFPaT-fueltax-heavyfueloil'!AC2</f>
        <v>0</v>
      </c>
      <c r="AE114">
        <f>'BFPaT-fueltax-heavyfueloil'!AD2</f>
        <v>0</v>
      </c>
      <c r="AF114">
        <f>'BFPaT-fueltax-heavyfueloil'!AE2</f>
        <v>0</v>
      </c>
    </row>
    <row r="115" spans="1:35">
      <c r="A115" t="s">
        <v>5</v>
      </c>
      <c r="B115" t="e">
        <f>'BFPaT-fueltax-heavyfueloil'!#REF!</f>
        <v>#REF!</v>
      </c>
      <c r="C115">
        <f>'BFPaT-fueltax-heavyfueloil'!B3</f>
        <v>0</v>
      </c>
      <c r="D115">
        <f>'BFPaT-fueltax-heavyfueloil'!C3</f>
        <v>0</v>
      </c>
      <c r="E115">
        <f>'BFPaT-fueltax-heavyfueloil'!D3</f>
        <v>0</v>
      </c>
      <c r="F115">
        <f>'BFPaT-fueltax-heavyfueloil'!E3</f>
        <v>0</v>
      </c>
      <c r="G115">
        <f>'BFPaT-fueltax-heavyfueloil'!F3</f>
        <v>0</v>
      </c>
      <c r="H115">
        <f>'BFPaT-fueltax-heavyfueloil'!G3</f>
        <v>0</v>
      </c>
      <c r="I115">
        <f>'BFPaT-fueltax-heavyfueloil'!H3</f>
        <v>0</v>
      </c>
      <c r="J115">
        <f>'BFPaT-fueltax-heavyfueloil'!I3</f>
        <v>0</v>
      </c>
      <c r="K115">
        <f>'BFPaT-fueltax-heavyfueloil'!J3</f>
        <v>0</v>
      </c>
      <c r="L115">
        <f>'BFPaT-fueltax-heavyfueloil'!K3</f>
        <v>0</v>
      </c>
      <c r="M115">
        <f>'BFPaT-fueltax-heavyfueloil'!L3</f>
        <v>0</v>
      </c>
      <c r="N115">
        <f>'BFPaT-fueltax-heavyfueloil'!M3</f>
        <v>0</v>
      </c>
      <c r="O115">
        <f>'BFPaT-fueltax-heavyfueloil'!N3</f>
        <v>0</v>
      </c>
      <c r="P115">
        <f>'BFPaT-fueltax-heavyfueloil'!O3</f>
        <v>0</v>
      </c>
      <c r="Q115">
        <f>'BFPaT-fueltax-heavyfueloil'!P3</f>
        <v>0</v>
      </c>
      <c r="R115">
        <f>'BFPaT-fueltax-heavyfueloil'!Q3</f>
        <v>0</v>
      </c>
      <c r="S115">
        <f>'BFPaT-fueltax-heavyfueloil'!R3</f>
        <v>0</v>
      </c>
      <c r="T115">
        <f>'BFPaT-fueltax-heavyfueloil'!S3</f>
        <v>0</v>
      </c>
      <c r="U115">
        <f>'BFPaT-fueltax-heavyfueloil'!T3</f>
        <v>0</v>
      </c>
      <c r="V115">
        <f>'BFPaT-fueltax-heavyfueloil'!U3</f>
        <v>0</v>
      </c>
      <c r="W115">
        <f>'BFPaT-fueltax-heavyfueloil'!V3</f>
        <v>0</v>
      </c>
      <c r="X115">
        <f>'BFPaT-fueltax-heavyfueloil'!W3</f>
        <v>0</v>
      </c>
      <c r="Y115">
        <f>'BFPaT-fueltax-heavyfueloil'!X3</f>
        <v>0</v>
      </c>
      <c r="Z115">
        <f>'BFPaT-fueltax-heavyfueloil'!Y3</f>
        <v>0</v>
      </c>
      <c r="AA115">
        <f>'BFPaT-fueltax-heavyfueloil'!Z3</f>
        <v>0</v>
      </c>
      <c r="AB115">
        <f>'BFPaT-fueltax-heavyfueloil'!AA3</f>
        <v>0</v>
      </c>
      <c r="AC115">
        <f>'BFPaT-fueltax-heavyfueloil'!AB3</f>
        <v>0</v>
      </c>
      <c r="AD115">
        <f>'BFPaT-fueltax-heavyfueloil'!AC3</f>
        <v>0</v>
      </c>
      <c r="AE115">
        <f>'BFPaT-fueltax-heavyfueloil'!AD3</f>
        <v>0</v>
      </c>
      <c r="AF115">
        <f>'BFPaT-fueltax-heavyfueloil'!AE3</f>
        <v>0</v>
      </c>
    </row>
    <row r="116" spans="1:35">
      <c r="A116" t="s">
        <v>6</v>
      </c>
      <c r="B116" t="e">
        <f>'BFPaT-fueltax-heavyfueloil'!#REF!</f>
        <v>#REF!</v>
      </c>
      <c r="C116">
        <f>'BFPaT-fueltax-heavyfueloil'!B4</f>
        <v>0</v>
      </c>
      <c r="D116">
        <f>'BFPaT-fueltax-heavyfueloil'!C4</f>
        <v>0</v>
      </c>
      <c r="E116">
        <f>'BFPaT-fueltax-heavyfueloil'!D4</f>
        <v>0</v>
      </c>
      <c r="F116">
        <f>'BFPaT-fueltax-heavyfueloil'!E4</f>
        <v>0</v>
      </c>
      <c r="G116">
        <f>'BFPaT-fueltax-heavyfueloil'!F4</f>
        <v>0</v>
      </c>
      <c r="H116">
        <f>'BFPaT-fueltax-heavyfueloil'!G4</f>
        <v>0</v>
      </c>
      <c r="I116">
        <f>'BFPaT-fueltax-heavyfueloil'!H4</f>
        <v>0</v>
      </c>
      <c r="J116">
        <f>'BFPaT-fueltax-heavyfueloil'!I4</f>
        <v>0</v>
      </c>
      <c r="K116">
        <f>'BFPaT-fueltax-heavyfueloil'!J4</f>
        <v>0</v>
      </c>
      <c r="L116">
        <f>'BFPaT-fueltax-heavyfueloil'!K4</f>
        <v>0</v>
      </c>
      <c r="M116">
        <f>'BFPaT-fueltax-heavyfueloil'!L4</f>
        <v>0</v>
      </c>
      <c r="N116">
        <f>'BFPaT-fueltax-heavyfueloil'!M4</f>
        <v>0</v>
      </c>
      <c r="O116">
        <f>'BFPaT-fueltax-heavyfueloil'!N4</f>
        <v>0</v>
      </c>
      <c r="P116">
        <f>'BFPaT-fueltax-heavyfueloil'!O4</f>
        <v>0</v>
      </c>
      <c r="Q116">
        <f>'BFPaT-fueltax-heavyfueloil'!P4</f>
        <v>0</v>
      </c>
      <c r="R116">
        <f>'BFPaT-fueltax-heavyfueloil'!Q4</f>
        <v>0</v>
      </c>
      <c r="S116">
        <f>'BFPaT-fueltax-heavyfueloil'!R4</f>
        <v>0</v>
      </c>
      <c r="T116">
        <f>'BFPaT-fueltax-heavyfueloil'!S4</f>
        <v>0</v>
      </c>
      <c r="U116">
        <f>'BFPaT-fueltax-heavyfueloil'!T4</f>
        <v>0</v>
      </c>
      <c r="V116">
        <f>'BFPaT-fueltax-heavyfueloil'!U4</f>
        <v>0</v>
      </c>
      <c r="W116">
        <f>'BFPaT-fueltax-heavyfueloil'!V4</f>
        <v>0</v>
      </c>
      <c r="X116">
        <f>'BFPaT-fueltax-heavyfueloil'!W4</f>
        <v>0</v>
      </c>
      <c r="Y116">
        <f>'BFPaT-fueltax-heavyfueloil'!X4</f>
        <v>0</v>
      </c>
      <c r="Z116">
        <f>'BFPaT-fueltax-heavyfueloil'!Y4</f>
        <v>0</v>
      </c>
      <c r="AA116">
        <f>'BFPaT-fueltax-heavyfueloil'!Z4</f>
        <v>0</v>
      </c>
      <c r="AB116">
        <f>'BFPaT-fueltax-heavyfueloil'!AA4</f>
        <v>0</v>
      </c>
      <c r="AC116">
        <f>'BFPaT-fueltax-heavyfueloil'!AB4</f>
        <v>0</v>
      </c>
      <c r="AD116">
        <f>'BFPaT-fueltax-heavyfueloil'!AC4</f>
        <v>0</v>
      </c>
      <c r="AE116">
        <f>'BFPaT-fueltax-heavyfueloil'!AD4</f>
        <v>0</v>
      </c>
      <c r="AF116">
        <f>'BFPaT-fueltax-heavyfueloil'!AE4</f>
        <v>0</v>
      </c>
    </row>
    <row r="117" spans="1:35">
      <c r="A117" t="s">
        <v>7</v>
      </c>
      <c r="B117" t="e">
        <f>'BFPaT-fueltax-heavyfueloil'!#REF!</f>
        <v>#REF!</v>
      </c>
      <c r="C117">
        <f>'BFPaT-fueltax-heavyfueloil'!B5</f>
        <v>0</v>
      </c>
      <c r="D117">
        <f>'BFPaT-fueltax-heavyfueloil'!C5</f>
        <v>0</v>
      </c>
      <c r="E117">
        <f>'BFPaT-fueltax-heavyfueloil'!D5</f>
        <v>0</v>
      </c>
      <c r="F117">
        <f>'BFPaT-fueltax-heavyfueloil'!E5</f>
        <v>0</v>
      </c>
      <c r="G117">
        <f>'BFPaT-fueltax-heavyfueloil'!F5</f>
        <v>0</v>
      </c>
      <c r="H117">
        <f>'BFPaT-fueltax-heavyfueloil'!G5</f>
        <v>0</v>
      </c>
      <c r="I117">
        <f>'BFPaT-fueltax-heavyfueloil'!H5</f>
        <v>0</v>
      </c>
      <c r="J117">
        <f>'BFPaT-fueltax-heavyfueloil'!I5</f>
        <v>0</v>
      </c>
      <c r="K117">
        <f>'BFPaT-fueltax-heavyfueloil'!J5</f>
        <v>0</v>
      </c>
      <c r="L117">
        <f>'BFPaT-fueltax-heavyfueloil'!K5</f>
        <v>0</v>
      </c>
      <c r="M117">
        <f>'BFPaT-fueltax-heavyfueloil'!L5</f>
        <v>0</v>
      </c>
      <c r="N117">
        <f>'BFPaT-fueltax-heavyfueloil'!M5</f>
        <v>0</v>
      </c>
      <c r="O117">
        <f>'BFPaT-fueltax-heavyfueloil'!N5</f>
        <v>0</v>
      </c>
      <c r="P117">
        <f>'BFPaT-fueltax-heavyfueloil'!O5</f>
        <v>0</v>
      </c>
      <c r="Q117">
        <f>'BFPaT-fueltax-heavyfueloil'!P5</f>
        <v>0</v>
      </c>
      <c r="R117">
        <f>'BFPaT-fueltax-heavyfueloil'!Q5</f>
        <v>0</v>
      </c>
      <c r="S117">
        <f>'BFPaT-fueltax-heavyfueloil'!R5</f>
        <v>0</v>
      </c>
      <c r="T117">
        <f>'BFPaT-fueltax-heavyfueloil'!S5</f>
        <v>0</v>
      </c>
      <c r="U117">
        <f>'BFPaT-fueltax-heavyfueloil'!T5</f>
        <v>0</v>
      </c>
      <c r="V117">
        <f>'BFPaT-fueltax-heavyfueloil'!U5</f>
        <v>0</v>
      </c>
      <c r="W117">
        <f>'BFPaT-fueltax-heavyfueloil'!V5</f>
        <v>0</v>
      </c>
      <c r="X117">
        <f>'BFPaT-fueltax-heavyfueloil'!W5</f>
        <v>0</v>
      </c>
      <c r="Y117">
        <f>'BFPaT-fueltax-heavyfueloil'!X5</f>
        <v>0</v>
      </c>
      <c r="Z117">
        <f>'BFPaT-fueltax-heavyfueloil'!Y5</f>
        <v>0</v>
      </c>
      <c r="AA117">
        <f>'BFPaT-fueltax-heavyfueloil'!Z5</f>
        <v>0</v>
      </c>
      <c r="AB117">
        <f>'BFPaT-fueltax-heavyfueloil'!AA5</f>
        <v>0</v>
      </c>
      <c r="AC117">
        <f>'BFPaT-fueltax-heavyfueloil'!AB5</f>
        <v>0</v>
      </c>
      <c r="AD117">
        <f>'BFPaT-fueltax-heavyfueloil'!AC5</f>
        <v>0</v>
      </c>
      <c r="AE117">
        <f>'BFPaT-fueltax-heavyfueloil'!AD5</f>
        <v>0</v>
      </c>
      <c r="AF117">
        <f>'BFPaT-fueltax-heavyfueloil'!AE5</f>
        <v>0</v>
      </c>
    </row>
    <row r="118" spans="1:35">
      <c r="A118" t="s">
        <v>8</v>
      </c>
      <c r="B118" t="e">
        <f>'BFPaT-fueltax-heavyfueloil'!#REF!</f>
        <v>#REF!</v>
      </c>
      <c r="C118">
        <f>'BFPaT-fueltax-heavyfueloil'!B6</f>
        <v>7.4302499337225388E-7</v>
      </c>
      <c r="D118">
        <f>'BFPaT-fueltax-heavyfueloil'!C6</f>
        <v>7.4302499337225388E-7</v>
      </c>
      <c r="E118">
        <f>'BFPaT-fueltax-heavyfueloil'!D6</f>
        <v>7.4302499337225388E-7</v>
      </c>
      <c r="F118">
        <f>'BFPaT-fueltax-heavyfueloil'!E6</f>
        <v>7.4302499337225388E-7</v>
      </c>
      <c r="G118">
        <f>'BFPaT-fueltax-heavyfueloil'!F6</f>
        <v>7.4302499337225388E-7</v>
      </c>
      <c r="H118">
        <f>'BFPaT-fueltax-heavyfueloil'!G6</f>
        <v>7.4302499337225388E-7</v>
      </c>
      <c r="I118">
        <f>'BFPaT-fueltax-heavyfueloil'!H6</f>
        <v>7.4302499337225388E-7</v>
      </c>
      <c r="J118">
        <f>'BFPaT-fueltax-heavyfueloil'!I6</f>
        <v>7.4302499337225388E-7</v>
      </c>
      <c r="K118">
        <f>'BFPaT-fueltax-heavyfueloil'!J6</f>
        <v>7.4302499337225388E-7</v>
      </c>
      <c r="L118">
        <f>'BFPaT-fueltax-heavyfueloil'!K6</f>
        <v>7.4302499337225388E-7</v>
      </c>
      <c r="M118">
        <f>'BFPaT-fueltax-heavyfueloil'!L6</f>
        <v>7.4302499337225388E-7</v>
      </c>
      <c r="N118">
        <f>'BFPaT-fueltax-heavyfueloil'!M6</f>
        <v>7.4302499337225388E-7</v>
      </c>
      <c r="O118">
        <f>'BFPaT-fueltax-heavyfueloil'!N6</f>
        <v>7.4302499337225388E-7</v>
      </c>
      <c r="P118">
        <f>'BFPaT-fueltax-heavyfueloil'!O6</f>
        <v>7.4302499337225388E-7</v>
      </c>
      <c r="Q118">
        <f>'BFPaT-fueltax-heavyfueloil'!P6</f>
        <v>7.4302499337225388E-7</v>
      </c>
      <c r="R118">
        <f>'BFPaT-fueltax-heavyfueloil'!Q6</f>
        <v>7.4302499337225388E-7</v>
      </c>
      <c r="S118">
        <f>'BFPaT-fueltax-heavyfueloil'!R6</f>
        <v>7.4302499337225388E-7</v>
      </c>
      <c r="T118">
        <f>'BFPaT-fueltax-heavyfueloil'!S6</f>
        <v>7.4302499337225388E-7</v>
      </c>
      <c r="U118">
        <f>'BFPaT-fueltax-heavyfueloil'!T6</f>
        <v>7.4302499337225388E-7</v>
      </c>
      <c r="V118">
        <f>'BFPaT-fueltax-heavyfueloil'!U6</f>
        <v>7.4302499337225388E-7</v>
      </c>
      <c r="W118">
        <f>'BFPaT-fueltax-heavyfueloil'!V6</f>
        <v>7.4302499337225388E-7</v>
      </c>
      <c r="X118">
        <f>'BFPaT-fueltax-heavyfueloil'!W6</f>
        <v>7.4302499337225388E-7</v>
      </c>
      <c r="Y118">
        <f>'BFPaT-fueltax-heavyfueloil'!X6</f>
        <v>7.4302499337225388E-7</v>
      </c>
      <c r="Z118">
        <f>'BFPaT-fueltax-heavyfueloil'!Y6</f>
        <v>7.4302499337225388E-7</v>
      </c>
      <c r="AA118">
        <f>'BFPaT-fueltax-heavyfueloil'!Z6</f>
        <v>7.4302499337225388E-7</v>
      </c>
      <c r="AB118">
        <f>'BFPaT-fueltax-heavyfueloil'!AA6</f>
        <v>7.4302499337225388E-7</v>
      </c>
      <c r="AC118">
        <f>'BFPaT-fueltax-heavyfueloil'!AB6</f>
        <v>7.4302499337225388E-7</v>
      </c>
      <c r="AD118">
        <f>'BFPaT-fueltax-heavyfueloil'!AC6</f>
        <v>7.4302499337225388E-7</v>
      </c>
      <c r="AE118">
        <f>'BFPaT-fueltax-heavyfueloil'!AD6</f>
        <v>7.4302499337225388E-7</v>
      </c>
      <c r="AF118">
        <f>'BFPaT-fueltax-heavyfueloil'!AE6</f>
        <v>7.4302499337225388E-7</v>
      </c>
    </row>
    <row r="119" spans="1:35">
      <c r="A119" t="s">
        <v>9</v>
      </c>
      <c r="B119" t="e">
        <f>'BFPaT-fueltax-heavyfueloil'!#REF!</f>
        <v>#REF!</v>
      </c>
      <c r="C119">
        <f>'BFPaT-fueltax-heavyfueloil'!B7</f>
        <v>0</v>
      </c>
      <c r="D119">
        <f>'BFPaT-fueltax-heavyfueloil'!C7</f>
        <v>0</v>
      </c>
      <c r="E119">
        <f>'BFPaT-fueltax-heavyfueloil'!D7</f>
        <v>0</v>
      </c>
      <c r="F119">
        <f>'BFPaT-fueltax-heavyfueloil'!E7</f>
        <v>0</v>
      </c>
      <c r="G119">
        <f>'BFPaT-fueltax-heavyfueloil'!F7</f>
        <v>0</v>
      </c>
      <c r="H119">
        <f>'BFPaT-fueltax-heavyfueloil'!G7</f>
        <v>0</v>
      </c>
      <c r="I119">
        <f>'BFPaT-fueltax-heavyfueloil'!H7</f>
        <v>0</v>
      </c>
      <c r="J119">
        <f>'BFPaT-fueltax-heavyfueloil'!I7</f>
        <v>0</v>
      </c>
      <c r="K119">
        <f>'BFPaT-fueltax-heavyfueloil'!J7</f>
        <v>0</v>
      </c>
      <c r="L119">
        <f>'BFPaT-fueltax-heavyfueloil'!K7</f>
        <v>0</v>
      </c>
      <c r="M119">
        <f>'BFPaT-fueltax-heavyfueloil'!L7</f>
        <v>0</v>
      </c>
      <c r="N119">
        <f>'BFPaT-fueltax-heavyfueloil'!M7</f>
        <v>0</v>
      </c>
      <c r="O119">
        <f>'BFPaT-fueltax-heavyfueloil'!N7</f>
        <v>0</v>
      </c>
      <c r="P119">
        <f>'BFPaT-fueltax-heavyfueloil'!O7</f>
        <v>0</v>
      </c>
      <c r="Q119">
        <f>'BFPaT-fueltax-heavyfueloil'!P7</f>
        <v>0</v>
      </c>
      <c r="R119">
        <f>'BFPaT-fueltax-heavyfueloil'!Q7</f>
        <v>0</v>
      </c>
      <c r="S119">
        <f>'BFPaT-fueltax-heavyfueloil'!R7</f>
        <v>0</v>
      </c>
      <c r="T119">
        <f>'BFPaT-fueltax-heavyfueloil'!S7</f>
        <v>0</v>
      </c>
      <c r="U119">
        <f>'BFPaT-fueltax-heavyfueloil'!T7</f>
        <v>0</v>
      </c>
      <c r="V119">
        <f>'BFPaT-fueltax-heavyfueloil'!U7</f>
        <v>0</v>
      </c>
      <c r="W119">
        <f>'BFPaT-fueltax-heavyfueloil'!V7</f>
        <v>0</v>
      </c>
      <c r="X119">
        <f>'BFPaT-fueltax-heavyfueloil'!W7</f>
        <v>0</v>
      </c>
      <c r="Y119">
        <f>'BFPaT-fueltax-heavyfueloil'!X7</f>
        <v>0</v>
      </c>
      <c r="Z119">
        <f>'BFPaT-fueltax-heavyfueloil'!Y7</f>
        <v>0</v>
      </c>
      <c r="AA119">
        <f>'BFPaT-fueltax-heavyfueloil'!Z7</f>
        <v>0</v>
      </c>
      <c r="AB119">
        <f>'BFPaT-fueltax-heavyfueloil'!AA7</f>
        <v>0</v>
      </c>
      <c r="AC119">
        <f>'BFPaT-fueltax-heavyfueloil'!AB7</f>
        <v>0</v>
      </c>
      <c r="AD119">
        <f>'BFPaT-fueltax-heavyfueloil'!AC7</f>
        <v>0</v>
      </c>
      <c r="AE119">
        <f>'BFPaT-fueltax-heavyfueloil'!AD7</f>
        <v>0</v>
      </c>
      <c r="AF119">
        <f>'BFPaT-fueltax-heavyfueloil'!AE7</f>
        <v>0</v>
      </c>
    </row>
    <row r="120" spans="1:35">
      <c r="A120" t="s">
        <v>10</v>
      </c>
      <c r="B120" t="e">
        <f>'BFPaT-fueltax-heavyfueloil'!#REF!</f>
        <v>#REF!</v>
      </c>
      <c r="C120">
        <f>'BFPaT-fueltax-heavyfueloil'!B8</f>
        <v>0</v>
      </c>
      <c r="D120">
        <f>'BFPaT-fueltax-heavyfueloil'!C8</f>
        <v>0</v>
      </c>
      <c r="E120">
        <f>'BFPaT-fueltax-heavyfueloil'!D8</f>
        <v>0</v>
      </c>
      <c r="F120">
        <f>'BFPaT-fueltax-heavyfueloil'!E8</f>
        <v>0</v>
      </c>
      <c r="G120">
        <f>'BFPaT-fueltax-heavyfueloil'!F8</f>
        <v>0</v>
      </c>
      <c r="H120">
        <f>'BFPaT-fueltax-heavyfueloil'!G8</f>
        <v>0</v>
      </c>
      <c r="I120">
        <f>'BFPaT-fueltax-heavyfueloil'!H8</f>
        <v>0</v>
      </c>
      <c r="J120">
        <f>'BFPaT-fueltax-heavyfueloil'!I8</f>
        <v>0</v>
      </c>
      <c r="K120">
        <f>'BFPaT-fueltax-heavyfueloil'!J8</f>
        <v>0</v>
      </c>
      <c r="L120">
        <f>'BFPaT-fueltax-heavyfueloil'!K8</f>
        <v>0</v>
      </c>
      <c r="M120">
        <f>'BFPaT-fueltax-heavyfueloil'!L8</f>
        <v>0</v>
      </c>
      <c r="N120">
        <f>'BFPaT-fueltax-heavyfueloil'!M8</f>
        <v>0</v>
      </c>
      <c r="O120">
        <f>'BFPaT-fueltax-heavyfueloil'!N8</f>
        <v>0</v>
      </c>
      <c r="P120">
        <f>'BFPaT-fueltax-heavyfueloil'!O8</f>
        <v>0</v>
      </c>
      <c r="Q120">
        <f>'BFPaT-fueltax-heavyfueloil'!P8</f>
        <v>0</v>
      </c>
      <c r="R120">
        <f>'BFPaT-fueltax-heavyfueloil'!Q8</f>
        <v>0</v>
      </c>
      <c r="S120">
        <f>'BFPaT-fueltax-heavyfueloil'!R8</f>
        <v>0</v>
      </c>
      <c r="T120">
        <f>'BFPaT-fueltax-heavyfueloil'!S8</f>
        <v>0</v>
      </c>
      <c r="U120">
        <f>'BFPaT-fueltax-heavyfueloil'!T8</f>
        <v>0</v>
      </c>
      <c r="V120">
        <f>'BFPaT-fueltax-heavyfueloil'!U8</f>
        <v>0</v>
      </c>
      <c r="W120">
        <f>'BFPaT-fueltax-heavyfueloil'!V8</f>
        <v>0</v>
      </c>
      <c r="X120">
        <f>'BFPaT-fueltax-heavyfueloil'!W8</f>
        <v>0</v>
      </c>
      <c r="Y120">
        <f>'BFPaT-fueltax-heavyfueloil'!X8</f>
        <v>0</v>
      </c>
      <c r="Z120">
        <f>'BFPaT-fueltax-heavyfueloil'!Y8</f>
        <v>0</v>
      </c>
      <c r="AA120">
        <f>'BFPaT-fueltax-heavyfueloil'!Z8</f>
        <v>0</v>
      </c>
      <c r="AB120">
        <f>'BFPaT-fueltax-heavyfueloil'!AA8</f>
        <v>0</v>
      </c>
      <c r="AC120">
        <f>'BFPaT-fueltax-heavyfueloil'!AB8</f>
        <v>0</v>
      </c>
      <c r="AD120">
        <f>'BFPaT-fueltax-heavyfueloil'!AC8</f>
        <v>0</v>
      </c>
      <c r="AE120">
        <f>'BFPaT-fueltax-heavyfueloil'!AD8</f>
        <v>0</v>
      </c>
      <c r="AF120">
        <f>'BFPaT-fueltax-heavyfueloil'!AE8</f>
        <v>0</v>
      </c>
    </row>
    <row r="121" spans="1:35">
      <c r="A121" t="s">
        <v>11</v>
      </c>
      <c r="B121" t="e">
        <f>'BFPaT-fueltax-heavyfueloil'!#REF!</f>
        <v>#REF!</v>
      </c>
      <c r="C121">
        <f>'BFPaT-fueltax-heavyfueloil'!B9</f>
        <v>0</v>
      </c>
      <c r="D121">
        <f>'BFPaT-fueltax-heavyfueloil'!C9</f>
        <v>0</v>
      </c>
      <c r="E121">
        <f>'BFPaT-fueltax-heavyfueloil'!D9</f>
        <v>0</v>
      </c>
      <c r="F121">
        <f>'BFPaT-fueltax-heavyfueloil'!E9</f>
        <v>0</v>
      </c>
      <c r="G121">
        <f>'BFPaT-fueltax-heavyfueloil'!F9</f>
        <v>0</v>
      </c>
      <c r="H121">
        <f>'BFPaT-fueltax-heavyfueloil'!G9</f>
        <v>0</v>
      </c>
      <c r="I121">
        <f>'BFPaT-fueltax-heavyfueloil'!H9</f>
        <v>0</v>
      </c>
      <c r="J121">
        <f>'BFPaT-fueltax-heavyfueloil'!I9</f>
        <v>0</v>
      </c>
      <c r="K121">
        <f>'BFPaT-fueltax-heavyfueloil'!J9</f>
        <v>0</v>
      </c>
      <c r="L121">
        <f>'BFPaT-fueltax-heavyfueloil'!K9</f>
        <v>0</v>
      </c>
      <c r="M121">
        <f>'BFPaT-fueltax-heavyfueloil'!L9</f>
        <v>0</v>
      </c>
      <c r="N121">
        <f>'BFPaT-fueltax-heavyfueloil'!M9</f>
        <v>0</v>
      </c>
      <c r="O121">
        <f>'BFPaT-fueltax-heavyfueloil'!N9</f>
        <v>0</v>
      </c>
      <c r="P121">
        <f>'BFPaT-fueltax-heavyfueloil'!O9</f>
        <v>0</v>
      </c>
      <c r="Q121">
        <f>'BFPaT-fueltax-heavyfueloil'!P9</f>
        <v>0</v>
      </c>
      <c r="R121">
        <f>'BFPaT-fueltax-heavyfueloil'!Q9</f>
        <v>0</v>
      </c>
      <c r="S121">
        <f>'BFPaT-fueltax-heavyfueloil'!R9</f>
        <v>0</v>
      </c>
      <c r="T121">
        <f>'BFPaT-fueltax-heavyfueloil'!S9</f>
        <v>0</v>
      </c>
      <c r="U121">
        <f>'BFPaT-fueltax-heavyfueloil'!T9</f>
        <v>0</v>
      </c>
      <c r="V121">
        <f>'BFPaT-fueltax-heavyfueloil'!U9</f>
        <v>0</v>
      </c>
      <c r="W121">
        <f>'BFPaT-fueltax-heavyfueloil'!V9</f>
        <v>0</v>
      </c>
      <c r="X121">
        <f>'BFPaT-fueltax-heavyfueloil'!W9</f>
        <v>0</v>
      </c>
      <c r="Y121">
        <f>'BFPaT-fueltax-heavyfueloil'!X9</f>
        <v>0</v>
      </c>
      <c r="Z121">
        <f>'BFPaT-fueltax-heavyfueloil'!Y9</f>
        <v>0</v>
      </c>
      <c r="AA121">
        <f>'BFPaT-fueltax-heavyfueloil'!Z9</f>
        <v>0</v>
      </c>
      <c r="AB121">
        <f>'BFPaT-fueltax-heavyfueloil'!AA9</f>
        <v>0</v>
      </c>
      <c r="AC121">
        <f>'BFPaT-fueltax-heavyfueloil'!AB9</f>
        <v>0</v>
      </c>
      <c r="AD121">
        <f>'BFPaT-fueltax-heavyfueloil'!AC9</f>
        <v>0</v>
      </c>
      <c r="AE121">
        <f>'BFPaT-fueltax-heavyfueloil'!AD9</f>
        <v>0</v>
      </c>
      <c r="AF121">
        <f>'BFPaT-fueltax-heavyfueloil'!AE9</f>
        <v>0</v>
      </c>
    </row>
    <row r="122" spans="1:35">
      <c r="A122" s="6" t="s">
        <v>28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>
      <c r="A123" t="s">
        <v>18</v>
      </c>
      <c r="B123">
        <f>B$1</f>
        <v>2020</v>
      </c>
      <c r="C123">
        <f t="shared" ref="C123:AF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5">
      <c r="A124" t="s">
        <v>4</v>
      </c>
      <c r="B124" t="e">
        <f>'BFPaT-fueltax-lpgpropbut'!#REF!</f>
        <v>#REF!</v>
      </c>
      <c r="C124">
        <f>'BFPaT-fueltax-lpgpropbut'!B2</f>
        <v>6.6583248352027279E-6</v>
      </c>
      <c r="D124">
        <f>'BFPaT-fueltax-lpgpropbut'!C2</f>
        <v>6.6583248352027279E-6</v>
      </c>
      <c r="E124">
        <f>'BFPaT-fueltax-lpgpropbut'!D2</f>
        <v>6.6583248352027279E-6</v>
      </c>
      <c r="F124">
        <f>'BFPaT-fueltax-lpgpropbut'!E2</f>
        <v>6.6583248352027279E-6</v>
      </c>
      <c r="G124">
        <f>'BFPaT-fueltax-lpgpropbut'!F2</f>
        <v>6.6583248352027279E-6</v>
      </c>
      <c r="H124">
        <f>'BFPaT-fueltax-lpgpropbut'!G2</f>
        <v>6.6583248352027279E-6</v>
      </c>
      <c r="I124">
        <f>'BFPaT-fueltax-lpgpropbut'!H2</f>
        <v>6.6583248352027279E-6</v>
      </c>
      <c r="J124">
        <f>'BFPaT-fueltax-lpgpropbut'!I2</f>
        <v>6.6583248352027279E-6</v>
      </c>
      <c r="K124">
        <f>'BFPaT-fueltax-lpgpropbut'!J2</f>
        <v>6.6583248352027279E-6</v>
      </c>
      <c r="L124">
        <f>'BFPaT-fueltax-lpgpropbut'!K2</f>
        <v>6.6583248352027279E-6</v>
      </c>
      <c r="M124">
        <f>'BFPaT-fueltax-lpgpropbut'!L2</f>
        <v>6.6583248352027279E-6</v>
      </c>
      <c r="N124">
        <f>'BFPaT-fueltax-lpgpropbut'!M2</f>
        <v>6.6583248352027279E-6</v>
      </c>
      <c r="O124">
        <f>'BFPaT-fueltax-lpgpropbut'!N2</f>
        <v>6.6583248352027279E-6</v>
      </c>
      <c r="P124">
        <f>'BFPaT-fueltax-lpgpropbut'!O2</f>
        <v>6.6583248352027279E-6</v>
      </c>
      <c r="Q124">
        <f>'BFPaT-fueltax-lpgpropbut'!P2</f>
        <v>6.6583248352027279E-6</v>
      </c>
      <c r="R124">
        <f>'BFPaT-fueltax-lpgpropbut'!Q2</f>
        <v>6.6583248352027279E-6</v>
      </c>
      <c r="S124">
        <f>'BFPaT-fueltax-lpgpropbut'!R2</f>
        <v>6.6583248352027279E-6</v>
      </c>
      <c r="T124">
        <f>'BFPaT-fueltax-lpgpropbut'!S2</f>
        <v>6.6583248352027279E-6</v>
      </c>
      <c r="U124">
        <f>'BFPaT-fueltax-lpgpropbut'!T2</f>
        <v>6.6583248352027279E-6</v>
      </c>
      <c r="V124">
        <f>'BFPaT-fueltax-lpgpropbut'!U2</f>
        <v>6.6583248352027279E-6</v>
      </c>
      <c r="W124">
        <f>'BFPaT-fueltax-lpgpropbut'!V2</f>
        <v>6.6583248352027279E-6</v>
      </c>
      <c r="X124">
        <f>'BFPaT-fueltax-lpgpropbut'!W2</f>
        <v>6.6583248352027279E-6</v>
      </c>
      <c r="Y124">
        <f>'BFPaT-fueltax-lpgpropbut'!X2</f>
        <v>6.6583248352027279E-6</v>
      </c>
      <c r="Z124">
        <f>'BFPaT-fueltax-lpgpropbut'!Y2</f>
        <v>6.6583248352027279E-6</v>
      </c>
      <c r="AA124">
        <f>'BFPaT-fueltax-lpgpropbut'!Z2</f>
        <v>6.6583248352027279E-6</v>
      </c>
      <c r="AB124">
        <f>'BFPaT-fueltax-lpgpropbut'!AA2</f>
        <v>6.6583248352027279E-6</v>
      </c>
      <c r="AC124">
        <f>'BFPaT-fueltax-lpgpropbut'!AB2</f>
        <v>6.6583248352027279E-6</v>
      </c>
      <c r="AD124">
        <f>'BFPaT-fueltax-lpgpropbut'!AC2</f>
        <v>6.6583248352027279E-6</v>
      </c>
      <c r="AE124">
        <f>'BFPaT-fueltax-lpgpropbut'!AD2</f>
        <v>6.6583248352027279E-6</v>
      </c>
      <c r="AF124">
        <f>'BFPaT-fueltax-lpgpropbut'!AE2</f>
        <v>6.6583248352027279E-6</v>
      </c>
    </row>
    <row r="125" spans="1:35">
      <c r="A125" t="s">
        <v>5</v>
      </c>
      <c r="B125" t="e">
        <f>'BFPaT-fueltax-lpgpropbut'!#REF!</f>
        <v>#REF!</v>
      </c>
      <c r="C125">
        <f>'BFPaT-fueltax-lpgpropbut'!B3</f>
        <v>0</v>
      </c>
      <c r="D125">
        <f>'BFPaT-fueltax-lpgpropbut'!C3</f>
        <v>0</v>
      </c>
      <c r="E125">
        <f>'BFPaT-fueltax-lpgpropbut'!D3</f>
        <v>0</v>
      </c>
      <c r="F125">
        <f>'BFPaT-fueltax-lpgpropbut'!E3</f>
        <v>0</v>
      </c>
      <c r="G125">
        <f>'BFPaT-fueltax-lpgpropbut'!F3</f>
        <v>0</v>
      </c>
      <c r="H125">
        <f>'BFPaT-fueltax-lpgpropbut'!G3</f>
        <v>0</v>
      </c>
      <c r="I125">
        <f>'BFPaT-fueltax-lpgpropbut'!H3</f>
        <v>0</v>
      </c>
      <c r="J125">
        <f>'BFPaT-fueltax-lpgpropbut'!I3</f>
        <v>0</v>
      </c>
      <c r="K125">
        <f>'BFPaT-fueltax-lpgpropbut'!J3</f>
        <v>0</v>
      </c>
      <c r="L125">
        <f>'BFPaT-fueltax-lpgpropbut'!K3</f>
        <v>0</v>
      </c>
      <c r="M125">
        <f>'BFPaT-fueltax-lpgpropbut'!L3</f>
        <v>0</v>
      </c>
      <c r="N125">
        <f>'BFPaT-fueltax-lpgpropbut'!M3</f>
        <v>0</v>
      </c>
      <c r="O125">
        <f>'BFPaT-fueltax-lpgpropbut'!N3</f>
        <v>0</v>
      </c>
      <c r="P125">
        <f>'BFPaT-fueltax-lpgpropbut'!O3</f>
        <v>0</v>
      </c>
      <c r="Q125">
        <f>'BFPaT-fueltax-lpgpropbut'!P3</f>
        <v>0</v>
      </c>
      <c r="R125">
        <f>'BFPaT-fueltax-lpgpropbut'!Q3</f>
        <v>0</v>
      </c>
      <c r="S125">
        <f>'BFPaT-fueltax-lpgpropbut'!R3</f>
        <v>0</v>
      </c>
      <c r="T125">
        <f>'BFPaT-fueltax-lpgpropbut'!S3</f>
        <v>0</v>
      </c>
      <c r="U125">
        <f>'BFPaT-fueltax-lpgpropbut'!T3</f>
        <v>0</v>
      </c>
      <c r="V125">
        <f>'BFPaT-fueltax-lpgpropbut'!U3</f>
        <v>0</v>
      </c>
      <c r="W125">
        <f>'BFPaT-fueltax-lpgpropbut'!V3</f>
        <v>0</v>
      </c>
      <c r="X125">
        <f>'BFPaT-fueltax-lpgpropbut'!W3</f>
        <v>0</v>
      </c>
      <c r="Y125">
        <f>'BFPaT-fueltax-lpgpropbut'!X3</f>
        <v>0</v>
      </c>
      <c r="Z125">
        <f>'BFPaT-fueltax-lpgpropbut'!Y3</f>
        <v>0</v>
      </c>
      <c r="AA125">
        <f>'BFPaT-fueltax-lpgpropbut'!Z3</f>
        <v>0</v>
      </c>
      <c r="AB125">
        <f>'BFPaT-fueltax-lpgpropbut'!AA3</f>
        <v>0</v>
      </c>
      <c r="AC125">
        <f>'BFPaT-fueltax-lpgpropbut'!AB3</f>
        <v>0</v>
      </c>
      <c r="AD125">
        <f>'BFPaT-fueltax-lpgpropbut'!AC3</f>
        <v>0</v>
      </c>
      <c r="AE125">
        <f>'BFPaT-fueltax-lpgpropbut'!AD3</f>
        <v>0</v>
      </c>
      <c r="AF125">
        <f>'BFPaT-fueltax-lpgpropbut'!AE3</f>
        <v>0</v>
      </c>
    </row>
    <row r="126" spans="1:35">
      <c r="A126" t="s">
        <v>6</v>
      </c>
      <c r="B126" t="e">
        <f>'BFPaT-fueltax-lpgpropbut'!#REF!</f>
        <v>#REF!</v>
      </c>
      <c r="C126">
        <f>'BFPaT-fueltax-lpgpropbut'!B4</f>
        <v>0</v>
      </c>
      <c r="D126">
        <f>'BFPaT-fueltax-lpgpropbut'!C4</f>
        <v>0</v>
      </c>
      <c r="E126">
        <f>'BFPaT-fueltax-lpgpropbut'!D4</f>
        <v>0</v>
      </c>
      <c r="F126">
        <f>'BFPaT-fueltax-lpgpropbut'!E4</f>
        <v>0</v>
      </c>
      <c r="G126">
        <f>'BFPaT-fueltax-lpgpropbut'!F4</f>
        <v>0</v>
      </c>
      <c r="H126">
        <f>'BFPaT-fueltax-lpgpropbut'!G4</f>
        <v>0</v>
      </c>
      <c r="I126">
        <f>'BFPaT-fueltax-lpgpropbut'!H4</f>
        <v>0</v>
      </c>
      <c r="J126">
        <f>'BFPaT-fueltax-lpgpropbut'!I4</f>
        <v>0</v>
      </c>
      <c r="K126">
        <f>'BFPaT-fueltax-lpgpropbut'!J4</f>
        <v>0</v>
      </c>
      <c r="L126">
        <f>'BFPaT-fueltax-lpgpropbut'!K4</f>
        <v>0</v>
      </c>
      <c r="M126">
        <f>'BFPaT-fueltax-lpgpropbut'!L4</f>
        <v>0</v>
      </c>
      <c r="N126">
        <f>'BFPaT-fueltax-lpgpropbut'!M4</f>
        <v>0</v>
      </c>
      <c r="O126">
        <f>'BFPaT-fueltax-lpgpropbut'!N4</f>
        <v>0</v>
      </c>
      <c r="P126">
        <f>'BFPaT-fueltax-lpgpropbut'!O4</f>
        <v>0</v>
      </c>
      <c r="Q126">
        <f>'BFPaT-fueltax-lpgpropbut'!P4</f>
        <v>0</v>
      </c>
      <c r="R126">
        <f>'BFPaT-fueltax-lpgpropbut'!Q4</f>
        <v>0</v>
      </c>
      <c r="S126">
        <f>'BFPaT-fueltax-lpgpropbut'!R4</f>
        <v>0</v>
      </c>
      <c r="T126">
        <f>'BFPaT-fueltax-lpgpropbut'!S4</f>
        <v>0</v>
      </c>
      <c r="U126">
        <f>'BFPaT-fueltax-lpgpropbut'!T4</f>
        <v>0</v>
      </c>
      <c r="V126">
        <f>'BFPaT-fueltax-lpgpropbut'!U4</f>
        <v>0</v>
      </c>
      <c r="W126">
        <f>'BFPaT-fueltax-lpgpropbut'!V4</f>
        <v>0</v>
      </c>
      <c r="X126">
        <f>'BFPaT-fueltax-lpgpropbut'!W4</f>
        <v>0</v>
      </c>
      <c r="Y126">
        <f>'BFPaT-fueltax-lpgpropbut'!X4</f>
        <v>0</v>
      </c>
      <c r="Z126">
        <f>'BFPaT-fueltax-lpgpropbut'!Y4</f>
        <v>0</v>
      </c>
      <c r="AA126">
        <f>'BFPaT-fueltax-lpgpropbut'!Z4</f>
        <v>0</v>
      </c>
      <c r="AB126">
        <f>'BFPaT-fueltax-lpgpropbut'!AA4</f>
        <v>0</v>
      </c>
      <c r="AC126">
        <f>'BFPaT-fueltax-lpgpropbut'!AB4</f>
        <v>0</v>
      </c>
      <c r="AD126">
        <f>'BFPaT-fueltax-lpgpropbut'!AC4</f>
        <v>0</v>
      </c>
      <c r="AE126">
        <f>'BFPaT-fueltax-lpgpropbut'!AD4</f>
        <v>0</v>
      </c>
      <c r="AF126">
        <f>'BFPaT-fueltax-lpgpropbut'!AE4</f>
        <v>0</v>
      </c>
    </row>
    <row r="127" spans="1:35">
      <c r="A127" t="s">
        <v>7</v>
      </c>
      <c r="B127" t="e">
        <f>'BFPaT-fueltax-lpgpropbut'!#REF!</f>
        <v>#REF!</v>
      </c>
      <c r="C127">
        <f>'BFPaT-fueltax-lpgpropbut'!B5</f>
        <v>0</v>
      </c>
      <c r="D127">
        <f>'BFPaT-fueltax-lpgpropbut'!C5</f>
        <v>0</v>
      </c>
      <c r="E127">
        <f>'BFPaT-fueltax-lpgpropbut'!D5</f>
        <v>0</v>
      </c>
      <c r="F127">
        <f>'BFPaT-fueltax-lpgpropbut'!E5</f>
        <v>0</v>
      </c>
      <c r="G127">
        <f>'BFPaT-fueltax-lpgpropbut'!F5</f>
        <v>0</v>
      </c>
      <c r="H127">
        <f>'BFPaT-fueltax-lpgpropbut'!G5</f>
        <v>0</v>
      </c>
      <c r="I127">
        <f>'BFPaT-fueltax-lpgpropbut'!H5</f>
        <v>0</v>
      </c>
      <c r="J127">
        <f>'BFPaT-fueltax-lpgpropbut'!I5</f>
        <v>0</v>
      </c>
      <c r="K127">
        <f>'BFPaT-fueltax-lpgpropbut'!J5</f>
        <v>0</v>
      </c>
      <c r="L127">
        <f>'BFPaT-fueltax-lpgpropbut'!K5</f>
        <v>0</v>
      </c>
      <c r="M127">
        <f>'BFPaT-fueltax-lpgpropbut'!L5</f>
        <v>0</v>
      </c>
      <c r="N127">
        <f>'BFPaT-fueltax-lpgpropbut'!M5</f>
        <v>0</v>
      </c>
      <c r="O127">
        <f>'BFPaT-fueltax-lpgpropbut'!N5</f>
        <v>0</v>
      </c>
      <c r="P127">
        <f>'BFPaT-fueltax-lpgpropbut'!O5</f>
        <v>0</v>
      </c>
      <c r="Q127">
        <f>'BFPaT-fueltax-lpgpropbut'!P5</f>
        <v>0</v>
      </c>
      <c r="R127">
        <f>'BFPaT-fueltax-lpgpropbut'!Q5</f>
        <v>0</v>
      </c>
      <c r="S127">
        <f>'BFPaT-fueltax-lpgpropbut'!R5</f>
        <v>0</v>
      </c>
      <c r="T127">
        <f>'BFPaT-fueltax-lpgpropbut'!S5</f>
        <v>0</v>
      </c>
      <c r="U127">
        <f>'BFPaT-fueltax-lpgpropbut'!T5</f>
        <v>0</v>
      </c>
      <c r="V127">
        <f>'BFPaT-fueltax-lpgpropbut'!U5</f>
        <v>0</v>
      </c>
      <c r="W127">
        <f>'BFPaT-fueltax-lpgpropbut'!V5</f>
        <v>0</v>
      </c>
      <c r="X127">
        <f>'BFPaT-fueltax-lpgpropbut'!W5</f>
        <v>0</v>
      </c>
      <c r="Y127">
        <f>'BFPaT-fueltax-lpgpropbut'!X5</f>
        <v>0</v>
      </c>
      <c r="Z127">
        <f>'BFPaT-fueltax-lpgpropbut'!Y5</f>
        <v>0</v>
      </c>
      <c r="AA127">
        <f>'BFPaT-fueltax-lpgpropbut'!Z5</f>
        <v>0</v>
      </c>
      <c r="AB127">
        <f>'BFPaT-fueltax-lpgpropbut'!AA5</f>
        <v>0</v>
      </c>
      <c r="AC127">
        <f>'BFPaT-fueltax-lpgpropbut'!AB5</f>
        <v>0</v>
      </c>
      <c r="AD127">
        <f>'BFPaT-fueltax-lpgpropbut'!AC5</f>
        <v>0</v>
      </c>
      <c r="AE127">
        <f>'BFPaT-fueltax-lpgpropbut'!AD5</f>
        <v>0</v>
      </c>
      <c r="AF127">
        <f>'BFPaT-fueltax-lpgpropbut'!AE5</f>
        <v>0</v>
      </c>
    </row>
    <row r="128" spans="1:35">
      <c r="A128" t="s">
        <v>8</v>
      </c>
      <c r="B128" t="e">
        <f>'BFPaT-fueltax-lpgpropbut'!#REF!</f>
        <v>#REF!</v>
      </c>
      <c r="C128">
        <f>'BFPaT-fueltax-lpgpropbut'!B6</f>
        <v>4.1854002566845254E-7</v>
      </c>
      <c r="D128">
        <f>'BFPaT-fueltax-lpgpropbut'!C6</f>
        <v>4.1854002566845254E-7</v>
      </c>
      <c r="E128">
        <f>'BFPaT-fueltax-lpgpropbut'!D6</f>
        <v>4.1854002566845254E-7</v>
      </c>
      <c r="F128">
        <f>'BFPaT-fueltax-lpgpropbut'!E6</f>
        <v>4.1854002566845254E-7</v>
      </c>
      <c r="G128">
        <f>'BFPaT-fueltax-lpgpropbut'!F6</f>
        <v>4.1854002566845254E-7</v>
      </c>
      <c r="H128">
        <f>'BFPaT-fueltax-lpgpropbut'!G6</f>
        <v>4.1854002566845254E-7</v>
      </c>
      <c r="I128">
        <f>'BFPaT-fueltax-lpgpropbut'!H6</f>
        <v>4.1854002566845254E-7</v>
      </c>
      <c r="J128">
        <f>'BFPaT-fueltax-lpgpropbut'!I6</f>
        <v>4.1854002566845254E-7</v>
      </c>
      <c r="K128">
        <f>'BFPaT-fueltax-lpgpropbut'!J6</f>
        <v>4.1854002566845254E-7</v>
      </c>
      <c r="L128">
        <f>'BFPaT-fueltax-lpgpropbut'!K6</f>
        <v>4.1854002566845254E-7</v>
      </c>
      <c r="M128">
        <f>'BFPaT-fueltax-lpgpropbut'!L6</f>
        <v>4.1854002566845254E-7</v>
      </c>
      <c r="N128">
        <f>'BFPaT-fueltax-lpgpropbut'!M6</f>
        <v>4.1854002566845254E-7</v>
      </c>
      <c r="O128">
        <f>'BFPaT-fueltax-lpgpropbut'!N6</f>
        <v>4.1854002566845254E-7</v>
      </c>
      <c r="P128">
        <f>'BFPaT-fueltax-lpgpropbut'!O6</f>
        <v>4.1854002566845254E-7</v>
      </c>
      <c r="Q128">
        <f>'BFPaT-fueltax-lpgpropbut'!P6</f>
        <v>4.1854002566845254E-7</v>
      </c>
      <c r="R128">
        <f>'BFPaT-fueltax-lpgpropbut'!Q6</f>
        <v>4.1854002566845254E-7</v>
      </c>
      <c r="S128">
        <f>'BFPaT-fueltax-lpgpropbut'!R6</f>
        <v>4.1854002566845254E-7</v>
      </c>
      <c r="T128">
        <f>'BFPaT-fueltax-lpgpropbut'!S6</f>
        <v>4.1854002566845254E-7</v>
      </c>
      <c r="U128">
        <f>'BFPaT-fueltax-lpgpropbut'!T6</f>
        <v>4.1854002566845254E-7</v>
      </c>
      <c r="V128">
        <f>'BFPaT-fueltax-lpgpropbut'!U6</f>
        <v>4.1854002566845254E-7</v>
      </c>
      <c r="W128">
        <f>'BFPaT-fueltax-lpgpropbut'!V6</f>
        <v>4.1854002566845254E-7</v>
      </c>
      <c r="X128">
        <f>'BFPaT-fueltax-lpgpropbut'!W6</f>
        <v>4.1854002566845254E-7</v>
      </c>
      <c r="Y128">
        <f>'BFPaT-fueltax-lpgpropbut'!X6</f>
        <v>4.1854002566845254E-7</v>
      </c>
      <c r="Z128">
        <f>'BFPaT-fueltax-lpgpropbut'!Y6</f>
        <v>4.1854002566845254E-7</v>
      </c>
      <c r="AA128">
        <f>'BFPaT-fueltax-lpgpropbut'!Z6</f>
        <v>4.1854002566845254E-7</v>
      </c>
      <c r="AB128">
        <f>'BFPaT-fueltax-lpgpropbut'!AA6</f>
        <v>4.1854002566845254E-7</v>
      </c>
      <c r="AC128">
        <f>'BFPaT-fueltax-lpgpropbut'!AB6</f>
        <v>4.1854002566845254E-7</v>
      </c>
      <c r="AD128">
        <f>'BFPaT-fueltax-lpgpropbut'!AC6</f>
        <v>4.1854002566845254E-7</v>
      </c>
      <c r="AE128">
        <f>'BFPaT-fueltax-lpgpropbut'!AD6</f>
        <v>4.1854002566845254E-7</v>
      </c>
      <c r="AF128">
        <f>'BFPaT-fueltax-lpgpropbut'!AE6</f>
        <v>4.1854002566845254E-7</v>
      </c>
    </row>
    <row r="129" spans="1:35">
      <c r="A129" t="s">
        <v>9</v>
      </c>
      <c r="B129" t="e">
        <f>'BFPaT-fueltax-lpgpropbut'!#REF!</f>
        <v>#REF!</v>
      </c>
      <c r="C129">
        <f>'BFPaT-fueltax-lpgpropbut'!B7</f>
        <v>4.1854002566845254E-7</v>
      </c>
      <c r="D129">
        <f>'BFPaT-fueltax-lpgpropbut'!C7</f>
        <v>4.1854002566845254E-7</v>
      </c>
      <c r="E129">
        <f>'BFPaT-fueltax-lpgpropbut'!D7</f>
        <v>4.1854002566845254E-7</v>
      </c>
      <c r="F129">
        <f>'BFPaT-fueltax-lpgpropbut'!E7</f>
        <v>4.1854002566845254E-7</v>
      </c>
      <c r="G129">
        <f>'BFPaT-fueltax-lpgpropbut'!F7</f>
        <v>4.1854002566845254E-7</v>
      </c>
      <c r="H129">
        <f>'BFPaT-fueltax-lpgpropbut'!G7</f>
        <v>4.1854002566845254E-7</v>
      </c>
      <c r="I129">
        <f>'BFPaT-fueltax-lpgpropbut'!H7</f>
        <v>4.1854002566845254E-7</v>
      </c>
      <c r="J129">
        <f>'BFPaT-fueltax-lpgpropbut'!I7</f>
        <v>4.1854002566845254E-7</v>
      </c>
      <c r="K129">
        <f>'BFPaT-fueltax-lpgpropbut'!J7</f>
        <v>4.1854002566845254E-7</v>
      </c>
      <c r="L129">
        <f>'BFPaT-fueltax-lpgpropbut'!K7</f>
        <v>4.1854002566845254E-7</v>
      </c>
      <c r="M129">
        <f>'BFPaT-fueltax-lpgpropbut'!L7</f>
        <v>4.1854002566845254E-7</v>
      </c>
      <c r="N129">
        <f>'BFPaT-fueltax-lpgpropbut'!M7</f>
        <v>4.1854002566845254E-7</v>
      </c>
      <c r="O129">
        <f>'BFPaT-fueltax-lpgpropbut'!N7</f>
        <v>4.1854002566845254E-7</v>
      </c>
      <c r="P129">
        <f>'BFPaT-fueltax-lpgpropbut'!O7</f>
        <v>4.1854002566845254E-7</v>
      </c>
      <c r="Q129">
        <f>'BFPaT-fueltax-lpgpropbut'!P7</f>
        <v>4.1854002566845254E-7</v>
      </c>
      <c r="R129">
        <f>'BFPaT-fueltax-lpgpropbut'!Q7</f>
        <v>4.1854002566845254E-7</v>
      </c>
      <c r="S129">
        <f>'BFPaT-fueltax-lpgpropbut'!R7</f>
        <v>4.1854002566845254E-7</v>
      </c>
      <c r="T129">
        <f>'BFPaT-fueltax-lpgpropbut'!S7</f>
        <v>4.1854002566845254E-7</v>
      </c>
      <c r="U129">
        <f>'BFPaT-fueltax-lpgpropbut'!T7</f>
        <v>4.1854002566845254E-7</v>
      </c>
      <c r="V129">
        <f>'BFPaT-fueltax-lpgpropbut'!U7</f>
        <v>4.1854002566845254E-7</v>
      </c>
      <c r="W129">
        <f>'BFPaT-fueltax-lpgpropbut'!V7</f>
        <v>4.1854002566845254E-7</v>
      </c>
      <c r="X129">
        <f>'BFPaT-fueltax-lpgpropbut'!W7</f>
        <v>4.1854002566845254E-7</v>
      </c>
      <c r="Y129">
        <f>'BFPaT-fueltax-lpgpropbut'!X7</f>
        <v>4.1854002566845254E-7</v>
      </c>
      <c r="Z129">
        <f>'BFPaT-fueltax-lpgpropbut'!Y7</f>
        <v>4.1854002566845254E-7</v>
      </c>
      <c r="AA129">
        <f>'BFPaT-fueltax-lpgpropbut'!Z7</f>
        <v>4.1854002566845254E-7</v>
      </c>
      <c r="AB129">
        <f>'BFPaT-fueltax-lpgpropbut'!AA7</f>
        <v>4.1854002566845254E-7</v>
      </c>
      <c r="AC129">
        <f>'BFPaT-fueltax-lpgpropbut'!AB7</f>
        <v>4.1854002566845254E-7</v>
      </c>
      <c r="AD129">
        <f>'BFPaT-fueltax-lpgpropbut'!AC7</f>
        <v>4.1854002566845254E-7</v>
      </c>
      <c r="AE129">
        <f>'BFPaT-fueltax-lpgpropbut'!AD7</f>
        <v>4.1854002566845254E-7</v>
      </c>
      <c r="AF129">
        <f>'BFPaT-fueltax-lpgpropbut'!AE7</f>
        <v>4.1854002566845254E-7</v>
      </c>
    </row>
    <row r="130" spans="1:35">
      <c r="A130" t="s">
        <v>10</v>
      </c>
      <c r="B130" t="e">
        <f>'BFPaT-fueltax-lpgpropbut'!#REF!</f>
        <v>#REF!</v>
      </c>
      <c r="C130">
        <f>'BFPaT-fueltax-lpgpropbut'!B8</f>
        <v>0</v>
      </c>
      <c r="D130">
        <f>'BFPaT-fueltax-lpgpropbut'!C8</f>
        <v>0</v>
      </c>
      <c r="E130">
        <f>'BFPaT-fueltax-lpgpropbut'!D8</f>
        <v>0</v>
      </c>
      <c r="F130">
        <f>'BFPaT-fueltax-lpgpropbut'!E8</f>
        <v>0</v>
      </c>
      <c r="G130">
        <f>'BFPaT-fueltax-lpgpropbut'!F8</f>
        <v>0</v>
      </c>
      <c r="H130">
        <f>'BFPaT-fueltax-lpgpropbut'!G8</f>
        <v>0</v>
      </c>
      <c r="I130">
        <f>'BFPaT-fueltax-lpgpropbut'!H8</f>
        <v>0</v>
      </c>
      <c r="J130">
        <f>'BFPaT-fueltax-lpgpropbut'!I8</f>
        <v>0</v>
      </c>
      <c r="K130">
        <f>'BFPaT-fueltax-lpgpropbut'!J8</f>
        <v>0</v>
      </c>
      <c r="L130">
        <f>'BFPaT-fueltax-lpgpropbut'!K8</f>
        <v>0</v>
      </c>
      <c r="M130">
        <f>'BFPaT-fueltax-lpgpropbut'!L8</f>
        <v>0</v>
      </c>
      <c r="N130">
        <f>'BFPaT-fueltax-lpgpropbut'!M8</f>
        <v>0</v>
      </c>
      <c r="O130">
        <f>'BFPaT-fueltax-lpgpropbut'!N8</f>
        <v>0</v>
      </c>
      <c r="P130">
        <f>'BFPaT-fueltax-lpgpropbut'!O8</f>
        <v>0</v>
      </c>
      <c r="Q130">
        <f>'BFPaT-fueltax-lpgpropbut'!P8</f>
        <v>0</v>
      </c>
      <c r="R130">
        <f>'BFPaT-fueltax-lpgpropbut'!Q8</f>
        <v>0</v>
      </c>
      <c r="S130">
        <f>'BFPaT-fueltax-lpgpropbut'!R8</f>
        <v>0</v>
      </c>
      <c r="T130">
        <f>'BFPaT-fueltax-lpgpropbut'!S8</f>
        <v>0</v>
      </c>
      <c r="U130">
        <f>'BFPaT-fueltax-lpgpropbut'!T8</f>
        <v>0</v>
      </c>
      <c r="V130">
        <f>'BFPaT-fueltax-lpgpropbut'!U8</f>
        <v>0</v>
      </c>
      <c r="W130">
        <f>'BFPaT-fueltax-lpgpropbut'!V8</f>
        <v>0</v>
      </c>
      <c r="X130">
        <f>'BFPaT-fueltax-lpgpropbut'!W8</f>
        <v>0</v>
      </c>
      <c r="Y130">
        <f>'BFPaT-fueltax-lpgpropbut'!X8</f>
        <v>0</v>
      </c>
      <c r="Z130">
        <f>'BFPaT-fueltax-lpgpropbut'!Y8</f>
        <v>0</v>
      </c>
      <c r="AA130">
        <f>'BFPaT-fueltax-lpgpropbut'!Z8</f>
        <v>0</v>
      </c>
      <c r="AB130">
        <f>'BFPaT-fueltax-lpgpropbut'!AA8</f>
        <v>0</v>
      </c>
      <c r="AC130">
        <f>'BFPaT-fueltax-lpgpropbut'!AB8</f>
        <v>0</v>
      </c>
      <c r="AD130">
        <f>'BFPaT-fueltax-lpgpropbut'!AC8</f>
        <v>0</v>
      </c>
      <c r="AE130">
        <f>'BFPaT-fueltax-lpgpropbut'!AD8</f>
        <v>0</v>
      </c>
      <c r="AF130">
        <f>'BFPaT-fueltax-lpgpropbut'!AE8</f>
        <v>0</v>
      </c>
    </row>
    <row r="131" spans="1:35">
      <c r="A131" t="s">
        <v>11</v>
      </c>
      <c r="B131" t="e">
        <f>'BFPaT-fueltax-lpgpropbut'!#REF!</f>
        <v>#REF!</v>
      </c>
      <c r="C131">
        <f>'BFPaT-fueltax-lpgpropbut'!B9</f>
        <v>0</v>
      </c>
      <c r="D131">
        <f>'BFPaT-fueltax-lpgpropbut'!C9</f>
        <v>0</v>
      </c>
      <c r="E131">
        <f>'BFPaT-fueltax-lpgpropbut'!D9</f>
        <v>0</v>
      </c>
      <c r="F131">
        <f>'BFPaT-fueltax-lpgpropbut'!E9</f>
        <v>0</v>
      </c>
      <c r="G131">
        <f>'BFPaT-fueltax-lpgpropbut'!F9</f>
        <v>0</v>
      </c>
      <c r="H131">
        <f>'BFPaT-fueltax-lpgpropbut'!G9</f>
        <v>0</v>
      </c>
      <c r="I131">
        <f>'BFPaT-fueltax-lpgpropbut'!H9</f>
        <v>0</v>
      </c>
      <c r="J131">
        <f>'BFPaT-fueltax-lpgpropbut'!I9</f>
        <v>0</v>
      </c>
      <c r="K131">
        <f>'BFPaT-fueltax-lpgpropbut'!J9</f>
        <v>0</v>
      </c>
      <c r="L131">
        <f>'BFPaT-fueltax-lpgpropbut'!K9</f>
        <v>0</v>
      </c>
      <c r="M131">
        <f>'BFPaT-fueltax-lpgpropbut'!L9</f>
        <v>0</v>
      </c>
      <c r="N131">
        <f>'BFPaT-fueltax-lpgpropbut'!M9</f>
        <v>0</v>
      </c>
      <c r="O131">
        <f>'BFPaT-fueltax-lpgpropbut'!N9</f>
        <v>0</v>
      </c>
      <c r="P131">
        <f>'BFPaT-fueltax-lpgpropbut'!O9</f>
        <v>0</v>
      </c>
      <c r="Q131">
        <f>'BFPaT-fueltax-lpgpropbut'!P9</f>
        <v>0</v>
      </c>
      <c r="R131">
        <f>'BFPaT-fueltax-lpgpropbut'!Q9</f>
        <v>0</v>
      </c>
      <c r="S131">
        <f>'BFPaT-fueltax-lpgpropbut'!R9</f>
        <v>0</v>
      </c>
      <c r="T131">
        <f>'BFPaT-fueltax-lpgpropbut'!S9</f>
        <v>0</v>
      </c>
      <c r="U131">
        <f>'BFPaT-fueltax-lpgpropbut'!T9</f>
        <v>0</v>
      </c>
      <c r="V131">
        <f>'BFPaT-fueltax-lpgpropbut'!U9</f>
        <v>0</v>
      </c>
      <c r="W131">
        <f>'BFPaT-fueltax-lpgpropbut'!V9</f>
        <v>0</v>
      </c>
      <c r="X131">
        <f>'BFPaT-fueltax-lpgpropbut'!W9</f>
        <v>0</v>
      </c>
      <c r="Y131">
        <f>'BFPaT-fueltax-lpgpropbut'!X9</f>
        <v>0</v>
      </c>
      <c r="Z131">
        <f>'BFPaT-fueltax-lpgpropbut'!Y9</f>
        <v>0</v>
      </c>
      <c r="AA131">
        <f>'BFPaT-fueltax-lpgpropbut'!Z9</f>
        <v>0</v>
      </c>
      <c r="AB131">
        <f>'BFPaT-fueltax-lpgpropbut'!AA9</f>
        <v>0</v>
      </c>
      <c r="AC131">
        <f>'BFPaT-fueltax-lpgpropbut'!AB9</f>
        <v>0</v>
      </c>
      <c r="AD131">
        <f>'BFPaT-fueltax-lpgpropbut'!AC9</f>
        <v>0</v>
      </c>
      <c r="AE131">
        <f>'BFPaT-fueltax-lpgpropbut'!AD9</f>
        <v>0</v>
      </c>
      <c r="AF131">
        <f>'BFPaT-fueltax-lpgpropbut'!AE9</f>
        <v>0</v>
      </c>
    </row>
    <row r="132" spans="1:35">
      <c r="A132" s="6" t="s">
        <v>29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>
      <c r="A133" t="s">
        <v>18</v>
      </c>
      <c r="B133">
        <f>B$1</f>
        <v>2020</v>
      </c>
      <c r="C133">
        <f t="shared" ref="C133:AF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5">
      <c r="A134" t="s">
        <v>30</v>
      </c>
      <c r="B134" t="e">
        <f>'BFPaT-fueltax-msw'!#REF!</f>
        <v>#REF!</v>
      </c>
      <c r="C134">
        <f>'BFPaT-fueltax-msw'!B2</f>
        <v>0</v>
      </c>
      <c r="D134">
        <f>'BFPaT-fueltax-msw'!C2</f>
        <v>0</v>
      </c>
      <c r="E134">
        <f>'BFPaT-fueltax-msw'!D2</f>
        <v>0</v>
      </c>
      <c r="F134">
        <f>'BFPaT-fueltax-msw'!E2</f>
        <v>0</v>
      </c>
      <c r="G134">
        <f>'BFPaT-fueltax-msw'!F2</f>
        <v>0</v>
      </c>
      <c r="H134">
        <f>'BFPaT-fueltax-msw'!G2</f>
        <v>0</v>
      </c>
      <c r="I134">
        <f>'BFPaT-fueltax-msw'!H2</f>
        <v>0</v>
      </c>
      <c r="J134">
        <f>'BFPaT-fueltax-msw'!I2</f>
        <v>0</v>
      </c>
      <c r="K134">
        <f>'BFPaT-fueltax-msw'!J2</f>
        <v>0</v>
      </c>
      <c r="L134">
        <f>'BFPaT-fueltax-msw'!K2</f>
        <v>0</v>
      </c>
      <c r="M134">
        <f>'BFPaT-fueltax-msw'!L2</f>
        <v>0</v>
      </c>
      <c r="N134">
        <f>'BFPaT-fueltax-msw'!M2</f>
        <v>0</v>
      </c>
      <c r="O134">
        <f>'BFPaT-fueltax-msw'!N2</f>
        <v>0</v>
      </c>
      <c r="P134">
        <f>'BFPaT-fueltax-msw'!O2</f>
        <v>0</v>
      </c>
      <c r="Q134">
        <f>'BFPaT-fueltax-msw'!P2</f>
        <v>0</v>
      </c>
      <c r="R134">
        <f>'BFPaT-fueltax-msw'!Q2</f>
        <v>0</v>
      </c>
      <c r="S134">
        <f>'BFPaT-fueltax-msw'!R2</f>
        <v>0</v>
      </c>
      <c r="T134">
        <f>'BFPaT-fueltax-msw'!S2</f>
        <v>0</v>
      </c>
      <c r="U134">
        <f>'BFPaT-fueltax-msw'!T2</f>
        <v>0</v>
      </c>
      <c r="V134">
        <f>'BFPaT-fueltax-msw'!U2</f>
        <v>0</v>
      </c>
      <c r="W134">
        <f>'BFPaT-fueltax-msw'!V2</f>
        <v>0</v>
      </c>
      <c r="X134">
        <f>'BFPaT-fueltax-msw'!W2</f>
        <v>0</v>
      </c>
      <c r="Y134">
        <f>'BFPaT-fueltax-msw'!X2</f>
        <v>0</v>
      </c>
      <c r="Z134">
        <f>'BFPaT-fueltax-msw'!Y2</f>
        <v>0</v>
      </c>
      <c r="AA134">
        <f>'BFPaT-fueltax-msw'!Z2</f>
        <v>0</v>
      </c>
      <c r="AB134">
        <f>'BFPaT-fueltax-msw'!AA2</f>
        <v>0</v>
      </c>
      <c r="AC134">
        <f>'BFPaT-fueltax-msw'!AB2</f>
        <v>0</v>
      </c>
      <c r="AD134">
        <f>'BFPaT-fueltax-msw'!AC2</f>
        <v>0</v>
      </c>
      <c r="AE134">
        <f>'BFPaT-fueltax-msw'!AD2</f>
        <v>0</v>
      </c>
      <c r="AF134">
        <f>'BFPaT-fueltax-msw'!AE2</f>
        <v>0</v>
      </c>
    </row>
    <row r="135" spans="1:35">
      <c r="A135" t="s">
        <v>31</v>
      </c>
      <c r="B135" t="e">
        <f>'BFPaT-fueltax-msw'!#REF!</f>
        <v>#REF!</v>
      </c>
      <c r="C135">
        <f>'BFPaT-fueltax-msw'!B3</f>
        <v>0</v>
      </c>
      <c r="D135">
        <f>'BFPaT-fueltax-msw'!C3</f>
        <v>0</v>
      </c>
      <c r="E135">
        <f>'BFPaT-fueltax-msw'!D3</f>
        <v>0</v>
      </c>
      <c r="F135">
        <f>'BFPaT-fueltax-msw'!E3</f>
        <v>0</v>
      </c>
      <c r="G135">
        <f>'BFPaT-fueltax-msw'!F3</f>
        <v>0</v>
      </c>
      <c r="H135">
        <f>'BFPaT-fueltax-msw'!G3</f>
        <v>0</v>
      </c>
      <c r="I135">
        <f>'BFPaT-fueltax-msw'!H3</f>
        <v>0</v>
      </c>
      <c r="J135">
        <f>'BFPaT-fueltax-msw'!I3</f>
        <v>0</v>
      </c>
      <c r="K135">
        <f>'BFPaT-fueltax-msw'!J3</f>
        <v>0</v>
      </c>
      <c r="L135">
        <f>'BFPaT-fueltax-msw'!K3</f>
        <v>0</v>
      </c>
      <c r="M135">
        <f>'BFPaT-fueltax-msw'!L3</f>
        <v>0</v>
      </c>
      <c r="N135">
        <f>'BFPaT-fueltax-msw'!M3</f>
        <v>0</v>
      </c>
      <c r="O135">
        <f>'BFPaT-fueltax-msw'!N3</f>
        <v>0</v>
      </c>
      <c r="P135">
        <f>'BFPaT-fueltax-msw'!O3</f>
        <v>0</v>
      </c>
      <c r="Q135">
        <f>'BFPaT-fueltax-msw'!P3</f>
        <v>0</v>
      </c>
      <c r="R135">
        <f>'BFPaT-fueltax-msw'!Q3</f>
        <v>0</v>
      </c>
      <c r="S135">
        <f>'BFPaT-fueltax-msw'!R3</f>
        <v>0</v>
      </c>
      <c r="T135">
        <f>'BFPaT-fueltax-msw'!S3</f>
        <v>0</v>
      </c>
      <c r="U135">
        <f>'BFPaT-fueltax-msw'!T3</f>
        <v>0</v>
      </c>
      <c r="V135">
        <f>'BFPaT-fueltax-msw'!U3</f>
        <v>0</v>
      </c>
      <c r="W135">
        <f>'BFPaT-fueltax-msw'!V3</f>
        <v>0</v>
      </c>
      <c r="X135">
        <f>'BFPaT-fueltax-msw'!W3</f>
        <v>0</v>
      </c>
      <c r="Y135">
        <f>'BFPaT-fueltax-msw'!X3</f>
        <v>0</v>
      </c>
      <c r="Z135">
        <f>'BFPaT-fueltax-msw'!Y3</f>
        <v>0</v>
      </c>
      <c r="AA135">
        <f>'BFPaT-fueltax-msw'!Z3</f>
        <v>0</v>
      </c>
      <c r="AB135">
        <f>'BFPaT-fueltax-msw'!AA3</f>
        <v>0</v>
      </c>
      <c r="AC135">
        <f>'BFPaT-fueltax-msw'!AB3</f>
        <v>0</v>
      </c>
      <c r="AD135">
        <f>'BFPaT-fueltax-msw'!AC3</f>
        <v>0</v>
      </c>
      <c r="AE135">
        <f>'BFPaT-fueltax-msw'!AD3</f>
        <v>0</v>
      </c>
      <c r="AF135">
        <f>'BFPaT-fueltax-msw'!AE3</f>
        <v>0</v>
      </c>
    </row>
    <row r="136" spans="1:35">
      <c r="A136" t="s">
        <v>32</v>
      </c>
      <c r="B136" t="e">
        <f>'BFPaT-fueltax-msw'!#REF!</f>
        <v>#REF!</v>
      </c>
      <c r="C136">
        <f>'BFPaT-fueltax-msw'!B4</f>
        <v>0</v>
      </c>
      <c r="D136">
        <f>'BFPaT-fueltax-msw'!C4</f>
        <v>0</v>
      </c>
      <c r="E136">
        <f>'BFPaT-fueltax-msw'!D4</f>
        <v>0</v>
      </c>
      <c r="F136">
        <f>'BFPaT-fueltax-msw'!E4</f>
        <v>0</v>
      </c>
      <c r="G136">
        <f>'BFPaT-fueltax-msw'!F4</f>
        <v>0</v>
      </c>
      <c r="H136">
        <f>'BFPaT-fueltax-msw'!G4</f>
        <v>0</v>
      </c>
      <c r="I136">
        <f>'BFPaT-fueltax-msw'!H4</f>
        <v>0</v>
      </c>
      <c r="J136">
        <f>'BFPaT-fueltax-msw'!I4</f>
        <v>0</v>
      </c>
      <c r="K136">
        <f>'BFPaT-fueltax-msw'!J4</f>
        <v>0</v>
      </c>
      <c r="L136">
        <f>'BFPaT-fueltax-msw'!K4</f>
        <v>0</v>
      </c>
      <c r="M136">
        <f>'BFPaT-fueltax-msw'!L4</f>
        <v>0</v>
      </c>
      <c r="N136">
        <f>'BFPaT-fueltax-msw'!M4</f>
        <v>0</v>
      </c>
      <c r="O136">
        <f>'BFPaT-fueltax-msw'!N4</f>
        <v>0</v>
      </c>
      <c r="P136">
        <f>'BFPaT-fueltax-msw'!O4</f>
        <v>0</v>
      </c>
      <c r="Q136">
        <f>'BFPaT-fueltax-msw'!P4</f>
        <v>0</v>
      </c>
      <c r="R136">
        <f>'BFPaT-fueltax-msw'!Q4</f>
        <v>0</v>
      </c>
      <c r="S136">
        <f>'BFPaT-fueltax-msw'!R4</f>
        <v>0</v>
      </c>
      <c r="T136">
        <f>'BFPaT-fueltax-msw'!S4</f>
        <v>0</v>
      </c>
      <c r="U136">
        <f>'BFPaT-fueltax-msw'!T4</f>
        <v>0</v>
      </c>
      <c r="V136">
        <f>'BFPaT-fueltax-msw'!U4</f>
        <v>0</v>
      </c>
      <c r="W136">
        <f>'BFPaT-fueltax-msw'!V4</f>
        <v>0</v>
      </c>
      <c r="X136">
        <f>'BFPaT-fueltax-msw'!W4</f>
        <v>0</v>
      </c>
      <c r="Y136">
        <f>'BFPaT-fueltax-msw'!X4</f>
        <v>0</v>
      </c>
      <c r="Z136">
        <f>'BFPaT-fueltax-msw'!Y4</f>
        <v>0</v>
      </c>
      <c r="AA136">
        <f>'BFPaT-fueltax-msw'!Z4</f>
        <v>0</v>
      </c>
      <c r="AB136">
        <f>'BFPaT-fueltax-msw'!AA4</f>
        <v>0</v>
      </c>
      <c r="AC136">
        <f>'BFPaT-fueltax-msw'!AB4</f>
        <v>0</v>
      </c>
      <c r="AD136">
        <f>'BFPaT-fueltax-msw'!AC4</f>
        <v>0</v>
      </c>
      <c r="AE136">
        <f>'BFPaT-fueltax-msw'!AD4</f>
        <v>0</v>
      </c>
      <c r="AF136">
        <f>'BFPaT-fueltax-msw'!AE4</f>
        <v>0</v>
      </c>
    </row>
    <row r="137" spans="1:35">
      <c r="A137" t="s">
        <v>33</v>
      </c>
      <c r="B137" t="e">
        <f>'BFPaT-fueltax-msw'!#REF!</f>
        <v>#REF!</v>
      </c>
      <c r="C137">
        <f>'BFPaT-fueltax-msw'!B5</f>
        <v>0</v>
      </c>
      <c r="D137">
        <f>'BFPaT-fueltax-msw'!C5</f>
        <v>0</v>
      </c>
      <c r="E137">
        <f>'BFPaT-fueltax-msw'!D5</f>
        <v>0</v>
      </c>
      <c r="F137">
        <f>'BFPaT-fueltax-msw'!E5</f>
        <v>0</v>
      </c>
      <c r="G137">
        <f>'BFPaT-fueltax-msw'!F5</f>
        <v>0</v>
      </c>
      <c r="H137">
        <f>'BFPaT-fueltax-msw'!G5</f>
        <v>0</v>
      </c>
      <c r="I137">
        <f>'BFPaT-fueltax-msw'!H5</f>
        <v>0</v>
      </c>
      <c r="J137">
        <f>'BFPaT-fueltax-msw'!I5</f>
        <v>0</v>
      </c>
      <c r="K137">
        <f>'BFPaT-fueltax-msw'!J5</f>
        <v>0</v>
      </c>
      <c r="L137">
        <f>'BFPaT-fueltax-msw'!K5</f>
        <v>0</v>
      </c>
      <c r="M137">
        <f>'BFPaT-fueltax-msw'!L5</f>
        <v>0</v>
      </c>
      <c r="N137">
        <f>'BFPaT-fueltax-msw'!M5</f>
        <v>0</v>
      </c>
      <c r="O137">
        <f>'BFPaT-fueltax-msw'!N5</f>
        <v>0</v>
      </c>
      <c r="P137">
        <f>'BFPaT-fueltax-msw'!O5</f>
        <v>0</v>
      </c>
      <c r="Q137">
        <f>'BFPaT-fueltax-msw'!P5</f>
        <v>0</v>
      </c>
      <c r="R137">
        <f>'BFPaT-fueltax-msw'!Q5</f>
        <v>0</v>
      </c>
      <c r="S137">
        <f>'BFPaT-fueltax-msw'!R5</f>
        <v>0</v>
      </c>
      <c r="T137">
        <f>'BFPaT-fueltax-msw'!S5</f>
        <v>0</v>
      </c>
      <c r="U137">
        <f>'BFPaT-fueltax-msw'!T5</f>
        <v>0</v>
      </c>
      <c r="V137">
        <f>'BFPaT-fueltax-msw'!U5</f>
        <v>0</v>
      </c>
      <c r="W137">
        <f>'BFPaT-fueltax-msw'!V5</f>
        <v>0</v>
      </c>
      <c r="X137">
        <f>'BFPaT-fueltax-msw'!W5</f>
        <v>0</v>
      </c>
      <c r="Y137">
        <f>'BFPaT-fueltax-msw'!X5</f>
        <v>0</v>
      </c>
      <c r="Z137">
        <f>'BFPaT-fueltax-msw'!Y5</f>
        <v>0</v>
      </c>
      <c r="AA137">
        <f>'BFPaT-fueltax-msw'!Z5</f>
        <v>0</v>
      </c>
      <c r="AB137">
        <f>'BFPaT-fueltax-msw'!AA5</f>
        <v>0</v>
      </c>
      <c r="AC137">
        <f>'BFPaT-fueltax-msw'!AB5</f>
        <v>0</v>
      </c>
      <c r="AD137">
        <f>'BFPaT-fueltax-msw'!AC5</f>
        <v>0</v>
      </c>
      <c r="AE137">
        <f>'BFPaT-fueltax-msw'!AD5</f>
        <v>0</v>
      </c>
      <c r="AF137">
        <f>'BFPaT-fueltax-msw'!AE5</f>
        <v>0</v>
      </c>
    </row>
    <row r="138" spans="1:35">
      <c r="A138" t="s">
        <v>34</v>
      </c>
      <c r="B138" t="e">
        <f>'BFPaT-fueltax-msw'!#REF!</f>
        <v>#REF!</v>
      </c>
      <c r="C138">
        <f>'BFPaT-fueltax-msw'!B6</f>
        <v>0</v>
      </c>
      <c r="D138">
        <f>'BFPaT-fueltax-msw'!C6</f>
        <v>0</v>
      </c>
      <c r="E138">
        <f>'BFPaT-fueltax-msw'!D6</f>
        <v>0</v>
      </c>
      <c r="F138">
        <f>'BFPaT-fueltax-msw'!E6</f>
        <v>0</v>
      </c>
      <c r="G138">
        <f>'BFPaT-fueltax-msw'!F6</f>
        <v>0</v>
      </c>
      <c r="H138">
        <f>'BFPaT-fueltax-msw'!G6</f>
        <v>0</v>
      </c>
      <c r="I138">
        <f>'BFPaT-fueltax-msw'!H6</f>
        <v>0</v>
      </c>
      <c r="J138">
        <f>'BFPaT-fueltax-msw'!I6</f>
        <v>0</v>
      </c>
      <c r="K138">
        <f>'BFPaT-fueltax-msw'!J6</f>
        <v>0</v>
      </c>
      <c r="L138">
        <f>'BFPaT-fueltax-msw'!K6</f>
        <v>0</v>
      </c>
      <c r="M138">
        <f>'BFPaT-fueltax-msw'!L6</f>
        <v>0</v>
      </c>
      <c r="N138">
        <f>'BFPaT-fueltax-msw'!M6</f>
        <v>0</v>
      </c>
      <c r="O138">
        <f>'BFPaT-fueltax-msw'!N6</f>
        <v>0</v>
      </c>
      <c r="P138">
        <f>'BFPaT-fueltax-msw'!O6</f>
        <v>0</v>
      </c>
      <c r="Q138">
        <f>'BFPaT-fueltax-msw'!P6</f>
        <v>0</v>
      </c>
      <c r="R138">
        <f>'BFPaT-fueltax-msw'!Q6</f>
        <v>0</v>
      </c>
      <c r="S138">
        <f>'BFPaT-fueltax-msw'!R6</f>
        <v>0</v>
      </c>
      <c r="T138">
        <f>'BFPaT-fueltax-msw'!S6</f>
        <v>0</v>
      </c>
      <c r="U138">
        <f>'BFPaT-fueltax-msw'!T6</f>
        <v>0</v>
      </c>
      <c r="V138">
        <f>'BFPaT-fueltax-msw'!U6</f>
        <v>0</v>
      </c>
      <c r="W138">
        <f>'BFPaT-fueltax-msw'!V6</f>
        <v>0</v>
      </c>
      <c r="X138">
        <f>'BFPaT-fueltax-msw'!W6</f>
        <v>0</v>
      </c>
      <c r="Y138">
        <f>'BFPaT-fueltax-msw'!X6</f>
        <v>0</v>
      </c>
      <c r="Z138">
        <f>'BFPaT-fueltax-msw'!Y6</f>
        <v>0</v>
      </c>
      <c r="AA138">
        <f>'BFPaT-fueltax-msw'!Z6</f>
        <v>0</v>
      </c>
      <c r="AB138">
        <f>'BFPaT-fueltax-msw'!AA6</f>
        <v>0</v>
      </c>
      <c r="AC138">
        <f>'BFPaT-fueltax-msw'!AB6</f>
        <v>0</v>
      </c>
      <c r="AD138">
        <f>'BFPaT-fueltax-msw'!AC6</f>
        <v>0</v>
      </c>
      <c r="AE138">
        <f>'BFPaT-fueltax-msw'!AD6</f>
        <v>0</v>
      </c>
      <c r="AF138">
        <f>'BFPaT-fueltax-msw'!AE6</f>
        <v>0</v>
      </c>
    </row>
    <row r="139" spans="1:35">
      <c r="A139" t="s">
        <v>35</v>
      </c>
      <c r="B139" t="e">
        <f>'BFPaT-fueltax-msw'!#REF!</f>
        <v>#REF!</v>
      </c>
      <c r="C139">
        <f>'BFPaT-fueltax-msw'!B7</f>
        <v>0</v>
      </c>
      <c r="D139">
        <f>'BFPaT-fueltax-msw'!C7</f>
        <v>0</v>
      </c>
      <c r="E139">
        <f>'BFPaT-fueltax-msw'!D7</f>
        <v>0</v>
      </c>
      <c r="F139">
        <f>'BFPaT-fueltax-msw'!E7</f>
        <v>0</v>
      </c>
      <c r="G139">
        <f>'BFPaT-fueltax-msw'!F7</f>
        <v>0</v>
      </c>
      <c r="H139">
        <f>'BFPaT-fueltax-msw'!G7</f>
        <v>0</v>
      </c>
      <c r="I139">
        <f>'BFPaT-fueltax-msw'!H7</f>
        <v>0</v>
      </c>
      <c r="J139">
        <f>'BFPaT-fueltax-msw'!I7</f>
        <v>0</v>
      </c>
      <c r="K139">
        <f>'BFPaT-fueltax-msw'!J7</f>
        <v>0</v>
      </c>
      <c r="L139">
        <f>'BFPaT-fueltax-msw'!K7</f>
        <v>0</v>
      </c>
      <c r="M139">
        <f>'BFPaT-fueltax-msw'!L7</f>
        <v>0</v>
      </c>
      <c r="N139">
        <f>'BFPaT-fueltax-msw'!M7</f>
        <v>0</v>
      </c>
      <c r="O139">
        <f>'BFPaT-fueltax-msw'!N7</f>
        <v>0</v>
      </c>
      <c r="P139">
        <f>'BFPaT-fueltax-msw'!O7</f>
        <v>0</v>
      </c>
      <c r="Q139">
        <f>'BFPaT-fueltax-msw'!P7</f>
        <v>0</v>
      </c>
      <c r="R139">
        <f>'BFPaT-fueltax-msw'!Q7</f>
        <v>0</v>
      </c>
      <c r="S139">
        <f>'BFPaT-fueltax-msw'!R7</f>
        <v>0</v>
      </c>
      <c r="T139">
        <f>'BFPaT-fueltax-msw'!S7</f>
        <v>0</v>
      </c>
      <c r="U139">
        <f>'BFPaT-fueltax-msw'!T7</f>
        <v>0</v>
      </c>
      <c r="V139">
        <f>'BFPaT-fueltax-msw'!U7</f>
        <v>0</v>
      </c>
      <c r="W139">
        <f>'BFPaT-fueltax-msw'!V7</f>
        <v>0</v>
      </c>
      <c r="X139">
        <f>'BFPaT-fueltax-msw'!W7</f>
        <v>0</v>
      </c>
      <c r="Y139">
        <f>'BFPaT-fueltax-msw'!X7</f>
        <v>0</v>
      </c>
      <c r="Z139">
        <f>'BFPaT-fueltax-msw'!Y7</f>
        <v>0</v>
      </c>
      <c r="AA139">
        <f>'BFPaT-fueltax-msw'!Z7</f>
        <v>0</v>
      </c>
      <c r="AB139">
        <f>'BFPaT-fueltax-msw'!AA7</f>
        <v>0</v>
      </c>
      <c r="AC139">
        <f>'BFPaT-fueltax-msw'!AB7</f>
        <v>0</v>
      </c>
      <c r="AD139">
        <f>'BFPaT-fueltax-msw'!AC7</f>
        <v>0</v>
      </c>
      <c r="AE139">
        <f>'BFPaT-fueltax-msw'!AD7</f>
        <v>0</v>
      </c>
      <c r="AF139">
        <f>'BFPaT-fueltax-msw'!AE7</f>
        <v>0</v>
      </c>
    </row>
    <row r="140" spans="1:35">
      <c r="A140" t="s">
        <v>36</v>
      </c>
      <c r="B140" t="e">
        <f>'BFPaT-fueltax-msw'!#REF!</f>
        <v>#REF!</v>
      </c>
      <c r="C140">
        <f>'BFPaT-fueltax-msw'!B8</f>
        <v>0</v>
      </c>
      <c r="D140">
        <f>'BFPaT-fueltax-msw'!C8</f>
        <v>0</v>
      </c>
      <c r="E140">
        <f>'BFPaT-fueltax-msw'!D8</f>
        <v>0</v>
      </c>
      <c r="F140">
        <f>'BFPaT-fueltax-msw'!E8</f>
        <v>0</v>
      </c>
      <c r="G140">
        <f>'BFPaT-fueltax-msw'!F8</f>
        <v>0</v>
      </c>
      <c r="H140">
        <f>'BFPaT-fueltax-msw'!G8</f>
        <v>0</v>
      </c>
      <c r="I140">
        <f>'BFPaT-fueltax-msw'!H8</f>
        <v>0</v>
      </c>
      <c r="J140">
        <f>'BFPaT-fueltax-msw'!I8</f>
        <v>0</v>
      </c>
      <c r="K140">
        <f>'BFPaT-fueltax-msw'!J8</f>
        <v>0</v>
      </c>
      <c r="L140">
        <f>'BFPaT-fueltax-msw'!K8</f>
        <v>0</v>
      </c>
      <c r="M140">
        <f>'BFPaT-fueltax-msw'!L8</f>
        <v>0</v>
      </c>
      <c r="N140">
        <f>'BFPaT-fueltax-msw'!M8</f>
        <v>0</v>
      </c>
      <c r="O140">
        <f>'BFPaT-fueltax-msw'!N8</f>
        <v>0</v>
      </c>
      <c r="P140">
        <f>'BFPaT-fueltax-msw'!O8</f>
        <v>0</v>
      </c>
      <c r="Q140">
        <f>'BFPaT-fueltax-msw'!P8</f>
        <v>0</v>
      </c>
      <c r="R140">
        <f>'BFPaT-fueltax-msw'!Q8</f>
        <v>0</v>
      </c>
      <c r="S140">
        <f>'BFPaT-fueltax-msw'!R8</f>
        <v>0</v>
      </c>
      <c r="T140">
        <f>'BFPaT-fueltax-msw'!S8</f>
        <v>0</v>
      </c>
      <c r="U140">
        <f>'BFPaT-fueltax-msw'!T8</f>
        <v>0</v>
      </c>
      <c r="V140">
        <f>'BFPaT-fueltax-msw'!U8</f>
        <v>0</v>
      </c>
      <c r="W140">
        <f>'BFPaT-fueltax-msw'!V8</f>
        <v>0</v>
      </c>
      <c r="X140">
        <f>'BFPaT-fueltax-msw'!W8</f>
        <v>0</v>
      </c>
      <c r="Y140">
        <f>'BFPaT-fueltax-msw'!X8</f>
        <v>0</v>
      </c>
      <c r="Z140">
        <f>'BFPaT-fueltax-msw'!Y8</f>
        <v>0</v>
      </c>
      <c r="AA140">
        <f>'BFPaT-fueltax-msw'!Z8</f>
        <v>0</v>
      </c>
      <c r="AB140">
        <f>'BFPaT-fueltax-msw'!AA8</f>
        <v>0</v>
      </c>
      <c r="AC140">
        <f>'BFPaT-fueltax-msw'!AB8</f>
        <v>0</v>
      </c>
      <c r="AD140">
        <f>'BFPaT-fueltax-msw'!AC8</f>
        <v>0</v>
      </c>
      <c r="AE140">
        <f>'BFPaT-fueltax-msw'!AD8</f>
        <v>0</v>
      </c>
      <c r="AF140">
        <f>'BFPaT-fueltax-msw'!AE8</f>
        <v>0</v>
      </c>
    </row>
    <row r="141" spans="1:35">
      <c r="A141" t="s">
        <v>11</v>
      </c>
      <c r="B141" t="e">
        <f>'BFPaT-fueltax-msw'!#REF!</f>
        <v>#REF!</v>
      </c>
      <c r="C141">
        <f>'BFPaT-fueltax-msw'!B9</f>
        <v>0</v>
      </c>
      <c r="D141">
        <f>'BFPaT-fueltax-msw'!C9</f>
        <v>0</v>
      </c>
      <c r="E141">
        <f>'BFPaT-fueltax-msw'!D9</f>
        <v>0</v>
      </c>
      <c r="F141">
        <f>'BFPaT-fueltax-msw'!E9</f>
        <v>0</v>
      </c>
      <c r="G141">
        <f>'BFPaT-fueltax-msw'!F9</f>
        <v>0</v>
      </c>
      <c r="H141">
        <f>'BFPaT-fueltax-msw'!G9</f>
        <v>0</v>
      </c>
      <c r="I141">
        <f>'BFPaT-fueltax-msw'!H9</f>
        <v>0</v>
      </c>
      <c r="J141">
        <f>'BFPaT-fueltax-msw'!I9</f>
        <v>0</v>
      </c>
      <c r="K141">
        <f>'BFPaT-fueltax-msw'!J9</f>
        <v>0</v>
      </c>
      <c r="L141">
        <f>'BFPaT-fueltax-msw'!K9</f>
        <v>0</v>
      </c>
      <c r="M141">
        <f>'BFPaT-fueltax-msw'!L9</f>
        <v>0</v>
      </c>
      <c r="N141">
        <f>'BFPaT-fueltax-msw'!M9</f>
        <v>0</v>
      </c>
      <c r="O141">
        <f>'BFPaT-fueltax-msw'!N9</f>
        <v>0</v>
      </c>
      <c r="P141">
        <f>'BFPaT-fueltax-msw'!O9</f>
        <v>0</v>
      </c>
      <c r="Q141">
        <f>'BFPaT-fueltax-msw'!P9</f>
        <v>0</v>
      </c>
      <c r="R141">
        <f>'BFPaT-fueltax-msw'!Q9</f>
        <v>0</v>
      </c>
      <c r="S141">
        <f>'BFPaT-fueltax-msw'!R9</f>
        <v>0</v>
      </c>
      <c r="T141">
        <f>'BFPaT-fueltax-msw'!S9</f>
        <v>0</v>
      </c>
      <c r="U141">
        <f>'BFPaT-fueltax-msw'!T9</f>
        <v>0</v>
      </c>
      <c r="V141">
        <f>'BFPaT-fueltax-msw'!U9</f>
        <v>0</v>
      </c>
      <c r="W141">
        <f>'BFPaT-fueltax-msw'!V9</f>
        <v>0</v>
      </c>
      <c r="X141">
        <f>'BFPaT-fueltax-msw'!W9</f>
        <v>0</v>
      </c>
      <c r="Y141">
        <f>'BFPaT-fueltax-msw'!X9</f>
        <v>0</v>
      </c>
      <c r="Z141">
        <f>'BFPaT-fueltax-msw'!Y9</f>
        <v>0</v>
      </c>
      <c r="AA141">
        <f>'BFPaT-fueltax-msw'!Z9</f>
        <v>0</v>
      </c>
      <c r="AB141">
        <f>'BFPaT-fueltax-msw'!AA9</f>
        <v>0</v>
      </c>
      <c r="AC141">
        <f>'BFPaT-fueltax-msw'!AB9</f>
        <v>0</v>
      </c>
      <c r="AD141">
        <f>'BFPaT-fueltax-msw'!AC9</f>
        <v>0</v>
      </c>
      <c r="AE141">
        <f>'BFPaT-fueltax-msw'!AD9</f>
        <v>0</v>
      </c>
      <c r="AF141">
        <f>'BFPaT-fueltax-msw'!AE9</f>
        <v>0</v>
      </c>
    </row>
    <row r="142" spans="1:35">
      <c r="A142" s="6" t="s">
        <v>37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>
      <c r="A143" t="s">
        <v>18</v>
      </c>
      <c r="B143">
        <f>B$1</f>
        <v>2020</v>
      </c>
      <c r="C143">
        <f t="shared" ref="C143:AF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5">
      <c r="A144" t="s">
        <v>4</v>
      </c>
      <c r="B144" s="4" t="e">
        <f>'BFPaT-fueltax-hydrogen'!#REF!</f>
        <v>#REF!</v>
      </c>
      <c r="C144" s="4">
        <f>'BFPaT-fueltax-hydrogen'!B2</f>
        <v>0</v>
      </c>
      <c r="D144" s="4">
        <f>'BFPaT-fueltax-hydrogen'!C2</f>
        <v>0</v>
      </c>
      <c r="E144" s="4">
        <f>'BFPaT-fueltax-hydrogen'!D2</f>
        <v>0</v>
      </c>
      <c r="F144" s="4">
        <f>'BFPaT-fueltax-hydrogen'!E2</f>
        <v>0</v>
      </c>
      <c r="G144" s="4">
        <f>'BFPaT-fueltax-hydrogen'!F2</f>
        <v>0</v>
      </c>
      <c r="H144" s="4">
        <f>'BFPaT-fueltax-hydrogen'!G2</f>
        <v>0</v>
      </c>
      <c r="I144" s="4">
        <f>'BFPaT-fueltax-hydrogen'!H2</f>
        <v>0</v>
      </c>
      <c r="J144" s="4">
        <f>'BFPaT-fueltax-hydrogen'!I2</f>
        <v>0</v>
      </c>
      <c r="K144" s="4">
        <f>'BFPaT-fueltax-hydrogen'!J2</f>
        <v>0</v>
      </c>
      <c r="L144" s="4">
        <f>'BFPaT-fueltax-hydrogen'!K2</f>
        <v>0</v>
      </c>
      <c r="M144" s="4">
        <f>'BFPaT-fueltax-hydrogen'!L2</f>
        <v>0</v>
      </c>
      <c r="N144" s="4">
        <f>'BFPaT-fueltax-hydrogen'!M2</f>
        <v>0</v>
      </c>
      <c r="O144" s="4">
        <f>'BFPaT-fueltax-hydrogen'!N2</f>
        <v>0</v>
      </c>
      <c r="P144" s="4">
        <f>'BFPaT-fueltax-hydrogen'!O2</f>
        <v>0</v>
      </c>
      <c r="Q144" s="4">
        <f>'BFPaT-fueltax-hydrogen'!P2</f>
        <v>0</v>
      </c>
      <c r="R144" s="4">
        <f>'BFPaT-fueltax-hydrogen'!Q2</f>
        <v>0</v>
      </c>
      <c r="S144" s="4">
        <f>'BFPaT-fueltax-hydrogen'!R2</f>
        <v>0</v>
      </c>
      <c r="T144" s="4">
        <f>'BFPaT-fueltax-hydrogen'!S2</f>
        <v>0</v>
      </c>
      <c r="U144" s="4">
        <f>'BFPaT-fueltax-hydrogen'!T2</f>
        <v>0</v>
      </c>
      <c r="V144" s="4">
        <f>'BFPaT-fueltax-hydrogen'!U2</f>
        <v>0</v>
      </c>
      <c r="W144" s="4">
        <f>'BFPaT-fueltax-hydrogen'!V2</f>
        <v>0</v>
      </c>
      <c r="X144" s="4">
        <f>'BFPaT-fueltax-hydrogen'!W2</f>
        <v>0</v>
      </c>
      <c r="Y144" s="4">
        <f>'BFPaT-fueltax-hydrogen'!X2</f>
        <v>0</v>
      </c>
      <c r="Z144" s="4">
        <f>'BFPaT-fueltax-hydrogen'!Y2</f>
        <v>0</v>
      </c>
      <c r="AA144" s="4">
        <f>'BFPaT-fueltax-hydrogen'!Z2</f>
        <v>0</v>
      </c>
      <c r="AB144" s="4">
        <f>'BFPaT-fueltax-hydrogen'!AA2</f>
        <v>0</v>
      </c>
      <c r="AC144" s="4">
        <f>'BFPaT-fueltax-hydrogen'!AB2</f>
        <v>0</v>
      </c>
      <c r="AD144" s="4">
        <f>'BFPaT-fueltax-hydrogen'!AC2</f>
        <v>0</v>
      </c>
      <c r="AE144" s="4">
        <f>'BFPaT-fueltax-hydrogen'!AD2</f>
        <v>0</v>
      </c>
      <c r="AF144" s="4">
        <f>'BFPaT-fueltax-hydrogen'!AE2</f>
        <v>0</v>
      </c>
    </row>
    <row r="145" spans="1:32">
      <c r="A145" t="s">
        <v>5</v>
      </c>
      <c r="B145" s="4" t="e">
        <f>'BFPaT-fueltax-hydrogen'!#REF!</f>
        <v>#REF!</v>
      </c>
      <c r="C145" s="4">
        <f>'BFPaT-fueltax-hydrogen'!B3</f>
        <v>0</v>
      </c>
      <c r="D145" s="4">
        <f>'BFPaT-fueltax-hydrogen'!C3</f>
        <v>0</v>
      </c>
      <c r="E145" s="4">
        <f>'BFPaT-fueltax-hydrogen'!D3</f>
        <v>0</v>
      </c>
      <c r="F145" s="4">
        <f>'BFPaT-fueltax-hydrogen'!E3</f>
        <v>0</v>
      </c>
      <c r="G145" s="4">
        <f>'BFPaT-fueltax-hydrogen'!F3</f>
        <v>0</v>
      </c>
      <c r="H145" s="4">
        <f>'BFPaT-fueltax-hydrogen'!G3</f>
        <v>0</v>
      </c>
      <c r="I145" s="4">
        <f>'BFPaT-fueltax-hydrogen'!H3</f>
        <v>0</v>
      </c>
      <c r="J145" s="4">
        <f>'BFPaT-fueltax-hydrogen'!I3</f>
        <v>0</v>
      </c>
      <c r="K145" s="4">
        <f>'BFPaT-fueltax-hydrogen'!J3</f>
        <v>0</v>
      </c>
      <c r="L145" s="4">
        <f>'BFPaT-fueltax-hydrogen'!K3</f>
        <v>0</v>
      </c>
      <c r="M145" s="4">
        <f>'BFPaT-fueltax-hydrogen'!L3</f>
        <v>0</v>
      </c>
      <c r="N145" s="4">
        <f>'BFPaT-fueltax-hydrogen'!M3</f>
        <v>0</v>
      </c>
      <c r="O145" s="4">
        <f>'BFPaT-fueltax-hydrogen'!N3</f>
        <v>0</v>
      </c>
      <c r="P145" s="4">
        <f>'BFPaT-fueltax-hydrogen'!O3</f>
        <v>0</v>
      </c>
      <c r="Q145" s="4">
        <f>'BFPaT-fueltax-hydrogen'!P3</f>
        <v>0</v>
      </c>
      <c r="R145" s="4">
        <f>'BFPaT-fueltax-hydrogen'!Q3</f>
        <v>0</v>
      </c>
      <c r="S145" s="4">
        <f>'BFPaT-fueltax-hydrogen'!R3</f>
        <v>0</v>
      </c>
      <c r="T145" s="4">
        <f>'BFPaT-fueltax-hydrogen'!S3</f>
        <v>0</v>
      </c>
      <c r="U145" s="4">
        <f>'BFPaT-fueltax-hydrogen'!T3</f>
        <v>0</v>
      </c>
      <c r="V145" s="4">
        <f>'BFPaT-fueltax-hydrogen'!U3</f>
        <v>0</v>
      </c>
      <c r="W145" s="4">
        <f>'BFPaT-fueltax-hydrogen'!V3</f>
        <v>0</v>
      </c>
      <c r="X145" s="4">
        <f>'BFPaT-fueltax-hydrogen'!W3</f>
        <v>0</v>
      </c>
      <c r="Y145" s="4">
        <f>'BFPaT-fueltax-hydrogen'!X3</f>
        <v>0</v>
      </c>
      <c r="Z145" s="4">
        <f>'BFPaT-fueltax-hydrogen'!Y3</f>
        <v>0</v>
      </c>
      <c r="AA145" s="4">
        <f>'BFPaT-fueltax-hydrogen'!Z3</f>
        <v>0</v>
      </c>
      <c r="AB145" s="4">
        <f>'BFPaT-fueltax-hydrogen'!AA3</f>
        <v>0</v>
      </c>
      <c r="AC145" s="4">
        <f>'BFPaT-fueltax-hydrogen'!AB3</f>
        <v>0</v>
      </c>
      <c r="AD145" s="4">
        <f>'BFPaT-fueltax-hydrogen'!AC3</f>
        <v>0</v>
      </c>
      <c r="AE145" s="4">
        <f>'BFPaT-fueltax-hydrogen'!AD3</f>
        <v>0</v>
      </c>
      <c r="AF145" s="4">
        <f>'BFPaT-fueltax-hydrogen'!AE3</f>
        <v>0</v>
      </c>
    </row>
    <row r="146" spans="1:32">
      <c r="A146" t="s">
        <v>6</v>
      </c>
      <c r="B146" s="4" t="e">
        <f>'BFPaT-fueltax-hydrogen'!#REF!</f>
        <v>#REF!</v>
      </c>
      <c r="C146" s="4">
        <f>'BFPaT-fueltax-hydrogen'!B4</f>
        <v>0</v>
      </c>
      <c r="D146" s="4">
        <f>'BFPaT-fueltax-hydrogen'!C4</f>
        <v>0</v>
      </c>
      <c r="E146" s="4">
        <f>'BFPaT-fueltax-hydrogen'!D4</f>
        <v>0</v>
      </c>
      <c r="F146" s="4">
        <f>'BFPaT-fueltax-hydrogen'!E4</f>
        <v>0</v>
      </c>
      <c r="G146" s="4">
        <f>'BFPaT-fueltax-hydrogen'!F4</f>
        <v>0</v>
      </c>
      <c r="H146" s="4">
        <f>'BFPaT-fueltax-hydrogen'!G4</f>
        <v>0</v>
      </c>
      <c r="I146" s="4">
        <f>'BFPaT-fueltax-hydrogen'!H4</f>
        <v>0</v>
      </c>
      <c r="J146" s="4">
        <f>'BFPaT-fueltax-hydrogen'!I4</f>
        <v>0</v>
      </c>
      <c r="K146" s="4">
        <f>'BFPaT-fueltax-hydrogen'!J4</f>
        <v>0</v>
      </c>
      <c r="L146" s="4">
        <f>'BFPaT-fueltax-hydrogen'!K4</f>
        <v>0</v>
      </c>
      <c r="M146" s="4">
        <f>'BFPaT-fueltax-hydrogen'!L4</f>
        <v>0</v>
      </c>
      <c r="N146" s="4">
        <f>'BFPaT-fueltax-hydrogen'!M4</f>
        <v>0</v>
      </c>
      <c r="O146" s="4">
        <f>'BFPaT-fueltax-hydrogen'!N4</f>
        <v>0</v>
      </c>
      <c r="P146" s="4">
        <f>'BFPaT-fueltax-hydrogen'!O4</f>
        <v>0</v>
      </c>
      <c r="Q146" s="4">
        <f>'BFPaT-fueltax-hydrogen'!P4</f>
        <v>0</v>
      </c>
      <c r="R146" s="4">
        <f>'BFPaT-fueltax-hydrogen'!Q4</f>
        <v>0</v>
      </c>
      <c r="S146" s="4">
        <f>'BFPaT-fueltax-hydrogen'!R4</f>
        <v>0</v>
      </c>
      <c r="T146" s="4">
        <f>'BFPaT-fueltax-hydrogen'!S4</f>
        <v>0</v>
      </c>
      <c r="U146" s="4">
        <f>'BFPaT-fueltax-hydrogen'!T4</f>
        <v>0</v>
      </c>
      <c r="V146" s="4">
        <f>'BFPaT-fueltax-hydrogen'!U4</f>
        <v>0</v>
      </c>
      <c r="W146" s="4">
        <f>'BFPaT-fueltax-hydrogen'!V4</f>
        <v>0</v>
      </c>
      <c r="X146" s="4">
        <f>'BFPaT-fueltax-hydrogen'!W4</f>
        <v>0</v>
      </c>
      <c r="Y146" s="4">
        <f>'BFPaT-fueltax-hydrogen'!X4</f>
        <v>0</v>
      </c>
      <c r="Z146" s="4">
        <f>'BFPaT-fueltax-hydrogen'!Y4</f>
        <v>0</v>
      </c>
      <c r="AA146" s="4">
        <f>'BFPaT-fueltax-hydrogen'!Z4</f>
        <v>0</v>
      </c>
      <c r="AB146" s="4">
        <f>'BFPaT-fueltax-hydrogen'!AA4</f>
        <v>0</v>
      </c>
      <c r="AC146" s="4">
        <f>'BFPaT-fueltax-hydrogen'!AB4</f>
        <v>0</v>
      </c>
      <c r="AD146" s="4">
        <f>'BFPaT-fueltax-hydrogen'!AC4</f>
        <v>0</v>
      </c>
      <c r="AE146" s="4">
        <f>'BFPaT-fueltax-hydrogen'!AD4</f>
        <v>0</v>
      </c>
      <c r="AF146" s="4">
        <f>'BFPaT-fueltax-hydrogen'!AE4</f>
        <v>0</v>
      </c>
    </row>
    <row r="147" spans="1:32">
      <c r="A147" t="s">
        <v>7</v>
      </c>
      <c r="B147" s="4" t="e">
        <f>'BFPaT-fueltax-hydrogen'!#REF!</f>
        <v>#REF!</v>
      </c>
      <c r="C147" s="4">
        <f>'BFPaT-fueltax-hydrogen'!B5</f>
        <v>0</v>
      </c>
      <c r="D147" s="4">
        <f>'BFPaT-fueltax-hydrogen'!C5</f>
        <v>0</v>
      </c>
      <c r="E147" s="4">
        <f>'BFPaT-fueltax-hydrogen'!D5</f>
        <v>0</v>
      </c>
      <c r="F147" s="4">
        <f>'BFPaT-fueltax-hydrogen'!E5</f>
        <v>0</v>
      </c>
      <c r="G147" s="4">
        <f>'BFPaT-fueltax-hydrogen'!F5</f>
        <v>0</v>
      </c>
      <c r="H147" s="4">
        <f>'BFPaT-fueltax-hydrogen'!G5</f>
        <v>0</v>
      </c>
      <c r="I147" s="4">
        <f>'BFPaT-fueltax-hydrogen'!H5</f>
        <v>0</v>
      </c>
      <c r="J147" s="4">
        <f>'BFPaT-fueltax-hydrogen'!I5</f>
        <v>0</v>
      </c>
      <c r="K147" s="4">
        <f>'BFPaT-fueltax-hydrogen'!J5</f>
        <v>0</v>
      </c>
      <c r="L147" s="4">
        <f>'BFPaT-fueltax-hydrogen'!K5</f>
        <v>0</v>
      </c>
      <c r="M147" s="4">
        <f>'BFPaT-fueltax-hydrogen'!L5</f>
        <v>0</v>
      </c>
      <c r="N147" s="4">
        <f>'BFPaT-fueltax-hydrogen'!M5</f>
        <v>0</v>
      </c>
      <c r="O147" s="4">
        <f>'BFPaT-fueltax-hydrogen'!N5</f>
        <v>0</v>
      </c>
      <c r="P147" s="4">
        <f>'BFPaT-fueltax-hydrogen'!O5</f>
        <v>0</v>
      </c>
      <c r="Q147" s="4">
        <f>'BFPaT-fueltax-hydrogen'!P5</f>
        <v>0</v>
      </c>
      <c r="R147" s="4">
        <f>'BFPaT-fueltax-hydrogen'!Q5</f>
        <v>0</v>
      </c>
      <c r="S147" s="4">
        <f>'BFPaT-fueltax-hydrogen'!R5</f>
        <v>0</v>
      </c>
      <c r="T147" s="4">
        <f>'BFPaT-fueltax-hydrogen'!S5</f>
        <v>0</v>
      </c>
      <c r="U147" s="4">
        <f>'BFPaT-fueltax-hydrogen'!T5</f>
        <v>0</v>
      </c>
      <c r="V147" s="4">
        <f>'BFPaT-fueltax-hydrogen'!U5</f>
        <v>0</v>
      </c>
      <c r="W147" s="4">
        <f>'BFPaT-fueltax-hydrogen'!V5</f>
        <v>0</v>
      </c>
      <c r="X147" s="4">
        <f>'BFPaT-fueltax-hydrogen'!W5</f>
        <v>0</v>
      </c>
      <c r="Y147" s="4">
        <f>'BFPaT-fueltax-hydrogen'!X5</f>
        <v>0</v>
      </c>
      <c r="Z147" s="4">
        <f>'BFPaT-fueltax-hydrogen'!Y5</f>
        <v>0</v>
      </c>
      <c r="AA147" s="4">
        <f>'BFPaT-fueltax-hydrogen'!Z5</f>
        <v>0</v>
      </c>
      <c r="AB147" s="4">
        <f>'BFPaT-fueltax-hydrogen'!AA5</f>
        <v>0</v>
      </c>
      <c r="AC147" s="4">
        <f>'BFPaT-fueltax-hydrogen'!AB5</f>
        <v>0</v>
      </c>
      <c r="AD147" s="4">
        <f>'BFPaT-fueltax-hydrogen'!AC5</f>
        <v>0</v>
      </c>
      <c r="AE147" s="4">
        <f>'BFPaT-fueltax-hydrogen'!AD5</f>
        <v>0</v>
      </c>
      <c r="AF147" s="4">
        <f>'BFPaT-fueltax-hydrogen'!AE5</f>
        <v>0</v>
      </c>
    </row>
    <row r="148" spans="1:32">
      <c r="A148" t="s">
        <v>8</v>
      </c>
      <c r="B148" s="4" t="e">
        <f>'BFPaT-fueltax-hydrogen'!#REF!</f>
        <v>#REF!</v>
      </c>
      <c r="C148" s="4">
        <f>'BFPaT-fueltax-hydrogen'!B6</f>
        <v>0</v>
      </c>
      <c r="D148" s="4">
        <f>'BFPaT-fueltax-hydrogen'!C6</f>
        <v>0</v>
      </c>
      <c r="E148" s="4">
        <f>'BFPaT-fueltax-hydrogen'!D6</f>
        <v>0</v>
      </c>
      <c r="F148" s="4">
        <f>'BFPaT-fueltax-hydrogen'!E6</f>
        <v>0</v>
      </c>
      <c r="G148" s="4">
        <f>'BFPaT-fueltax-hydrogen'!F6</f>
        <v>0</v>
      </c>
      <c r="H148" s="4">
        <f>'BFPaT-fueltax-hydrogen'!G6</f>
        <v>0</v>
      </c>
      <c r="I148" s="4">
        <f>'BFPaT-fueltax-hydrogen'!H6</f>
        <v>0</v>
      </c>
      <c r="J148" s="4">
        <f>'BFPaT-fueltax-hydrogen'!I6</f>
        <v>0</v>
      </c>
      <c r="K148" s="4">
        <f>'BFPaT-fueltax-hydrogen'!J6</f>
        <v>0</v>
      </c>
      <c r="L148" s="4">
        <f>'BFPaT-fueltax-hydrogen'!K6</f>
        <v>0</v>
      </c>
      <c r="M148" s="4">
        <f>'BFPaT-fueltax-hydrogen'!L6</f>
        <v>0</v>
      </c>
      <c r="N148" s="4">
        <f>'BFPaT-fueltax-hydrogen'!M6</f>
        <v>0</v>
      </c>
      <c r="O148" s="4">
        <f>'BFPaT-fueltax-hydrogen'!N6</f>
        <v>0</v>
      </c>
      <c r="P148" s="4">
        <f>'BFPaT-fueltax-hydrogen'!O6</f>
        <v>0</v>
      </c>
      <c r="Q148" s="4">
        <f>'BFPaT-fueltax-hydrogen'!P6</f>
        <v>0</v>
      </c>
      <c r="R148" s="4">
        <f>'BFPaT-fueltax-hydrogen'!Q6</f>
        <v>0</v>
      </c>
      <c r="S148" s="4">
        <f>'BFPaT-fueltax-hydrogen'!R6</f>
        <v>0</v>
      </c>
      <c r="T148" s="4">
        <f>'BFPaT-fueltax-hydrogen'!S6</f>
        <v>0</v>
      </c>
      <c r="U148" s="4">
        <f>'BFPaT-fueltax-hydrogen'!T6</f>
        <v>0</v>
      </c>
      <c r="V148" s="4">
        <f>'BFPaT-fueltax-hydrogen'!U6</f>
        <v>0</v>
      </c>
      <c r="W148" s="4">
        <f>'BFPaT-fueltax-hydrogen'!V6</f>
        <v>0</v>
      </c>
      <c r="X148" s="4">
        <f>'BFPaT-fueltax-hydrogen'!W6</f>
        <v>0</v>
      </c>
      <c r="Y148" s="4">
        <f>'BFPaT-fueltax-hydrogen'!X6</f>
        <v>0</v>
      </c>
      <c r="Z148" s="4">
        <f>'BFPaT-fueltax-hydrogen'!Y6</f>
        <v>0</v>
      </c>
      <c r="AA148" s="4">
        <f>'BFPaT-fueltax-hydrogen'!Z6</f>
        <v>0</v>
      </c>
      <c r="AB148" s="4">
        <f>'BFPaT-fueltax-hydrogen'!AA6</f>
        <v>0</v>
      </c>
      <c r="AC148" s="4">
        <f>'BFPaT-fueltax-hydrogen'!AB6</f>
        <v>0</v>
      </c>
      <c r="AD148" s="4">
        <f>'BFPaT-fueltax-hydrogen'!AC6</f>
        <v>0</v>
      </c>
      <c r="AE148" s="4">
        <f>'BFPaT-fueltax-hydrogen'!AD6</f>
        <v>0</v>
      </c>
      <c r="AF148" s="4">
        <f>'BFPaT-fueltax-hydrogen'!AE6</f>
        <v>0</v>
      </c>
    </row>
    <row r="149" spans="1:32">
      <c r="A149" t="s">
        <v>9</v>
      </c>
      <c r="B149" s="4" t="e">
        <f>'BFPaT-fueltax-hydrogen'!#REF!</f>
        <v>#REF!</v>
      </c>
      <c r="C149" s="4">
        <f>'BFPaT-fueltax-hydrogen'!B7</f>
        <v>0</v>
      </c>
      <c r="D149" s="4">
        <f>'BFPaT-fueltax-hydrogen'!C7</f>
        <v>0</v>
      </c>
      <c r="E149" s="4">
        <f>'BFPaT-fueltax-hydrogen'!D7</f>
        <v>0</v>
      </c>
      <c r="F149" s="4">
        <f>'BFPaT-fueltax-hydrogen'!E7</f>
        <v>0</v>
      </c>
      <c r="G149" s="4">
        <f>'BFPaT-fueltax-hydrogen'!F7</f>
        <v>0</v>
      </c>
      <c r="H149" s="4">
        <f>'BFPaT-fueltax-hydrogen'!G7</f>
        <v>0</v>
      </c>
      <c r="I149" s="4">
        <f>'BFPaT-fueltax-hydrogen'!H7</f>
        <v>0</v>
      </c>
      <c r="J149" s="4">
        <f>'BFPaT-fueltax-hydrogen'!I7</f>
        <v>0</v>
      </c>
      <c r="K149" s="4">
        <f>'BFPaT-fueltax-hydrogen'!J7</f>
        <v>0</v>
      </c>
      <c r="L149" s="4">
        <f>'BFPaT-fueltax-hydrogen'!K7</f>
        <v>0</v>
      </c>
      <c r="M149" s="4">
        <f>'BFPaT-fueltax-hydrogen'!L7</f>
        <v>0</v>
      </c>
      <c r="N149" s="4">
        <f>'BFPaT-fueltax-hydrogen'!M7</f>
        <v>0</v>
      </c>
      <c r="O149" s="4">
        <f>'BFPaT-fueltax-hydrogen'!N7</f>
        <v>0</v>
      </c>
      <c r="P149" s="4">
        <f>'BFPaT-fueltax-hydrogen'!O7</f>
        <v>0</v>
      </c>
      <c r="Q149" s="4">
        <f>'BFPaT-fueltax-hydrogen'!P7</f>
        <v>0</v>
      </c>
      <c r="R149" s="4">
        <f>'BFPaT-fueltax-hydrogen'!Q7</f>
        <v>0</v>
      </c>
      <c r="S149" s="4">
        <f>'BFPaT-fueltax-hydrogen'!R7</f>
        <v>0</v>
      </c>
      <c r="T149" s="4">
        <f>'BFPaT-fueltax-hydrogen'!S7</f>
        <v>0</v>
      </c>
      <c r="U149" s="4">
        <f>'BFPaT-fueltax-hydrogen'!T7</f>
        <v>0</v>
      </c>
      <c r="V149" s="4">
        <f>'BFPaT-fueltax-hydrogen'!U7</f>
        <v>0</v>
      </c>
      <c r="W149" s="4">
        <f>'BFPaT-fueltax-hydrogen'!V7</f>
        <v>0</v>
      </c>
      <c r="X149" s="4">
        <f>'BFPaT-fueltax-hydrogen'!W7</f>
        <v>0</v>
      </c>
      <c r="Y149" s="4">
        <f>'BFPaT-fueltax-hydrogen'!X7</f>
        <v>0</v>
      </c>
      <c r="Z149" s="4">
        <f>'BFPaT-fueltax-hydrogen'!Y7</f>
        <v>0</v>
      </c>
      <c r="AA149" s="4">
        <f>'BFPaT-fueltax-hydrogen'!Z7</f>
        <v>0</v>
      </c>
      <c r="AB149" s="4">
        <f>'BFPaT-fueltax-hydrogen'!AA7</f>
        <v>0</v>
      </c>
      <c r="AC149" s="4">
        <f>'BFPaT-fueltax-hydrogen'!AB7</f>
        <v>0</v>
      </c>
      <c r="AD149" s="4">
        <f>'BFPaT-fueltax-hydrogen'!AC7</f>
        <v>0</v>
      </c>
      <c r="AE149" s="4">
        <f>'BFPaT-fueltax-hydrogen'!AD7</f>
        <v>0</v>
      </c>
      <c r="AF149" s="4">
        <f>'BFPaT-fueltax-hydrogen'!AE7</f>
        <v>0</v>
      </c>
    </row>
    <row r="150" spans="1:32">
      <c r="A150" t="s">
        <v>10</v>
      </c>
      <c r="B150" s="4" t="e">
        <f>'BFPaT-fueltax-hydrogen'!#REF!</f>
        <v>#REF!</v>
      </c>
      <c r="C150" s="4">
        <f>'BFPaT-fueltax-hydrogen'!B8</f>
        <v>0</v>
      </c>
      <c r="D150" s="4">
        <f>'BFPaT-fueltax-hydrogen'!C8</f>
        <v>0</v>
      </c>
      <c r="E150" s="4">
        <f>'BFPaT-fueltax-hydrogen'!D8</f>
        <v>0</v>
      </c>
      <c r="F150" s="4">
        <f>'BFPaT-fueltax-hydrogen'!E8</f>
        <v>0</v>
      </c>
      <c r="G150" s="4">
        <f>'BFPaT-fueltax-hydrogen'!F8</f>
        <v>0</v>
      </c>
      <c r="H150" s="4">
        <f>'BFPaT-fueltax-hydrogen'!G8</f>
        <v>0</v>
      </c>
      <c r="I150" s="4">
        <f>'BFPaT-fueltax-hydrogen'!H8</f>
        <v>0</v>
      </c>
      <c r="J150" s="4">
        <f>'BFPaT-fueltax-hydrogen'!I8</f>
        <v>0</v>
      </c>
      <c r="K150" s="4">
        <f>'BFPaT-fueltax-hydrogen'!J8</f>
        <v>0</v>
      </c>
      <c r="L150" s="4">
        <f>'BFPaT-fueltax-hydrogen'!K8</f>
        <v>0</v>
      </c>
      <c r="M150" s="4">
        <f>'BFPaT-fueltax-hydrogen'!L8</f>
        <v>0</v>
      </c>
      <c r="N150" s="4">
        <f>'BFPaT-fueltax-hydrogen'!M8</f>
        <v>0</v>
      </c>
      <c r="O150" s="4">
        <f>'BFPaT-fueltax-hydrogen'!N8</f>
        <v>0</v>
      </c>
      <c r="P150" s="4">
        <f>'BFPaT-fueltax-hydrogen'!O8</f>
        <v>0</v>
      </c>
      <c r="Q150" s="4">
        <f>'BFPaT-fueltax-hydrogen'!P8</f>
        <v>0</v>
      </c>
      <c r="R150" s="4">
        <f>'BFPaT-fueltax-hydrogen'!Q8</f>
        <v>0</v>
      </c>
      <c r="S150" s="4">
        <f>'BFPaT-fueltax-hydrogen'!R8</f>
        <v>0</v>
      </c>
      <c r="T150" s="4">
        <f>'BFPaT-fueltax-hydrogen'!S8</f>
        <v>0</v>
      </c>
      <c r="U150" s="4">
        <f>'BFPaT-fueltax-hydrogen'!T8</f>
        <v>0</v>
      </c>
      <c r="V150" s="4">
        <f>'BFPaT-fueltax-hydrogen'!U8</f>
        <v>0</v>
      </c>
      <c r="W150" s="4">
        <f>'BFPaT-fueltax-hydrogen'!V8</f>
        <v>0</v>
      </c>
      <c r="X150" s="4">
        <f>'BFPaT-fueltax-hydrogen'!W8</f>
        <v>0</v>
      </c>
      <c r="Y150" s="4">
        <f>'BFPaT-fueltax-hydrogen'!X8</f>
        <v>0</v>
      </c>
      <c r="Z150" s="4">
        <f>'BFPaT-fueltax-hydrogen'!Y8</f>
        <v>0</v>
      </c>
      <c r="AA150" s="4">
        <f>'BFPaT-fueltax-hydrogen'!Z8</f>
        <v>0</v>
      </c>
      <c r="AB150" s="4">
        <f>'BFPaT-fueltax-hydrogen'!AA8</f>
        <v>0</v>
      </c>
      <c r="AC150" s="4">
        <f>'BFPaT-fueltax-hydrogen'!AB8</f>
        <v>0</v>
      </c>
      <c r="AD150" s="4">
        <f>'BFPaT-fueltax-hydrogen'!AC8</f>
        <v>0</v>
      </c>
      <c r="AE150" s="4">
        <f>'BFPaT-fueltax-hydrogen'!AD8</f>
        <v>0</v>
      </c>
      <c r="AF150" s="4">
        <f>'BFPaT-fueltax-hydrogen'!AE8</f>
        <v>0</v>
      </c>
    </row>
    <row r="151" spans="1:32">
      <c r="A151" t="s">
        <v>11</v>
      </c>
      <c r="B151" s="4" t="e">
        <f>'BFPaT-fueltax-hydrogen'!#REF!</f>
        <v>#REF!</v>
      </c>
      <c r="C151" s="4">
        <f>'BFPaT-fueltax-hydrogen'!B9</f>
        <v>0</v>
      </c>
      <c r="D151" s="4">
        <f>'BFPaT-fueltax-hydrogen'!C9</f>
        <v>0</v>
      </c>
      <c r="E151" s="4">
        <f>'BFPaT-fueltax-hydrogen'!D9</f>
        <v>0</v>
      </c>
      <c r="F151" s="4">
        <f>'BFPaT-fueltax-hydrogen'!E9</f>
        <v>0</v>
      </c>
      <c r="G151" s="4">
        <f>'BFPaT-fueltax-hydrogen'!F9</f>
        <v>0</v>
      </c>
      <c r="H151" s="4">
        <f>'BFPaT-fueltax-hydrogen'!G9</f>
        <v>0</v>
      </c>
      <c r="I151" s="4">
        <f>'BFPaT-fueltax-hydrogen'!H9</f>
        <v>0</v>
      </c>
      <c r="J151" s="4">
        <f>'BFPaT-fueltax-hydrogen'!I9</f>
        <v>0</v>
      </c>
      <c r="K151" s="4">
        <f>'BFPaT-fueltax-hydrogen'!J9</f>
        <v>0</v>
      </c>
      <c r="L151" s="4">
        <f>'BFPaT-fueltax-hydrogen'!K9</f>
        <v>0</v>
      </c>
      <c r="M151" s="4">
        <f>'BFPaT-fueltax-hydrogen'!L9</f>
        <v>0</v>
      </c>
      <c r="N151" s="4">
        <f>'BFPaT-fueltax-hydrogen'!M9</f>
        <v>0</v>
      </c>
      <c r="O151" s="4">
        <f>'BFPaT-fueltax-hydrogen'!N9</f>
        <v>0</v>
      </c>
      <c r="P151" s="4">
        <f>'BFPaT-fueltax-hydrogen'!O9</f>
        <v>0</v>
      </c>
      <c r="Q151" s="4">
        <f>'BFPaT-fueltax-hydrogen'!P9</f>
        <v>0</v>
      </c>
      <c r="R151" s="4">
        <f>'BFPaT-fueltax-hydrogen'!Q9</f>
        <v>0</v>
      </c>
      <c r="S151" s="4">
        <f>'BFPaT-fueltax-hydrogen'!R9</f>
        <v>0</v>
      </c>
      <c r="T151" s="4">
        <f>'BFPaT-fueltax-hydrogen'!S9</f>
        <v>0</v>
      </c>
      <c r="U151" s="4">
        <f>'BFPaT-fueltax-hydrogen'!T9</f>
        <v>0</v>
      </c>
      <c r="V151" s="4">
        <f>'BFPaT-fueltax-hydrogen'!U9</f>
        <v>0</v>
      </c>
      <c r="W151" s="4">
        <f>'BFPaT-fueltax-hydrogen'!V9</f>
        <v>0</v>
      </c>
      <c r="X151" s="4">
        <f>'BFPaT-fueltax-hydrogen'!W9</f>
        <v>0</v>
      </c>
      <c r="Y151" s="4">
        <f>'BFPaT-fueltax-hydrogen'!X9</f>
        <v>0</v>
      </c>
      <c r="Z151" s="4">
        <f>'BFPaT-fueltax-hydrogen'!Y9</f>
        <v>0</v>
      </c>
      <c r="AA151" s="4">
        <f>'BFPaT-fueltax-hydrogen'!Z9</f>
        <v>0</v>
      </c>
      <c r="AB151" s="4">
        <f>'BFPaT-fueltax-hydrogen'!AA9</f>
        <v>0</v>
      </c>
      <c r="AC151" s="4">
        <f>'BFPaT-fueltax-hydrogen'!AB9</f>
        <v>0</v>
      </c>
      <c r="AD151" s="4">
        <f>'BFPaT-fueltax-hydrogen'!AC9</f>
        <v>0</v>
      </c>
      <c r="AE151" s="4">
        <f>'BFPaT-fueltax-hydrogen'!AD9</f>
        <v>0</v>
      </c>
      <c r="AF151" s="4">
        <f>'BFPaT-fueltax-hydrogen'!AE9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722E7C-326F-4985-AB2A-C5AC7F9459E8}">
  <ds:schemaRefs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40f4d404-d193-41dc-bb72-733c1e774208"/>
    <ds:schemaRef ds:uri="http://www.w3.org/XML/1998/namespace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78A56BD0-48EC-4F2D-B1C6-90BEC4718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6D1C33-AAF7-463E-BB48-557D07E52AA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About</vt:lpstr>
      <vt:lpstr>elec-fee per fuels</vt:lpstr>
      <vt:lpstr>elec-fee</vt:lpstr>
      <vt:lpstr>energy convesion standard</vt:lpstr>
      <vt:lpstr>coal-fee</vt:lpstr>
      <vt:lpstr>natgas-fee</vt:lpstr>
      <vt:lpstr>petcategory</vt:lpstr>
      <vt:lpstr>petgas-fee</vt:lpstr>
      <vt:lpstr>petdies-fee</vt:lpstr>
      <vt:lpstr>lpgpropbut-fee</vt:lpstr>
      <vt:lpstr>jetkerosene-fee</vt:lpstr>
      <vt:lpstr>heat-fee</vt:lpstr>
      <vt:lpstr>heavyfueloil-fee</vt:lpstr>
      <vt:lpstr>crude-fee</vt:lpstr>
      <vt:lpstr>biomass-fee</vt:lpstr>
      <vt:lpstr>biodiesel-fee</vt:lpstr>
      <vt:lpstr>hydrogen-fee</vt:lpstr>
      <vt:lpstr>CAGR</vt:lpstr>
      <vt:lpstr>Tax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Mary Francis Swint</cp:lastModifiedBy>
  <dcterms:created xsi:type="dcterms:W3CDTF">2012-03-07T20:42:24Z</dcterms:created>
  <dcterms:modified xsi:type="dcterms:W3CDTF">2026-09-04T14:30:15Z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MediaServiceImageTags">
    <vt:lpwstr/>
  </property>
</Properties>
</file>