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autoCompressPictures="0" defaultThemeVersion="124226"/>
  <mc:AlternateContent xmlns:mc="http://schemas.openxmlformats.org/markup-compatibility/2006">
    <mc:Choice Requires="x15">
      <x15ac:absPath xmlns:x15ac="http://schemas.microsoft.com/office/spreadsheetml/2010/11/ac" url="C:\Users\RobbieOrvis\Models\South Korea\Models\eps-southkorea\InputData\indst\BIFUbC\"/>
    </mc:Choice>
  </mc:AlternateContent>
  <xr:revisionPtr revIDLastSave="0" documentId="13_ncr:1_{1034ECA0-3E1F-44B3-8F3B-AB47313BF253}" xr6:coauthVersionLast="47" xr6:coauthVersionMax="47" xr10:uidLastSave="{00000000-0000-0000-0000-000000000000}"/>
  <bookViews>
    <workbookView xWindow="-120" yWindow="-120" windowWidth="57840" windowHeight="23520" tabRatio="903" xr2:uid="{1BAACA2C-38D4-48F3-A740-09FE3AB175A0}"/>
  </bookViews>
  <sheets>
    <sheet name="About" sheetId="1" r:id="rId1"/>
    <sheet name="KEEI BAU - Overview" sheetId="90" r:id="rId2"/>
    <sheet name="KEEI A1.4_2" sheetId="99" r:id="rId3"/>
    <sheet name="Steel production in S Korea" sheetId="101" r:id="rId4"/>
    <sheet name="2021 KEEI Ext Energy Balance" sheetId="103" r:id="rId5"/>
    <sheet name="2022 KEEI Ext Energy Balance" sheetId="102" r:id="rId6"/>
    <sheet name="2023 KEEI Ext Energy Balance" sheetId="100" r:id="rId7"/>
    <sheet name="KEEI BAU - Industry" sheetId="74" r:id="rId8"/>
    <sheet name="KEEI BAU - Gas Supply" sheetId="87" r:id="rId9"/>
    <sheet name="KEEI BAU - Coal Supply" sheetId="88" r:id="rId10"/>
    <sheet name="2019 KESIS Energy Balance" sheetId="79" r:id="rId11"/>
    <sheet name="2022 Energy Balance" sheetId="98" r:id="rId12"/>
    <sheet name="BAU Energy Forecast_Transport" sheetId="75" state="hidden" r:id="rId13"/>
    <sheet name="Energy BAU_Residential" sheetId="76" state="hidden" r:id="rId14"/>
    <sheet name="Energy BAU_Service" sheetId="77" state="hidden" r:id="rId15"/>
    <sheet name="Steel Split" sheetId="84" r:id="rId16"/>
    <sheet name="Petrochemicals Split" sheetId="82" r:id="rId17"/>
    <sheet name="Non-ferrous Metals Split" sheetId="85" r:id="rId18"/>
    <sheet name="Others Split" sheetId="81" r:id="rId19"/>
    <sheet name="Machinery Split" sheetId="86" r:id="rId20"/>
    <sheet name="Water and Waste" sheetId="91" r:id="rId21"/>
    <sheet name="CHP" sheetId="93" r:id="rId22"/>
    <sheet name="BIFUbC-coal pre-CHP" sheetId="94" r:id="rId23"/>
    <sheet name="BIFUbC-natural-gas pre-CHP" sheetId="95" r:id="rId24"/>
    <sheet name="BIFUbC-biomass pre-CHP" sheetId="96" r:id="rId25"/>
    <sheet name="BIFUbC-petroleum-diesel pre-CHP" sheetId="97" r:id="rId26"/>
    <sheet name="sum_all" sheetId="92" r:id="rId27"/>
    <sheet name="BIFUbC-coal" sheetId="16" r:id="rId28"/>
    <sheet name="BIFUbC-natural-gas" sheetId="17" r:id="rId29"/>
    <sheet name="BIFUbC-biomass" sheetId="18" r:id="rId30"/>
    <sheet name="BIFUbC-petroleum-diesel" sheetId="19" r:id="rId31"/>
    <sheet name="BIFUbC-electricity" sheetId="15" r:id="rId32"/>
    <sheet name="BIFUbC-heat" sheetId="20" r:id="rId33"/>
    <sheet name="KEEI BAU - Oil Supply" sheetId="89" r:id="rId34"/>
    <sheet name="BIFUbC-crude-oil" sheetId="21" r:id="rId35"/>
    <sheet name="BIFUbC-heavy-or-residual-oil" sheetId="22" r:id="rId36"/>
    <sheet name="BIFUbC-LPG-propane-or-butane" sheetId="23" r:id="rId37"/>
    <sheet name="BIFUbC-hydrogen" sheetId="24" r:id="rId38"/>
  </sheets>
  <externalReferences>
    <externalReference r:id="rId39"/>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94" l="1"/>
  <c r="D15" i="94"/>
  <c r="E15" i="94"/>
  <c r="N136" i="103"/>
  <c r="AJ134" i="103"/>
  <c r="AI134" i="103"/>
  <c r="AH134" i="103"/>
  <c r="AG134" i="103"/>
  <c r="AF134" i="103"/>
  <c r="AE134" i="103"/>
  <c r="AD134" i="103"/>
  <c r="AC134" i="103"/>
  <c r="AB134" i="103"/>
  <c r="AA134" i="103"/>
  <c r="Z134" i="103"/>
  <c r="Y134" i="103"/>
  <c r="X134" i="103"/>
  <c r="W134" i="103"/>
  <c r="V134" i="103"/>
  <c r="U134" i="103"/>
  <c r="T134" i="103"/>
  <c r="S134" i="103"/>
  <c r="R134" i="103"/>
  <c r="Q134" i="103"/>
  <c r="P134" i="103"/>
  <c r="O134" i="103"/>
  <c r="N134" i="103"/>
  <c r="M134" i="103"/>
  <c r="L134" i="103"/>
  <c r="K134" i="103"/>
  <c r="J134" i="103"/>
  <c r="I134" i="103"/>
  <c r="H134" i="103"/>
  <c r="G134" i="103"/>
  <c r="F134" i="103"/>
  <c r="E134" i="103"/>
  <c r="D134" i="103"/>
  <c r="C134" i="103"/>
  <c r="B134" i="103"/>
  <c r="A134" i="103"/>
  <c r="AJ133" i="103"/>
  <c r="AI133" i="103"/>
  <c r="AH133" i="103"/>
  <c r="AG133" i="103"/>
  <c r="AF133" i="103"/>
  <c r="AE133" i="103"/>
  <c r="AD133" i="103"/>
  <c r="AC133" i="103"/>
  <c r="AB133" i="103"/>
  <c r="AA133" i="103"/>
  <c r="Z133" i="103"/>
  <c r="Y133" i="103"/>
  <c r="X133" i="103"/>
  <c r="W133" i="103"/>
  <c r="V133" i="103"/>
  <c r="U133" i="103"/>
  <c r="T133" i="103"/>
  <c r="S133" i="103"/>
  <c r="R133" i="103"/>
  <c r="Q133" i="103"/>
  <c r="P133" i="103"/>
  <c r="O133" i="103"/>
  <c r="N133" i="103"/>
  <c r="M133" i="103"/>
  <c r="L133" i="103"/>
  <c r="K133" i="103"/>
  <c r="J133" i="103"/>
  <c r="I133" i="103"/>
  <c r="H133" i="103"/>
  <c r="G133" i="103"/>
  <c r="F133" i="103"/>
  <c r="E133" i="103"/>
  <c r="D133" i="103"/>
  <c r="C133" i="103"/>
  <c r="B133" i="103"/>
  <c r="A133" i="103"/>
  <c r="AJ132" i="103"/>
  <c r="AI132" i="103"/>
  <c r="AH132" i="103"/>
  <c r="AG132" i="103"/>
  <c r="AF132" i="103"/>
  <c r="AE132" i="103"/>
  <c r="AD132" i="103"/>
  <c r="AC132" i="103"/>
  <c r="AB132" i="103"/>
  <c r="AA132" i="103"/>
  <c r="Z132" i="103"/>
  <c r="Y132" i="103"/>
  <c r="X132" i="103"/>
  <c r="W132" i="103"/>
  <c r="V132" i="103"/>
  <c r="U132" i="103"/>
  <c r="T132" i="103"/>
  <c r="S132" i="103"/>
  <c r="R132" i="103"/>
  <c r="Q132" i="103"/>
  <c r="P132" i="103"/>
  <c r="O132" i="103"/>
  <c r="N132" i="103"/>
  <c r="M132" i="103"/>
  <c r="L132" i="103"/>
  <c r="K132" i="103"/>
  <c r="J132" i="103"/>
  <c r="I132" i="103"/>
  <c r="H132" i="103"/>
  <c r="G132" i="103"/>
  <c r="F132" i="103"/>
  <c r="E132" i="103"/>
  <c r="D132" i="103"/>
  <c r="C132" i="103"/>
  <c r="B132" i="103"/>
  <c r="A132" i="103"/>
  <c r="AJ131" i="103"/>
  <c r="AI131" i="103"/>
  <c r="AH131" i="103"/>
  <c r="AG131" i="103"/>
  <c r="AF131" i="103"/>
  <c r="AE131" i="103"/>
  <c r="AD131" i="103"/>
  <c r="AC131" i="103"/>
  <c r="AB131" i="103"/>
  <c r="AA131" i="103"/>
  <c r="Z131" i="103"/>
  <c r="Y131" i="103"/>
  <c r="X131" i="103"/>
  <c r="W131" i="103"/>
  <c r="V131" i="103"/>
  <c r="U131" i="103"/>
  <c r="T131" i="103"/>
  <c r="S131" i="103"/>
  <c r="R131" i="103"/>
  <c r="Q131" i="103"/>
  <c r="P131" i="103"/>
  <c r="O131" i="103"/>
  <c r="N131" i="103"/>
  <c r="M131" i="103"/>
  <c r="L131" i="103"/>
  <c r="K131" i="103"/>
  <c r="J131" i="103"/>
  <c r="I131" i="103"/>
  <c r="H131" i="103"/>
  <c r="G131" i="103"/>
  <c r="F131" i="103"/>
  <c r="E131" i="103"/>
  <c r="D131" i="103"/>
  <c r="C131" i="103"/>
  <c r="B131" i="103"/>
  <c r="A131" i="103"/>
  <c r="AJ130" i="103"/>
  <c r="AI130" i="103"/>
  <c r="AI136" i="103" s="1"/>
  <c r="AH130" i="103"/>
  <c r="AH136" i="103" s="1"/>
  <c r="AG130" i="103"/>
  <c r="AG136" i="103" s="1"/>
  <c r="AF130" i="103"/>
  <c r="AF136" i="103" s="1"/>
  <c r="AE130" i="103"/>
  <c r="AE136" i="103" s="1"/>
  <c r="AD130" i="103"/>
  <c r="AD136" i="103" s="1"/>
  <c r="AC130" i="103"/>
  <c r="AC136" i="103" s="1"/>
  <c r="AB130" i="103"/>
  <c r="AB136" i="103" s="1"/>
  <c r="AA130" i="103"/>
  <c r="AA136" i="103" s="1"/>
  <c r="Z130" i="103"/>
  <c r="Z136" i="103" s="1"/>
  <c r="Y130" i="103"/>
  <c r="Y136" i="103" s="1"/>
  <c r="X130" i="103"/>
  <c r="X136" i="103" s="1"/>
  <c r="W130" i="103"/>
  <c r="W136" i="103" s="1"/>
  <c r="V130" i="103"/>
  <c r="U130" i="103"/>
  <c r="U136" i="103" s="1"/>
  <c r="T130" i="103"/>
  <c r="T136" i="103" s="1"/>
  <c r="S130" i="103"/>
  <c r="S136" i="103" s="1"/>
  <c r="R130" i="103"/>
  <c r="R136" i="103" s="1"/>
  <c r="Q130" i="103"/>
  <c r="Q136" i="103" s="1"/>
  <c r="P130" i="103"/>
  <c r="P136" i="103" s="1"/>
  <c r="O130" i="103"/>
  <c r="O136" i="103" s="1"/>
  <c r="N130" i="103"/>
  <c r="M130" i="103"/>
  <c r="M136" i="103" s="1"/>
  <c r="L130" i="103"/>
  <c r="L136" i="103" s="1"/>
  <c r="K130" i="103"/>
  <c r="K136" i="103" s="1"/>
  <c r="J130" i="103"/>
  <c r="J136" i="103" s="1"/>
  <c r="I130" i="103"/>
  <c r="I136" i="103" s="1"/>
  <c r="H130" i="103"/>
  <c r="H136" i="103" s="1"/>
  <c r="G130" i="103"/>
  <c r="G136" i="103" s="1"/>
  <c r="F130" i="103"/>
  <c r="F136" i="103" s="1"/>
  <c r="E130" i="103"/>
  <c r="E136" i="103" s="1"/>
  <c r="D130" i="103"/>
  <c r="D136" i="103" s="1"/>
  <c r="C130" i="103"/>
  <c r="B130" i="103"/>
  <c r="A130" i="103"/>
  <c r="AJ129" i="103"/>
  <c r="AI129" i="103"/>
  <c r="AH129" i="103"/>
  <c r="AG129" i="103"/>
  <c r="AF129" i="103"/>
  <c r="AE129" i="103"/>
  <c r="AD129" i="103"/>
  <c r="AC129" i="103"/>
  <c r="AB129" i="103"/>
  <c r="AA129" i="103"/>
  <c r="Z129" i="103"/>
  <c r="Y129" i="103"/>
  <c r="X129" i="103"/>
  <c r="W129" i="103"/>
  <c r="V129" i="103"/>
  <c r="U129" i="103"/>
  <c r="T129" i="103"/>
  <c r="S129" i="103"/>
  <c r="R129" i="103"/>
  <c r="Q129" i="103"/>
  <c r="P129" i="103"/>
  <c r="O129" i="103"/>
  <c r="N129" i="103"/>
  <c r="M129" i="103"/>
  <c r="L129" i="103"/>
  <c r="K129" i="103"/>
  <c r="J129" i="103"/>
  <c r="I129" i="103"/>
  <c r="H129" i="103"/>
  <c r="G129" i="103"/>
  <c r="F129" i="103"/>
  <c r="E129" i="103"/>
  <c r="D129" i="103"/>
  <c r="C129" i="103"/>
  <c r="B129" i="103"/>
  <c r="A129" i="103"/>
  <c r="H121" i="103"/>
  <c r="G121" i="103"/>
  <c r="I121" i="103" s="1"/>
  <c r="H120" i="103"/>
  <c r="G120" i="103"/>
  <c r="H119" i="103"/>
  <c r="G119" i="103"/>
  <c r="I119" i="103" s="1"/>
  <c r="H118" i="103"/>
  <c r="I118" i="103" s="1"/>
  <c r="I117" i="103"/>
  <c r="H117" i="103"/>
  <c r="H116" i="103"/>
  <c r="I116" i="103" s="1"/>
  <c r="W110" i="103"/>
  <c r="U110" i="103"/>
  <c r="T110" i="103"/>
  <c r="S110" i="103"/>
  <c r="Q110" i="103"/>
  <c r="H110" i="103"/>
  <c r="I110" i="103" s="1"/>
  <c r="Y109" i="103"/>
  <c r="H109" i="103"/>
  <c r="I109" i="103" s="1"/>
  <c r="H108" i="103"/>
  <c r="I108" i="103" s="1"/>
  <c r="H107" i="103"/>
  <c r="I107" i="103" s="1"/>
  <c r="H106" i="103"/>
  <c r="I106" i="103" s="1"/>
  <c r="Y105" i="103"/>
  <c r="W105" i="103"/>
  <c r="V105" i="103"/>
  <c r="U105" i="103"/>
  <c r="Q105" i="103"/>
  <c r="H105" i="103"/>
  <c r="I105" i="103" s="1"/>
  <c r="W104" i="103"/>
  <c r="V104" i="103"/>
  <c r="H104" i="103"/>
  <c r="I104" i="103" s="1"/>
  <c r="S103" i="103"/>
  <c r="R103" i="103"/>
  <c r="Q103" i="103"/>
  <c r="V100" i="103"/>
  <c r="U100" i="103"/>
  <c r="T100" i="103"/>
  <c r="W99" i="103"/>
  <c r="V99" i="103"/>
  <c r="U99" i="103"/>
  <c r="S99" i="103"/>
  <c r="R98" i="103"/>
  <c r="Y100" i="103" s="1"/>
  <c r="G95" i="103"/>
  <c r="P93" i="103"/>
  <c r="F92" i="103"/>
  <c r="K103" i="103" s="1"/>
  <c r="AG136" i="102"/>
  <c r="N136" i="102"/>
  <c r="K136" i="102"/>
  <c r="AJ134" i="102"/>
  <c r="AI134" i="102"/>
  <c r="AH134" i="102"/>
  <c r="AG134" i="102"/>
  <c r="AF134" i="102"/>
  <c r="AE134" i="102"/>
  <c r="AD134" i="102"/>
  <c r="AC134" i="102"/>
  <c r="AB134" i="102"/>
  <c r="AA134" i="102"/>
  <c r="Z134" i="102"/>
  <c r="Y134" i="102"/>
  <c r="X134" i="102"/>
  <c r="W134" i="102"/>
  <c r="V134" i="102"/>
  <c r="U134" i="102"/>
  <c r="T134" i="102"/>
  <c r="S134" i="102"/>
  <c r="R134" i="102"/>
  <c r="Q134" i="102"/>
  <c r="P134" i="102"/>
  <c r="O134" i="102"/>
  <c r="N134" i="102"/>
  <c r="M134" i="102"/>
  <c r="L134" i="102"/>
  <c r="K134" i="102"/>
  <c r="J134" i="102"/>
  <c r="I134" i="102"/>
  <c r="H134" i="102"/>
  <c r="G134" i="102"/>
  <c r="F134" i="102"/>
  <c r="E134" i="102"/>
  <c r="D134" i="102"/>
  <c r="C134" i="102"/>
  <c r="B134" i="102"/>
  <c r="A134" i="102"/>
  <c r="AJ133" i="102"/>
  <c r="AI133" i="102"/>
  <c r="AH133" i="102"/>
  <c r="AG133" i="102"/>
  <c r="AF133" i="102"/>
  <c r="AE133" i="102"/>
  <c r="AD133" i="102"/>
  <c r="AC133" i="102"/>
  <c r="AB133" i="102"/>
  <c r="AA133" i="102"/>
  <c r="Z133" i="102"/>
  <c r="Y133" i="102"/>
  <c r="X133" i="102"/>
  <c r="W133" i="102"/>
  <c r="V133" i="102"/>
  <c r="U133" i="102"/>
  <c r="T133" i="102"/>
  <c r="S133" i="102"/>
  <c r="R133" i="102"/>
  <c r="Q133" i="102"/>
  <c r="P133" i="102"/>
  <c r="O133" i="102"/>
  <c r="N133" i="102"/>
  <c r="M133" i="102"/>
  <c r="L133" i="102"/>
  <c r="K133" i="102"/>
  <c r="J133" i="102"/>
  <c r="I133" i="102"/>
  <c r="H133" i="102"/>
  <c r="G133" i="102"/>
  <c r="F133" i="102"/>
  <c r="E133" i="102"/>
  <c r="D133" i="102"/>
  <c r="C133" i="102"/>
  <c r="B133" i="102"/>
  <c r="A133" i="102"/>
  <c r="AJ132" i="102"/>
  <c r="AI132" i="102"/>
  <c r="AH132" i="102"/>
  <c r="AG132" i="102"/>
  <c r="AF132" i="102"/>
  <c r="AE132" i="102"/>
  <c r="AD132" i="102"/>
  <c r="AC132" i="102"/>
  <c r="AB132" i="102"/>
  <c r="AA132" i="102"/>
  <c r="Z132" i="102"/>
  <c r="Y132" i="102"/>
  <c r="X132" i="102"/>
  <c r="W132" i="102"/>
  <c r="V132" i="102"/>
  <c r="U132" i="102"/>
  <c r="T132" i="102"/>
  <c r="S132" i="102"/>
  <c r="R132" i="102"/>
  <c r="Q132" i="102"/>
  <c r="P132" i="102"/>
  <c r="O132" i="102"/>
  <c r="N132" i="102"/>
  <c r="M132" i="102"/>
  <c r="L132" i="102"/>
  <c r="K132" i="102"/>
  <c r="J132" i="102"/>
  <c r="I132" i="102"/>
  <c r="H132" i="102"/>
  <c r="G132" i="102"/>
  <c r="F132" i="102"/>
  <c r="E132" i="102"/>
  <c r="D132" i="102"/>
  <c r="C132" i="102"/>
  <c r="B132" i="102"/>
  <c r="A132" i="102"/>
  <c r="AJ131" i="102"/>
  <c r="AI131" i="102"/>
  <c r="AH131" i="102"/>
  <c r="AG131" i="102"/>
  <c r="AF131" i="102"/>
  <c r="AE131" i="102"/>
  <c r="AD131" i="102"/>
  <c r="AC131" i="102"/>
  <c r="AB131" i="102"/>
  <c r="AA131" i="102"/>
  <c r="Z131" i="102"/>
  <c r="Y131" i="102"/>
  <c r="X131" i="102"/>
  <c r="W131" i="102"/>
  <c r="V131" i="102"/>
  <c r="U131" i="102"/>
  <c r="T131" i="102"/>
  <c r="S131" i="102"/>
  <c r="R131" i="102"/>
  <c r="Q131" i="102"/>
  <c r="P131" i="102"/>
  <c r="O131" i="102"/>
  <c r="N131" i="102"/>
  <c r="M131" i="102"/>
  <c r="L131" i="102"/>
  <c r="K131" i="102"/>
  <c r="J131" i="102"/>
  <c r="I131" i="102"/>
  <c r="H131" i="102"/>
  <c r="G131" i="102"/>
  <c r="F131" i="102"/>
  <c r="E131" i="102"/>
  <c r="D131" i="102"/>
  <c r="C131" i="102"/>
  <c r="B131" i="102"/>
  <c r="A131" i="102"/>
  <c r="AJ130" i="102"/>
  <c r="AI130" i="102"/>
  <c r="AI136" i="102" s="1"/>
  <c r="AH130" i="102"/>
  <c r="AH136" i="102" s="1"/>
  <c r="AG130" i="102"/>
  <c r="AF130" i="102"/>
  <c r="AF136" i="102" s="1"/>
  <c r="AE130" i="102"/>
  <c r="AE136" i="102" s="1"/>
  <c r="AD130" i="102"/>
  <c r="AD136" i="102" s="1"/>
  <c r="AC130" i="102"/>
  <c r="AC136" i="102" s="1"/>
  <c r="AB130" i="102"/>
  <c r="AB136" i="102" s="1"/>
  <c r="AA130" i="102"/>
  <c r="AA136" i="102" s="1"/>
  <c r="Z130" i="102"/>
  <c r="Z136" i="102" s="1"/>
  <c r="Y130" i="102"/>
  <c r="Y136" i="102" s="1"/>
  <c r="X130" i="102"/>
  <c r="X136" i="102" s="1"/>
  <c r="W130" i="102"/>
  <c r="W136" i="102" s="1"/>
  <c r="V130" i="102"/>
  <c r="V136" i="102" s="1"/>
  <c r="U130" i="102"/>
  <c r="U136" i="102" s="1"/>
  <c r="T130" i="102"/>
  <c r="T136" i="102" s="1"/>
  <c r="S130" i="102"/>
  <c r="S136" i="102" s="1"/>
  <c r="R130" i="102"/>
  <c r="R136" i="102" s="1"/>
  <c r="Q130" i="102"/>
  <c r="Q136" i="102" s="1"/>
  <c r="P130" i="102"/>
  <c r="P136" i="102" s="1"/>
  <c r="O130" i="102"/>
  <c r="O136" i="102" s="1"/>
  <c r="N130" i="102"/>
  <c r="M130" i="102"/>
  <c r="M136" i="102" s="1"/>
  <c r="L130" i="102"/>
  <c r="L136" i="102" s="1"/>
  <c r="K130" i="102"/>
  <c r="J130" i="102"/>
  <c r="J136" i="102" s="1"/>
  <c r="I130" i="102"/>
  <c r="I136" i="102" s="1"/>
  <c r="H130" i="102"/>
  <c r="H136" i="102" s="1"/>
  <c r="G130" i="102"/>
  <c r="G136" i="102" s="1"/>
  <c r="F130" i="102"/>
  <c r="F136" i="102" s="1"/>
  <c r="E130" i="102"/>
  <c r="E136" i="102" s="1"/>
  <c r="D130" i="102"/>
  <c r="D136" i="102" s="1"/>
  <c r="C130" i="102"/>
  <c r="B130" i="102"/>
  <c r="A130" i="102"/>
  <c r="AJ129" i="102"/>
  <c r="AI129" i="102"/>
  <c r="AH129" i="102"/>
  <c r="AG129" i="102"/>
  <c r="AF129" i="102"/>
  <c r="AE129" i="102"/>
  <c r="AD129" i="102"/>
  <c r="AC129" i="102"/>
  <c r="AB129" i="102"/>
  <c r="AA129" i="102"/>
  <c r="Z129" i="102"/>
  <c r="Y129" i="102"/>
  <c r="X129" i="102"/>
  <c r="W129" i="102"/>
  <c r="V129" i="102"/>
  <c r="U129" i="102"/>
  <c r="T129" i="102"/>
  <c r="S129" i="102"/>
  <c r="R129" i="102"/>
  <c r="Q129" i="102"/>
  <c r="P129" i="102"/>
  <c r="O129" i="102"/>
  <c r="N129" i="102"/>
  <c r="M129" i="102"/>
  <c r="L129" i="102"/>
  <c r="K129" i="102"/>
  <c r="J129" i="102"/>
  <c r="I129" i="102"/>
  <c r="H129" i="102"/>
  <c r="G129" i="102"/>
  <c r="F129" i="102"/>
  <c r="E129" i="102"/>
  <c r="D129" i="102"/>
  <c r="C129" i="102"/>
  <c r="B129" i="102"/>
  <c r="A129" i="102"/>
  <c r="H121" i="102"/>
  <c r="G121" i="102"/>
  <c r="H120" i="102"/>
  <c r="G120" i="102"/>
  <c r="H119" i="102"/>
  <c r="G119" i="102"/>
  <c r="I119" i="102" s="1"/>
  <c r="H118" i="102"/>
  <c r="I118" i="102" s="1"/>
  <c r="H117" i="102"/>
  <c r="I117" i="102" s="1"/>
  <c r="H116" i="102"/>
  <c r="I116" i="102" s="1"/>
  <c r="W110" i="102"/>
  <c r="U110" i="102"/>
  <c r="T110" i="102"/>
  <c r="S110" i="102"/>
  <c r="Q110" i="102"/>
  <c r="H110" i="102"/>
  <c r="I110" i="102" s="1"/>
  <c r="Y109" i="102"/>
  <c r="H109" i="102"/>
  <c r="I109" i="102" s="1"/>
  <c r="H108" i="102"/>
  <c r="I108" i="102" s="1"/>
  <c r="H107" i="102"/>
  <c r="I107" i="102" s="1"/>
  <c r="H106" i="102"/>
  <c r="I106" i="102" s="1"/>
  <c r="Y105" i="102"/>
  <c r="W105" i="102"/>
  <c r="V105" i="102"/>
  <c r="U105" i="102"/>
  <c r="Q105" i="102"/>
  <c r="H105" i="102"/>
  <c r="I105" i="102" s="1"/>
  <c r="W104" i="102"/>
  <c r="V104" i="102"/>
  <c r="H104" i="102"/>
  <c r="L104" i="102" s="1"/>
  <c r="S103" i="102"/>
  <c r="R103" i="102"/>
  <c r="Q103" i="102"/>
  <c r="V100" i="102"/>
  <c r="U100" i="102"/>
  <c r="T100" i="102"/>
  <c r="Z100" i="102" s="1"/>
  <c r="W99" i="102"/>
  <c r="V99" i="102"/>
  <c r="U99" i="102"/>
  <c r="S99" i="102"/>
  <c r="R98" i="102"/>
  <c r="Y100" i="102" s="1"/>
  <c r="G95" i="102"/>
  <c r="P93" i="102"/>
  <c r="F92" i="102"/>
  <c r="K103" i="102" s="1"/>
  <c r="U110" i="100"/>
  <c r="W110" i="100"/>
  <c r="V110" i="100"/>
  <c r="W99" i="100"/>
  <c r="T100" i="100"/>
  <c r="Q103" i="100"/>
  <c r="Q105" i="100"/>
  <c r="U99" i="100"/>
  <c r="V99" i="100"/>
  <c r="Y109" i="100"/>
  <c r="T110" i="100"/>
  <c r="S110" i="100"/>
  <c r="Q110" i="100"/>
  <c r="V100" i="100"/>
  <c r="U100" i="100"/>
  <c r="Y100" i="100"/>
  <c r="W105" i="100"/>
  <c r="V105" i="100"/>
  <c r="U105" i="100"/>
  <c r="Z105" i="100" s="1"/>
  <c r="W104" i="100"/>
  <c r="V104" i="100"/>
  <c r="S103" i="100"/>
  <c r="Y105" i="100"/>
  <c r="R103" i="100"/>
  <c r="S99" i="100"/>
  <c r="R98" i="100"/>
  <c r="Z100" i="103" l="1"/>
  <c r="X113" i="103"/>
  <c r="L111" i="103" s="1"/>
  <c r="L113" i="103" s="1"/>
  <c r="L104" i="103"/>
  <c r="Z105" i="103"/>
  <c r="I112" i="103"/>
  <c r="V110" i="103"/>
  <c r="Z109" i="103" s="1"/>
  <c r="I120" i="103"/>
  <c r="Z109" i="102"/>
  <c r="X113" i="102"/>
  <c r="L111" i="102" s="1"/>
  <c r="L113" i="102" s="1"/>
  <c r="V110" i="102"/>
  <c r="Z105" i="102"/>
  <c r="X114" i="102" s="1"/>
  <c r="I120" i="102"/>
  <c r="I123" i="102" s="1"/>
  <c r="I104" i="102"/>
  <c r="I112" i="102" s="1"/>
  <c r="I121" i="102"/>
  <c r="I123" i="103"/>
  <c r="I124" i="103" s="1"/>
  <c r="V136" i="103"/>
  <c r="Z109" i="100"/>
  <c r="X113" i="100"/>
  <c r="L111" i="100" s="1"/>
  <c r="Z100" i="100"/>
  <c r="X114" i="100" s="1"/>
  <c r="C80" i="74"/>
  <c r="D80" i="74"/>
  <c r="E80" i="74"/>
  <c r="F80" i="74"/>
  <c r="G80" i="74"/>
  <c r="H80" i="74"/>
  <c r="I80" i="74"/>
  <c r="J80" i="74"/>
  <c r="K80" i="74"/>
  <c r="L80" i="74"/>
  <c r="M80" i="74"/>
  <c r="N80" i="74"/>
  <c r="O80" i="74"/>
  <c r="P80" i="74"/>
  <c r="Q80" i="74"/>
  <c r="R80" i="74"/>
  <c r="S80" i="74"/>
  <c r="T80" i="74"/>
  <c r="U80" i="74"/>
  <c r="V80" i="74"/>
  <c r="W80" i="74"/>
  <c r="X80" i="74"/>
  <c r="Y80" i="74"/>
  <c r="Z80" i="74"/>
  <c r="AA80" i="74"/>
  <c r="AB80" i="74"/>
  <c r="AC80" i="74"/>
  <c r="AD80" i="74"/>
  <c r="AE80" i="74"/>
  <c r="AF80" i="74"/>
  <c r="AG80" i="74"/>
  <c r="AH80" i="74"/>
  <c r="AI80" i="74"/>
  <c r="B80" i="74"/>
  <c r="AJ130" i="100"/>
  <c r="AJ131" i="100"/>
  <c r="AJ132" i="100"/>
  <c r="AJ133" i="100"/>
  <c r="AJ134" i="100"/>
  <c r="A130" i="100"/>
  <c r="A131" i="100"/>
  <c r="A132" i="100"/>
  <c r="A133" i="100"/>
  <c r="A134" i="100"/>
  <c r="A129" i="100"/>
  <c r="H121" i="100"/>
  <c r="G121" i="100"/>
  <c r="H120" i="100"/>
  <c r="G120" i="100"/>
  <c r="I120" i="100" s="1"/>
  <c r="H119" i="100"/>
  <c r="G119" i="100"/>
  <c r="H118" i="100"/>
  <c r="I118" i="100" s="1"/>
  <c r="H117" i="100"/>
  <c r="I117" i="100" s="1"/>
  <c r="H116" i="100"/>
  <c r="I116" i="100" s="1"/>
  <c r="H110" i="100"/>
  <c r="I110" i="100" s="1"/>
  <c r="H109" i="100"/>
  <c r="I109" i="100" s="1"/>
  <c r="H108" i="100"/>
  <c r="I108" i="100" s="1"/>
  <c r="H107" i="100"/>
  <c r="I107" i="100" s="1"/>
  <c r="H106" i="100"/>
  <c r="H105" i="100"/>
  <c r="I105" i="100" s="1"/>
  <c r="H104" i="100"/>
  <c r="G95" i="100"/>
  <c r="P93" i="100"/>
  <c r="F92" i="100"/>
  <c r="K103" i="100" s="1"/>
  <c r="X114" i="103" l="1"/>
  <c r="I124" i="102"/>
  <c r="X115" i="102"/>
  <c r="X116" i="102" s="1"/>
  <c r="X118" i="102" s="1"/>
  <c r="L112" i="102"/>
  <c r="L114" i="102" s="1"/>
  <c r="L115" i="102" s="1"/>
  <c r="L117" i="102" s="1"/>
  <c r="L116" i="102"/>
  <c r="X115" i="100"/>
  <c r="X116" i="100" s="1"/>
  <c r="X118" i="100" s="1"/>
  <c r="L112" i="100"/>
  <c r="I104" i="100"/>
  <c r="L104" i="100"/>
  <c r="I106" i="100"/>
  <c r="I119" i="100"/>
  <c r="I121" i="100"/>
  <c r="I123" i="100"/>
  <c r="I112" i="100"/>
  <c r="T17" i="74"/>
  <c r="T18" i="74"/>
  <c r="T19" i="74"/>
  <c r="T20" i="74"/>
  <c r="T21" i="74"/>
  <c r="T16" i="74"/>
  <c r="T31" i="74"/>
  <c r="T32" i="74"/>
  <c r="T33" i="74"/>
  <c r="T34" i="74"/>
  <c r="T35" i="74"/>
  <c r="T30" i="74"/>
  <c r="E6" i="86"/>
  <c r="U14" i="87"/>
  <c r="V14" i="87"/>
  <c r="W14" i="87"/>
  <c r="T14" i="87"/>
  <c r="C24" i="95"/>
  <c r="D24" i="95"/>
  <c r="E24" i="95"/>
  <c r="B24" i="95"/>
  <c r="L112" i="103" l="1"/>
  <c r="L114" i="103" s="1"/>
  <c r="X115" i="103"/>
  <c r="X116" i="103" s="1"/>
  <c r="X118" i="103" s="1"/>
  <c r="L114" i="100"/>
  <c r="L116" i="100" s="1"/>
  <c r="L113" i="100"/>
  <c r="E15" i="16" s="1"/>
  <c r="I124" i="100"/>
  <c r="Q98" i="74"/>
  <c r="Q99" i="74"/>
  <c r="Q100" i="74"/>
  <c r="Q101" i="74"/>
  <c r="Q102" i="74"/>
  <c r="Q103" i="74"/>
  <c r="L115" i="103" l="1"/>
  <c r="L117" i="103" s="1"/>
  <c r="L116" i="103"/>
  <c r="L115" i="100"/>
  <c r="L117" i="100" s="1"/>
  <c r="S7" i="89"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7" i="74"/>
  <c r="O98"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3" i="74" l="1"/>
  <c r="O103" i="74"/>
  <c r="P102" i="74"/>
  <c r="O102" i="74"/>
  <c r="P101" i="74"/>
  <c r="O101" i="74"/>
  <c r="P100" i="74"/>
  <c r="O100" i="74"/>
  <c r="P99" i="74"/>
  <c r="O99" i="74"/>
  <c r="P98" i="74"/>
  <c r="P97" i="74"/>
  <c r="O97"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5" i="74"/>
  <c r="P113" i="74" s="1"/>
  <c r="Q105" i="74"/>
  <c r="Q113" i="74" s="1"/>
  <c r="Q111" i="74"/>
  <c r="Q119" i="74" s="1"/>
  <c r="B22" i="87"/>
  <c r="C31" i="91"/>
  <c r="P111" i="74"/>
  <c r="P119" i="74" s="1"/>
  <c r="Q108" i="74"/>
  <c r="Q116" i="74" s="1"/>
  <c r="P109" i="74"/>
  <c r="P117" i="74" s="1"/>
  <c r="P107" i="74"/>
  <c r="P115" i="74" s="1"/>
  <c r="Q106" i="74"/>
  <c r="Q114" i="74" s="1"/>
  <c r="P108" i="74"/>
  <c r="P116" i="74" s="1"/>
  <c r="P110" i="74"/>
  <c r="P118" i="74" s="1"/>
  <c r="Q107" i="74"/>
  <c r="Q115" i="74" s="1"/>
  <c r="P106" i="74"/>
  <c r="P114" i="74" s="1"/>
  <c r="Q109" i="74"/>
  <c r="Q117" i="74" s="1"/>
  <c r="Q110" i="74"/>
  <c r="Q118"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H129" i="100" s="1"/>
  <c r="AJ23" i="74"/>
  <c r="W129" i="100" s="1"/>
  <c r="AL23" i="74"/>
  <c r="Y129" i="100" s="1"/>
  <c r="AT23" i="74"/>
  <c r="AG129" i="100" s="1"/>
  <c r="AK23" i="74"/>
  <c r="X129" i="100" s="1"/>
  <c r="AM23" i="74"/>
  <c r="Z129" i="100" s="1"/>
  <c r="AP23" i="74"/>
  <c r="AC129" i="100" s="1"/>
  <c r="AH23" i="74"/>
  <c r="U129" i="100" s="1"/>
  <c r="AI23" i="74"/>
  <c r="V129" i="100" s="1"/>
  <c r="AN23" i="74"/>
  <c r="AA129" i="100" s="1"/>
  <c r="AO23" i="74"/>
  <c r="AB129" i="100" s="1"/>
  <c r="AI14" i="74"/>
  <c r="S12" i="96" s="1"/>
  <c r="AI9" i="74"/>
  <c r="AU24" i="74"/>
  <c r="AH130" i="100" s="1"/>
  <c r="AH136" i="100" s="1"/>
  <c r="AR23" i="74"/>
  <c r="AE129" i="100" s="1"/>
  <c r="AO11" i="74"/>
  <c r="AS9" i="74"/>
  <c r="AK27" i="74"/>
  <c r="X133" i="100" s="1"/>
  <c r="AU27" i="74"/>
  <c r="AH133" i="100" s="1"/>
  <c r="AO12" i="74"/>
  <c r="AV9" i="74"/>
  <c r="AN27" i="74"/>
  <c r="AA133" i="100" s="1"/>
  <c r="AR25" i="74"/>
  <c r="AE131" i="100" s="1"/>
  <c r="AL14" i="74"/>
  <c r="V12" i="96" s="1"/>
  <c r="AM13" i="74"/>
  <c r="AS23" i="74"/>
  <c r="AF129" i="100" s="1"/>
  <c r="AQ25" i="74"/>
  <c r="AD131" i="100" s="1"/>
  <c r="AR12" i="74"/>
  <c r="AO24" i="74"/>
  <c r="AB130" i="100" s="1"/>
  <c r="AK9" i="74"/>
  <c r="AR13" i="74"/>
  <c r="AT11" i="74"/>
  <c r="AM24" i="74"/>
  <c r="Z130" i="100" s="1"/>
  <c r="AN26" i="74"/>
  <c r="AV10" i="74"/>
  <c r="AQ26" i="74"/>
  <c r="AR9" i="74"/>
  <c r="AN12" i="74"/>
  <c r="AJ28" i="74"/>
  <c r="AL26" i="74"/>
  <c r="AJ12" i="74"/>
  <c r="AR24" i="74"/>
  <c r="AE130" i="100" s="1"/>
  <c r="AQ10" i="74"/>
  <c r="AM26" i="74"/>
  <c r="AT10" i="74"/>
  <c r="AP26" i="74"/>
  <c r="AK14" i="74"/>
  <c r="U12" i="96" s="1"/>
  <c r="AK25" i="74"/>
  <c r="X131" i="100" s="1"/>
  <c r="AP11" i="74"/>
  <c r="AI24" i="74"/>
  <c r="V130" i="100" s="1"/>
  <c r="AH27" i="74"/>
  <c r="U133" i="100" s="1"/>
  <c r="AJ24" i="74"/>
  <c r="W130" i="100" s="1"/>
  <c r="AQ12" i="74"/>
  <c r="AV24" i="74"/>
  <c r="AI130" i="100" s="1"/>
  <c r="AU10" i="74"/>
  <c r="AT25" i="74"/>
  <c r="AG131" i="100" s="1"/>
  <c r="AO13" i="74"/>
  <c r="AH26" i="74"/>
  <c r="AU12" i="74"/>
  <c r="AH11" i="74"/>
  <c r="AS10" i="74"/>
  <c r="AK24" i="74"/>
  <c r="X130" i="100" s="1"/>
  <c r="AU11" i="74"/>
  <c r="AH13" i="74"/>
  <c r="AJ27" i="74"/>
  <c r="W133" i="100" s="1"/>
  <c r="AJ26" i="74"/>
  <c r="AR11" i="74"/>
  <c r="AI25" i="74"/>
  <c r="V131" i="100" s="1"/>
  <c r="AQ13" i="74"/>
  <c r="AK13" i="74"/>
  <c r="AU9" i="74"/>
  <c r="AM27" i="74"/>
  <c r="Z133" i="100" s="1"/>
  <c r="AO25" i="74"/>
  <c r="AB131" i="100" s="1"/>
  <c r="AI10" i="74"/>
  <c r="AM28" i="74"/>
  <c r="AH25" i="74"/>
  <c r="U131" i="100" s="1"/>
  <c r="AH12" i="74"/>
  <c r="AP12" i="74"/>
  <c r="AO28" i="74"/>
  <c r="AQ14" i="74"/>
  <c r="AA12" i="96" s="1"/>
  <c r="AK11" i="74"/>
  <c r="AQ11" i="74"/>
  <c r="AL28" i="74"/>
  <c r="AS25" i="74"/>
  <c r="AF131" i="100" s="1"/>
  <c r="AP13" i="74"/>
  <c r="AN13" i="74"/>
  <c r="AU26" i="74"/>
  <c r="AV25" i="74"/>
  <c r="AI131" i="100" s="1"/>
  <c r="AP14" i="74"/>
  <c r="Z12" i="96" s="1"/>
  <c r="AQ9" i="74"/>
  <c r="AI11" i="74"/>
  <c r="AS11" i="74"/>
  <c r="AK12" i="74"/>
  <c r="AH28" i="74"/>
  <c r="AR26" i="74"/>
  <c r="AJ11" i="74"/>
  <c r="AL25" i="74"/>
  <c r="Y131" i="100" s="1"/>
  <c r="AV12" i="74"/>
  <c r="AO9" i="74"/>
  <c r="AH14" i="74"/>
  <c r="R12" i="96" s="1"/>
  <c r="AT9" i="74"/>
  <c r="AT24" i="74"/>
  <c r="AG130" i="100" s="1"/>
  <c r="AT26" i="74"/>
  <c r="AL24" i="74"/>
  <c r="Y130" i="100" s="1"/>
  <c r="AI12" i="74"/>
  <c r="AP9" i="74"/>
  <c r="AK10" i="74"/>
  <c r="AT14" i="74"/>
  <c r="AD12" i="96" s="1"/>
  <c r="AR14" i="74"/>
  <c r="AB12" i="96" s="1"/>
  <c r="AP10" i="74"/>
  <c r="AH24" i="74"/>
  <c r="U130" i="100" s="1"/>
  <c r="AI27" i="74"/>
  <c r="V133" i="100" s="1"/>
  <c r="AJ10" i="74"/>
  <c r="AH10" i="74"/>
  <c r="AS12" i="74"/>
  <c r="AQ23" i="74"/>
  <c r="AD129" i="100" s="1"/>
  <c r="AT13" i="74"/>
  <c r="AV27" i="74"/>
  <c r="AI133" i="100" s="1"/>
  <c r="AN9" i="74"/>
  <c r="AL12" i="74"/>
  <c r="AM14" i="74"/>
  <c r="W12" i="96" s="1"/>
  <c r="AM9" i="74"/>
  <c r="AQ27" i="74"/>
  <c r="AD133" i="100" s="1"/>
  <c r="AJ13" i="74"/>
  <c r="AO26" i="74"/>
  <c r="AQ28" i="74"/>
  <c r="AR10" i="74"/>
  <c r="AV11" i="74"/>
  <c r="AP28" i="74"/>
  <c r="AV28" i="74"/>
  <c r="AL13" i="74"/>
  <c r="AK28" i="74"/>
  <c r="AS24" i="74"/>
  <c r="AF130" i="100" s="1"/>
  <c r="AN28" i="74"/>
  <c r="AO27" i="74"/>
  <c r="AB133" i="100" s="1"/>
  <c r="AM10" i="74"/>
  <c r="AS27" i="74"/>
  <c r="AF133" i="100" s="1"/>
  <c r="AV13" i="74"/>
  <c r="AJ9" i="74"/>
  <c r="AN14" i="74"/>
  <c r="X12" i="96" s="1"/>
  <c r="AK26" i="74"/>
  <c r="AU25" i="74"/>
  <c r="AH131" i="100" s="1"/>
  <c r="AS28" i="74"/>
  <c r="AV26" i="74"/>
  <c r="AO14" i="74"/>
  <c r="Y12" i="96" s="1"/>
  <c r="AS26" i="74"/>
  <c r="AT12" i="74"/>
  <c r="AN25" i="74"/>
  <c r="AA131" i="100" s="1"/>
  <c r="AN24" i="74"/>
  <c r="AA130" i="100" s="1"/>
  <c r="AO10" i="74"/>
  <c r="AT27" i="74"/>
  <c r="AG133" i="100" s="1"/>
  <c r="AL9" i="74"/>
  <c r="AP27" i="74"/>
  <c r="AC133" i="100" s="1"/>
  <c r="AL10" i="74"/>
  <c r="AV14" i="74"/>
  <c r="AF12" i="96" s="1"/>
  <c r="AI13" i="74"/>
  <c r="AR28" i="74"/>
  <c r="AJ14" i="74"/>
  <c r="T12" i="96" s="1"/>
  <c r="AL11" i="74"/>
  <c r="AQ24" i="74"/>
  <c r="AD130" i="100" s="1"/>
  <c r="AD136" i="100" s="1"/>
  <c r="AM25" i="74"/>
  <c r="Z131" i="100" s="1"/>
  <c r="AU14" i="74"/>
  <c r="AE12" i="96" s="1"/>
  <c r="AP24" i="74"/>
  <c r="AC130" i="100" s="1"/>
  <c r="AR27" i="74"/>
  <c r="AE133" i="100" s="1"/>
  <c r="AS14" i="74"/>
  <c r="AC12" i="96" s="1"/>
  <c r="AI26" i="74"/>
  <c r="AM12" i="74"/>
  <c r="AJ25" i="74"/>
  <c r="W131" i="100" s="1"/>
  <c r="AU13" i="74"/>
  <c r="AS13" i="74"/>
  <c r="AM11" i="74"/>
  <c r="AN10" i="74"/>
  <c r="AV23" i="74"/>
  <c r="AI129" i="100" s="1"/>
  <c r="AI28" i="74"/>
  <c r="AN11" i="74"/>
  <c r="AH9" i="74"/>
  <c r="AU28" i="74"/>
  <c r="AL27" i="74"/>
  <c r="Y133" i="100" s="1"/>
  <c r="AP25" i="74"/>
  <c r="AC131" i="100" s="1"/>
  <c r="AT28" i="74"/>
  <c r="O5" i="89"/>
  <c r="T6" i="89"/>
  <c r="O6" i="89"/>
  <c r="O32" i="89" s="1"/>
  <c r="O7" i="89"/>
  <c r="O33" i="89" s="1"/>
  <c r="T7" i="89"/>
  <c r="AV5" i="89"/>
  <c r="AB5" i="89"/>
  <c r="AL5" i="89"/>
  <c r="T5" i="89"/>
  <c r="AV7" i="89"/>
  <c r="AV6" i="89"/>
  <c r="AL6" i="89"/>
  <c r="AB7" i="89"/>
  <c r="AB6" i="89"/>
  <c r="AL7" i="89"/>
  <c r="Y24" i="74"/>
  <c r="L130" i="100" s="1"/>
  <c r="L136" i="100" s="1"/>
  <c r="Z24" i="74"/>
  <c r="M130" i="100" s="1"/>
  <c r="M136" i="100" s="1"/>
  <c r="AA14" i="74"/>
  <c r="K12" i="96" s="1"/>
  <c r="R11" i="74"/>
  <c r="B11" i="23" s="1"/>
  <c r="AG13" i="74"/>
  <c r="AF25" i="74"/>
  <c r="S131" i="100" s="1"/>
  <c r="T11" i="74"/>
  <c r="R24" i="74"/>
  <c r="E130" i="100" s="1"/>
  <c r="E136" i="100" s="1"/>
  <c r="AF26" i="74"/>
  <c r="T12" i="74"/>
  <c r="S13" i="74"/>
  <c r="U23" i="74"/>
  <c r="H129" i="100" s="1"/>
  <c r="T25" i="74"/>
  <c r="G131" i="100" s="1"/>
  <c r="Y10" i="74"/>
  <c r="T26" i="74"/>
  <c r="G132" i="100" s="1"/>
  <c r="Y11" i="74"/>
  <c r="X25" i="74"/>
  <c r="K131" i="100" s="1"/>
  <c r="AA23" i="74"/>
  <c r="N129" i="100" s="1"/>
  <c r="P28" i="74"/>
  <c r="C134" i="100" s="1"/>
  <c r="AE9" i="74"/>
  <c r="AF9" i="74"/>
  <c r="AA28" i="74"/>
  <c r="Q12" i="74"/>
  <c r="AF13" i="74"/>
  <c r="AC27" i="74"/>
  <c r="P133" i="100" s="1"/>
  <c r="R12" i="74"/>
  <c r="Q24" i="74"/>
  <c r="D130" i="100" s="1"/>
  <c r="D136" i="100" s="1"/>
  <c r="AC28" i="74"/>
  <c r="U10" i="74"/>
  <c r="Q14" i="74"/>
  <c r="Q25" i="74"/>
  <c r="D131" i="100" s="1"/>
  <c r="AD28" i="74"/>
  <c r="U11" i="74"/>
  <c r="S24" i="74"/>
  <c r="F130" i="100" s="1"/>
  <c r="AG26" i="74"/>
  <c r="V11" i="74"/>
  <c r="R26" i="74"/>
  <c r="E132" i="100" s="1"/>
  <c r="AF28" i="74"/>
  <c r="X10" i="74"/>
  <c r="W11" i="74"/>
  <c r="P12" i="74"/>
  <c r="R27" i="74"/>
  <c r="E133" i="100" s="1"/>
  <c r="X11" i="74"/>
  <c r="P13" i="74"/>
  <c r="U25" i="74"/>
  <c r="H131" i="100" s="1"/>
  <c r="Z10" i="74"/>
  <c r="AB23" i="74"/>
  <c r="O129" i="100" s="1"/>
  <c r="AG12" i="74"/>
  <c r="AB28" i="74"/>
  <c r="O134" i="100" s="1"/>
  <c r="Q13" i="74"/>
  <c r="AG24" i="74"/>
  <c r="T130" i="100" s="1"/>
  <c r="AD27" i="74"/>
  <c r="Q133" i="100" s="1"/>
  <c r="R13" i="74"/>
  <c r="AG14" i="74"/>
  <c r="Q12" i="96" s="1"/>
  <c r="S23" i="74"/>
  <c r="F129" i="100" s="1"/>
  <c r="AG25" i="74"/>
  <c r="T131" i="100" s="1"/>
  <c r="AE27" i="74"/>
  <c r="R133" i="100" s="1"/>
  <c r="V10" i="74"/>
  <c r="R14" i="74"/>
  <c r="B12" i="96" s="1"/>
  <c r="T23" i="74"/>
  <c r="G129" i="100" s="1"/>
  <c r="Q26" i="74"/>
  <c r="D132" i="100" s="1"/>
  <c r="AF27" i="74"/>
  <c r="S133" i="100" s="1"/>
  <c r="W10" i="74"/>
  <c r="T13" i="74"/>
  <c r="S25" i="74"/>
  <c r="F131" i="100" s="1"/>
  <c r="T14" i="74"/>
  <c r="U24" i="74"/>
  <c r="H130" i="100" s="1"/>
  <c r="H136" i="100" s="1"/>
  <c r="AG28" i="74"/>
  <c r="W12" i="74"/>
  <c r="W23" i="74"/>
  <c r="J129" i="100" s="1"/>
  <c r="R28" i="74"/>
  <c r="AA9" i="74"/>
  <c r="W13" i="74"/>
  <c r="P14" i="74"/>
  <c r="AE14" i="74"/>
  <c r="AD26" i="74"/>
  <c r="T10" i="74"/>
  <c r="AF14" i="74"/>
  <c r="P12" i="96" s="1"/>
  <c r="R25" i="74"/>
  <c r="E131" i="100" s="1"/>
  <c r="U12" i="74"/>
  <c r="Q27" i="74"/>
  <c r="D133" i="100" s="1"/>
  <c r="V12" i="74"/>
  <c r="S26" i="74"/>
  <c r="F132" i="100" s="1"/>
  <c r="Z9" i="74"/>
  <c r="U14" i="74"/>
  <c r="E12" i="96" s="1"/>
  <c r="S27" i="74"/>
  <c r="F133" i="100" s="1"/>
  <c r="X12" i="74"/>
  <c r="AE12" i="74"/>
  <c r="AD13" i="74"/>
  <c r="Q11" i="74"/>
  <c r="AG11" i="74"/>
  <c r="AF12" i="74"/>
  <c r="AE13" i="74"/>
  <c r="AD14" i="74"/>
  <c r="N12" i="96" s="1"/>
  <c r="S10" i="74"/>
  <c r="S11" i="74"/>
  <c r="AE26" i="74"/>
  <c r="S12" i="74"/>
  <c r="AE28" i="74"/>
  <c r="S14" i="74"/>
  <c r="C12" i="96" s="1"/>
  <c r="T24" i="74"/>
  <c r="G130" i="100" s="1"/>
  <c r="G136" i="100" s="1"/>
  <c r="AG27" i="74"/>
  <c r="T133" i="100" s="1"/>
  <c r="U13" i="74"/>
  <c r="V23" i="74"/>
  <c r="I129" i="100" s="1"/>
  <c r="Q28" i="74"/>
  <c r="D134" i="100" s="1"/>
  <c r="V13" i="74"/>
  <c r="V24" i="74"/>
  <c r="I130" i="100" s="1"/>
  <c r="P24" i="74"/>
  <c r="C130" i="100" s="1"/>
  <c r="V14" i="74"/>
  <c r="F12" i="96" s="1"/>
  <c r="P27" i="74"/>
  <c r="C133" i="100" s="1"/>
  <c r="AB24" i="74"/>
  <c r="O130" i="100" s="1"/>
  <c r="S28" i="74"/>
  <c r="W27" i="74"/>
  <c r="J133" i="100" s="1"/>
  <c r="X23" i="74"/>
  <c r="K129" i="100" s="1"/>
  <c r="AE24" i="74"/>
  <c r="R130" i="100" s="1"/>
  <c r="AB10" i="74"/>
  <c r="U27" i="74"/>
  <c r="H133" i="100" s="1"/>
  <c r="AE11" i="74"/>
  <c r="AG23" i="74"/>
  <c r="T129" i="100" s="1"/>
  <c r="Y23" i="74"/>
  <c r="L129" i="100" s="1"/>
  <c r="Z25" i="74"/>
  <c r="M131" i="100" s="1"/>
  <c r="X9" i="74"/>
  <c r="U28" i="74"/>
  <c r="H134" i="100" s="1"/>
  <c r="AC9" i="74"/>
  <c r="AC25" i="74"/>
  <c r="P131" i="100" s="1"/>
  <c r="AE25" i="74"/>
  <c r="R131" i="100" s="1"/>
  <c r="V25" i="74"/>
  <c r="I131" i="100" s="1"/>
  <c r="X26" i="74"/>
  <c r="AC12" i="74"/>
  <c r="Q9" i="74"/>
  <c r="AC14" i="74"/>
  <c r="M12" i="96" s="1"/>
  <c r="AA26" i="74"/>
  <c r="AC26" i="74"/>
  <c r="U26" i="74"/>
  <c r="H132" i="100" s="1"/>
  <c r="V27" i="74"/>
  <c r="I133" i="100" s="1"/>
  <c r="AG10" i="74"/>
  <c r="AD9" i="74"/>
  <c r="V9" i="74"/>
  <c r="W28" i="74"/>
  <c r="AA27" i="74"/>
  <c r="N133" i="100" s="1"/>
  <c r="V26" i="74"/>
  <c r="I132" i="100" s="1"/>
  <c r="T28" i="74"/>
  <c r="AD23" i="74"/>
  <c r="Q129" i="100" s="1"/>
  <c r="W24" i="74"/>
  <c r="J130" i="100" s="1"/>
  <c r="Y13" i="74"/>
  <c r="T9" i="74"/>
  <c r="Y28" i="74"/>
  <c r="AB25" i="74"/>
  <c r="O131" i="100" s="1"/>
  <c r="AC23" i="74"/>
  <c r="P129" i="100" s="1"/>
  <c r="V28" i="74"/>
  <c r="T27" i="74"/>
  <c r="G133" i="100" s="1"/>
  <c r="U9" i="74"/>
  <c r="P10" i="74"/>
  <c r="AB26" i="74"/>
  <c r="O132" i="100" s="1"/>
  <c r="AB11" i="74"/>
  <c r="Z12" i="74"/>
  <c r="AA13" i="74"/>
  <c r="X28" i="74"/>
  <c r="Q23" i="74"/>
  <c r="D129" i="100" s="1"/>
  <c r="P26" i="74"/>
  <c r="C132" i="100" s="1"/>
  <c r="Z11" i="74"/>
  <c r="Y25" i="74"/>
  <c r="L131" i="100" s="1"/>
  <c r="Z28" i="74"/>
  <c r="X13" i="74"/>
  <c r="Y14" i="74"/>
  <c r="I12" i="96" s="1"/>
  <c r="Y27" i="74"/>
  <c r="L133" i="100" s="1"/>
  <c r="AA24" i="74"/>
  <c r="N130" i="100" s="1"/>
  <c r="W26" i="74"/>
  <c r="Y9" i="74"/>
  <c r="AB9" i="74"/>
  <c r="W9" i="74"/>
  <c r="X24" i="74"/>
  <c r="K130" i="100" s="1"/>
  <c r="K136" i="100" s="1"/>
  <c r="AC11" i="74"/>
  <c r="Y12" i="74"/>
  <c r="P9" i="74"/>
  <c r="AB14" i="74"/>
  <c r="L12" i="96" s="1"/>
  <c r="Z13" i="74"/>
  <c r="AF23" i="74"/>
  <c r="S129" i="100" s="1"/>
  <c r="AA10" i="74"/>
  <c r="W25" i="74"/>
  <c r="J131" i="100" s="1"/>
  <c r="R23" i="74"/>
  <c r="E129" i="100" s="1"/>
  <c r="AD11" i="74"/>
  <c r="AF24" i="74"/>
  <c r="S130" i="100" s="1"/>
  <c r="AF10" i="74"/>
  <c r="AD25" i="74"/>
  <c r="Q131" i="100" s="1"/>
  <c r="X27" i="74"/>
  <c r="K133" i="100" s="1"/>
  <c r="AF11" i="74"/>
  <c r="AC24" i="74"/>
  <c r="P130" i="100" s="1"/>
  <c r="AA25" i="74"/>
  <c r="N131" i="100" s="1"/>
  <c r="Q10" i="74"/>
  <c r="AB13" i="74"/>
  <c r="Z23" i="74"/>
  <c r="M129" i="100" s="1"/>
  <c r="X14" i="74"/>
  <c r="H12" i="96" s="1"/>
  <c r="W14" i="74"/>
  <c r="G12" i="96" s="1"/>
  <c r="AE10" i="74"/>
  <c r="AA11" i="74"/>
  <c r="R9" i="74"/>
  <c r="AD12" i="74"/>
  <c r="AA12" i="74"/>
  <c r="AC10" i="74"/>
  <c r="P11" i="74"/>
  <c r="AB12" i="74"/>
  <c r="P23" i="74"/>
  <c r="C129" i="100" s="1"/>
  <c r="P25" i="74"/>
  <c r="C131" i="100" s="1"/>
  <c r="AC13" i="74"/>
  <c r="AD24" i="74"/>
  <c r="Q130" i="100" s="1"/>
  <c r="AB27" i="74"/>
  <c r="O133" i="100" s="1"/>
  <c r="Z26" i="74"/>
  <c r="Z14" i="74"/>
  <c r="J12" i="96" s="1"/>
  <c r="AE23" i="74"/>
  <c r="R129" i="100" s="1"/>
  <c r="Z27" i="74"/>
  <c r="M133" i="100" s="1"/>
  <c r="R10" i="74"/>
  <c r="AD10" i="74"/>
  <c r="AG9" i="74"/>
  <c r="S9" i="74"/>
  <c r="Y26" i="74"/>
  <c r="L15" i="96"/>
  <c r="O12" i="96"/>
  <c r="E15"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B132" i="100" s="1"/>
  <c r="O18" i="74"/>
  <c r="O14" i="74"/>
  <c r="O32" i="74"/>
  <c r="O24" i="74"/>
  <c r="B130" i="100" s="1"/>
  <c r="O12" i="74"/>
  <c r="P31" i="74"/>
  <c r="Q31" i="74" s="1"/>
  <c r="P34" i="74"/>
  <c r="Q34" i="74" s="1"/>
  <c r="P33" i="74"/>
  <c r="Q33" i="74" s="1"/>
  <c r="P21" i="74"/>
  <c r="Q21" i="74" s="1"/>
  <c r="P17" i="74"/>
  <c r="Q17" i="74" s="1"/>
  <c r="O20" i="74"/>
  <c r="P19" i="74"/>
  <c r="Q19" i="74" s="1"/>
  <c r="O35" i="74"/>
  <c r="O27" i="74"/>
  <c r="B133" i="100" s="1"/>
  <c r="O19" i="74"/>
  <c r="O11" i="74"/>
  <c r="O33" i="74"/>
  <c r="O25" i="74"/>
  <c r="B131" i="100" s="1"/>
  <c r="O21" i="74"/>
  <c r="O17" i="74"/>
  <c r="O13" i="74"/>
  <c r="O28" i="74"/>
  <c r="B134" i="100" s="1"/>
  <c r="O16" i="74"/>
  <c r="O23" i="74"/>
  <c r="B129" i="100" s="1"/>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Y136" i="100" l="1"/>
  <c r="U136" i="100"/>
  <c r="Z136" i="100"/>
  <c r="P136" i="100"/>
  <c r="J136" i="100"/>
  <c r="R136" i="100"/>
  <c r="AG136" i="100"/>
  <c r="W136" i="100"/>
  <c r="H15" i="95"/>
  <c r="K132" i="100"/>
  <c r="Z15" i="96"/>
  <c r="AC134" i="100"/>
  <c r="W15" i="95"/>
  <c r="Z132" i="100"/>
  <c r="J15" i="95"/>
  <c r="B15" i="95" s="1" a="1"/>
  <c r="B15" i="95" s="1"/>
  <c r="M132" i="100"/>
  <c r="C15" i="96"/>
  <c r="F134" i="100"/>
  <c r="N15" i="95"/>
  <c r="Q132" i="100"/>
  <c r="M15" i="96"/>
  <c r="P134" i="100"/>
  <c r="AC136" i="100"/>
  <c r="AD15" i="95"/>
  <c r="AG132" i="100"/>
  <c r="Y15" i="96"/>
  <c r="AB134" i="100"/>
  <c r="S136" i="100"/>
  <c r="I15" i="96"/>
  <c r="L134" i="100"/>
  <c r="O136" i="100"/>
  <c r="O15" i="96"/>
  <c r="R134" i="100"/>
  <c r="T136" i="100"/>
  <c r="S15" i="96"/>
  <c r="V134" i="100"/>
  <c r="AA15" i="96"/>
  <c r="AD134" i="100"/>
  <c r="T15" i="95"/>
  <c r="W132" i="100"/>
  <c r="AI136" i="100"/>
  <c r="AE136" i="100"/>
  <c r="Q15" i="96"/>
  <c r="T134" i="100"/>
  <c r="AC15" i="96"/>
  <c r="AF134" i="100"/>
  <c r="AB15" i="95"/>
  <c r="AE132" i="100"/>
  <c r="F15" i="96"/>
  <c r="I134" i="100"/>
  <c r="H15" i="96"/>
  <c r="K134" i="100"/>
  <c r="N15" i="96"/>
  <c r="Q134" i="100"/>
  <c r="V15" i="96"/>
  <c r="Y134" i="100"/>
  <c r="S15" i="95"/>
  <c r="V132" i="100"/>
  <c r="AF15" i="96"/>
  <c r="AI134" i="100"/>
  <c r="R15" i="96"/>
  <c r="U134" i="100"/>
  <c r="R15" i="95"/>
  <c r="U132" i="100"/>
  <c r="Z15" i="95"/>
  <c r="AC132" i="100"/>
  <c r="X15" i="95"/>
  <c r="AA132" i="100"/>
  <c r="Q136" i="100"/>
  <c r="V15" i="95"/>
  <c r="Y132" i="100"/>
  <c r="J15" i="96"/>
  <c r="M134" i="100"/>
  <c r="G15" i="96"/>
  <c r="J134" i="100"/>
  <c r="AE15" i="96"/>
  <c r="AH134" i="100"/>
  <c r="U15" i="95"/>
  <c r="X132" i="100"/>
  <c r="AA136" i="100"/>
  <c r="Y15" i="95"/>
  <c r="AB132" i="100"/>
  <c r="W15" i="96"/>
  <c r="Z134" i="100"/>
  <c r="T15" i="96"/>
  <c r="W134" i="100"/>
  <c r="X15" i="96"/>
  <c r="AA134" i="100"/>
  <c r="V136" i="100"/>
  <c r="D15" i="96"/>
  <c r="G134" i="100"/>
  <c r="F136" i="100"/>
  <c r="K15" i="96"/>
  <c r="N134" i="100"/>
  <c r="AB15" i="96"/>
  <c r="AE134" i="100"/>
  <c r="AF136" i="100"/>
  <c r="P15" i="96"/>
  <c r="S134" i="100"/>
  <c r="AB136" i="100"/>
  <c r="M15" i="95"/>
  <c r="P132" i="100"/>
  <c r="O15" i="95"/>
  <c r="R132" i="100"/>
  <c r="I15" i="95"/>
  <c r="L132" i="100"/>
  <c r="G15" i="95"/>
  <c r="J132" i="100"/>
  <c r="K15" i="95"/>
  <c r="N132" i="100"/>
  <c r="AE15" i="95"/>
  <c r="AH132" i="100"/>
  <c r="N136" i="100"/>
  <c r="I136" i="100"/>
  <c r="F15" i="94" s="1"/>
  <c r="B15" i="96"/>
  <c r="E134" i="100"/>
  <c r="Q15" i="95"/>
  <c r="T132" i="100"/>
  <c r="AC15" i="95"/>
  <c r="AF132" i="100"/>
  <c r="X136" i="100"/>
  <c r="P15" i="95"/>
  <c r="S132" i="100"/>
  <c r="AD15" i="96"/>
  <c r="AG134" i="100"/>
  <c r="AF15" i="95"/>
  <c r="AI132" i="100"/>
  <c r="U15" i="96"/>
  <c r="X134" i="100"/>
  <c r="AA15" i="95"/>
  <c r="AD132" i="100"/>
  <c r="F48" i="9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G15" i="94" l="1"/>
  <c r="H15" i="94" s="1"/>
  <c r="I15" i="94" s="1"/>
  <c r="J15" i="94" s="1"/>
  <c r="K15" i="94" s="1"/>
  <c r="L15" i="94" s="1"/>
  <c r="M15" i="94" s="1"/>
  <c r="N15" i="94" s="1"/>
  <c r="O15" i="94" s="1"/>
  <c r="P15" i="94" s="1"/>
  <c r="Q15" i="94" s="1"/>
  <c r="R15" i="94" s="1"/>
  <c r="S15" i="94" s="1"/>
  <c r="T15" i="94" s="1"/>
  <c r="U15" i="94" s="1"/>
  <c r="V15" i="94" s="1"/>
  <c r="W15" i="94" s="1"/>
  <c r="X15" i="94" s="1"/>
  <c r="Y15" i="94" s="1"/>
  <c r="Z15" i="94" s="1"/>
  <c r="AA15" i="94" s="1"/>
  <c r="AB15" i="94" s="1"/>
  <c r="AC15" i="94" s="1"/>
  <c r="AD15" i="94" s="1"/>
  <c r="AE15" i="94" s="1"/>
  <c r="AF15" i="94" s="1"/>
  <c r="B15" i="94"/>
  <c r="E15" i="95" a="1"/>
  <c r="E15" i="95" s="1"/>
  <c r="F15" i="95" a="1"/>
  <c r="F15" i="95" s="1"/>
  <c r="C15" i="95" a="1"/>
  <c r="C15" i="95" s="1"/>
  <c r="U13" i="94"/>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AJ129" i="100" s="1"/>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15" i="16" s="1"/>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D52" i="93"/>
  <c r="D15" i="16" s="1"/>
  <c r="L52" i="93"/>
  <c r="L15" i="16" s="1"/>
  <c r="T52" i="93"/>
  <c r="T15" i="16" s="1"/>
  <c r="AB52" i="93"/>
  <c r="AB15" i="16" s="1"/>
  <c r="C52" i="93"/>
  <c r="C15" i="16" s="1"/>
  <c r="E52" i="93"/>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<sst xmlns="http://schemas.openxmlformats.org/spreadsheetml/2006/main" count="17253" uniqueCount="1389">
  <si>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</si>
  <si>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</si>
  <si>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</si>
  <si>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</si>
  <si>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</si>
  <si>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</si>
  <si>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</si>
  <si>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</si>
  <si>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</si>
  <si>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</si>
  <si>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</si>
  <si>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</si>
  <si>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</si>
  <si>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</si>
  <si>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</si>
  <si>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</si>
  <si>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</si>
  <si>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</si>
  <si>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</si>
  <si>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</si>
  <si>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</si>
  <si>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</si>
  <si>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</si>
  <si>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</si>
  <si>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</si>
  <si>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</si>
  <si>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</si>
  <si>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</si>
  <si>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</si>
  <si>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</si>
  <si>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</si>
  <si>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</si>
  <si>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</si>
  <si>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</si>
  <si>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</si>
  <si>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</si>
  <si>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</si>
  <si>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</si>
  <si>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</si>
  <si>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</si>
  <si>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</si>
  <si>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</si>
  <si>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</si>
  <si>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</si>
  <si>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</si>
  <si>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</si>
  <si>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</si>
  <si>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</si>
  <si>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</si>
  <si>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</si>
  <si>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</si>
  <si>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</si>
  <si>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</si>
  <si>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</si>
  <si>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</si>
  <si>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</si>
  <si>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</si>
  <si>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</si>
  <si>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</si>
  <si>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</si>
  <si>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</si>
  <si>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</si>
  <si>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</si>
  <si>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</si>
  <si>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</si>
  <si>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</si>
  <si>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</si>
  <si>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</si>
  <si>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</si>
  <si>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</si>
  <si>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</si>
  <si>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</si>
  <si>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</si>
  <si>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</si>
  <si>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</si>
  <si>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</si>
  <si>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</si>
  <si>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</si>
  <si>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</si>
  <si>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</si>
  <si>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</si>
  <si>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</si>
  <si>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</si>
  <si>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</si>
  <si>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</si>
  <si>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</si>
  <si>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</si>
  <si>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</si>
  <si>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</si>
  <si>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</si>
  <si>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</si>
  <si>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</si>
  <si>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</si>
  <si>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</si>
  <si>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</si>
  <si>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</si>
  <si>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</si>
  <si>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</si>
  <si>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</si>
  <si>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</si>
  <si>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</si>
  <si>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</si>
  <si>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</si>
  <si>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</si>
  <si>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</si>
  <si>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</si>
  <si>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</si>
  <si>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</si>
  <si>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</si>
  <si>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</si>
  <si>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</si>
  <si>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</si>
  <si>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</si>
  <si>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</si>
  <si>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</si>
  <si>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</si>
  <si>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</si>
  <si>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</si>
  <si>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</si>
  <si>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</si>
  <si>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</si>
  <si>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</si>
  <si>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</si>
  <si>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</si>
  <si>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</si>
  <si>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</si>
  <si>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</si>
  <si>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</si>
  <si>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</si>
  <si>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</si>
  <si>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</si>
  <si>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</si>
  <si>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</si>
  <si>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</si>
  <si>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</si>
  <si>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</si>
  <si>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</si>
  <si>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</si>
  <si>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</si>
  <si>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</si>
  <si>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</si>
  <si>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</si>
  <si>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</si>
  <si>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</si>
  <si>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</si>
  <si>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</si>
  <si>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</si>
  <si>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</si>
  <si>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</si>
  <si>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</si>
  <si>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</si>
  <si>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</si>
  <si>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</si>
  <si>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</si>
  <si>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</si>
  <si>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</si>
  <si>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</si>
  <si>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</si>
  <si>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</si>
  <si>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</si>
  <si>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</si>
  <si>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</si>
  <si>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</si>
  <si>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</si>
  <si>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</si>
  <si>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</si>
  <si>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</si>
  <si>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</si>
  <si>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</si>
  <si>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</si>
  <si>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</si>
  <si>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</si>
  <si>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</si>
  <si>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</si>
  <si>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</si>
  <si>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</si>
  <si>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</si>
  <si>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</si>
  <si>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</si>
  <si>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</si>
  <si>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값복사되어 지수표시를 숫자표시로 변환 불가.</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</si>
  <si>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</si>
  <si>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</si>
  <si>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</si>
  <si>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</si>
  <si>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</si>
  <si>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</si>
  <si>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</si>
  <si>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</si>
  <si>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</si>
  <si>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</si>
  <si>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</si>
  <si>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</si>
  <si>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</si>
  <si>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</si>
  <si>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</si>
  <si>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</si>
  <si>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</si>
  <si>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</si>
  <si>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</si>
  <si>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</si>
  <si>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</si>
  <si>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</si>
  <si>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</si>
  <si>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</si>
  <si>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</si>
  <si>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</si>
  <si>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</si>
  <si>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</si>
  <si>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</si>
  <si>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</si>
  <si>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</si>
  <si>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</si>
  <si>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</si>
  <si>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</si>
  <si>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</si>
  <si>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</si>
  <si>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</si>
  <si>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</si>
  <si>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</si>
  <si>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</si>
  <si>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</si>
  <si>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</si>
  <si>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</si>
  <si>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</si>
  <si>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</si>
  <si>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</si>
  <si>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</si>
  <si>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</si>
  <si>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</si>
  <si>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</si>
  <si>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</si>
  <si>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</si>
  <si>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</si>
  <si>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</si>
  <si>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</si>
  <si>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</si>
  <si>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</si>
  <si>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</si>
  <si>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</si>
  <si>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</si>
  <si>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</si>
  <si>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</si>
  <si>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</si>
  <si>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</si>
  <si>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</si>
  <si>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</si>
  <si>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</si>
  <si>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</si>
  <si>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</si>
  <si>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</si>
  <si>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</si>
  <si>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</si>
  <si>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</si>
  <si>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</si>
  <si>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</si>
  <si>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</si>
  <si>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</si>
  <si>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</si>
  <si>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</si>
  <si>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</si>
  <si>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</si>
  <si>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</si>
  <si>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</si>
  <si>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</si>
  <si>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</si>
  <si>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</si>
  <si>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</si>
  <si>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</si>
  <si>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</si>
  <si>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</si>
  <si>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</si>
  <si>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</si>
  <si>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</si>
  <si>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</si>
  <si>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</si>
  <si>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</si>
  <si>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</si>
  <si>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</si>
  <si>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</si>
  <si>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</si>
  <si>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</si>
  <si>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</si>
  <si>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</si>
  <si>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</si>
  <si>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</si>
  <si>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</si>
  <si>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</si>
  <si>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</si>
  <si>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</si>
  <si>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</si>
  <si>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</si>
  <si>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</si>
  <si>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</si>
  <si>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</si>
  <si>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</si>
  <si>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</si>
  <si>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</si>
  <si>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</si>
  <si>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</si>
  <si>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</si>
  <si>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</si>
  <si>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</si>
  <si>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</si>
  <si>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</si>
  <si>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</si>
  <si>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</si>
  <si>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</si>
  <si>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</si>
  <si>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</si>
  <si>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</si>
  <si>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</si>
  <si>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</si>
  <si>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</si>
  <si>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</si>
  <si>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</si>
  <si>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</si>
  <si>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</si>
  <si>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</si>
  <si>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</si>
  <si>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</si>
  <si>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</si>
  <si>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</si>
  <si>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</si>
  <si>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</si>
  <si>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</si>
  <si>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</si>
  <si>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</si>
  <si>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</si>
  <si>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</si>
  <si>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</si>
  <si>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</si>
  <si>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</si>
  <si>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</si>
  <si>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</si>
  <si>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</si>
  <si>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</si>
  <si>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</si>
  <si>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</si>
  <si>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</si>
  <si>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</si>
  <si>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</si>
  <si>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</si>
  <si>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</si>
  <si>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</si>
  <si>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</si>
  <si>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</si>
  <si>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</si>
  <si>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</si>
  <si>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</si>
  <si>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</si>
  <si>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</si>
  <si>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</si>
  <si>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</si>
  <si>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</si>
  <si>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</si>
  <si>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</si>
  <si>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</si>
  <si>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</si>
  <si>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</si>
  <si>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</si>
  <si>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</si>
  <si>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</si>
  <si>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</si>
  <si>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</si>
  <si>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</si>
  <si>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</si>
  <si>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</si>
  <si>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</si>
  <si>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</si>
  <si>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</si>
  <si>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</si>
  <si>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</si>
  <si>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</si>
  <si>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</si>
  <si>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</si>
  <si>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</si>
  <si>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</si>
  <si>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</si>
  <si>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</si>
  <si>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</si>
  <si>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</si>
  <si>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</si>
  <si>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</si>
  <si>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</si>
  <si>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</si>
  <si>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</si>
  <si>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</si>
  <si>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</si>
  <si>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</si>
  <si>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</si>
  <si>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</si>
  <si>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</si>
  <si>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</si>
  <si>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</si>
  <si>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</si>
  <si>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</si>
  <si>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</si>
  <si>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</si>
  <si>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</si>
  <si>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</si>
  <si>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</si>
  <si>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</si>
  <si>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</si>
  <si>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</si>
  <si>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</si>
  <si>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</si>
  <si>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</si>
  <si>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</si>
  <si>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</si>
  <si>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</si>
  <si>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</si>
  <si>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</si>
  <si>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</si>
  <si>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</si>
  <si>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</si>
  <si>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</si>
  <si>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</si>
  <si>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</si>
  <si>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</si>
  <si>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</si>
  <si>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</si>
  <si>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</si>
  <si>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</si>
  <si>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</si>
  <si>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</si>
  <si>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</si>
  <si>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</si>
  <si>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</si>
  <si>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</si>
  <si>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</si>
  <si>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</si>
  <si>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</si>
  <si>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</si>
  <si>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</si>
  <si>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</si>
  <si>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</si>
  <si>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</si>
  <si>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</si>
  <si>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</si>
  <si>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</si>
  <si>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</si>
  <si>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</si>
  <si>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</si>
  <si>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</si>
  <si>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</si>
  <si>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</si>
  <si>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</si>
  <si>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</si>
  <si>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</si>
  <si>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</si>
  <si>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</si>
  <si>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</si>
  <si>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</si>
  <si>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</si>
  <si>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</si>
  <si>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</si>
  <si>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</si>
  <si>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</si>
  <si>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</si>
  <si>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</si>
  <si>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</si>
  <si>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</si>
  <si>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</si>
  <si>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</si>
  <si>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</si>
  <si>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</si>
  <si>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</si>
  <si>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</si>
  <si>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</si>
  <si>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</si>
  <si>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</si>
  <si>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</si>
  <si>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</si>
  <si>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</si>
  <si>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</si>
  <si>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</si>
  <si>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</si>
  <si>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</si>
  <si>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</si>
  <si>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</si>
  <si>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</si>
  <si>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</si>
  <si>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</si>
  <si>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</si>
  <si>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</si>
  <si>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</si>
  <si>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</si>
  <si>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</si>
  <si>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</si>
  <si>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</si>
  <si>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</si>
  <si>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</si>
  <si>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</si>
  <si>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</si>
  <si>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</si>
  <si>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</si>
  <si>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</si>
  <si>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</si>
  <si>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</si>
  <si>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</si>
  <si>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</si>
  <si>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</si>
  <si>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</si>
  <si>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</si>
  <si>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</si>
  <si>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</si>
  <si>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</si>
  <si>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</si>
  <si>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</si>
  <si>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</si>
  <si>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</si>
  <si>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</si>
  <si>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</si>
  <si>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</si>
  <si>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</si>
  <si>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</si>
  <si>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</si>
  <si>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</si>
  <si>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</si>
  <si>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</si>
  <si>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</si>
  <si>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</si>
  <si>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</si>
  <si>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</si>
  <si>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</si>
  <si>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</si>
  <si>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</si>
  <si>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</si>
  <si>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</si>
  <si>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</si>
  <si>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</si>
  <si>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</si>
  <si>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</si>
  <si>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</si>
  <si>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</si>
  <si>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</si>
  <si>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</si>
  <si>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</si>
  <si>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</si>
  <si>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</si>
  <si>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</si>
  <si>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</si>
  <si>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</si>
  <si>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</si>
  <si>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</si>
  <si>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</si>
  <si>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</si>
  <si>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</si>
  <si>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</si>
  <si>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</si>
  <si>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</si>
  <si>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</si>
  <si>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</si>
  <si>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</si>
  <si>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</si>
  <si>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</si>
  <si>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</si>
  <si>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</si>
  <si>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</si>
  <si>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</si>
  <si>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</si>
  <si>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</si>
  <si>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</si>
  <si>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</si>
  <si>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</si>
  <si>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</si>
  <si>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</si>
  <si>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</si>
  <si>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</si>
  <si>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</si>
  <si>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</si>
  <si>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</si>
  <si>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</si>
  <si>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</si>
  <si>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</si>
  <si>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</si>
  <si>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</si>
  <si>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</si>
  <si>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</si>
  <si>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</si>
  <si>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</si>
  <si>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</si>
  <si>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</si>
  <si>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</si>
  <si>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</si>
  <si>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</si>
  <si>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</si>
  <si>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</si>
  <si>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</si>
  <si>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</si>
  <si>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</si>
  <si>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</si>
  <si>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</si>
  <si>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</si>
  <si>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</si>
  <si>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</si>
  <si>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</si>
  <si>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</si>
  <si>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</si>
  <si>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</si>
  <si>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</si>
  <si>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</si>
  <si>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</si>
  <si>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</si>
  <si>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</si>
  <si>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</si>
  <si>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</si>
  <si>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</si>
  <si>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</si>
  <si>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</si>
  <si>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</si>
  <si>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</si>
  <si>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</si>
  <si>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</si>
  <si>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</si>
  <si>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</si>
  <si>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</si>
  <si>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</si>
  <si>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</si>
  <si>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</si>
  <si>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</si>
  <si>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</si>
  <si>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</si>
  <si>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</si>
  <si>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</si>
  <si>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</si>
  <si>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</si>
  <si>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</si>
  <si>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</si>
  <si>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</si>
  <si>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</si>
  <si>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</si>
  <si>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</si>
  <si>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</si>
  <si>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</si>
  <si>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</si>
  <si>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</si>
  <si>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</si>
  <si>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</si>
  <si>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</si>
  <si>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</si>
  <si>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</si>
  <si>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</si>
  <si>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</si>
  <si>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</si>
  <si>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</si>
  <si>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</si>
  <si>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</si>
  <si>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</si>
  <si>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</si>
  <si>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</si>
  <si>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</si>
  <si>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</si>
  <si>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</si>
  <si>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</si>
  <si>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</si>
  <si>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</si>
  <si>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</si>
  <si>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</si>
  <si>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</si>
  <si>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</si>
  <si>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</si>
  <si>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</si>
  <si>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</si>
  <si>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</si>
  <si>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</si>
  <si>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</si>
  <si>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</si>
  <si>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</si>
  <si>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</si>
  <si>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</si>
  <si>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</si>
  <si>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</si>
  <si>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</si>
  <si>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</si>
  <si>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</si>
  <si>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</si>
  <si>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</si>
  <si>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</si>
  <si>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</si>
  <si>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</si>
  <si>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</si>
  <si>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</si>
  <si>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</si>
  <si>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</si>
  <si>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</si>
  <si>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</si>
  <si>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</si>
  <si>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</si>
  <si>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</si>
  <si>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</si>
  <si>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</si>
  <si>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</si>
  <si>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</si>
  <si>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</si>
  <si>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</si>
  <si>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</si>
  <si>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</si>
  <si>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</si>
  <si>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</si>
  <si>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</si>
  <si>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</si>
  <si>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</si>
  <si>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</si>
  <si>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</si>
  <si>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</si>
  <si>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</si>
  <si>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</si>
  <si>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</si>
  <si>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</si>
  <si>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</si>
  <si>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</si>
  <si>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</si>
  <si>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</si>
  <si>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</si>
  <si>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</si>
  <si>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</si>
  <si>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</si>
  <si>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</si>
  <si>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</si>
  <si>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</si>
  <si>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</si>
  <si>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</si>
  <si>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</si>
  <si>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</si>
  <si>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</si>
  <si>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</si>
  <si>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</si>
  <si>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</si>
  <si>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</si>
  <si>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</si>
  <si>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</si>
  <si>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</si>
  <si>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</si>
  <si>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</si>
  <si>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</si>
  <si>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</si>
  <si>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</si>
  <si>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</si>
  <si>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</si>
  <si>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</si>
  <si>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</si>
  <si>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</si>
  <si>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</si>
  <si>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</si>
  <si>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</si>
  <si>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</si>
  <si>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</si>
  <si>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</si>
  <si>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</si>
  <si>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</si>
  <si>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</si>
  <si>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</si>
  <si>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</si>
  <si>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</si>
  <si>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</si>
  <si>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</si>
  <si>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</si>
  <si>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</si>
  <si>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</si>
  <si>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</si>
  <si>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</si>
  <si>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</si>
  <si>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</si>
  <si>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</si>
  <si>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</si>
  <si>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</si>
  <si>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</si>
  <si>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</si>
  <si>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</si>
  <si>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</si>
  <si>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</si>
  <si>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</si>
  <si>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</si>
  <si>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</si>
  <si>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</si>
  <si>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</si>
  <si>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</si>
  <si>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</si>
  <si>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</si>
  <si>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</si>
  <si>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</si>
  <si>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</si>
  <si>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</si>
  <si>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</si>
  <si>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</si>
  <si>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</si>
  <si>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</si>
  <si>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</si>
  <si>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</si>
  <si>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</si>
  <si>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</si>
  <si>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</si>
  <si>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</si>
  <si>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</si>
  <si>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</si>
  <si>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</si>
  <si>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</si>
  <si>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</si>
  <si>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</si>
  <si>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</si>
  <si>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</si>
  <si>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</si>
  <si>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</si>
  <si>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</si>
  <si>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</si>
  <si>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</si>
  <si>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</si>
  <si>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</si>
  <si>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</si>
  <si>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</si>
  <si>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</si>
  <si>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</si>
  <si>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</si>
  <si>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</si>
  <si>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</si>
  <si>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</si>
  <si>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</si>
  <si>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</si>
  <si>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</si>
  <si>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</si>
  <si>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</si>
  <si>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</si>
  <si>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</si>
  <si>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</si>
  <si>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</si>
  <si>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</si>
  <si>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</si>
  <si>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</si>
  <si>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</si>
  <si>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</si>
  <si>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</si>
  <si>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</si>
  <si>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</si>
  <si>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</si>
  <si>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</si>
  <si>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</si>
  <si>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</si>
  <si>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</si>
  <si>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</si>
  <si>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</si>
  <si>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</si>
  <si>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</si>
  <si>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</si>
  <si>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</si>
  <si>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</si>
  <si>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</si>
  <si>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</si>
  <si>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</si>
  <si>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</si>
  <si>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</si>
  <si>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</si>
  <si>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</si>
  <si>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</si>
  <si>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</si>
  <si>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</si>
  <si>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</si>
  <si>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</si>
  <si>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</si>
  <si>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</si>
  <si>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</si>
  <si>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</si>
  <si>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</si>
  <si>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</si>
  <si>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</si>
  <si>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</si>
  <si>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</si>
  <si>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</si>
  <si>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</si>
  <si>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</si>
  <si>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</si>
  <si>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</si>
  <si>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</si>
  <si>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</si>
  <si>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</si>
  <si>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</si>
  <si>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</si>
  <si>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</si>
  <si>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</si>
  <si>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</si>
  <si>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</si>
  <si>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</si>
  <si>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</si>
  <si>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</si>
  <si>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</si>
  <si>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</si>
  <si>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</si>
  <si>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</si>
  <si>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</si>
  <si>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</si>
  <si>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</si>
  <si>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</si>
  <si>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</si>
  <si>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</si>
  <si>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</si>
  <si>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</si>
  <si>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</si>
  <si>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</si>
  <si>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</si>
  <si>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</si>
  <si>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</si>
  <si>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</si>
  <si>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</si>
  <si>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</si>
  <si>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</si>
  <si>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</si>
  <si>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</si>
  <si>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</si>
  <si>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</si>
  <si>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</si>
  <si>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</si>
  <si>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</si>
  <si>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</si>
  <si>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</si>
  <si>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</si>
  <si>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</si>
  <si>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</si>
  <si>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</si>
  <si>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</si>
  <si>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</si>
  <si>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</si>
  <si>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</si>
  <si>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</si>
  <si>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</si>
  <si>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</si>
  <si>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</si>
  <si>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</si>
  <si>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</si>
  <si>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</si>
  <si>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</si>
  <si>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</si>
  <si>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</si>
  <si>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</si>
  <si>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</si>
  <si>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</si>
  <si>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</si>
  <si>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</si>
  <si>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</si>
  <si>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</si>
  <si>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</si>
  <si>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</si>
  <si>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</si>
  <si>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</si>
  <si>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</si>
  <si>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</si>
  <si>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</si>
  <si>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</si>
  <si>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</si>
  <si>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</si>
  <si>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</si>
  <si>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</si>
  <si>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</si>
  <si>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</si>
  <si>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</si>
  <si>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</si>
  <si>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</si>
  <si>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</si>
  <si>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</si>
  <si>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</si>
  <si>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</si>
  <si>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</si>
  <si>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</si>
  <si>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</si>
  <si>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</si>
  <si>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</si>
  <si>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</si>
  <si>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</si>
  <si>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</si>
  <si>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</si>
  <si>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</si>
  <si>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</si>
  <si>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</si>
  <si>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</si>
  <si>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</si>
  <si>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</si>
  <si>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</si>
  <si>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</si>
  <si>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</si>
  <si>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</si>
  <si>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</si>
  <si>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</si>
  <si>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</si>
  <si>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</si>
  <si>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</si>
  <si>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</si>
  <si>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</si>
  <si>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</si>
  <si>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</si>
  <si>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</si>
  <si>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</si>
  <si>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</si>
  <si>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</si>
  <si>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</si>
  <si>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</si>
  <si>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</si>
  <si>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</si>
  <si>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</si>
  <si>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</si>
  <si>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</si>
  <si>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</si>
  <si>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</si>
  <si>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</si>
  <si>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</si>
  <si>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</si>
  <si>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</si>
  <si>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</si>
  <si>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</si>
  <si>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</si>
  <si>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</si>
  <si>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</si>
  <si>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</si>
  <si>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</si>
  <si>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</si>
  <si>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</si>
  <si>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</si>
  <si>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</si>
  <si>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</si>
  <si>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</si>
  <si>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</si>
  <si>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</si>
  <si>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</si>
  <si>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</si>
  <si>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</si>
  <si>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</si>
  <si>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</si>
  <si>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</si>
  <si>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</si>
  <si>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</si>
  <si>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</si>
  <si>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</si>
  <si>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</si>
  <si>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</si>
  <si>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</si>
  <si>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</si>
  <si>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</si>
  <si>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</si>
  <si>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</si>
  <si>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</si>
  <si>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</si>
  <si>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</si>
  <si>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</si>
  <si>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</si>
  <si>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</si>
  <si>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</si>
  <si>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</si>
  <si>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</si>
  <si>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</si>
  <si>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</si>
  <si>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</si>
  <si>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</si>
  <si>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</si>
  <si>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</si>
  <si>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</si>
  <si>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</si>
  <si>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</si>
  <si>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</si>
  <si>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</si>
  <si>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</si>
  <si>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</si>
  <si>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</si>
  <si>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</si>
  <si>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</si>
  <si>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</si>
  <si>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</si>
  <si>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</si>
  <si>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</si>
  <si>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</si>
  <si>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</si>
  <si>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</si>
  <si>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</si>
  <si>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</si>
  <si>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</si>
  <si>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</si>
  <si>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</si>
  <si>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</si>
  <si>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</si>
  <si>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</si>
  <si>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</si>
  <si>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</si>
  <si>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</si>
  <si>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</si>
  <si>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</si>
  <si>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</si>
  <si>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</si>
  <si>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</si>
  <si>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</si>
  <si>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</si>
  <si>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</si>
  <si>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</si>
  <si>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</si>
  <si>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</si>
  <si>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</si>
  <si>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</si>
  <si>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</si>
  <si>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</si>
  <si>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</si>
  <si>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</si>
  <si>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</si>
  <si>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</si>
  <si>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</si>
  <si>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</si>
  <si>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</si>
  <si>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</si>
  <si>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</si>
  <si>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</si>
  <si>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</si>
  <si>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</si>
  <si>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</si>
  <si>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</si>
  <si>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</si>
  <si>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</si>
  <si>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</si>
  <si>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</si>
  <si>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</si>
  <si>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</si>
  <si>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</si>
  <si>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</si>
  <si>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</si>
  <si>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</si>
  <si>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</si>
  <si>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</si>
  <si>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</si>
  <si>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</si>
  <si>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</si>
  <si>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</si>
  <si>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</si>
  <si>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</si>
  <si>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</si>
  <si>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</si>
  <si>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</si>
  <si>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</si>
  <si>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</si>
  <si>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</si>
  <si>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</si>
  <si>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</si>
  <si>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</si>
  <si>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</si>
  <si>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</si>
  <si>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</si>
  <si>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</si>
  <si>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</si>
  <si>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</si>
  <si>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</si>
  <si>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</si>
  <si>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</si>
  <si>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</si>
  <si>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</si>
  <si>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</si>
  <si>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</si>
  <si>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</si>
  <si>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</si>
  <si>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</si>
  <si>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</si>
  <si>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</si>
  <si>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</si>
  <si>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</si>
  <si>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</si>
  <si>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</si>
  <si>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</si>
  <si>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</si>
  <si>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</si>
  <si>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</si>
  <si>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</si>
  <si>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</si>
  <si>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</si>
  <si>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</si>
  <si>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</si>
  <si>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</si>
  <si>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</si>
  <si>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</si>
  <si>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</si>
  <si>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</si>
  <si>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</si>
  <si>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</si>
  <si>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</si>
  <si>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</si>
  <si>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</si>
  <si>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</si>
  <si>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</si>
  <si>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</si>
  <si>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</si>
  <si>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</si>
  <si>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</si>
  <si>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</si>
  <si>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</si>
  <si>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</si>
  <si>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</si>
  <si>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</si>
  <si>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</si>
  <si>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</si>
  <si>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</si>
  <si>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</si>
  <si>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</si>
  <si>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</si>
  <si>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</si>
  <si>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</si>
  <si>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</si>
  <si>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</si>
  <si>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</si>
  <si>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</si>
  <si>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</si>
  <si>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</si>
  <si>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</si>
  <si>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</si>
  <si>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</si>
  <si>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</si>
  <si>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</si>
  <si>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</si>
  <si>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</si>
  <si>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</si>
  <si>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</si>
  <si>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</si>
  <si>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</si>
  <si>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</si>
  <si>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</si>
  <si>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</si>
  <si>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</si>
  <si>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</si>
  <si>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</si>
  <si>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</si>
  <si>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</si>
  <si>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</si>
  <si>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</si>
  <si>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</si>
  <si>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</si>
  <si>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</si>
  <si>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</si>
  <si>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</si>
  <si>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</si>
  <si>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</si>
  <si>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</si>
  <si>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</si>
  <si>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</si>
  <si>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</si>
  <si>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</si>
  <si>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</si>
  <si>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</si>
  <si>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</si>
  <si>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</si>
  <si>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</si>
  <si>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</si>
  <si>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</si>
  <si>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</si>
  <si>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</si>
  <si>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</si>
  <si>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</si>
  <si>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</si>
  <si>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</si>
  <si>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</si>
  <si>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</si>
  <si>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</si>
  <si>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</si>
  <si>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</si>
  <si>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</si>
  <si>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</si>
  <si>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</si>
  <si>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</si>
  <si>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</si>
  <si>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</si>
  <si>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</si>
  <si>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</si>
  <si>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</si>
  <si>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</si>
  <si>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</si>
  <si>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</si>
  <si>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</si>
  <si>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</si>
  <si>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</si>
  <si>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</si>
  <si>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</si>
  <si>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</si>
  <si>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</si>
  <si>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</si>
  <si>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</si>
  <si>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</si>
  <si>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</si>
  <si>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</si>
  <si>
    <t>산업 부문 주요 지표 및 에너지 수요 (2) - 기준 시나리오(REF)</t>
  </si>
  <si>
    <t>Key indicators and energy demand for industrial sector (2) - Reference scenario (REF)</t>
  </si>
  <si>
    <t>Energy demand by major industries</t>
  </si>
  <si>
    <t>Chemicals</t>
  </si>
  <si>
    <t>화학</t>
  </si>
  <si>
    <t>Renewable</t>
  </si>
  <si>
    <t>Non-metals</t>
  </si>
  <si>
    <t>Steel</t>
  </si>
  <si>
    <t>주) 연쇄가중법에 의해 추계된 실질 부가가치는 비가법적 특성에 의해 총량(또는 상위부문)과 그 구성항목의 합이 일치하지 않을 수 있음.</t>
  </si>
  <si>
    <t xml:space="preserve">     비제조업 부가가치는 농림어업, 광업, 건설업 부가가치의 합계</t>
  </si>
  <si>
    <t xml:space="preserve">   기초유분 생산량은 에틸렌, 부타디엔, 프로필렌, 벤젠, 톨루엔, 크실렌의 합계</t>
  </si>
  <si>
    <t>By Energy Flow(1)</t>
  </si>
  <si>
    <t>By Energy Flow(2)</t>
  </si>
  <si>
    <t>By Energy Flow(3)</t>
  </si>
  <si>
    <t>By Energy Flow(4)</t>
  </si>
  <si>
    <t>By Energy Flow(5)</t>
  </si>
  <si>
    <t>2023</t>
  </si>
  <si>
    <t>Domestic-c</t>
  </si>
  <si>
    <t>Imports-c</t>
  </si>
  <si>
    <t>Sub-Bituminous</t>
  </si>
  <si>
    <t>Gas/diesel oil</t>
  </si>
  <si>
    <t>Biogas</t>
  </si>
  <si>
    <t>Sub Total</t>
  </si>
  <si>
    <t>Electricity Output (GWh)</t>
  </si>
  <si>
    <t>Heat Output (Terajoules)</t>
  </si>
  <si>
    <t>○ Table ID</t>
  </si>
  <si>
    <t>DT_BAL_EXTEND_TOE</t>
  </si>
  <si>
    <t>btu per tj</t>
  </si>
  <si>
    <t>○ Table Name</t>
  </si>
  <si>
    <t>Extended energy balance(1,000 toe)</t>
  </si>
  <si>
    <t>btu per ktoe</t>
  </si>
  <si>
    <t>○ Search Period</t>
  </si>
  <si>
    <t xml:space="preserve">[Year] 2023~2023  </t>
  </si>
  <si>
    <t>TJ per KTOE</t>
  </si>
  <si>
    <t>Source: Korea Energy Economics Institute</t>
  </si>
  <si>
    <t>ktoe</t>
  </si>
  <si>
    <t>Total coal use in coke ovens, blast furnaces and other iron and steel</t>
  </si>
  <si>
    <t>○ Download Date</t>
  </si>
  <si>
    <t>2025.11.13 00:37</t>
  </si>
  <si>
    <t>○ Table URL</t>
  </si>
  <si>
    <t>https://kesis.keei.re.kr/statHtml/statHtml.do?orgId=339&amp;tblId=DT_BAL_EXTEND_TOE&amp;language=en&amp;conn_path=I3</t>
  </si>
  <si>
    <t>* The URL for a statistical table may change in case of the KOSIS revision.</t>
  </si>
  <si>
    <t>coking coal--&gt;coke oven coke--&gt;blast furnaces/iron and steel--&gt;coke oven gas/blast furnace gas--&gt;consumed in steelmaking</t>
  </si>
  <si>
    <t>Coke Calcs</t>
  </si>
  <si>
    <t>Inputs</t>
  </si>
  <si>
    <t>Carbon Content (t C/t)</t>
  </si>
  <si>
    <t>Energy Content</t>
  </si>
  <si>
    <t>Carbon Content (t C/TJ)</t>
  </si>
  <si>
    <t>Consumption</t>
  </si>
  <si>
    <t>Emissions</t>
  </si>
  <si>
    <t>coke</t>
  </si>
  <si>
    <t>other bituminous coal</t>
  </si>
  <si>
    <t>coking coal</t>
  </si>
  <si>
    <t>Blast furnace G</t>
  </si>
  <si>
    <t>Coke oven gas</t>
  </si>
  <si>
    <t>coal tar</t>
  </si>
  <si>
    <t>Other gases</t>
  </si>
  <si>
    <t>Total primary energy input (ktoe)</t>
  </si>
  <si>
    <t>Total adjusted energy consumption (ktoe)</t>
  </si>
  <si>
    <t>Total primary energy input (btu)</t>
  </si>
  <si>
    <t>&lt;BIFUBC 2023 value (coal)</t>
  </si>
  <si>
    <t>&lt;set this into 2023 and then scale this for production of the industry through 2050 - ask Nextgroup for this!</t>
  </si>
  <si>
    <t>Iron and Steel Calcs</t>
  </si>
  <si>
    <t>Total adjusted energy consumption (btu)</t>
  </si>
  <si>
    <t>new method for better start year emissions, we need to scale by growth in industry. Can oyu share?</t>
  </si>
  <si>
    <t>Fraction of fuel used for energy</t>
  </si>
  <si>
    <t>&lt;Fraction of fuel used for energy (coal)</t>
  </si>
  <si>
    <t>BPoIFUfE</t>
  </si>
  <si>
    <t>do we expect a shift in fuel demand makeup for how iron and steel is made in the BAU?</t>
  </si>
  <si>
    <t>Emissions factor</t>
  </si>
  <si>
    <t>update Coal in BIFUbC - leave the other ones alone</t>
  </si>
  <si>
    <t>Fraction used for feedstock, not for energy</t>
  </si>
  <si>
    <t>city gas</t>
  </si>
  <si>
    <t>other gases</t>
  </si>
  <si>
    <t>coke oven gas</t>
  </si>
  <si>
    <t>unit: M TOE</t>
  </si>
  <si>
    <t>coal growth rate:</t>
  </si>
  <si>
    <t>^remove CHP from iron and steel??</t>
  </si>
  <si>
    <t>Source: 
1. 2015–2024: Actual historical data from the Korea Iron &amp; Steel Association (KOSIS – Korea Steel Information Service)
2. 2025–2050: Estimated projections based on the Korea Net-Zero Steel Roadmap 2</t>
    <phoneticPr fontId="2" type="noConversion"/>
  </si>
  <si>
    <t>Production</t>
    <phoneticPr fontId="2" type="noConversion"/>
  </si>
  <si>
    <t>2024</t>
  </si>
  <si>
    <t>2022</t>
  </si>
  <si>
    <t>2021</t>
  </si>
  <si>
    <t>2020</t>
  </si>
  <si>
    <t>2018</t>
  </si>
  <si>
    <t>2017</t>
  </si>
  <si>
    <t>2016</t>
  </si>
  <si>
    <t>2015</t>
  </si>
  <si>
    <t>Unit: million tons</t>
    <phoneticPr fontId="2" type="noConversion"/>
  </si>
  <si>
    <t>Energy Demand Outlook Based on the Steel Base Scenario</t>
  </si>
  <si>
    <t>sum</t>
  </si>
  <si>
    <t>produced</t>
  </si>
  <si>
    <t>consumed</t>
  </si>
  <si>
    <t>Coke Ovens</t>
  </si>
  <si>
    <t>Input</t>
  </si>
  <si>
    <t>Output</t>
  </si>
  <si>
    <t>Coking Coal</t>
  </si>
  <si>
    <t>Coke</t>
  </si>
  <si>
    <t>Coal tar</t>
  </si>
  <si>
    <t>Total Primary Input</t>
  </si>
  <si>
    <t>Total Consumed for Energy</t>
  </si>
  <si>
    <t>Blast Furnaces</t>
  </si>
  <si>
    <t>Other Coal</t>
  </si>
  <si>
    <t>Own Use</t>
  </si>
  <si>
    <t>Other Gas</t>
  </si>
  <si>
    <t>Primary</t>
  </si>
  <si>
    <t>Secondary</t>
  </si>
  <si>
    <t>Total Primary Energy Use</t>
  </si>
  <si>
    <t>Total Consumed for Energy (TJ)</t>
  </si>
  <si>
    <t>Total Consumed for Energy (btu)</t>
  </si>
  <si>
    <t>g CO2/btu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</si>
</sst>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25">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
      <sz val="11"/>
      <color rgb="FF000000"/>
      <name val="Calibri"/>
      <family val="2"/>
      <charset val="129"/>
      <scheme val="minor"/>
    </font>
    <font>
      <b/>
      <sz val="11"/>
      <color rgb="FF000000"/>
      <name val="Calibri"/>
      <family val="2"/>
      <scheme val="minor"/>
    </font>
    <font>
      <b/>
      <sz val="10"/>
      <color rgb="FF000000"/>
      <name val="맑은 고딕"/>
      <family val="3"/>
      <charset val="129"/>
    </font>
    <font>
      <sz val="7"/>
      <color rgb="FF000000"/>
      <name val="맑은 고딕"/>
      <family val="3"/>
      <charset val="129"/>
    </font>
    <font>
      <b/>
      <sz val="7.5"/>
      <color rgb="FFFFFFFF"/>
      <name val="Calibri"/>
      <family val="2"/>
      <scheme val="minor"/>
    </font>
    <font>
      <b/>
      <sz val="8"/>
      <color rgb="FFFFFFFF"/>
      <name val="맑은 고딕"/>
      <family val="3"/>
      <charset val="129"/>
    </font>
    <font>
      <b/>
      <sz val="8"/>
      <color rgb="FFFFFFFF"/>
      <name val="Calibri"/>
      <family val="2"/>
      <scheme val="minor"/>
    </font>
    <font>
      <b/>
      <sz val="7"/>
      <color rgb="FF000000"/>
      <name val="맑은 고딕"/>
      <family val="3"/>
      <charset val="129"/>
    </font>
    <font>
      <b/>
      <sz val="7.5"/>
      <color rgb="FF000000"/>
      <name val="Calibri"/>
      <family val="2"/>
      <scheme val="minor"/>
    </font>
    <font>
      <sz val="8"/>
      <color rgb="FF000000"/>
      <name val="Calibri"/>
      <family val="3"/>
      <charset val="129"/>
      <scheme val="minor"/>
    </font>
    <font>
      <sz val="7.5"/>
      <color rgb="FF000000"/>
      <name val="Calibri"/>
      <family val="2"/>
      <scheme val="minor"/>
    </font>
    <font>
      <sz val="1"/>
      <color rgb="FF000000"/>
      <name val="맑은 고딕"/>
      <family val="3"/>
      <charset val="129"/>
    </font>
    <font>
      <sz val="1"/>
      <color rgb="FF000000"/>
      <name val="Calibri"/>
      <family val="2"/>
      <scheme val="minor"/>
    </font>
    <font>
      <sz val="6"/>
      <color rgb="FF000000"/>
      <name val="KoPub돋움체 Light"/>
      <family val="1"/>
      <charset val="129"/>
    </font>
    <font>
      <sz val="10"/>
      <color rgb="FF000000"/>
      <name val="Calibri"/>
      <family val="2"/>
      <charset val="129"/>
      <scheme val="minor"/>
    </font>
    <font>
      <sz val="10"/>
      <color theme="1"/>
      <name val="Calibri"/>
      <family val="2"/>
      <scheme val="minor"/>
    </font>
    <font>
      <sz val="11"/>
      <color indexed="8"/>
      <name val="Calibri"/>
      <family val="2"/>
      <scheme val="minor"/>
    </font>
    <font>
      <b/>
      <sz val="12"/>
      <color rgb="FF0A0A0A"/>
      <name val="Arial"/>
      <family val="2"/>
    </font>
    <font>
      <sz val="11"/>
      <color rgb="FF0A0A0A"/>
      <name val="Calibri"/>
      <family val="2"/>
      <scheme val="minor"/>
    </font>
    <font>
      <b/>
      <sz val="11"/>
      <color indexed="8"/>
      <name val="Calibri"/>
      <family val="2"/>
      <scheme val="minor"/>
    </font>
    <font>
      <sz val="12"/>
      <color indexed="8"/>
      <name val="Calibri"/>
      <family val="2"/>
      <scheme val="minor"/>
    </font>
    <font>
      <b/>
      <sz val="12"/>
      <name val="Calibri"/>
      <family val="3"/>
    </font>
    <font>
      <b/>
      <sz val="11"/>
      <name val="Calibri"/>
      <family val="2"/>
    </font>
  </fonts>
  <fills count="72">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16365C"/>
        <bgColor rgb="FF000000"/>
      </patternFill>
    </fill>
    <fill>
      <patternFill patternType="solid">
        <fgColor rgb="FFC5D9F1"/>
        <bgColor rgb="FF000000"/>
      </patternFill>
    </fill>
    <fill>
      <patternFill patternType="solid">
        <fgColor rgb="FFF8F9FA"/>
        <bgColor rgb="FF000000"/>
      </patternFill>
    </fill>
    <fill>
      <patternFill patternType="solid">
        <fgColor indexed="22"/>
      </patternFill>
    </fill>
  </fills>
  <borders count="5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
      <left/>
      <right/>
      <top/>
      <bottom style="thin">
        <color rgb="FFFFFFFF"/>
      </bottom>
      <diagonal/>
    </border>
    <border>
      <left/>
      <right/>
      <top/>
      <bottom style="thin">
        <color rgb="FF16365C"/>
      </bottom>
      <diagonal/>
    </border>
    <border>
      <left/>
      <right/>
      <top style="thin">
        <color rgb="FF16365C"/>
      </top>
      <bottom/>
      <diagonal/>
    </border>
    <border>
      <left/>
      <right/>
      <top style="medium">
        <color rgb="FF16365C"/>
      </top>
      <bottom/>
      <diagonal/>
    </border>
  </borders>
  <cellStyleXfs count="91">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xf numFmtId="0" fontId="118" fillId="0" borderId="0"/>
    <xf numFmtId="0" fontId="118" fillId="0" borderId="0">
      <alignment vertical="center"/>
    </xf>
  </cellStyleXfs>
  <cellXfs count="662">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102" fillId="67" borderId="0" xfId="0" applyFont="1" applyFill="1"/>
    <xf numFmtId="0" fontId="103" fillId="67" borderId="0" xfId="0" applyFont="1" applyFill="1"/>
    <xf numFmtId="0" fontId="106" fillId="68" borderId="0" xfId="0" applyFont="1" applyFill="1" applyAlignment="1">
      <alignment vertical="center" wrapText="1"/>
    </xf>
    <xf numFmtId="0" fontId="107" fillId="68" borderId="0" xfId="0" applyFont="1" applyFill="1" applyAlignment="1">
      <alignment horizontal="centerContinuous" vertical="center" wrapText="1"/>
    </xf>
    <xf numFmtId="0" fontId="108" fillId="68" borderId="0" xfId="0" applyFont="1" applyFill="1" applyAlignment="1">
      <alignment vertical="center" wrapText="1"/>
    </xf>
    <xf numFmtId="0" fontId="108" fillId="68" borderId="0" xfId="0" applyFont="1" applyFill="1" applyAlignment="1">
      <alignment horizontal="center" vertical="center" wrapText="1"/>
    </xf>
    <xf numFmtId="0" fontId="109" fillId="67" borderId="0" xfId="0" applyFont="1" applyFill="1" applyAlignment="1">
      <alignment vertical="center" wrapText="1"/>
    </xf>
    <xf numFmtId="0" fontId="110" fillId="69" borderId="0" xfId="0" applyFont="1" applyFill="1" applyAlignment="1">
      <alignment horizontal="right" vertical="center" wrapText="1"/>
    </xf>
    <xf numFmtId="0" fontId="110" fillId="67" borderId="0" xfId="0" applyFont="1" applyFill="1" applyAlignment="1">
      <alignment horizontal="right" vertical="center" wrapText="1"/>
    </xf>
    <xf numFmtId="0" fontId="111" fillId="67" borderId="0" xfId="0" applyFont="1" applyFill="1" applyAlignment="1">
      <alignment horizontal="right" vertical="center" wrapText="1"/>
    </xf>
    <xf numFmtId="0" fontId="105" fillId="67" borderId="0" xfId="0" applyFont="1" applyFill="1" applyAlignment="1">
      <alignment horizontal="left" vertical="center" wrapText="1" indent="1"/>
    </xf>
    <xf numFmtId="0" fontId="112" fillId="69" borderId="0" xfId="0" applyFont="1" applyFill="1" applyAlignment="1">
      <alignment horizontal="right" vertical="center" wrapText="1"/>
    </xf>
    <xf numFmtId="0" fontId="112" fillId="67" borderId="0" xfId="0" applyFont="1" applyFill="1" applyAlignment="1">
      <alignment horizontal="right" vertical="center" wrapText="1"/>
    </xf>
    <xf numFmtId="0" fontId="105" fillId="67" borderId="0" xfId="0" applyFont="1" applyFill="1" applyAlignment="1">
      <alignment horizontal="left" vertical="center" wrapText="1" indent="2"/>
    </xf>
    <xf numFmtId="0" fontId="105" fillId="67" borderId="52" xfId="0" applyFont="1" applyFill="1" applyBorder="1" applyAlignment="1">
      <alignment horizontal="left" vertical="center" wrapText="1" indent="2"/>
    </xf>
    <xf numFmtId="0" fontId="113" fillId="67" borderId="53" xfId="0" applyFont="1" applyFill="1" applyBorder="1" applyAlignment="1">
      <alignment vertical="center" wrapText="1"/>
    </xf>
    <xf numFmtId="0" fontId="114" fillId="69" borderId="53" xfId="0" applyFont="1" applyFill="1" applyBorder="1" applyAlignment="1">
      <alignment horizontal="right" vertical="center" wrapText="1"/>
    </xf>
    <xf numFmtId="0" fontId="114" fillId="67" borderId="53" xfId="0" applyFont="1" applyFill="1" applyBorder="1" applyAlignment="1">
      <alignment horizontal="right" vertical="center" wrapText="1"/>
    </xf>
    <xf numFmtId="0" fontId="112" fillId="69" borderId="52" xfId="0" applyFont="1" applyFill="1" applyBorder="1" applyAlignment="1">
      <alignment horizontal="right" vertical="center" wrapText="1"/>
    </xf>
    <xf numFmtId="0" fontId="102" fillId="67" borderId="0" xfId="0" applyFont="1" applyFill="1" applyAlignment="1">
      <alignment horizontal="right" indent="1"/>
    </xf>
    <xf numFmtId="0" fontId="116" fillId="67" borderId="0" xfId="0" applyFont="1" applyFill="1"/>
    <xf numFmtId="0" fontId="116" fillId="0" borderId="0" xfId="0" applyFont="1" applyAlignment="1">
      <alignment horizontal="left" vertical="center"/>
    </xf>
    <xf numFmtId="0" fontId="97" fillId="70" borderId="0" xfId="0" applyFont="1" applyFill="1" applyAlignment="1">
      <alignment horizontal="left" vertical="center"/>
    </xf>
    <xf numFmtId="0" fontId="117" fillId="0" borderId="0" xfId="0" applyFont="1"/>
    <xf numFmtId="0" fontId="118" fillId="45" borderId="34" xfId="89" applyFill="1" applyBorder="1"/>
    <xf numFmtId="0" fontId="118" fillId="0" borderId="0" xfId="89"/>
    <xf numFmtId="0" fontId="118" fillId="61" borderId="35" xfId="89" applyFill="1" applyBorder="1"/>
    <xf numFmtId="165" fontId="118" fillId="0" borderId="34" xfId="89" applyNumberFormat="1" applyBorder="1" applyAlignment="1">
      <alignment horizontal="right"/>
    </xf>
    <xf numFmtId="3" fontId="118" fillId="0" borderId="34" xfId="89" applyNumberFormat="1" applyBorder="1" applyAlignment="1">
      <alignment horizontal="right"/>
    </xf>
    <xf numFmtId="0" fontId="118" fillId="61" borderId="36" xfId="89" applyFill="1" applyBorder="1"/>
    <xf numFmtId="0" fontId="118" fillId="61" borderId="40" xfId="89" applyFill="1" applyBorder="1"/>
    <xf numFmtId="0" fontId="118" fillId="61" borderId="34" xfId="89" applyFill="1" applyBorder="1"/>
    <xf numFmtId="0" fontId="118" fillId="0" borderId="0" xfId="89" applyAlignment="1">
      <alignment horizontal="left"/>
    </xf>
    <xf numFmtId="0" fontId="118" fillId="0" borderId="0" xfId="89" applyAlignment="1">
      <alignment horizontal="right"/>
    </xf>
    <xf numFmtId="3" fontId="118" fillId="0" borderId="0" xfId="89" applyNumberFormat="1" applyAlignment="1">
      <alignment horizontal="right"/>
    </xf>
    <xf numFmtId="0" fontId="119" fillId="0" borderId="0" xfId="89" applyFont="1"/>
    <xf numFmtId="0" fontId="120" fillId="0" borderId="0" xfId="89" applyFont="1" applyAlignment="1">
      <alignment horizontal="right"/>
    </xf>
    <xf numFmtId="165" fontId="118" fillId="0" borderId="0" xfId="89" applyNumberFormat="1"/>
    <xf numFmtId="3" fontId="118" fillId="0" borderId="0" xfId="89" applyNumberFormat="1" applyAlignment="1">
      <alignment horizontal="left"/>
    </xf>
    <xf numFmtId="0" fontId="121" fillId="0" borderId="0" xfId="89" applyFont="1"/>
    <xf numFmtId="3" fontId="118" fillId="0" borderId="0" xfId="89" applyNumberFormat="1"/>
    <xf numFmtId="0" fontId="118" fillId="3" borderId="0" xfId="89" applyFill="1"/>
    <xf numFmtId="0" fontId="118" fillId="3" borderId="0" xfId="89" applyFill="1" applyAlignment="1">
      <alignment horizontal="right"/>
    </xf>
    <xf numFmtId="0" fontId="118" fillId="0" borderId="0" xfId="90">
      <alignment vertical="center"/>
    </xf>
    <xf numFmtId="0" fontId="118" fillId="0" borderId="0" xfId="90" applyAlignment="1">
      <alignment vertical="center" wrapText="1"/>
    </xf>
    <xf numFmtId="0" fontId="122" fillId="0" borderId="0" xfId="90" applyFont="1">
      <alignment vertical="center"/>
    </xf>
    <xf numFmtId="0" fontId="122" fillId="39" borderId="34" xfId="90" applyFont="1" applyFill="1" applyBorder="1">
      <alignment vertical="center"/>
    </xf>
    <xf numFmtId="0" fontId="122" fillId="0" borderId="34" xfId="90" applyFont="1" applyBorder="1" applyAlignment="1">
      <alignment horizontal="right" vertical="center"/>
    </xf>
    <xf numFmtId="0" fontId="123" fillId="0" borderId="34" xfId="90" applyFont="1" applyBorder="1" applyAlignment="1">
      <alignment horizontal="center" vertical="center"/>
    </xf>
    <xf numFmtId="0" fontId="124" fillId="71" borderId="34" xfId="90" applyFont="1" applyFill="1" applyBorder="1" applyAlignment="1">
      <alignment horizontal="center" vertical="center"/>
    </xf>
    <xf numFmtId="0" fontId="118" fillId="0" borderId="0" xfId="90" applyAlignment="1">
      <alignment horizontal="right"/>
    </xf>
    <xf numFmtId="0" fontId="15" fillId="0" borderId="0" xfId="89" applyFont="1"/>
    <xf numFmtId="1" fontId="118" fillId="0" borderId="0" xfId="89" applyNumberForma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104" fillId="67" borderId="0" xfId="0" applyFont="1" applyFill="1" applyAlignment="1">
      <alignment horizontal="center" wrapText="1"/>
    </xf>
    <xf numFmtId="0" fontId="105" fillId="67" borderId="0" xfId="0" applyFont="1" applyFill="1" applyAlignment="1">
      <alignment horizontal="right" wrapText="1"/>
    </xf>
    <xf numFmtId="0" fontId="106" fillId="68" borderId="51" xfId="0" applyFont="1" applyFill="1" applyBorder="1" applyAlignment="1">
      <alignment horizontal="center" vertical="center" wrapText="1"/>
    </xf>
    <xf numFmtId="0" fontId="116" fillId="67" borderId="0" xfId="0" applyFont="1" applyFill="1"/>
    <xf numFmtId="0" fontId="115" fillId="67" borderId="54" xfId="0" applyFont="1" applyFill="1" applyBorder="1" applyAlignment="1">
      <alignment horizontal="left" vertical="center" wrapText="1"/>
    </xf>
    <xf numFmtId="0" fontId="115" fillId="67" borderId="0" xfId="0" applyFont="1" applyFill="1" applyAlignment="1">
      <alignment horizontal="left" vertical="center" wrapText="1"/>
    </xf>
    <xf numFmtId="0" fontId="102" fillId="67" borderId="0" xfId="0" applyFont="1" applyFill="1"/>
    <xf numFmtId="0" fontId="118" fillId="45" borderId="34" xfId="89" applyFill="1" applyBorder="1"/>
    <xf numFmtId="0" fontId="118" fillId="60" borderId="34" xfId="89" applyFill="1" applyBorder="1" applyAlignment="1">
      <alignment vertical="center"/>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118" fillId="45" borderId="34" xfId="89" applyFill="1" applyBorder="1"/>
    <xf numFmtId="3" fontId="118" fillId="0" borderId="34" xfId="89" applyNumberFormat="1" applyBorder="1" applyAlignment="1">
      <alignment horizontal="right"/>
    </xf>
    <xf numFmtId="165" fontId="118" fillId="0" borderId="34" xfId="89" applyNumberFormat="1" applyBorder="1" applyAlignment="1">
      <alignment horizontal="right"/>
    </xf>
    <xf numFmtId="0" fontId="118" fillId="61" borderId="35" xfId="89" applyFill="1" applyBorder="1"/>
    <xf numFmtId="0" fontId="118" fillId="61" borderId="34" xfId="89" applyFill="1" applyBorder="1"/>
    <xf numFmtId="0" fontId="118" fillId="61" borderId="36" xfId="89" applyFill="1" applyBorder="1"/>
    <xf numFmtId="0" fontId="118" fillId="61" borderId="40" xfId="89" applyFill="1" applyBorder="1"/>
    <xf numFmtId="0" fontId="118" fillId="45" borderId="34" xfId="89" applyFill="1" applyBorder="1"/>
    <xf numFmtId="3" fontId="118" fillId="0" borderId="34" xfId="89" applyNumberFormat="1" applyBorder="1" applyAlignment="1">
      <alignment horizontal="right"/>
    </xf>
    <xf numFmtId="165" fontId="118" fillId="0" borderId="34" xfId="89" applyNumberFormat="1" applyBorder="1" applyAlignment="1">
      <alignment horizontal="right"/>
    </xf>
    <xf numFmtId="0" fontId="118" fillId="61" borderId="35" xfId="89" applyFill="1" applyBorder="1"/>
    <xf numFmtId="0" fontId="118" fillId="61" borderId="34" xfId="89" applyFill="1" applyBorder="1"/>
    <xf numFmtId="0" fontId="118" fillId="61" borderId="36" xfId="89" applyFill="1" applyBorder="1"/>
    <xf numFmtId="0" fontId="118" fillId="61" borderId="40" xfId="89" applyFill="1" applyBorder="1"/>
  </cellXfs>
  <cellStyles count="91">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rmal 7" xfId="89" xr:uid="{AC9862DA-540D-41A2-A7AA-6272176B4343}"/>
    <cellStyle name="Normal 8" xfId="90" xr:uid="{53F2D342-6508-416D-A17C-2F8FD88289D8}"/>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1234370998612247.5</c:v>
                </c:pt>
                <c:pt idx="1">
                  <c:v>1304029813010871</c:v>
                </c:pt>
                <c:pt idx="2">
                  <c:v>1212567961179598</c:v>
                </c:pt>
                <c:pt idx="3">
                  <c:v>1245318510605296.5</c:v>
                </c:pt>
                <c:pt idx="4">
                  <c:v>1244850013303137.3</c:v>
                </c:pt>
                <c:pt idx="5">
                  <c:v>1244850013303137.3</c:v>
                </c:pt>
                <c:pt idx="6">
                  <c:v>1244850013303137.3</c:v>
                </c:pt>
                <c:pt idx="7">
                  <c:v>1112219257479235.6</c:v>
                </c:pt>
                <c:pt idx="8">
                  <c:v>1017210573280627.8</c:v>
                </c:pt>
                <c:pt idx="9">
                  <c:v>992528159772780.5</c:v>
                </c:pt>
                <c:pt idx="10">
                  <c:v>1017190732096303</c:v>
                </c:pt>
                <c:pt idx="11">
                  <c:v>892266526780992.38</c:v>
                </c:pt>
                <c:pt idx="12">
                  <c:v>892426715026538.38</c:v>
                </c:pt>
                <c:pt idx="13">
                  <c:v>894108691604769.88</c:v>
                </c:pt>
                <c:pt idx="14">
                  <c:v>771302436212268.38</c:v>
                </c:pt>
                <c:pt idx="15">
                  <c:v>772984412790499.75</c:v>
                </c:pt>
                <c:pt idx="16">
                  <c:v>772984412790499.75</c:v>
                </c:pt>
                <c:pt idx="17">
                  <c:v>772984412790499.75</c:v>
                </c:pt>
                <c:pt idx="18">
                  <c:v>689153624792768.25</c:v>
                </c:pt>
                <c:pt idx="19">
                  <c:v>380633882923445.75</c:v>
                </c:pt>
                <c:pt idx="20">
                  <c:v>383437177220498.38</c:v>
                </c:pt>
                <c:pt idx="21">
                  <c:v>256626499660909.66</c:v>
                </c:pt>
                <c:pt idx="22">
                  <c:v>148328077317950.81</c:v>
                </c:pt>
                <c:pt idx="23">
                  <c:v>26803327889816.035</c:v>
                </c:pt>
                <c:pt idx="24">
                  <c:v>26803327889816.035</c:v>
                </c:pt>
                <c:pt idx="25">
                  <c:v>27924645608637.102</c:v>
                </c:pt>
                <c:pt idx="26">
                  <c:v>27924645608637.102</c:v>
                </c:pt>
                <c:pt idx="27">
                  <c:v>29606622186868.668</c:v>
                </c:pt>
                <c:pt idx="28">
                  <c:v>29606622186868.668</c:v>
                </c:pt>
                <c:pt idx="29">
                  <c:v>29606622186868.668</c:v>
                </c:pt>
                <c:pt idx="30">
                  <c:v>29606622186868.668</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1255708359126333.3</c:v>
                </c:pt>
                <c:pt idx="1">
                  <c:v>1326540792352838</c:v>
                </c:pt>
                <c:pt idx="2">
                  <c:v>1233328834642220.3</c:v>
                </c:pt>
                <c:pt idx="3">
                  <c:v>1265430904556417.8</c:v>
                </c:pt>
                <c:pt idx="4">
                  <c:v>1265508265138777.8</c:v>
                </c:pt>
                <c:pt idx="5">
                  <c:v>1265508265138777.8</c:v>
                </c:pt>
                <c:pt idx="6">
                  <c:v>1265508265138777.8</c:v>
                </c:pt>
                <c:pt idx="7">
                  <c:v>1131665109447174.3</c:v>
                </c:pt>
                <c:pt idx="8">
                  <c:v>1037841164820602.8</c:v>
                </c:pt>
                <c:pt idx="9">
                  <c:v>1013357500487353.6</c:v>
                </c:pt>
                <c:pt idx="10">
                  <c:v>1040133007690982.6</c:v>
                </c:pt>
                <c:pt idx="11">
                  <c:v>916290784106731.13</c:v>
                </c:pt>
                <c:pt idx="12">
                  <c:v>917505879428856</c:v>
                </c:pt>
                <c:pt idx="13">
                  <c:v>921484087449198</c:v>
                </c:pt>
                <c:pt idx="14">
                  <c:v>797555239586602</c:v>
                </c:pt>
                <c:pt idx="15">
                  <c:v>808790776297608.88</c:v>
                </c:pt>
                <c:pt idx="16">
                  <c:v>808790776297608.88</c:v>
                </c:pt>
                <c:pt idx="17">
                  <c:v>808790776297608.88</c:v>
                </c:pt>
                <c:pt idx="18">
                  <c:v>724927983753654.63</c:v>
                </c:pt>
                <c:pt idx="19">
                  <c:v>414403105784216.25</c:v>
                </c:pt>
                <c:pt idx="20">
                  <c:v>421033452484786.44</c:v>
                </c:pt>
                <c:pt idx="21">
                  <c:v>296315574277470.13</c:v>
                </c:pt>
                <c:pt idx="22">
                  <c:v>186453375764624.44</c:v>
                </c:pt>
                <c:pt idx="23">
                  <c:v>65156181231127.797</c:v>
                </c:pt>
                <c:pt idx="24">
                  <c:v>65156181231127.797</c:v>
                </c:pt>
                <c:pt idx="25">
                  <c:v>67808319911355.883</c:v>
                </c:pt>
                <c:pt idx="26">
                  <c:v>67808319911355.883</c:v>
                </c:pt>
                <c:pt idx="27">
                  <c:v>71786527931697.969</c:v>
                </c:pt>
                <c:pt idx="28">
                  <c:v>71786527931697.969</c:v>
                </c:pt>
                <c:pt idx="29">
                  <c:v>71786527931697.969</c:v>
                </c:pt>
                <c:pt idx="30">
                  <c:v>71786527931697.969</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abSelected="1"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1277</v>
      </c>
    </row>
    <row r="7" spans="1:4">
      <c r="B7" s="92" t="s">
        <v>4</v>
      </c>
    </row>
    <row r="8" spans="1:4">
      <c r="B8" s="2">
        <v>2023</v>
      </c>
    </row>
    <row r="9" spans="1:4">
      <c r="B9" t="s">
        <v>1277</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607" t="s">
        <v>109</v>
      </c>
      <c r="E84" s="249"/>
    </row>
    <row r="85" spans="2:6" ht="17.399999999999999">
      <c r="B85" s="247" t="s">
        <v>110</v>
      </c>
      <c r="C85" s="248" t="s">
        <v>106</v>
      </c>
      <c r="D85" s="608"/>
      <c r="E85" s="249"/>
    </row>
    <row r="86" spans="2:6" ht="17.399999999999999">
      <c r="B86" s="247" t="s">
        <v>111</v>
      </c>
      <c r="C86" s="248" t="s">
        <v>106</v>
      </c>
      <c r="D86" s="609"/>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1120</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615" t="s">
        <v>1130</v>
      </c>
      <c r="C1" s="615"/>
      <c r="D1" s="615"/>
      <c r="E1" s="615"/>
      <c r="F1" s="615"/>
      <c r="G1" s="615"/>
      <c r="H1" s="615"/>
      <c r="I1" s="615"/>
      <c r="J1" s="615"/>
      <c r="K1" s="615"/>
      <c r="L1" s="615"/>
      <c r="M1" s="615"/>
    </row>
    <row r="2" spans="1:13">
      <c r="B2" s="616" t="s">
        <v>161</v>
      </c>
      <c r="C2" s="616"/>
      <c r="D2" s="616"/>
      <c r="E2" s="616"/>
      <c r="F2" s="616"/>
      <c r="G2" s="616"/>
      <c r="H2" s="616"/>
      <c r="I2" s="616"/>
      <c r="J2" s="616"/>
      <c r="K2" s="616"/>
      <c r="L2" s="616"/>
      <c r="M2" s="616"/>
    </row>
    <row r="3" spans="1:13" ht="15" customHeight="1">
      <c r="B3" s="31"/>
      <c r="C3" s="32"/>
      <c r="D3" s="32"/>
      <c r="E3" s="32"/>
      <c r="F3" s="32"/>
      <c r="G3" s="32"/>
      <c r="H3" s="32"/>
      <c r="I3" s="612" t="s">
        <v>162</v>
      </c>
      <c r="J3" s="612"/>
      <c r="K3" s="33"/>
      <c r="L3" s="612" t="s">
        <v>163</v>
      </c>
      <c r="M3" s="612"/>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517</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1083</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1123</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386</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425</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1124</v>
      </c>
      <c r="B10" s="42" t="s">
        <v>171</v>
      </c>
      <c r="C10" s="83">
        <v>0</v>
      </c>
      <c r="D10" s="83">
        <v>0</v>
      </c>
      <c r="E10" s="45">
        <v>0</v>
      </c>
      <c r="F10" s="45">
        <v>0</v>
      </c>
      <c r="G10" s="45">
        <v>0</v>
      </c>
      <c r="H10" s="45">
        <v>0</v>
      </c>
      <c r="I10" s="45">
        <v>0</v>
      </c>
      <c r="J10" s="45">
        <v>0</v>
      </c>
      <c r="K10" s="46"/>
      <c r="L10" s="47" t="s">
        <v>172</v>
      </c>
      <c r="M10" s="47" t="s">
        <v>172</v>
      </c>
    </row>
    <row r="11" spans="1:13" ht="13.5" customHeight="1">
      <c r="A11" s="515" t="s">
        <v>1125</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1126</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1083</v>
      </c>
      <c r="B14" s="42" t="s">
        <v>167</v>
      </c>
      <c r="C14" s="83">
        <v>0</v>
      </c>
      <c r="D14" s="83">
        <v>0</v>
      </c>
      <c r="E14" s="45">
        <v>0</v>
      </c>
      <c r="F14" s="45">
        <v>0</v>
      </c>
      <c r="G14" s="45">
        <v>0</v>
      </c>
      <c r="H14" s="45">
        <v>0</v>
      </c>
      <c r="I14" s="45">
        <v>0</v>
      </c>
      <c r="J14" s="45">
        <v>0</v>
      </c>
      <c r="K14" s="46"/>
      <c r="L14" s="47" t="s">
        <v>172</v>
      </c>
      <c r="M14" s="47" t="s">
        <v>172</v>
      </c>
    </row>
    <row r="15" spans="1:13" ht="13.5" customHeight="1">
      <c r="A15" s="515" t="s">
        <v>1123</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386</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425</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1124</v>
      </c>
      <c r="B18" s="42" t="s">
        <v>171</v>
      </c>
      <c r="C18" s="83">
        <v>0</v>
      </c>
      <c r="D18" s="83">
        <v>0</v>
      </c>
      <c r="E18" s="45">
        <v>0</v>
      </c>
      <c r="F18" s="45">
        <v>0</v>
      </c>
      <c r="G18" s="45">
        <v>0</v>
      </c>
      <c r="H18" s="45">
        <v>0</v>
      </c>
      <c r="I18" s="45">
        <v>0</v>
      </c>
      <c r="J18" s="45">
        <v>0</v>
      </c>
      <c r="K18" s="46"/>
      <c r="L18" s="47" t="s">
        <v>172</v>
      </c>
      <c r="M18" s="47" t="s">
        <v>172</v>
      </c>
    </row>
    <row r="19" spans="1:13" ht="13.5" customHeight="1">
      <c r="A19" s="515" t="s">
        <v>1125</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1127</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1083</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1123</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386</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425</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1124</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1125</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1128</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1083</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1123</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386</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425</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1124</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1125</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610" t="s">
        <v>1129</v>
      </c>
      <c r="C37" s="611"/>
      <c r="D37" s="611"/>
      <c r="E37" s="611"/>
      <c r="F37" s="611"/>
      <c r="G37" s="611"/>
      <c r="H37" s="611"/>
      <c r="I37" s="611"/>
      <c r="J37" s="611"/>
      <c r="K37" s="611"/>
      <c r="L37" s="259"/>
      <c r="M37" s="259"/>
    </row>
    <row r="38" spans="1:13" ht="17.100000000000001" customHeight="1">
      <c r="B38" s="617" t="s">
        <v>161</v>
      </c>
      <c r="C38" s="617"/>
      <c r="D38" s="617"/>
      <c r="E38" s="617"/>
      <c r="F38" s="617"/>
      <c r="G38" s="617"/>
      <c r="H38" s="617"/>
      <c r="I38" s="617"/>
      <c r="J38" s="617"/>
      <c r="K38" s="617"/>
      <c r="L38" s="259"/>
      <c r="M38" s="259"/>
    </row>
    <row r="39" spans="1:13">
      <c r="B39" s="31"/>
      <c r="C39" s="32"/>
      <c r="D39" s="32"/>
      <c r="E39" s="32"/>
      <c r="F39" s="32"/>
      <c r="G39" s="32"/>
      <c r="H39" s="612" t="s">
        <v>162</v>
      </c>
      <c r="I39" s="612"/>
      <c r="J39" s="612" t="s">
        <v>163</v>
      </c>
      <c r="K39" s="612"/>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517</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1083</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1123</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386</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425</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1124</v>
      </c>
      <c r="B46" s="42" t="s">
        <v>171</v>
      </c>
      <c r="C46" s="83">
        <v>0</v>
      </c>
      <c r="D46" s="83">
        <v>0</v>
      </c>
      <c r="E46" s="45">
        <v>0</v>
      </c>
      <c r="F46" s="45">
        <v>0</v>
      </c>
      <c r="G46" s="45">
        <v>0</v>
      </c>
      <c r="H46" s="45">
        <v>0</v>
      </c>
      <c r="I46" s="45">
        <v>0</v>
      </c>
      <c r="J46" s="47" t="s">
        <v>172</v>
      </c>
      <c r="K46" s="47" t="s">
        <v>172</v>
      </c>
      <c r="L46" s="259"/>
      <c r="M46" s="259"/>
    </row>
    <row r="47" spans="1:13">
      <c r="A47" s="515" t="s">
        <v>1125</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1126</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1083</v>
      </c>
      <c r="B50" s="42" t="s">
        <v>167</v>
      </c>
      <c r="C50" s="83">
        <v>0</v>
      </c>
      <c r="D50" s="83">
        <v>0</v>
      </c>
      <c r="E50" s="45">
        <v>0</v>
      </c>
      <c r="F50" s="45">
        <v>0</v>
      </c>
      <c r="G50" s="45">
        <v>0</v>
      </c>
      <c r="H50" s="45">
        <v>0</v>
      </c>
      <c r="I50" s="45">
        <v>0</v>
      </c>
      <c r="J50" s="47" t="s">
        <v>172</v>
      </c>
      <c r="K50" s="47" t="s">
        <v>172</v>
      </c>
      <c r="L50" s="259"/>
      <c r="M50" s="259"/>
    </row>
    <row r="51" spans="1:13">
      <c r="A51" s="515" t="s">
        <v>1123</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386</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425</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1124</v>
      </c>
      <c r="B54" s="42" t="s">
        <v>171</v>
      </c>
      <c r="C54" s="83">
        <v>0</v>
      </c>
      <c r="D54" s="83">
        <v>0</v>
      </c>
      <c r="E54" s="45">
        <v>0</v>
      </c>
      <c r="F54" s="45">
        <v>0</v>
      </c>
      <c r="G54" s="45">
        <v>0</v>
      </c>
      <c r="H54" s="45">
        <v>0</v>
      </c>
      <c r="I54" s="45">
        <v>0</v>
      </c>
      <c r="J54" s="47" t="s">
        <v>172</v>
      </c>
      <c r="K54" s="47" t="s">
        <v>172</v>
      </c>
      <c r="L54" s="259"/>
      <c r="M54" s="259"/>
    </row>
    <row r="55" spans="1:13">
      <c r="A55" s="515" t="s">
        <v>1125</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1127</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1083</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1123</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386</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425</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1124</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1125</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1128</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1083</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1123</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386</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425</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1124</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1125</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613" t="s">
        <v>179</v>
      </c>
      <c r="C72" s="614"/>
      <c r="D72" s="614"/>
      <c r="E72" s="614"/>
      <c r="F72" s="614"/>
      <c r="G72" s="614"/>
      <c r="H72" s="614"/>
      <c r="I72" s="614"/>
      <c r="J72" s="614"/>
      <c r="K72" s="614"/>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9075-CD86-43F5-A30F-47732354F945}">
  <dimension ref="A1:K111"/>
  <sheetViews>
    <sheetView topLeftCell="A6" workbookViewId="0">
      <selection activeCell="M5" sqref="M5"/>
    </sheetView>
  </sheetViews>
  <sheetFormatPr defaultRowHeight="14.4"/>
  <cols>
    <col min="1" max="1" width="16.21875" style="577" customWidth="1"/>
  </cols>
  <sheetData>
    <row r="1" spans="1:11">
      <c r="A1" s="574"/>
      <c r="B1" s="555"/>
      <c r="C1" s="624"/>
      <c r="D1" s="624"/>
      <c r="E1" s="624"/>
      <c r="F1" s="624"/>
      <c r="G1" s="624"/>
      <c r="H1" s="624"/>
      <c r="I1" s="624"/>
      <c r="J1" s="624"/>
      <c r="K1" s="554"/>
    </row>
    <row r="2" spans="1:11" ht="21">
      <c r="A2" s="574"/>
      <c r="B2" s="518" t="s">
        <v>1279</v>
      </c>
      <c r="C2" s="554"/>
      <c r="D2" s="554"/>
      <c r="E2" s="554"/>
      <c r="F2" s="554"/>
      <c r="G2" s="554"/>
      <c r="H2" s="554"/>
      <c r="I2" s="554"/>
      <c r="J2" s="554"/>
      <c r="K2" s="554"/>
    </row>
    <row r="3" spans="1:11" ht="15.6" customHeight="1">
      <c r="A3" s="574"/>
      <c r="B3" s="618" t="s">
        <v>1278</v>
      </c>
      <c r="C3" s="618"/>
      <c r="D3" s="618"/>
      <c r="E3" s="618"/>
      <c r="F3" s="618"/>
      <c r="G3" s="618"/>
      <c r="H3" s="618"/>
      <c r="I3" s="618"/>
      <c r="J3" s="618"/>
      <c r="K3" s="618"/>
    </row>
    <row r="4" spans="1:11">
      <c r="A4" s="574"/>
      <c r="B4" s="619"/>
      <c r="C4" s="619"/>
      <c r="D4" s="619"/>
      <c r="E4" s="619"/>
      <c r="F4" s="619"/>
      <c r="G4" s="619"/>
      <c r="H4" s="619"/>
      <c r="I4" s="619"/>
      <c r="J4" s="619"/>
      <c r="K4" s="619"/>
    </row>
    <row r="5" spans="1:11">
      <c r="A5" s="574"/>
      <c r="B5" s="556"/>
      <c r="C5" s="557"/>
      <c r="D5" s="557"/>
      <c r="E5" s="557"/>
      <c r="F5" s="557"/>
      <c r="G5" s="557"/>
      <c r="H5" s="620" t="s">
        <v>162</v>
      </c>
      <c r="I5" s="620"/>
      <c r="J5" s="620" t="s">
        <v>163</v>
      </c>
      <c r="K5" s="620"/>
    </row>
    <row r="6" spans="1:11">
      <c r="A6" s="574"/>
      <c r="B6" s="556"/>
      <c r="C6" s="558">
        <v>2000</v>
      </c>
      <c r="D6" s="558">
        <v>2022</v>
      </c>
      <c r="E6" s="558">
        <v>2030</v>
      </c>
      <c r="F6" s="558">
        <v>2040</v>
      </c>
      <c r="G6" s="558">
        <v>2050</v>
      </c>
      <c r="H6" s="559">
        <v>2022</v>
      </c>
      <c r="I6" s="559">
        <v>2050</v>
      </c>
      <c r="J6" s="559" t="s">
        <v>177</v>
      </c>
      <c r="K6" s="559" t="s">
        <v>178</v>
      </c>
    </row>
    <row r="7" spans="1:11" ht="19.2">
      <c r="A7" s="529" t="s">
        <v>1280</v>
      </c>
      <c r="B7" s="560" t="s">
        <v>183</v>
      </c>
      <c r="C7" s="561"/>
      <c r="D7" s="561"/>
      <c r="E7" s="562"/>
      <c r="F7" s="562"/>
      <c r="G7" s="562"/>
      <c r="H7" s="563"/>
      <c r="I7" s="563"/>
      <c r="J7" s="563"/>
      <c r="K7" s="563"/>
    </row>
    <row r="8" spans="1:11">
      <c r="A8" s="529" t="s">
        <v>1281</v>
      </c>
      <c r="B8" s="564" t="s">
        <v>1282</v>
      </c>
      <c r="C8" s="565">
        <v>33</v>
      </c>
      <c r="D8" s="565">
        <v>66</v>
      </c>
      <c r="E8" s="566">
        <v>73</v>
      </c>
      <c r="F8" s="566">
        <v>79</v>
      </c>
      <c r="G8" s="566">
        <v>81</v>
      </c>
      <c r="H8" s="566">
        <v>100</v>
      </c>
      <c r="I8" s="566">
        <v>100</v>
      </c>
      <c r="J8" s="566">
        <v>3.2</v>
      </c>
      <c r="K8" s="566">
        <v>0.8</v>
      </c>
    </row>
    <row r="9" spans="1:11">
      <c r="A9" s="529" t="s">
        <v>1083</v>
      </c>
      <c r="B9" s="567" t="s">
        <v>167</v>
      </c>
      <c r="C9" s="565">
        <v>1</v>
      </c>
      <c r="D9" s="565">
        <v>3</v>
      </c>
      <c r="E9" s="566">
        <v>3</v>
      </c>
      <c r="F9" s="566">
        <v>3</v>
      </c>
      <c r="G9" s="566">
        <v>3</v>
      </c>
      <c r="H9" s="566">
        <v>4</v>
      </c>
      <c r="I9" s="566">
        <v>4</v>
      </c>
      <c r="J9" s="566">
        <v>2.9</v>
      </c>
      <c r="K9" s="566">
        <v>0.3</v>
      </c>
    </row>
    <row r="10" spans="1:11">
      <c r="A10" s="529" t="s">
        <v>1271</v>
      </c>
      <c r="B10" s="567" t="s">
        <v>168</v>
      </c>
      <c r="C10" s="565">
        <v>30</v>
      </c>
      <c r="D10" s="565">
        <v>55</v>
      </c>
      <c r="E10" s="566">
        <v>60</v>
      </c>
      <c r="F10" s="566">
        <v>63</v>
      </c>
      <c r="G10" s="566">
        <v>64</v>
      </c>
      <c r="H10" s="566">
        <v>83</v>
      </c>
      <c r="I10" s="566">
        <v>78</v>
      </c>
      <c r="J10" s="566">
        <v>2.9</v>
      </c>
      <c r="K10" s="566">
        <v>0.5</v>
      </c>
    </row>
    <row r="11" spans="1:11">
      <c r="A11" s="529" t="s">
        <v>1272</v>
      </c>
      <c r="B11" s="567" t="s">
        <v>193</v>
      </c>
      <c r="C11" s="565">
        <v>0</v>
      </c>
      <c r="D11" s="565">
        <v>2</v>
      </c>
      <c r="E11" s="566">
        <v>3</v>
      </c>
      <c r="F11" s="566">
        <v>4</v>
      </c>
      <c r="G11" s="566">
        <v>4</v>
      </c>
      <c r="H11" s="566">
        <v>3</v>
      </c>
      <c r="I11" s="566">
        <v>6</v>
      </c>
      <c r="J11" s="566">
        <v>9.3000000000000007</v>
      </c>
      <c r="K11" s="566">
        <v>2.5</v>
      </c>
    </row>
    <row r="12" spans="1:11">
      <c r="A12" s="529" t="s">
        <v>425</v>
      </c>
      <c r="B12" s="567" t="s">
        <v>170</v>
      </c>
      <c r="C12" s="565">
        <v>2</v>
      </c>
      <c r="D12" s="565">
        <v>5</v>
      </c>
      <c r="E12" s="566">
        <v>6</v>
      </c>
      <c r="F12" s="566">
        <v>7</v>
      </c>
      <c r="G12" s="566">
        <v>8</v>
      </c>
      <c r="H12" s="566">
        <v>7</v>
      </c>
      <c r="I12" s="566">
        <v>10</v>
      </c>
      <c r="J12" s="566">
        <v>3.9</v>
      </c>
      <c r="K12" s="566">
        <v>2</v>
      </c>
    </row>
    <row r="13" spans="1:11">
      <c r="A13" s="529" t="s">
        <v>1283</v>
      </c>
      <c r="B13" s="568" t="s">
        <v>194</v>
      </c>
      <c r="C13" s="565" t="s">
        <v>172</v>
      </c>
      <c r="D13" s="565">
        <v>1</v>
      </c>
      <c r="E13" s="566">
        <v>2</v>
      </c>
      <c r="F13" s="566">
        <v>2</v>
      </c>
      <c r="G13" s="566">
        <v>2</v>
      </c>
      <c r="H13" s="566">
        <v>2</v>
      </c>
      <c r="I13" s="566">
        <v>3</v>
      </c>
      <c r="J13" s="566" t="s">
        <v>172</v>
      </c>
      <c r="K13" s="566">
        <v>1.7</v>
      </c>
    </row>
    <row r="14" spans="1:11">
      <c r="A14" s="575"/>
      <c r="B14" s="569"/>
      <c r="C14" s="570"/>
      <c r="D14" s="570"/>
      <c r="E14" s="571"/>
      <c r="F14" s="571"/>
      <c r="G14" s="571"/>
      <c r="H14" s="571"/>
      <c r="I14" s="571"/>
      <c r="J14" s="571"/>
      <c r="K14" s="571"/>
    </row>
    <row r="15" spans="1:11">
      <c r="A15" s="529" t="s">
        <v>1284</v>
      </c>
      <c r="B15" s="564" t="s">
        <v>267</v>
      </c>
      <c r="C15" s="565">
        <v>6</v>
      </c>
      <c r="D15" s="565">
        <v>5</v>
      </c>
      <c r="E15" s="566">
        <v>5</v>
      </c>
      <c r="F15" s="566">
        <v>5</v>
      </c>
      <c r="G15" s="566">
        <v>5</v>
      </c>
      <c r="H15" s="566">
        <v>100</v>
      </c>
      <c r="I15" s="566">
        <v>100</v>
      </c>
      <c r="J15" s="566">
        <v>-0.6</v>
      </c>
      <c r="K15" s="566">
        <v>-0.1</v>
      </c>
    </row>
    <row r="16" spans="1:11">
      <c r="A16" s="529" t="s">
        <v>1083</v>
      </c>
      <c r="B16" s="567" t="s">
        <v>167</v>
      </c>
      <c r="C16" s="565">
        <v>4</v>
      </c>
      <c r="D16" s="565">
        <v>2</v>
      </c>
      <c r="E16" s="566">
        <v>2</v>
      </c>
      <c r="F16" s="566">
        <v>2</v>
      </c>
      <c r="G16" s="566">
        <v>1</v>
      </c>
      <c r="H16" s="566">
        <v>43</v>
      </c>
      <c r="I16" s="566">
        <v>28</v>
      </c>
      <c r="J16" s="566">
        <v>-2.2000000000000002</v>
      </c>
      <c r="K16" s="566">
        <v>-1.6</v>
      </c>
    </row>
    <row r="17" spans="1:11">
      <c r="A17" s="529" t="s">
        <v>1271</v>
      </c>
      <c r="B17" s="567" t="s">
        <v>168</v>
      </c>
      <c r="C17" s="565">
        <v>1</v>
      </c>
      <c r="D17" s="565">
        <v>0</v>
      </c>
      <c r="E17" s="566">
        <v>1</v>
      </c>
      <c r="F17" s="566">
        <v>1</v>
      </c>
      <c r="G17" s="566">
        <v>1</v>
      </c>
      <c r="H17" s="566">
        <v>9</v>
      </c>
      <c r="I17" s="566">
        <v>11</v>
      </c>
      <c r="J17" s="566">
        <v>-3.9</v>
      </c>
      <c r="K17" s="566">
        <v>0.2</v>
      </c>
    </row>
    <row r="18" spans="1:11">
      <c r="A18" s="529" t="s">
        <v>1272</v>
      </c>
      <c r="B18" s="567" t="s">
        <v>193</v>
      </c>
      <c r="C18" s="565">
        <v>0</v>
      </c>
      <c r="D18" s="565">
        <v>1</v>
      </c>
      <c r="E18" s="566">
        <v>1</v>
      </c>
      <c r="F18" s="566">
        <v>1</v>
      </c>
      <c r="G18" s="566">
        <v>1</v>
      </c>
      <c r="H18" s="566">
        <v>11</v>
      </c>
      <c r="I18" s="566">
        <v>18</v>
      </c>
      <c r="J18" s="566">
        <v>3.5</v>
      </c>
      <c r="K18" s="566">
        <v>1.8</v>
      </c>
    </row>
    <row r="19" spans="1:11">
      <c r="A19" s="529" t="s">
        <v>425</v>
      </c>
      <c r="B19" s="567" t="s">
        <v>170</v>
      </c>
      <c r="C19" s="565">
        <v>1</v>
      </c>
      <c r="D19" s="565">
        <v>1</v>
      </c>
      <c r="E19" s="566">
        <v>1</v>
      </c>
      <c r="F19" s="566">
        <v>1</v>
      </c>
      <c r="G19" s="566">
        <v>1</v>
      </c>
      <c r="H19" s="566">
        <v>20</v>
      </c>
      <c r="I19" s="566">
        <v>28</v>
      </c>
      <c r="J19" s="566">
        <v>1.3</v>
      </c>
      <c r="K19" s="566">
        <v>1.1000000000000001</v>
      </c>
    </row>
    <row r="20" spans="1:11">
      <c r="A20" s="529" t="s">
        <v>1283</v>
      </c>
      <c r="B20" s="568" t="s">
        <v>194</v>
      </c>
      <c r="C20" s="565" t="s">
        <v>172</v>
      </c>
      <c r="D20" s="565">
        <v>1</v>
      </c>
      <c r="E20" s="566">
        <v>1</v>
      </c>
      <c r="F20" s="566">
        <v>1</v>
      </c>
      <c r="G20" s="566">
        <v>1</v>
      </c>
      <c r="H20" s="566">
        <v>17</v>
      </c>
      <c r="I20" s="566">
        <v>15</v>
      </c>
      <c r="J20" s="566" t="s">
        <v>172</v>
      </c>
      <c r="K20" s="566">
        <v>-0.6</v>
      </c>
    </row>
    <row r="21" spans="1:11">
      <c r="A21" s="575"/>
      <c r="B21" s="569"/>
      <c r="C21" s="570"/>
      <c r="D21" s="570"/>
      <c r="E21" s="571"/>
      <c r="F21" s="571"/>
      <c r="G21" s="571"/>
      <c r="H21" s="571"/>
      <c r="I21" s="571"/>
      <c r="J21" s="571"/>
      <c r="K21" s="571"/>
    </row>
    <row r="22" spans="1:11">
      <c r="A22" s="529" t="s">
        <v>1285</v>
      </c>
      <c r="B22" s="564" t="s">
        <v>212</v>
      </c>
      <c r="C22" s="565">
        <v>17</v>
      </c>
      <c r="D22" s="565">
        <v>26</v>
      </c>
      <c r="E22" s="566">
        <v>29</v>
      </c>
      <c r="F22" s="566">
        <v>28</v>
      </c>
      <c r="G22" s="566">
        <v>26</v>
      </c>
      <c r="H22" s="566">
        <v>100</v>
      </c>
      <c r="I22" s="566">
        <v>100</v>
      </c>
      <c r="J22" s="566">
        <v>1.9</v>
      </c>
      <c r="K22" s="566">
        <v>0</v>
      </c>
    </row>
    <row r="23" spans="1:11">
      <c r="A23" s="529" t="s">
        <v>1083</v>
      </c>
      <c r="B23" s="567" t="s">
        <v>167</v>
      </c>
      <c r="C23" s="565">
        <v>14</v>
      </c>
      <c r="D23" s="565">
        <v>22</v>
      </c>
      <c r="E23" s="566">
        <v>24</v>
      </c>
      <c r="F23" s="566">
        <v>22</v>
      </c>
      <c r="G23" s="566">
        <v>20</v>
      </c>
      <c r="H23" s="566">
        <v>84</v>
      </c>
      <c r="I23" s="566">
        <v>78</v>
      </c>
      <c r="J23" s="566">
        <v>2.2000000000000002</v>
      </c>
      <c r="K23" s="566">
        <v>-0.3</v>
      </c>
    </row>
    <row r="24" spans="1:11">
      <c r="A24" s="529" t="s">
        <v>1271</v>
      </c>
      <c r="B24" s="567" t="s">
        <v>168</v>
      </c>
      <c r="C24" s="565">
        <v>1</v>
      </c>
      <c r="D24" s="565">
        <v>0</v>
      </c>
      <c r="E24" s="566">
        <v>0</v>
      </c>
      <c r="F24" s="566">
        <v>0</v>
      </c>
      <c r="G24" s="566">
        <v>0</v>
      </c>
      <c r="H24" s="566">
        <v>0</v>
      </c>
      <c r="I24" s="566">
        <v>0</v>
      </c>
      <c r="J24" s="566">
        <v>-12</v>
      </c>
      <c r="K24" s="566">
        <v>-0.2</v>
      </c>
    </row>
    <row r="25" spans="1:11">
      <c r="A25" s="529" t="s">
        <v>1272</v>
      </c>
      <c r="B25" s="567" t="s">
        <v>193</v>
      </c>
      <c r="C25" s="565">
        <v>1</v>
      </c>
      <c r="D25" s="565">
        <v>2</v>
      </c>
      <c r="E25" s="566">
        <v>2</v>
      </c>
      <c r="F25" s="566">
        <v>3</v>
      </c>
      <c r="G25" s="566">
        <v>3</v>
      </c>
      <c r="H25" s="566">
        <v>7</v>
      </c>
      <c r="I25" s="566">
        <v>13</v>
      </c>
      <c r="J25" s="566">
        <v>3.5</v>
      </c>
      <c r="K25" s="566">
        <v>2.2999999999999998</v>
      </c>
    </row>
    <row r="26" spans="1:11">
      <c r="A26" s="529" t="s">
        <v>425</v>
      </c>
      <c r="B26" s="567" t="s">
        <v>170</v>
      </c>
      <c r="C26" s="565">
        <v>2</v>
      </c>
      <c r="D26" s="565">
        <v>2</v>
      </c>
      <c r="E26" s="566">
        <v>3</v>
      </c>
      <c r="F26" s="566">
        <v>3</v>
      </c>
      <c r="G26" s="566">
        <v>2</v>
      </c>
      <c r="H26" s="566">
        <v>9</v>
      </c>
      <c r="I26" s="566">
        <v>9</v>
      </c>
      <c r="J26" s="566">
        <v>1.2</v>
      </c>
      <c r="K26" s="566">
        <v>0.1</v>
      </c>
    </row>
    <row r="27" spans="1:11">
      <c r="A27" s="529" t="s">
        <v>1283</v>
      </c>
      <c r="B27" s="568" t="s">
        <v>194</v>
      </c>
      <c r="C27" s="572" t="s">
        <v>172</v>
      </c>
      <c r="D27" s="572">
        <v>0</v>
      </c>
      <c r="E27" s="566">
        <v>0</v>
      </c>
      <c r="F27" s="566">
        <v>0</v>
      </c>
      <c r="G27" s="566">
        <v>0</v>
      </c>
      <c r="H27" s="566">
        <v>0</v>
      </c>
      <c r="I27" s="566">
        <v>0</v>
      </c>
      <c r="J27" s="566" t="s">
        <v>172</v>
      </c>
      <c r="K27" s="566">
        <v>0.5</v>
      </c>
    </row>
    <row r="28" spans="1:11">
      <c r="A28" s="575"/>
      <c r="B28" s="569"/>
      <c r="C28" s="570"/>
      <c r="D28" s="570"/>
      <c r="E28" s="571"/>
      <c r="F28" s="571"/>
      <c r="G28" s="571"/>
      <c r="H28" s="571"/>
      <c r="I28" s="571"/>
      <c r="J28" s="571"/>
      <c r="K28" s="571"/>
    </row>
    <row r="29" spans="1:11">
      <c r="A29" s="529" t="s">
        <v>541</v>
      </c>
      <c r="B29" s="564" t="s">
        <v>192</v>
      </c>
      <c r="C29" s="565">
        <v>3</v>
      </c>
      <c r="D29" s="565">
        <v>10</v>
      </c>
      <c r="E29" s="566">
        <v>11</v>
      </c>
      <c r="F29" s="566">
        <v>12</v>
      </c>
      <c r="G29" s="566">
        <v>11</v>
      </c>
      <c r="H29" s="566">
        <v>100</v>
      </c>
      <c r="I29" s="566">
        <v>100</v>
      </c>
      <c r="J29" s="566">
        <v>5.0999999999999996</v>
      </c>
      <c r="K29" s="566">
        <v>0.4</v>
      </c>
    </row>
    <row r="30" spans="1:11">
      <c r="A30" s="529" t="s">
        <v>1083</v>
      </c>
      <c r="B30" s="567" t="s">
        <v>167</v>
      </c>
      <c r="C30" s="565" t="s">
        <v>172</v>
      </c>
      <c r="D30" s="565">
        <v>0</v>
      </c>
      <c r="E30" s="566">
        <v>0</v>
      </c>
      <c r="F30" s="566">
        <v>0</v>
      </c>
      <c r="G30" s="566">
        <v>0</v>
      </c>
      <c r="H30" s="566">
        <v>1</v>
      </c>
      <c r="I30" s="566">
        <v>1</v>
      </c>
      <c r="J30" s="566" t="s">
        <v>172</v>
      </c>
      <c r="K30" s="566">
        <v>-0.1</v>
      </c>
    </row>
    <row r="31" spans="1:11">
      <c r="A31" s="529" t="s">
        <v>1271</v>
      </c>
      <c r="B31" s="567" t="s">
        <v>168</v>
      </c>
      <c r="C31" s="565">
        <v>1</v>
      </c>
      <c r="D31" s="565">
        <v>0</v>
      </c>
      <c r="E31" s="566">
        <v>0</v>
      </c>
      <c r="F31" s="566">
        <v>0</v>
      </c>
      <c r="G31" s="566">
        <v>0</v>
      </c>
      <c r="H31" s="566">
        <v>1</v>
      </c>
      <c r="I31" s="566">
        <v>0</v>
      </c>
      <c r="J31" s="566">
        <v>-8.5</v>
      </c>
      <c r="K31" s="566">
        <v>-4.3</v>
      </c>
    </row>
    <row r="32" spans="1:11">
      <c r="A32" s="529" t="s">
        <v>1272</v>
      </c>
      <c r="B32" s="567" t="s">
        <v>193</v>
      </c>
      <c r="C32" s="565">
        <v>1</v>
      </c>
      <c r="D32" s="565">
        <v>1</v>
      </c>
      <c r="E32" s="566">
        <v>1</v>
      </c>
      <c r="F32" s="566">
        <v>1</v>
      </c>
      <c r="G32" s="566">
        <v>1</v>
      </c>
      <c r="H32" s="566">
        <v>15</v>
      </c>
      <c r="I32" s="566">
        <v>12</v>
      </c>
      <c r="J32" s="566">
        <v>3.3</v>
      </c>
      <c r="K32" s="566">
        <v>-0.3</v>
      </c>
    </row>
    <row r="33" spans="1:11">
      <c r="A33" s="529" t="s">
        <v>425</v>
      </c>
      <c r="B33" s="567" t="s">
        <v>170</v>
      </c>
      <c r="C33" s="565">
        <v>2</v>
      </c>
      <c r="D33" s="565">
        <v>8</v>
      </c>
      <c r="E33" s="566">
        <v>9</v>
      </c>
      <c r="F33" s="566">
        <v>10</v>
      </c>
      <c r="G33" s="566">
        <v>9</v>
      </c>
      <c r="H33" s="566">
        <v>80</v>
      </c>
      <c r="I33" s="566">
        <v>83</v>
      </c>
      <c r="J33" s="566">
        <v>6.4</v>
      </c>
      <c r="K33" s="566">
        <v>0.5</v>
      </c>
    </row>
    <row r="34" spans="1:11">
      <c r="A34" s="529" t="s">
        <v>1283</v>
      </c>
      <c r="B34" s="568" t="s">
        <v>194</v>
      </c>
      <c r="C34" s="572" t="s">
        <v>172</v>
      </c>
      <c r="D34" s="572">
        <v>0</v>
      </c>
      <c r="E34" s="566">
        <v>0</v>
      </c>
      <c r="F34" s="566">
        <v>0</v>
      </c>
      <c r="G34" s="566">
        <v>0</v>
      </c>
      <c r="H34" s="566">
        <v>3</v>
      </c>
      <c r="I34" s="566">
        <v>4</v>
      </c>
      <c r="J34" s="566" t="s">
        <v>172</v>
      </c>
      <c r="K34" s="566">
        <v>1.2</v>
      </c>
    </row>
    <row r="35" spans="1:11">
      <c r="A35" s="575"/>
      <c r="B35" s="569"/>
      <c r="C35" s="570"/>
      <c r="D35" s="570"/>
      <c r="E35" s="571"/>
      <c r="F35" s="571"/>
      <c r="G35" s="571"/>
      <c r="H35" s="571"/>
      <c r="I35" s="571"/>
      <c r="J35" s="571"/>
      <c r="K35" s="571"/>
    </row>
    <row r="36" spans="1:11">
      <c r="A36" s="529" t="s">
        <v>1126</v>
      </c>
      <c r="B36" s="564" t="s">
        <v>195</v>
      </c>
      <c r="C36" s="565">
        <v>2</v>
      </c>
      <c r="D36" s="565">
        <v>3</v>
      </c>
      <c r="E36" s="566">
        <v>3</v>
      </c>
      <c r="F36" s="566">
        <v>3</v>
      </c>
      <c r="G36" s="566">
        <v>3</v>
      </c>
      <c r="H36" s="566">
        <v>100</v>
      </c>
      <c r="I36" s="566">
        <v>100</v>
      </c>
      <c r="J36" s="566">
        <v>2.6</v>
      </c>
      <c r="K36" s="566">
        <v>-0.1</v>
      </c>
    </row>
    <row r="37" spans="1:11">
      <c r="A37" s="529" t="s">
        <v>1083</v>
      </c>
      <c r="B37" s="567" t="s">
        <v>167</v>
      </c>
      <c r="C37" s="565" t="s">
        <v>172</v>
      </c>
      <c r="D37" s="565" t="s">
        <v>172</v>
      </c>
      <c r="E37" s="566" t="s">
        <v>172</v>
      </c>
      <c r="F37" s="566" t="s">
        <v>172</v>
      </c>
      <c r="G37" s="566" t="s">
        <v>172</v>
      </c>
      <c r="H37" s="566">
        <v>0</v>
      </c>
      <c r="I37" s="566">
        <v>0</v>
      </c>
      <c r="J37" s="566" t="s">
        <v>172</v>
      </c>
      <c r="K37" s="566" t="s">
        <v>172</v>
      </c>
    </row>
    <row r="38" spans="1:11">
      <c r="A38" s="529" t="s">
        <v>1271</v>
      </c>
      <c r="B38" s="567" t="s">
        <v>168</v>
      </c>
      <c r="C38" s="565">
        <v>1</v>
      </c>
      <c r="D38" s="565">
        <v>0</v>
      </c>
      <c r="E38" s="566">
        <v>0</v>
      </c>
      <c r="F38" s="566">
        <v>0</v>
      </c>
      <c r="G38" s="566">
        <v>0</v>
      </c>
      <c r="H38" s="566">
        <v>8</v>
      </c>
      <c r="I38" s="566">
        <v>7</v>
      </c>
      <c r="J38" s="566">
        <v>-6.1</v>
      </c>
      <c r="K38" s="566">
        <v>-0.5</v>
      </c>
    </row>
    <row r="39" spans="1:11">
      <c r="A39" s="529" t="s">
        <v>1272</v>
      </c>
      <c r="B39" s="567" t="s">
        <v>193</v>
      </c>
      <c r="C39" s="565" t="s">
        <v>172</v>
      </c>
      <c r="D39" s="565">
        <v>1</v>
      </c>
      <c r="E39" s="566">
        <v>1</v>
      </c>
      <c r="F39" s="566">
        <v>1</v>
      </c>
      <c r="G39" s="566">
        <v>1</v>
      </c>
      <c r="H39" s="566">
        <v>26</v>
      </c>
      <c r="I39" s="566">
        <v>17</v>
      </c>
      <c r="J39" s="566" t="s">
        <v>172</v>
      </c>
      <c r="K39" s="566">
        <v>-1.5</v>
      </c>
    </row>
    <row r="40" spans="1:11">
      <c r="A40" s="529" t="s">
        <v>425</v>
      </c>
      <c r="B40" s="567" t="s">
        <v>170</v>
      </c>
      <c r="C40" s="565">
        <v>1</v>
      </c>
      <c r="D40" s="565">
        <v>2</v>
      </c>
      <c r="E40" s="566">
        <v>2</v>
      </c>
      <c r="F40" s="566">
        <v>2</v>
      </c>
      <c r="G40" s="566">
        <v>2</v>
      </c>
      <c r="H40" s="566">
        <v>63</v>
      </c>
      <c r="I40" s="566">
        <v>72</v>
      </c>
      <c r="J40" s="566">
        <v>4.0999999999999996</v>
      </c>
      <c r="K40" s="566">
        <v>0.3</v>
      </c>
    </row>
    <row r="41" spans="1:11" ht="15" thickBot="1">
      <c r="A41" s="576" t="s">
        <v>1283</v>
      </c>
      <c r="B41" s="568" t="s">
        <v>194</v>
      </c>
      <c r="C41" s="572" t="s">
        <v>172</v>
      </c>
      <c r="D41" s="572">
        <v>0</v>
      </c>
      <c r="E41" s="566">
        <v>0</v>
      </c>
      <c r="F41" s="566">
        <v>0</v>
      </c>
      <c r="G41" s="566">
        <v>0</v>
      </c>
      <c r="H41" s="566">
        <v>3</v>
      </c>
      <c r="I41" s="566">
        <v>4</v>
      </c>
      <c r="J41" s="566" t="s">
        <v>172</v>
      </c>
      <c r="K41" s="566">
        <v>0.6</v>
      </c>
    </row>
    <row r="42" spans="1:11">
      <c r="A42" s="621"/>
      <c r="B42" s="622" t="s">
        <v>1286</v>
      </c>
      <c r="C42" s="622"/>
      <c r="D42" s="622"/>
      <c r="E42" s="622"/>
      <c r="F42" s="622"/>
      <c r="G42" s="622"/>
      <c r="H42" s="622"/>
      <c r="I42" s="622"/>
      <c r="J42" s="622"/>
      <c r="K42" s="622"/>
    </row>
    <row r="43" spans="1:11">
      <c r="A43" s="621"/>
      <c r="B43" s="623" t="s">
        <v>1287</v>
      </c>
      <c r="C43" s="623"/>
      <c r="D43" s="623"/>
      <c r="E43" s="623"/>
      <c r="F43" s="623"/>
      <c r="G43" s="623"/>
      <c r="H43" s="623"/>
      <c r="I43" s="623"/>
      <c r="J43" s="623"/>
      <c r="K43" s="623"/>
    </row>
    <row r="44" spans="1:11">
      <c r="A44" s="621"/>
      <c r="B44" s="623" t="s">
        <v>1288</v>
      </c>
      <c r="C44" s="623"/>
      <c r="D44" s="623"/>
      <c r="E44" s="623"/>
      <c r="F44" s="623"/>
      <c r="G44" s="623"/>
      <c r="H44" s="623"/>
      <c r="I44" s="623"/>
      <c r="J44" s="623"/>
      <c r="K44" s="623"/>
    </row>
    <row r="45" spans="1:11">
      <c r="A45" s="574"/>
      <c r="B45" s="554"/>
      <c r="C45" s="624"/>
      <c r="D45" s="624"/>
      <c r="E45" s="624"/>
      <c r="F45" s="624"/>
      <c r="G45" s="624"/>
      <c r="H45" s="624"/>
      <c r="I45" s="573"/>
      <c r="J45" s="573"/>
      <c r="K45" s="573"/>
    </row>
    <row r="46" spans="1:11">
      <c r="A46" s="574"/>
      <c r="B46" s="554"/>
      <c r="C46" s="624"/>
      <c r="D46" s="624"/>
      <c r="E46" s="624"/>
      <c r="F46" s="624"/>
      <c r="G46" s="624"/>
      <c r="H46" s="624"/>
      <c r="I46" s="573"/>
      <c r="J46" s="573"/>
      <c r="K46" s="573"/>
    </row>
    <row r="47" spans="1:11">
      <c r="A47" s="574"/>
      <c r="B47" s="554"/>
      <c r="C47" s="624"/>
      <c r="D47" s="624"/>
      <c r="E47" s="624"/>
      <c r="F47" s="624"/>
      <c r="G47" s="624"/>
      <c r="H47" s="624"/>
      <c r="I47" s="573"/>
      <c r="J47" s="573"/>
      <c r="K47" s="573"/>
    </row>
    <row r="48" spans="1:11">
      <c r="A48" s="574"/>
      <c r="B48" s="554"/>
      <c r="C48" s="624"/>
      <c r="D48" s="624"/>
      <c r="E48" s="624"/>
      <c r="F48" s="624"/>
      <c r="G48" s="624"/>
      <c r="H48" s="624"/>
      <c r="I48" s="573"/>
      <c r="J48" s="573"/>
      <c r="K48" s="573"/>
    </row>
    <row r="49" spans="1:11">
      <c r="A49" s="574"/>
      <c r="B49" s="554"/>
      <c r="C49" s="624"/>
      <c r="D49" s="624"/>
      <c r="E49" s="624"/>
      <c r="F49" s="624"/>
      <c r="G49" s="624"/>
      <c r="H49" s="624"/>
      <c r="I49" s="573"/>
      <c r="J49" s="573"/>
      <c r="K49" s="573"/>
    </row>
    <row r="50" spans="1:11">
      <c r="A50" s="574"/>
      <c r="B50" s="554"/>
      <c r="C50" s="624"/>
      <c r="D50" s="624"/>
      <c r="E50" s="624"/>
      <c r="F50" s="624"/>
      <c r="G50" s="624"/>
      <c r="H50" s="624"/>
      <c r="I50" s="573"/>
      <c r="J50" s="573"/>
      <c r="K50" s="573"/>
    </row>
    <row r="51" spans="1:11">
      <c r="A51" s="574"/>
      <c r="B51" s="554"/>
      <c r="C51" s="624"/>
      <c r="D51" s="624"/>
      <c r="E51" s="624"/>
      <c r="F51" s="624"/>
      <c r="G51" s="624"/>
      <c r="H51" s="624"/>
      <c r="I51" s="573"/>
      <c r="J51" s="573"/>
      <c r="K51" s="573"/>
    </row>
    <row r="52" spans="1:11">
      <c r="A52" s="574"/>
      <c r="B52" s="554"/>
      <c r="C52" s="624"/>
      <c r="D52" s="624"/>
      <c r="E52" s="624"/>
      <c r="F52" s="624"/>
      <c r="G52" s="624"/>
      <c r="H52" s="624"/>
      <c r="I52" s="573"/>
      <c r="J52" s="573"/>
      <c r="K52" s="573"/>
    </row>
    <row r="53" spans="1:11">
      <c r="A53" s="574"/>
      <c r="B53" s="554"/>
      <c r="C53" s="624"/>
      <c r="D53" s="624"/>
      <c r="E53" s="624"/>
      <c r="F53" s="624"/>
      <c r="G53" s="624"/>
      <c r="H53" s="624"/>
      <c r="I53" s="573"/>
      <c r="J53" s="573"/>
      <c r="K53" s="573"/>
    </row>
    <row r="54" spans="1:11">
      <c r="A54" s="574"/>
      <c r="B54" s="554"/>
      <c r="C54" s="624"/>
      <c r="D54" s="624"/>
      <c r="E54" s="624"/>
      <c r="F54" s="624"/>
      <c r="G54" s="624"/>
      <c r="H54" s="624"/>
      <c r="I54" s="573"/>
      <c r="J54" s="573"/>
      <c r="K54" s="573"/>
    </row>
    <row r="55" spans="1:11">
      <c r="A55" s="574"/>
      <c r="B55" s="554"/>
      <c r="C55" s="624"/>
      <c r="D55" s="624"/>
      <c r="E55" s="624"/>
      <c r="F55" s="624"/>
      <c r="G55" s="624"/>
      <c r="H55" s="624"/>
      <c r="I55" s="573"/>
      <c r="J55" s="573"/>
      <c r="K55" s="573"/>
    </row>
    <row r="56" spans="1:11">
      <c r="A56" s="574"/>
      <c r="B56" s="554"/>
      <c r="C56" s="624"/>
      <c r="D56" s="624"/>
      <c r="E56" s="624"/>
      <c r="F56" s="624"/>
      <c r="G56" s="624"/>
      <c r="H56" s="624"/>
      <c r="I56" s="573"/>
      <c r="J56" s="573"/>
      <c r="K56" s="573"/>
    </row>
    <row r="57" spans="1:11">
      <c r="A57" s="574"/>
      <c r="B57" s="554"/>
      <c r="C57" s="624"/>
      <c r="D57" s="624"/>
      <c r="E57" s="624"/>
      <c r="F57" s="624"/>
      <c r="G57" s="624"/>
      <c r="H57" s="624"/>
      <c r="I57" s="573"/>
      <c r="J57" s="573"/>
      <c r="K57" s="573"/>
    </row>
    <row r="58" spans="1:11">
      <c r="A58" s="574"/>
      <c r="B58" s="554"/>
      <c r="C58" s="624"/>
      <c r="D58" s="624"/>
      <c r="E58" s="624"/>
      <c r="F58" s="624"/>
      <c r="G58" s="624"/>
      <c r="H58" s="624"/>
      <c r="I58" s="573"/>
      <c r="J58" s="573"/>
      <c r="K58" s="573"/>
    </row>
    <row r="59" spans="1:11">
      <c r="A59" s="574"/>
      <c r="B59" s="554"/>
      <c r="C59" s="624"/>
      <c r="D59" s="624"/>
      <c r="E59" s="624"/>
      <c r="F59" s="624"/>
      <c r="G59" s="624"/>
      <c r="H59" s="624"/>
      <c r="I59" s="573"/>
      <c r="J59" s="573"/>
      <c r="K59" s="573"/>
    </row>
    <row r="60" spans="1:11">
      <c r="A60" s="574"/>
      <c r="B60" s="554"/>
      <c r="C60" s="624"/>
      <c r="D60" s="624"/>
      <c r="E60" s="624"/>
      <c r="F60" s="624"/>
      <c r="G60" s="624"/>
      <c r="H60" s="624"/>
      <c r="I60" s="573"/>
      <c r="J60" s="573"/>
      <c r="K60" s="573"/>
    </row>
    <row r="61" spans="1:11">
      <c r="A61" s="574"/>
      <c r="B61" s="554"/>
      <c r="C61" s="624"/>
      <c r="D61" s="624"/>
      <c r="E61" s="624"/>
      <c r="F61" s="624"/>
      <c r="G61" s="624"/>
      <c r="H61" s="624"/>
      <c r="I61" s="573"/>
      <c r="J61" s="573"/>
      <c r="K61" s="573"/>
    </row>
    <row r="62" spans="1:11">
      <c r="A62" s="574"/>
      <c r="B62" s="554"/>
      <c r="C62" s="624"/>
      <c r="D62" s="624"/>
      <c r="E62" s="624"/>
      <c r="F62" s="624"/>
      <c r="G62" s="624"/>
      <c r="H62" s="624"/>
      <c r="I62" s="573"/>
      <c r="J62" s="573"/>
      <c r="K62" s="573"/>
    </row>
    <row r="63" spans="1:11">
      <c r="A63" s="574"/>
      <c r="B63" s="554"/>
      <c r="C63" s="624"/>
      <c r="D63" s="624"/>
      <c r="E63" s="624"/>
      <c r="F63" s="624"/>
      <c r="G63" s="624"/>
      <c r="H63" s="624"/>
      <c r="I63" s="573"/>
      <c r="J63" s="573"/>
      <c r="K63" s="573"/>
    </row>
    <row r="64" spans="1:11">
      <c r="A64" s="574"/>
      <c r="B64" s="554"/>
      <c r="C64" s="624"/>
      <c r="D64" s="624"/>
      <c r="E64" s="624"/>
      <c r="F64" s="624"/>
      <c r="G64" s="624"/>
      <c r="H64" s="624"/>
      <c r="I64" s="573"/>
      <c r="J64" s="573"/>
      <c r="K64" s="573"/>
    </row>
    <row r="65" spans="1:11">
      <c r="A65" s="574"/>
      <c r="B65" s="554"/>
      <c r="C65" s="624"/>
      <c r="D65" s="624"/>
      <c r="E65" s="624"/>
      <c r="F65" s="624"/>
      <c r="G65" s="624"/>
      <c r="H65" s="624"/>
      <c r="I65" s="573"/>
      <c r="J65" s="573"/>
      <c r="K65" s="573"/>
    </row>
    <row r="66" spans="1:11">
      <c r="A66" s="574"/>
      <c r="B66" s="554"/>
      <c r="C66" s="624"/>
      <c r="D66" s="624"/>
      <c r="E66" s="624"/>
      <c r="F66" s="624"/>
      <c r="G66" s="624"/>
      <c r="H66" s="624"/>
      <c r="I66" s="573"/>
      <c r="J66" s="573"/>
      <c r="K66" s="573"/>
    </row>
    <row r="67" spans="1:11">
      <c r="A67" s="574"/>
      <c r="B67" s="554"/>
      <c r="C67" s="624"/>
      <c r="D67" s="624"/>
      <c r="E67" s="624"/>
      <c r="F67" s="624"/>
      <c r="G67" s="624"/>
      <c r="H67" s="624"/>
      <c r="I67" s="573"/>
      <c r="J67" s="573"/>
      <c r="K67" s="573"/>
    </row>
    <row r="68" spans="1:11">
      <c r="A68" s="574"/>
      <c r="B68" s="554"/>
      <c r="C68" s="624"/>
      <c r="D68" s="624"/>
      <c r="E68" s="624"/>
      <c r="F68" s="624"/>
      <c r="G68" s="624"/>
      <c r="H68" s="624"/>
      <c r="I68" s="573"/>
      <c r="J68" s="573"/>
      <c r="K68" s="573"/>
    </row>
    <row r="69" spans="1:11">
      <c r="A69" s="574"/>
      <c r="B69" s="554"/>
      <c r="C69" s="624"/>
      <c r="D69" s="624"/>
      <c r="E69" s="624"/>
      <c r="F69" s="624"/>
      <c r="G69" s="624"/>
      <c r="H69" s="624"/>
      <c r="I69" s="573"/>
      <c r="J69" s="573"/>
      <c r="K69" s="573"/>
    </row>
    <row r="70" spans="1:11">
      <c r="A70" s="574"/>
      <c r="B70" s="554"/>
      <c r="C70" s="624"/>
      <c r="D70" s="624"/>
      <c r="E70" s="624"/>
      <c r="F70" s="624"/>
      <c r="G70" s="624"/>
      <c r="H70" s="624"/>
      <c r="I70" s="573"/>
      <c r="J70" s="573"/>
      <c r="K70" s="573"/>
    </row>
    <row r="71" spans="1:11">
      <c r="A71" s="574"/>
      <c r="B71" s="554"/>
      <c r="C71" s="624"/>
      <c r="D71" s="624"/>
      <c r="E71" s="624"/>
      <c r="F71" s="624"/>
      <c r="G71" s="624"/>
      <c r="H71" s="624"/>
      <c r="I71" s="573"/>
      <c r="J71" s="573"/>
      <c r="K71" s="573"/>
    </row>
    <row r="72" spans="1:11">
      <c r="A72" s="574"/>
      <c r="B72" s="554"/>
      <c r="C72" s="624"/>
      <c r="D72" s="624"/>
      <c r="E72" s="624"/>
      <c r="F72" s="624"/>
      <c r="G72" s="624"/>
      <c r="H72" s="624"/>
      <c r="I72" s="573"/>
      <c r="J72" s="573"/>
      <c r="K72" s="573"/>
    </row>
    <row r="73" spans="1:11">
      <c r="A73" s="574"/>
      <c r="B73" s="554"/>
      <c r="C73" s="624"/>
      <c r="D73" s="624"/>
      <c r="E73" s="624"/>
      <c r="F73" s="624"/>
      <c r="G73" s="624"/>
      <c r="H73" s="624"/>
      <c r="I73" s="573"/>
      <c r="J73" s="573"/>
      <c r="K73" s="573"/>
    </row>
    <row r="74" spans="1:11">
      <c r="A74" s="574"/>
      <c r="B74" s="554"/>
      <c r="C74" s="624"/>
      <c r="D74" s="624"/>
      <c r="E74" s="624"/>
      <c r="F74" s="624"/>
      <c r="G74" s="624"/>
      <c r="H74" s="624"/>
      <c r="I74" s="573"/>
      <c r="J74" s="573"/>
      <c r="K74" s="573"/>
    </row>
    <row r="75" spans="1:11">
      <c r="A75" s="574"/>
      <c r="B75" s="554"/>
      <c r="C75" s="624"/>
      <c r="D75" s="624"/>
      <c r="E75" s="624"/>
      <c r="F75" s="624"/>
      <c r="G75" s="624"/>
      <c r="H75" s="624"/>
      <c r="I75" s="573"/>
      <c r="J75" s="573"/>
      <c r="K75" s="573"/>
    </row>
    <row r="76" spans="1:11">
      <c r="A76" s="574"/>
      <c r="B76" s="554"/>
      <c r="C76" s="624"/>
      <c r="D76" s="624"/>
      <c r="E76" s="624"/>
      <c r="F76" s="624"/>
      <c r="G76" s="624"/>
      <c r="H76" s="624"/>
      <c r="I76" s="573"/>
      <c r="J76" s="573"/>
      <c r="K76" s="573"/>
    </row>
    <row r="77" spans="1:11">
      <c r="A77" s="574"/>
      <c r="B77" s="554"/>
      <c r="C77" s="624"/>
      <c r="D77" s="624"/>
      <c r="E77" s="624"/>
      <c r="F77" s="624"/>
      <c r="G77" s="624"/>
      <c r="H77" s="624"/>
      <c r="I77" s="573"/>
      <c r="J77" s="573"/>
      <c r="K77" s="573"/>
    </row>
    <row r="78" spans="1:11">
      <c r="A78" s="574"/>
      <c r="B78" s="554"/>
      <c r="C78" s="624"/>
      <c r="D78" s="624"/>
      <c r="E78" s="624"/>
      <c r="F78" s="624"/>
      <c r="G78" s="624"/>
      <c r="H78" s="624"/>
      <c r="I78" s="573"/>
      <c r="J78" s="573"/>
      <c r="K78" s="573"/>
    </row>
    <row r="79" spans="1:11">
      <c r="A79" s="574"/>
      <c r="B79" s="554"/>
      <c r="C79" s="624"/>
      <c r="D79" s="624"/>
      <c r="E79" s="624"/>
      <c r="F79" s="624"/>
      <c r="G79" s="624"/>
      <c r="H79" s="624"/>
      <c r="I79" s="573"/>
      <c r="J79" s="573"/>
      <c r="K79" s="573"/>
    </row>
    <row r="80" spans="1:11">
      <c r="A80" s="574"/>
      <c r="B80" s="554"/>
      <c r="C80" s="624"/>
      <c r="D80" s="624"/>
      <c r="E80" s="624"/>
      <c r="F80" s="624"/>
      <c r="G80" s="624"/>
      <c r="H80" s="624"/>
      <c r="I80" s="573"/>
      <c r="J80" s="573"/>
      <c r="K80" s="573"/>
    </row>
    <row r="81" spans="1:11">
      <c r="A81" s="574"/>
      <c r="B81" s="554"/>
      <c r="C81" s="624"/>
      <c r="D81" s="624"/>
      <c r="E81" s="624"/>
      <c r="F81" s="624"/>
      <c r="G81" s="624"/>
      <c r="H81" s="624"/>
      <c r="I81" s="573"/>
      <c r="J81" s="573"/>
      <c r="K81" s="573"/>
    </row>
    <row r="82" spans="1:11">
      <c r="A82" s="574"/>
      <c r="B82" s="554"/>
      <c r="C82" s="624"/>
      <c r="D82" s="624"/>
      <c r="E82" s="624"/>
      <c r="F82" s="624"/>
      <c r="G82" s="624"/>
      <c r="H82" s="624"/>
      <c r="I82" s="573"/>
      <c r="J82" s="573"/>
      <c r="K82" s="573"/>
    </row>
    <row r="83" spans="1:11">
      <c r="A83" s="574"/>
      <c r="B83" s="554"/>
      <c r="C83" s="624"/>
      <c r="D83" s="624"/>
      <c r="E83" s="624"/>
      <c r="F83" s="624"/>
      <c r="G83" s="624"/>
      <c r="H83" s="624"/>
      <c r="I83" s="573"/>
      <c r="J83" s="573"/>
      <c r="K83" s="573"/>
    </row>
    <row r="84" spans="1:11">
      <c r="A84" s="574"/>
      <c r="B84" s="554"/>
      <c r="C84" s="624"/>
      <c r="D84" s="624"/>
      <c r="E84" s="624"/>
      <c r="F84" s="624"/>
      <c r="G84" s="624"/>
      <c r="H84" s="624"/>
      <c r="I84" s="573"/>
      <c r="J84" s="573"/>
      <c r="K84" s="573"/>
    </row>
    <row r="85" spans="1:11">
      <c r="A85" s="574"/>
      <c r="B85" s="554"/>
      <c r="C85" s="624"/>
      <c r="D85" s="624"/>
      <c r="E85" s="624"/>
      <c r="F85" s="624"/>
      <c r="G85" s="624"/>
      <c r="H85" s="624"/>
      <c r="I85" s="573"/>
      <c r="J85" s="573"/>
      <c r="K85" s="573"/>
    </row>
    <row r="86" spans="1:11">
      <c r="A86" s="574"/>
      <c r="B86" s="554"/>
      <c r="C86" s="624"/>
      <c r="D86" s="624"/>
      <c r="E86" s="624"/>
      <c r="F86" s="624"/>
      <c r="G86" s="624"/>
      <c r="H86" s="624"/>
      <c r="I86" s="573"/>
      <c r="J86" s="573"/>
      <c r="K86" s="573"/>
    </row>
    <row r="87" spans="1:11">
      <c r="A87" s="574"/>
      <c r="B87" s="554"/>
      <c r="C87" s="624"/>
      <c r="D87" s="624"/>
      <c r="E87" s="624"/>
      <c r="F87" s="624"/>
      <c r="G87" s="624"/>
      <c r="H87" s="624"/>
      <c r="I87" s="573"/>
      <c r="J87" s="573"/>
      <c r="K87" s="573"/>
    </row>
    <row r="88" spans="1:11">
      <c r="A88" s="574"/>
      <c r="B88" s="554"/>
      <c r="C88" s="624"/>
      <c r="D88" s="624"/>
      <c r="E88" s="624"/>
      <c r="F88" s="624"/>
      <c r="G88" s="624"/>
      <c r="H88" s="624"/>
      <c r="I88" s="573"/>
      <c r="J88" s="573"/>
      <c r="K88" s="573"/>
    </row>
    <row r="89" spans="1:11">
      <c r="A89" s="574"/>
      <c r="B89" s="554"/>
      <c r="C89" s="624"/>
      <c r="D89" s="624"/>
      <c r="E89" s="624"/>
      <c r="F89" s="624"/>
      <c r="G89" s="624"/>
      <c r="H89" s="624"/>
      <c r="I89" s="573"/>
      <c r="J89" s="573"/>
      <c r="K89" s="573"/>
    </row>
    <row r="90" spans="1:11">
      <c r="A90" s="574"/>
      <c r="B90" s="554"/>
      <c r="C90" s="624"/>
      <c r="D90" s="624"/>
      <c r="E90" s="624"/>
      <c r="F90" s="624"/>
      <c r="G90" s="624"/>
      <c r="H90" s="624"/>
      <c r="I90" s="573"/>
      <c r="J90" s="573"/>
      <c r="K90" s="573"/>
    </row>
    <row r="91" spans="1:11">
      <c r="A91" s="574"/>
      <c r="B91" s="554"/>
      <c r="C91" s="624"/>
      <c r="D91" s="624"/>
      <c r="E91" s="624"/>
      <c r="F91" s="624"/>
      <c r="G91" s="624"/>
      <c r="H91" s="624"/>
      <c r="I91" s="573"/>
      <c r="J91" s="573"/>
      <c r="K91" s="573"/>
    </row>
    <row r="92" spans="1:11">
      <c r="A92" s="574"/>
      <c r="B92" s="554"/>
      <c r="C92" s="624"/>
      <c r="D92" s="624"/>
      <c r="E92" s="624"/>
      <c r="F92" s="624"/>
      <c r="G92" s="624"/>
      <c r="H92" s="624"/>
      <c r="I92" s="573"/>
      <c r="J92" s="573"/>
      <c r="K92" s="573"/>
    </row>
    <row r="93" spans="1:11">
      <c r="A93" s="574"/>
      <c r="B93" s="554"/>
      <c r="C93" s="624"/>
      <c r="D93" s="624"/>
      <c r="E93" s="624"/>
      <c r="F93" s="624"/>
      <c r="G93" s="624"/>
      <c r="H93" s="624"/>
      <c r="I93" s="573"/>
      <c r="J93" s="573"/>
      <c r="K93" s="573"/>
    </row>
    <row r="94" spans="1:11">
      <c r="A94" s="574"/>
      <c r="B94" s="554"/>
      <c r="C94" s="624"/>
      <c r="D94" s="624"/>
      <c r="E94" s="624"/>
      <c r="F94" s="624"/>
      <c r="G94" s="624"/>
      <c r="H94" s="624"/>
      <c r="I94" s="573"/>
      <c r="J94" s="573"/>
      <c r="K94" s="573"/>
    </row>
    <row r="95" spans="1:11">
      <c r="A95" s="574"/>
      <c r="B95" s="554"/>
      <c r="C95" s="624"/>
      <c r="D95" s="624"/>
      <c r="E95" s="624"/>
      <c r="F95" s="624"/>
      <c r="G95" s="624"/>
      <c r="H95" s="624"/>
      <c r="I95" s="573"/>
      <c r="J95" s="573"/>
      <c r="K95" s="573"/>
    </row>
    <row r="96" spans="1:11">
      <c r="A96" s="574"/>
      <c r="B96" s="554"/>
      <c r="C96" s="624"/>
      <c r="D96" s="624"/>
      <c r="E96" s="624"/>
      <c r="F96" s="624"/>
      <c r="G96" s="624"/>
      <c r="H96" s="624"/>
      <c r="I96" s="573"/>
      <c r="J96" s="573"/>
      <c r="K96" s="573"/>
    </row>
    <row r="97" spans="1:11">
      <c r="A97" s="574"/>
      <c r="B97" s="554"/>
      <c r="C97" s="624"/>
      <c r="D97" s="624"/>
      <c r="E97" s="624"/>
      <c r="F97" s="624"/>
      <c r="G97" s="624"/>
      <c r="H97" s="624"/>
      <c r="I97" s="573"/>
      <c r="J97" s="573"/>
      <c r="K97" s="573"/>
    </row>
    <row r="98" spans="1:11">
      <c r="A98" s="574"/>
      <c r="B98" s="554"/>
      <c r="C98" s="624"/>
      <c r="D98" s="624"/>
      <c r="E98" s="624"/>
      <c r="F98" s="624"/>
      <c r="G98" s="624"/>
      <c r="H98" s="624"/>
      <c r="I98" s="573"/>
      <c r="J98" s="573"/>
      <c r="K98" s="573"/>
    </row>
    <row r="99" spans="1:11">
      <c r="A99" s="574"/>
      <c r="B99" s="554"/>
      <c r="C99" s="624"/>
      <c r="D99" s="624"/>
      <c r="E99" s="624"/>
      <c r="F99" s="624"/>
      <c r="G99" s="624"/>
      <c r="H99" s="624"/>
      <c r="I99" s="573"/>
      <c r="J99" s="573"/>
      <c r="K99" s="573"/>
    </row>
    <row r="100" spans="1:11">
      <c r="A100" s="574"/>
      <c r="B100" s="554"/>
      <c r="C100" s="624"/>
      <c r="D100" s="624"/>
      <c r="E100" s="624"/>
      <c r="F100" s="624"/>
      <c r="G100" s="624"/>
      <c r="H100" s="624"/>
      <c r="I100" s="573"/>
      <c r="J100" s="573"/>
      <c r="K100" s="573"/>
    </row>
    <row r="101" spans="1:11">
      <c r="A101" s="574"/>
      <c r="B101" s="554"/>
      <c r="C101" s="624"/>
      <c r="D101" s="624"/>
      <c r="E101" s="624"/>
      <c r="F101" s="624"/>
      <c r="G101" s="624"/>
      <c r="H101" s="624"/>
      <c r="I101" s="573"/>
      <c r="J101" s="573"/>
      <c r="K101" s="573"/>
    </row>
    <row r="102" spans="1:11">
      <c r="A102" s="574"/>
      <c r="B102" s="554"/>
      <c r="C102" s="624"/>
      <c r="D102" s="624"/>
      <c r="E102" s="624"/>
      <c r="F102" s="624"/>
      <c r="G102" s="624"/>
      <c r="H102" s="624"/>
      <c r="I102" s="573"/>
      <c r="J102" s="573"/>
      <c r="K102" s="573"/>
    </row>
    <row r="103" spans="1:11">
      <c r="A103" s="574"/>
      <c r="B103" s="554"/>
      <c r="C103" s="624"/>
      <c r="D103" s="624"/>
      <c r="E103" s="624"/>
      <c r="F103" s="624"/>
      <c r="G103" s="624"/>
      <c r="H103" s="624"/>
      <c r="I103" s="573"/>
      <c r="J103" s="573"/>
      <c r="K103" s="573"/>
    </row>
    <row r="104" spans="1:11">
      <c r="A104" s="574"/>
      <c r="B104" s="554"/>
      <c r="C104" s="624"/>
      <c r="D104" s="624"/>
      <c r="E104" s="624"/>
      <c r="F104" s="624"/>
      <c r="G104" s="624"/>
      <c r="H104" s="624"/>
      <c r="I104" s="573"/>
      <c r="J104" s="573"/>
      <c r="K104" s="573"/>
    </row>
    <row r="105" spans="1:11">
      <c r="A105" s="574"/>
      <c r="B105" s="554"/>
      <c r="C105" s="624"/>
      <c r="D105" s="624"/>
      <c r="E105" s="624"/>
      <c r="F105" s="624"/>
      <c r="G105" s="624"/>
      <c r="H105" s="624"/>
      <c r="I105" s="573"/>
      <c r="J105" s="573"/>
      <c r="K105" s="573"/>
    </row>
    <row r="106" spans="1:11">
      <c r="A106" s="574"/>
      <c r="B106" s="554"/>
      <c r="C106" s="624"/>
      <c r="D106" s="624"/>
      <c r="E106" s="624"/>
      <c r="F106" s="624"/>
      <c r="G106" s="624"/>
      <c r="H106" s="624"/>
      <c r="I106" s="573"/>
      <c r="J106" s="573"/>
      <c r="K106" s="573"/>
    </row>
    <row r="107" spans="1:11">
      <c r="A107" s="574"/>
      <c r="B107" s="554"/>
      <c r="C107" s="624"/>
      <c r="D107" s="624"/>
      <c r="E107" s="624"/>
      <c r="F107" s="624"/>
      <c r="G107" s="624"/>
      <c r="H107" s="624"/>
      <c r="I107" s="573"/>
      <c r="J107" s="573"/>
      <c r="K107" s="573"/>
    </row>
    <row r="108" spans="1:11">
      <c r="A108" s="574"/>
      <c r="B108" s="554"/>
      <c r="C108" s="624"/>
      <c r="D108" s="624"/>
      <c r="E108" s="624"/>
      <c r="F108" s="624"/>
      <c r="G108" s="624"/>
      <c r="H108" s="624"/>
      <c r="I108" s="573"/>
      <c r="J108" s="573"/>
      <c r="K108" s="573"/>
    </row>
    <row r="109" spans="1:11">
      <c r="A109" s="574"/>
      <c r="B109" s="554"/>
      <c r="C109" s="624"/>
      <c r="D109" s="624"/>
      <c r="E109" s="624"/>
      <c r="F109" s="624"/>
      <c r="G109" s="624"/>
      <c r="H109" s="624"/>
      <c r="I109" s="573"/>
      <c r="J109" s="573"/>
      <c r="K109" s="573"/>
    </row>
    <row r="110" spans="1:11">
      <c r="A110" s="574"/>
      <c r="B110" s="554"/>
      <c r="C110" s="624"/>
      <c r="D110" s="624"/>
      <c r="E110" s="624"/>
      <c r="F110" s="624"/>
      <c r="G110" s="624"/>
      <c r="H110" s="624"/>
      <c r="I110" s="573"/>
      <c r="J110" s="573"/>
      <c r="K110" s="573"/>
    </row>
    <row r="111" spans="1:11">
      <c r="A111" s="574"/>
      <c r="B111" s="554"/>
      <c r="C111" s="624"/>
      <c r="D111" s="624"/>
      <c r="E111" s="624"/>
      <c r="F111" s="624"/>
      <c r="G111" s="624"/>
      <c r="H111" s="624"/>
      <c r="I111" s="573"/>
      <c r="J111" s="573"/>
      <c r="K111" s="573"/>
    </row>
  </sheetData>
  <mergeCells count="213">
    <mergeCell ref="C111:D111"/>
    <mergeCell ref="E111:F111"/>
    <mergeCell ref="G111:H111"/>
    <mergeCell ref="C109:D109"/>
    <mergeCell ref="E109:F109"/>
    <mergeCell ref="G109:H109"/>
    <mergeCell ref="C110:D110"/>
    <mergeCell ref="E110:F110"/>
    <mergeCell ref="G110:H110"/>
    <mergeCell ref="C107:D107"/>
    <mergeCell ref="E107:F107"/>
    <mergeCell ref="G107:H107"/>
    <mergeCell ref="C108:D108"/>
    <mergeCell ref="E108:F108"/>
    <mergeCell ref="G108:H108"/>
    <mergeCell ref="C105:D105"/>
    <mergeCell ref="E105:F105"/>
    <mergeCell ref="G105:H105"/>
    <mergeCell ref="C106:D106"/>
    <mergeCell ref="E106:F106"/>
    <mergeCell ref="G106:H106"/>
    <mergeCell ref="C103:D103"/>
    <mergeCell ref="E103:F103"/>
    <mergeCell ref="G103:H103"/>
    <mergeCell ref="C104:D104"/>
    <mergeCell ref="E104:F104"/>
    <mergeCell ref="G104:H104"/>
    <mergeCell ref="C101:D101"/>
    <mergeCell ref="E101:F101"/>
    <mergeCell ref="G101:H101"/>
    <mergeCell ref="C102:D102"/>
    <mergeCell ref="E102:F102"/>
    <mergeCell ref="G102:H102"/>
    <mergeCell ref="C99:D99"/>
    <mergeCell ref="E99:F99"/>
    <mergeCell ref="G99:H99"/>
    <mergeCell ref="C100:D100"/>
    <mergeCell ref="E100:F100"/>
    <mergeCell ref="G100:H100"/>
    <mergeCell ref="C97:D97"/>
    <mergeCell ref="E97:F97"/>
    <mergeCell ref="G97:H97"/>
    <mergeCell ref="C98:D98"/>
    <mergeCell ref="E98:F98"/>
    <mergeCell ref="G98:H98"/>
    <mergeCell ref="C95:D95"/>
    <mergeCell ref="E95:F95"/>
    <mergeCell ref="G95:H95"/>
    <mergeCell ref="C96:D96"/>
    <mergeCell ref="E96:F96"/>
    <mergeCell ref="G96:H96"/>
    <mergeCell ref="C93:D93"/>
    <mergeCell ref="E93:F93"/>
    <mergeCell ref="G93:H93"/>
    <mergeCell ref="C94:D94"/>
    <mergeCell ref="E94:F94"/>
    <mergeCell ref="G94:H94"/>
    <mergeCell ref="C91:D91"/>
    <mergeCell ref="E91:F91"/>
    <mergeCell ref="G91:H91"/>
    <mergeCell ref="C92:D92"/>
    <mergeCell ref="E92:F92"/>
    <mergeCell ref="G92:H92"/>
    <mergeCell ref="C89:D89"/>
    <mergeCell ref="E89:F89"/>
    <mergeCell ref="G89:H89"/>
    <mergeCell ref="C90:D90"/>
    <mergeCell ref="E90:F90"/>
    <mergeCell ref="G90:H90"/>
    <mergeCell ref="C87:D87"/>
    <mergeCell ref="E87:F87"/>
    <mergeCell ref="G87:H87"/>
    <mergeCell ref="C88:D88"/>
    <mergeCell ref="E88:F88"/>
    <mergeCell ref="G88:H88"/>
    <mergeCell ref="C85:D85"/>
    <mergeCell ref="E85:F85"/>
    <mergeCell ref="G85:H85"/>
    <mergeCell ref="C86:D86"/>
    <mergeCell ref="E86:F86"/>
    <mergeCell ref="G86:H86"/>
    <mergeCell ref="C83:D83"/>
    <mergeCell ref="E83:F83"/>
    <mergeCell ref="G83:H83"/>
    <mergeCell ref="C84:D84"/>
    <mergeCell ref="E84:F84"/>
    <mergeCell ref="G84:H84"/>
    <mergeCell ref="C81:D81"/>
    <mergeCell ref="E81:F81"/>
    <mergeCell ref="G81:H81"/>
    <mergeCell ref="C82:D82"/>
    <mergeCell ref="E82:F82"/>
    <mergeCell ref="G82:H82"/>
    <mergeCell ref="C79:D79"/>
    <mergeCell ref="E79:F79"/>
    <mergeCell ref="G79:H79"/>
    <mergeCell ref="C80:D80"/>
    <mergeCell ref="E80:F80"/>
    <mergeCell ref="G80:H80"/>
    <mergeCell ref="C77:D77"/>
    <mergeCell ref="E77:F77"/>
    <mergeCell ref="G77:H77"/>
    <mergeCell ref="C78:D78"/>
    <mergeCell ref="E78:F78"/>
    <mergeCell ref="G78:H78"/>
    <mergeCell ref="C75:D75"/>
    <mergeCell ref="E75:F75"/>
    <mergeCell ref="G75:H75"/>
    <mergeCell ref="C76:D76"/>
    <mergeCell ref="E76:F76"/>
    <mergeCell ref="G76:H76"/>
    <mergeCell ref="C73:D73"/>
    <mergeCell ref="E73:F73"/>
    <mergeCell ref="G73:H73"/>
    <mergeCell ref="C74:D74"/>
    <mergeCell ref="E74:F74"/>
    <mergeCell ref="G74:H74"/>
    <mergeCell ref="C71:D71"/>
    <mergeCell ref="E71:F71"/>
    <mergeCell ref="G71:H71"/>
    <mergeCell ref="C72:D72"/>
    <mergeCell ref="E72:F72"/>
    <mergeCell ref="G72:H72"/>
    <mergeCell ref="C69:D69"/>
    <mergeCell ref="E69:F69"/>
    <mergeCell ref="G69:H69"/>
    <mergeCell ref="C70:D70"/>
    <mergeCell ref="E70:F70"/>
    <mergeCell ref="G70:H70"/>
    <mergeCell ref="C67:D67"/>
    <mergeCell ref="E67:F67"/>
    <mergeCell ref="G67:H67"/>
    <mergeCell ref="C68:D68"/>
    <mergeCell ref="E68:F68"/>
    <mergeCell ref="G68:H68"/>
    <mergeCell ref="C65:D65"/>
    <mergeCell ref="E65:F65"/>
    <mergeCell ref="G65:H65"/>
    <mergeCell ref="C66:D66"/>
    <mergeCell ref="E66:F66"/>
    <mergeCell ref="G66:H66"/>
    <mergeCell ref="C63:D63"/>
    <mergeCell ref="E63:F63"/>
    <mergeCell ref="G63:H63"/>
    <mergeCell ref="C64:D64"/>
    <mergeCell ref="E64:F64"/>
    <mergeCell ref="G64:H64"/>
    <mergeCell ref="C61:D61"/>
    <mergeCell ref="E61:F61"/>
    <mergeCell ref="G61:H61"/>
    <mergeCell ref="C62:D62"/>
    <mergeCell ref="E62:F62"/>
    <mergeCell ref="G62:H62"/>
    <mergeCell ref="C59:D59"/>
    <mergeCell ref="E59:F59"/>
    <mergeCell ref="G59:H59"/>
    <mergeCell ref="C60:D60"/>
    <mergeCell ref="E60:F60"/>
    <mergeCell ref="G60:H60"/>
    <mergeCell ref="C57:D57"/>
    <mergeCell ref="E57:F57"/>
    <mergeCell ref="G57:H57"/>
    <mergeCell ref="C58:D58"/>
    <mergeCell ref="E58:F58"/>
    <mergeCell ref="G58:H58"/>
    <mergeCell ref="C55:D55"/>
    <mergeCell ref="E55:F55"/>
    <mergeCell ref="G55:H55"/>
    <mergeCell ref="C56:D56"/>
    <mergeCell ref="E56:F56"/>
    <mergeCell ref="G56:H56"/>
    <mergeCell ref="C53:D53"/>
    <mergeCell ref="E53:F53"/>
    <mergeCell ref="G53:H53"/>
    <mergeCell ref="C54:D54"/>
    <mergeCell ref="E54:F54"/>
    <mergeCell ref="G54:H54"/>
    <mergeCell ref="C51:D51"/>
    <mergeCell ref="E51:F51"/>
    <mergeCell ref="G51:H51"/>
    <mergeCell ref="C52:D52"/>
    <mergeCell ref="E52:F52"/>
    <mergeCell ref="G52:H52"/>
    <mergeCell ref="C49:D49"/>
    <mergeCell ref="E49:F49"/>
    <mergeCell ref="G49:H49"/>
    <mergeCell ref="C50:D50"/>
    <mergeCell ref="E50:F50"/>
    <mergeCell ref="G50:H50"/>
    <mergeCell ref="C47:D47"/>
    <mergeCell ref="E47:F47"/>
    <mergeCell ref="G47:H47"/>
    <mergeCell ref="C48:D48"/>
    <mergeCell ref="E48:F48"/>
    <mergeCell ref="G48:H48"/>
    <mergeCell ref="C45:D45"/>
    <mergeCell ref="E45:F45"/>
    <mergeCell ref="G45:H45"/>
    <mergeCell ref="C46:D46"/>
    <mergeCell ref="E46:F46"/>
    <mergeCell ref="G46:H46"/>
    <mergeCell ref="B3:K3"/>
    <mergeCell ref="B4:K4"/>
    <mergeCell ref="H5:I5"/>
    <mergeCell ref="J5:K5"/>
    <mergeCell ref="A42:A44"/>
    <mergeCell ref="B42:K42"/>
    <mergeCell ref="B43:K43"/>
    <mergeCell ref="B44:K44"/>
    <mergeCell ref="C1:D1"/>
    <mergeCell ref="E1:F1"/>
    <mergeCell ref="G1:H1"/>
    <mergeCell ref="I1: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93C5F-9F6F-4C78-B4A8-5BDB71FA4C67}">
  <dimension ref="A1:Q6"/>
  <sheetViews>
    <sheetView workbookViewId="0">
      <selection activeCell="B5" sqref="B5"/>
    </sheetView>
  </sheetViews>
  <sheetFormatPr defaultRowHeight="14.4"/>
  <cols>
    <col min="1" max="1" width="16.33203125" style="597" bestFit="1" customWidth="1"/>
    <col min="2" max="11" width="14.109375" style="597" bestFit="1" customWidth="1"/>
    <col min="12" max="16384" width="8.88671875" style="597"/>
  </cols>
  <sheetData>
    <row r="1" spans="1:17">
      <c r="A1" s="604"/>
    </row>
    <row r="2" spans="1:17">
      <c r="A2" s="604" t="s">
        <v>1366</v>
      </c>
    </row>
    <row r="3" spans="1:17">
      <c r="A3" s="603" t="s">
        <v>992</v>
      </c>
      <c r="B3" s="603" t="s">
        <v>1365</v>
      </c>
      <c r="C3" s="603" t="s">
        <v>1364</v>
      </c>
      <c r="D3" s="603" t="s">
        <v>1363</v>
      </c>
      <c r="E3" s="603" t="s">
        <v>1362</v>
      </c>
      <c r="F3" s="603" t="s">
        <v>978</v>
      </c>
      <c r="G3" s="603" t="s">
        <v>1361</v>
      </c>
      <c r="H3" s="603" t="s">
        <v>1360</v>
      </c>
      <c r="I3" s="603" t="s">
        <v>1359</v>
      </c>
      <c r="J3" s="603" t="s">
        <v>1294</v>
      </c>
      <c r="K3" s="603" t="s">
        <v>1358</v>
      </c>
      <c r="L3" s="603">
        <v>2025</v>
      </c>
      <c r="M3" s="603">
        <v>2030</v>
      </c>
      <c r="N3" s="603">
        <v>2035</v>
      </c>
      <c r="O3" s="603">
        <v>2040</v>
      </c>
      <c r="P3" s="603">
        <v>2045</v>
      </c>
      <c r="Q3" s="603">
        <v>2050</v>
      </c>
    </row>
    <row r="4" spans="1:17" s="599" customFormat="1" ht="15.6">
      <c r="A4" s="602" t="s">
        <v>1357</v>
      </c>
      <c r="B4" s="601">
        <v>74.099999999999994</v>
      </c>
      <c r="C4" s="601">
        <v>74.2</v>
      </c>
      <c r="D4" s="601">
        <v>77.2</v>
      </c>
      <c r="E4" s="601">
        <v>75.2</v>
      </c>
      <c r="F4" s="601">
        <v>73.599999999999994</v>
      </c>
      <c r="G4" s="601">
        <v>70.400000000000006</v>
      </c>
      <c r="H4" s="601">
        <v>73.7</v>
      </c>
      <c r="I4" s="601">
        <v>67.900000000000006</v>
      </c>
      <c r="J4" s="601">
        <v>69.900000000000006</v>
      </c>
      <c r="K4" s="601">
        <v>66.5</v>
      </c>
      <c r="L4" s="600">
        <v>65</v>
      </c>
      <c r="M4" s="600">
        <v>63</v>
      </c>
      <c r="N4" s="600">
        <v>65</v>
      </c>
      <c r="O4" s="600">
        <v>65</v>
      </c>
      <c r="P4" s="600">
        <v>61</v>
      </c>
      <c r="Q4" s="600">
        <v>65</v>
      </c>
    </row>
    <row r="6" spans="1:17" ht="244.8">
      <c r="A6" s="598" t="s">
        <v>1356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8DB16-0864-404C-BCEA-FE0F6029AE4D}">
  <dimension ref="A1:BM136"/>
  <sheetViews>
    <sheetView topLeftCell="A19" workbookViewId="0">
      <selection activeCell="V100" sqref="V100"/>
    </sheetView>
  </sheetViews>
  <sheetFormatPr defaultRowHeight="14.4"/>
  <cols>
    <col min="1" max="1" width="31.33203125" style="579" customWidth="1"/>
    <col min="2" max="2" width="26.6640625" style="579" customWidth="1"/>
    <col min="3" max="3" width="17.6640625" style="579" customWidth="1"/>
    <col min="4" max="4" width="19.5546875" style="579" customWidth="1"/>
    <col min="5" max="5" width="25.44140625" style="579" customWidth="1"/>
    <col min="6" max="6" width="15.5546875" style="579" bestFit="1" customWidth="1"/>
    <col min="7" max="7" width="19.77734375" style="579" customWidth="1"/>
    <col min="8" max="8" width="15.109375" style="579" customWidth="1"/>
    <col min="9" max="9" width="15.5546875" style="579" customWidth="1"/>
    <col min="10" max="10" width="13.6640625" style="579" customWidth="1"/>
    <col min="11" max="11" width="37.88671875" style="579" customWidth="1"/>
    <col min="12" max="12" width="11.6640625" style="579" customWidth="1"/>
    <col min="13" max="13" width="17.33203125" style="579" customWidth="1"/>
    <col min="14" max="14" width="15" style="579" bestFit="1" customWidth="1"/>
    <col min="15" max="15" width="7.88671875" style="579" customWidth="1"/>
    <col min="16" max="16" width="12.6640625" style="579" customWidth="1"/>
    <col min="17" max="17" width="16.5546875" style="579" customWidth="1"/>
    <col min="18" max="18" width="18.5546875" style="579" customWidth="1"/>
    <col min="19" max="19" width="10.6640625" style="579" customWidth="1"/>
    <col min="20" max="20" width="7.88671875" style="579" customWidth="1"/>
    <col min="21" max="21" width="9.6640625" style="579" customWidth="1"/>
    <col min="22" max="22" width="18.5546875" style="579" customWidth="1"/>
    <col min="23" max="23" width="28.33203125" style="579" customWidth="1"/>
    <col min="24" max="24" width="17.5546875" style="579" customWidth="1"/>
    <col min="25" max="25" width="11.6640625" style="579" customWidth="1"/>
    <col min="26" max="26" width="7.88671875" style="579" customWidth="1"/>
    <col min="27" max="27" width="6.88671875" style="579" customWidth="1"/>
    <col min="28" max="28" width="13.6640625" style="579" customWidth="1"/>
    <col min="29" max="29" width="16.5546875" style="579" customWidth="1"/>
    <col min="30" max="31" width="21.44140625" style="579" customWidth="1"/>
    <col min="32" max="32" width="7.88671875" style="579" customWidth="1"/>
    <col min="33" max="33" width="13.6640625" style="579" customWidth="1"/>
    <col min="34" max="35" width="5.88671875" style="579" customWidth="1"/>
    <col min="36" max="37" width="8.88671875" style="579" customWidth="1"/>
    <col min="38" max="38" width="17.5546875" style="579" customWidth="1"/>
    <col min="39" max="39" width="9.6640625" style="579" customWidth="1"/>
    <col min="40" max="40" width="7.88671875" style="579" customWidth="1"/>
    <col min="41" max="42" width="13.6640625" style="579" customWidth="1"/>
    <col min="43" max="43" width="17.5546875" style="579" customWidth="1"/>
    <col min="44" max="44" width="15.5546875" style="579" customWidth="1"/>
    <col min="45" max="45" width="26.44140625" style="579" customWidth="1"/>
    <col min="46" max="46" width="30.33203125" style="579" customWidth="1"/>
    <col min="47" max="47" width="20.5546875" style="579" customWidth="1"/>
    <col min="48" max="49" width="5.88671875" style="579" customWidth="1"/>
    <col min="50" max="50" width="10.6640625" style="579" customWidth="1"/>
    <col min="51" max="51" width="9.6640625" style="579" customWidth="1"/>
    <col min="52" max="52" width="21.44140625" style="579" customWidth="1"/>
    <col min="53" max="53" width="7.88671875" style="579" customWidth="1"/>
    <col min="54" max="54" width="8.88671875" style="579" customWidth="1"/>
    <col min="55" max="55" width="6.88671875" style="579" customWidth="1"/>
    <col min="56" max="56" width="9.6640625" style="579" customWidth="1"/>
    <col min="57" max="57" width="18.5546875" style="579" customWidth="1"/>
    <col min="58" max="58" width="12.6640625" style="579" customWidth="1"/>
    <col min="59" max="59" width="19.5546875" style="579" customWidth="1"/>
    <col min="60" max="60" width="6.88671875" style="579" customWidth="1"/>
    <col min="61" max="61" width="12.6640625" style="579" customWidth="1"/>
    <col min="62" max="62" width="10.6640625" style="579" customWidth="1"/>
    <col min="63" max="63" width="7.88671875" style="579" customWidth="1"/>
    <col min="64" max="64" width="26.44140625" style="579" customWidth="1"/>
    <col min="65" max="65" width="15.5546875" style="579" customWidth="1"/>
    <col min="66" max="16384" width="8.88671875" style="579"/>
  </cols>
  <sheetData>
    <row r="1" spans="1:65" ht="20.100000000000001" customHeight="1">
      <c r="A1" s="626" t="s">
        <v>1289</v>
      </c>
      <c r="B1" s="626" t="s">
        <v>1290</v>
      </c>
      <c r="C1" s="626" t="s">
        <v>1291</v>
      </c>
      <c r="D1" s="626" t="s">
        <v>1292</v>
      </c>
      <c r="E1" s="626" t="s">
        <v>1293</v>
      </c>
      <c r="F1" s="625" t="s">
        <v>1360</v>
      </c>
      <c r="G1" s="625" t="s">
        <v>1360</v>
      </c>
      <c r="H1" s="625" t="s">
        <v>1360</v>
      </c>
      <c r="I1" s="625" t="s">
        <v>1360</v>
      </c>
      <c r="J1" s="625" t="s">
        <v>1360</v>
      </c>
      <c r="K1" s="625" t="s">
        <v>1360</v>
      </c>
      <c r="L1" s="625" t="s">
        <v>1360</v>
      </c>
      <c r="M1" s="625" t="s">
        <v>1360</v>
      </c>
      <c r="N1" s="625" t="s">
        <v>1360</v>
      </c>
      <c r="O1" s="625" t="s">
        <v>1360</v>
      </c>
      <c r="P1" s="625" t="s">
        <v>1360</v>
      </c>
      <c r="Q1" s="625" t="s">
        <v>1360</v>
      </c>
      <c r="R1" s="625" t="s">
        <v>1360</v>
      </c>
      <c r="S1" s="625" t="s">
        <v>1360</v>
      </c>
      <c r="T1" s="625" t="s">
        <v>1360</v>
      </c>
      <c r="U1" s="625" t="s">
        <v>1360</v>
      </c>
      <c r="V1" s="625" t="s">
        <v>1360</v>
      </c>
      <c r="W1" s="625" t="s">
        <v>1360</v>
      </c>
      <c r="X1" s="625" t="s">
        <v>1360</v>
      </c>
      <c r="Y1" s="625" t="s">
        <v>1360</v>
      </c>
      <c r="Z1" s="625" t="s">
        <v>1360</v>
      </c>
      <c r="AA1" s="625" t="s">
        <v>1360</v>
      </c>
      <c r="AB1" s="625" t="s">
        <v>1360</v>
      </c>
      <c r="AC1" s="625" t="s">
        <v>1360</v>
      </c>
      <c r="AD1" s="625" t="s">
        <v>1360</v>
      </c>
      <c r="AE1" s="625" t="s">
        <v>1360</v>
      </c>
      <c r="AF1" s="625" t="s">
        <v>1360</v>
      </c>
      <c r="AG1" s="625" t="s">
        <v>1360</v>
      </c>
      <c r="AH1" s="625" t="s">
        <v>1360</v>
      </c>
      <c r="AI1" s="625" t="s">
        <v>1360</v>
      </c>
      <c r="AJ1" s="625" t="s">
        <v>1360</v>
      </c>
      <c r="AK1" s="625" t="s">
        <v>1360</v>
      </c>
      <c r="AL1" s="625" t="s">
        <v>1360</v>
      </c>
      <c r="AM1" s="625" t="s">
        <v>1360</v>
      </c>
      <c r="AN1" s="625" t="s">
        <v>1360</v>
      </c>
      <c r="AO1" s="625" t="s">
        <v>1360</v>
      </c>
      <c r="AP1" s="625" t="s">
        <v>1360</v>
      </c>
      <c r="AQ1" s="625" t="s">
        <v>1360</v>
      </c>
      <c r="AR1" s="625" t="s">
        <v>1360</v>
      </c>
      <c r="AS1" s="625" t="s">
        <v>1360</v>
      </c>
      <c r="AT1" s="625" t="s">
        <v>1360</v>
      </c>
      <c r="AU1" s="625" t="s">
        <v>1360</v>
      </c>
      <c r="AV1" s="625" t="s">
        <v>1360</v>
      </c>
      <c r="AW1" s="625" t="s">
        <v>1360</v>
      </c>
      <c r="AX1" s="625" t="s">
        <v>1360</v>
      </c>
      <c r="AY1" s="625" t="s">
        <v>1360</v>
      </c>
      <c r="AZ1" s="625" t="s">
        <v>1360</v>
      </c>
      <c r="BA1" s="625" t="s">
        <v>1360</v>
      </c>
      <c r="BB1" s="625" t="s">
        <v>1360</v>
      </c>
      <c r="BC1" s="625" t="s">
        <v>1360</v>
      </c>
      <c r="BD1" s="625" t="s">
        <v>1360</v>
      </c>
      <c r="BE1" s="625" t="s">
        <v>1360</v>
      </c>
      <c r="BF1" s="625" t="s">
        <v>1360</v>
      </c>
      <c r="BG1" s="625" t="s">
        <v>1360</v>
      </c>
      <c r="BH1" s="625" t="s">
        <v>1360</v>
      </c>
      <c r="BI1" s="625" t="s">
        <v>1360</v>
      </c>
      <c r="BJ1" s="625" t="s">
        <v>1360</v>
      </c>
      <c r="BK1" s="625" t="s">
        <v>1360</v>
      </c>
      <c r="BL1" s="625" t="s">
        <v>1360</v>
      </c>
      <c r="BM1" s="625" t="s">
        <v>1360</v>
      </c>
    </row>
    <row r="2" spans="1:65" ht="20.100000000000001" customHeight="1">
      <c r="A2" s="625" t="s">
        <v>1289</v>
      </c>
      <c r="B2" s="625" t="s">
        <v>1290</v>
      </c>
      <c r="C2" s="625" t="s">
        <v>1291</v>
      </c>
      <c r="D2" s="625" t="s">
        <v>1292</v>
      </c>
      <c r="E2" s="625" t="s">
        <v>1293</v>
      </c>
      <c r="F2" s="655" t="s">
        <v>1295</v>
      </c>
      <c r="G2" s="655" t="s">
        <v>1296</v>
      </c>
      <c r="H2" s="655" t="s">
        <v>374</v>
      </c>
      <c r="I2" s="655" t="s">
        <v>375</v>
      </c>
      <c r="J2" s="655" t="s">
        <v>1297</v>
      </c>
      <c r="K2" s="655" t="s">
        <v>377</v>
      </c>
      <c r="L2" s="655" t="s">
        <v>378</v>
      </c>
      <c r="M2" s="655" t="s">
        <v>379</v>
      </c>
      <c r="N2" s="655" t="s">
        <v>380</v>
      </c>
      <c r="O2" s="655" t="s">
        <v>381</v>
      </c>
      <c r="P2" s="655" t="s">
        <v>382</v>
      </c>
      <c r="Q2" s="655" t="s">
        <v>383</v>
      </c>
      <c r="R2" s="655" t="s">
        <v>384</v>
      </c>
      <c r="S2" s="655" t="s">
        <v>385</v>
      </c>
      <c r="T2" s="655" t="s">
        <v>386</v>
      </c>
      <c r="U2" s="655" t="s">
        <v>387</v>
      </c>
      <c r="V2" s="655" t="s">
        <v>388</v>
      </c>
      <c r="W2" s="655" t="s">
        <v>389</v>
      </c>
      <c r="X2" s="655" t="s">
        <v>390</v>
      </c>
      <c r="Y2" s="655" t="s">
        <v>391</v>
      </c>
      <c r="Z2" s="655" t="s">
        <v>392</v>
      </c>
      <c r="AA2" s="655" t="s">
        <v>393</v>
      </c>
      <c r="AB2" s="655" t="s">
        <v>394</v>
      </c>
      <c r="AC2" s="655" t="s">
        <v>395</v>
      </c>
      <c r="AD2" s="655" t="s">
        <v>396</v>
      </c>
      <c r="AE2" s="655" t="s">
        <v>397</v>
      </c>
      <c r="AF2" s="655" t="s">
        <v>398</v>
      </c>
      <c r="AG2" s="655" t="s">
        <v>1298</v>
      </c>
      <c r="AH2" s="655" t="s">
        <v>341</v>
      </c>
      <c r="AI2" s="655" t="s">
        <v>342</v>
      </c>
      <c r="AJ2" s="655" t="s">
        <v>343</v>
      </c>
      <c r="AK2" s="655" t="s">
        <v>400</v>
      </c>
      <c r="AL2" s="655" t="s">
        <v>401</v>
      </c>
      <c r="AM2" s="655" t="s">
        <v>402</v>
      </c>
      <c r="AN2" s="655" t="s">
        <v>403</v>
      </c>
      <c r="AO2" s="655" t="s">
        <v>404</v>
      </c>
      <c r="AP2" s="655" t="s">
        <v>405</v>
      </c>
      <c r="AQ2" s="655" t="s">
        <v>406</v>
      </c>
      <c r="AR2" s="655" t="s">
        <v>407</v>
      </c>
      <c r="AS2" s="655" t="s">
        <v>408</v>
      </c>
      <c r="AT2" s="655" t="s">
        <v>409</v>
      </c>
      <c r="AU2" s="655" t="s">
        <v>410</v>
      </c>
      <c r="AV2" s="655" t="s">
        <v>1299</v>
      </c>
      <c r="AW2" s="655" t="s">
        <v>412</v>
      </c>
      <c r="AX2" s="655" t="s">
        <v>413</v>
      </c>
      <c r="AY2" s="655" t="s">
        <v>414</v>
      </c>
      <c r="AZ2" s="655" t="s">
        <v>415</v>
      </c>
      <c r="BA2" s="655" t="s">
        <v>416</v>
      </c>
      <c r="BB2" s="655" t="s">
        <v>417</v>
      </c>
      <c r="BC2" s="655" t="s">
        <v>418</v>
      </c>
      <c r="BD2" s="655" t="s">
        <v>419</v>
      </c>
      <c r="BE2" s="655" t="s">
        <v>420</v>
      </c>
      <c r="BF2" s="655" t="s">
        <v>421</v>
      </c>
      <c r="BG2" s="655" t="s">
        <v>422</v>
      </c>
      <c r="BH2" s="655" t="s">
        <v>423</v>
      </c>
      <c r="BI2" s="655" t="s">
        <v>424</v>
      </c>
      <c r="BJ2" s="655" t="s">
        <v>425</v>
      </c>
      <c r="BK2" s="655" t="s">
        <v>426</v>
      </c>
      <c r="BL2" s="655" t="s">
        <v>427</v>
      </c>
      <c r="BM2" s="655" t="s">
        <v>428</v>
      </c>
    </row>
    <row r="3" spans="1:65" ht="20.100000000000001" customHeight="1">
      <c r="A3" s="658" t="s">
        <v>431</v>
      </c>
      <c r="B3" s="658" t="s">
        <v>1300</v>
      </c>
      <c r="C3" s="658" t="s">
        <v>1300</v>
      </c>
      <c r="D3" s="658" t="s">
        <v>1300</v>
      </c>
      <c r="E3" s="658" t="s">
        <v>1300</v>
      </c>
      <c r="F3" s="657">
        <v>424.8</v>
      </c>
      <c r="G3" s="656" t="s">
        <v>172</v>
      </c>
      <c r="H3" s="656" t="s">
        <v>172</v>
      </c>
      <c r="I3" s="656" t="s">
        <v>172</v>
      </c>
      <c r="J3" s="656" t="s">
        <v>172</v>
      </c>
      <c r="K3" s="656" t="s">
        <v>172</v>
      </c>
      <c r="L3" s="656" t="s">
        <v>172</v>
      </c>
      <c r="M3" s="656" t="s">
        <v>172</v>
      </c>
      <c r="N3" s="656" t="s">
        <v>172</v>
      </c>
      <c r="O3" s="656" t="s">
        <v>172</v>
      </c>
      <c r="P3" s="656" t="s">
        <v>172</v>
      </c>
      <c r="Q3" s="656" t="s">
        <v>172</v>
      </c>
      <c r="R3" s="656" t="s">
        <v>172</v>
      </c>
      <c r="S3" s="657">
        <v>55</v>
      </c>
      <c r="T3" s="656" t="s">
        <v>172</v>
      </c>
      <c r="U3" s="657">
        <v>5.2</v>
      </c>
      <c r="V3" s="656" t="s">
        <v>172</v>
      </c>
      <c r="W3" s="656" t="s">
        <v>172</v>
      </c>
      <c r="X3" s="656" t="s">
        <v>172</v>
      </c>
      <c r="Y3" s="656" t="s">
        <v>172</v>
      </c>
      <c r="Z3" s="656" t="s">
        <v>172</v>
      </c>
      <c r="AA3" s="656" t="s">
        <v>172</v>
      </c>
      <c r="AB3" s="656" t="s">
        <v>172</v>
      </c>
      <c r="AC3" s="656" t="s">
        <v>172</v>
      </c>
      <c r="AD3" s="656" t="s">
        <v>172</v>
      </c>
      <c r="AE3" s="656" t="s">
        <v>172</v>
      </c>
      <c r="AF3" s="656" t="s">
        <v>172</v>
      </c>
      <c r="AG3" s="656" t="s">
        <v>172</v>
      </c>
      <c r="AH3" s="656" t="s">
        <v>172</v>
      </c>
      <c r="AI3" s="656" t="s">
        <v>172</v>
      </c>
      <c r="AJ3" s="656" t="s">
        <v>172</v>
      </c>
      <c r="AK3" s="656" t="s">
        <v>172</v>
      </c>
      <c r="AL3" s="656" t="s">
        <v>172</v>
      </c>
      <c r="AM3" s="656" t="s">
        <v>172</v>
      </c>
      <c r="AN3" s="656" t="s">
        <v>172</v>
      </c>
      <c r="AO3" s="656" t="s">
        <v>172</v>
      </c>
      <c r="AP3" s="656" t="s">
        <v>172</v>
      </c>
      <c r="AQ3" s="656" t="s">
        <v>172</v>
      </c>
      <c r="AR3" s="657">
        <v>2019</v>
      </c>
      <c r="AS3" s="657">
        <v>1013.5</v>
      </c>
      <c r="AT3" s="657">
        <v>649.29999999999995</v>
      </c>
      <c r="AU3" s="657">
        <v>3080.6</v>
      </c>
      <c r="AV3" s="657">
        <v>114.3</v>
      </c>
      <c r="AW3" s="657">
        <v>81.2</v>
      </c>
      <c r="AX3" s="656" t="s">
        <v>172</v>
      </c>
      <c r="AY3" s="657">
        <v>704.5</v>
      </c>
      <c r="AZ3" s="657">
        <v>390.3</v>
      </c>
      <c r="BA3" s="656" t="s">
        <v>172</v>
      </c>
      <c r="BB3" s="657">
        <v>33657.199999999997</v>
      </c>
      <c r="BC3" s="657">
        <v>651.20000000000005</v>
      </c>
      <c r="BD3" s="657">
        <v>255.6</v>
      </c>
      <c r="BE3" s="657">
        <v>5264.9</v>
      </c>
      <c r="BF3" s="657">
        <v>25.6</v>
      </c>
      <c r="BG3" s="657">
        <v>96.9</v>
      </c>
      <c r="BH3" s="657">
        <v>677.3</v>
      </c>
      <c r="BI3" s="656" t="s">
        <v>172</v>
      </c>
      <c r="BJ3" s="656" t="s">
        <v>172</v>
      </c>
      <c r="BK3" s="657">
        <v>67.599999999999994</v>
      </c>
      <c r="BL3" s="657">
        <v>49234</v>
      </c>
      <c r="BM3" s="657">
        <v>15024.3</v>
      </c>
    </row>
    <row r="4" spans="1:65" ht="20.100000000000001" customHeight="1">
      <c r="A4" s="658" t="s">
        <v>433</v>
      </c>
      <c r="B4" s="658" t="s">
        <v>1300</v>
      </c>
      <c r="C4" s="658" t="s">
        <v>1300</v>
      </c>
      <c r="D4" s="658" t="s">
        <v>1300</v>
      </c>
      <c r="E4" s="658" t="s">
        <v>1300</v>
      </c>
      <c r="F4" s="656" t="s">
        <v>172</v>
      </c>
      <c r="G4" s="657">
        <v>3276.3</v>
      </c>
      <c r="H4" s="657">
        <v>14993.2</v>
      </c>
      <c r="I4" s="657">
        <v>56592</v>
      </c>
      <c r="J4" s="657">
        <v>1040.3</v>
      </c>
      <c r="K4" s="657">
        <v>0</v>
      </c>
      <c r="L4" s="657">
        <v>35.6</v>
      </c>
      <c r="M4" s="657">
        <v>0</v>
      </c>
      <c r="N4" s="657">
        <v>234.2</v>
      </c>
      <c r="O4" s="656" t="s">
        <v>172</v>
      </c>
      <c r="P4" s="656" t="s">
        <v>172</v>
      </c>
      <c r="Q4" s="656" t="s">
        <v>172</v>
      </c>
      <c r="R4" s="656" t="s">
        <v>172</v>
      </c>
      <c r="S4" s="657">
        <v>59987</v>
      </c>
      <c r="T4" s="656" t="s">
        <v>172</v>
      </c>
      <c r="U4" s="657">
        <v>140812.79999999999</v>
      </c>
      <c r="V4" s="657">
        <v>2529.9</v>
      </c>
      <c r="W4" s="656" t="s">
        <v>172</v>
      </c>
      <c r="X4" s="656" t="s">
        <v>172</v>
      </c>
      <c r="Y4" s="656" t="s">
        <v>172</v>
      </c>
      <c r="Z4" s="657">
        <v>7426.6</v>
      </c>
      <c r="AA4" s="657">
        <v>2230.9</v>
      </c>
      <c r="AB4" s="657">
        <v>37.1</v>
      </c>
      <c r="AC4" s="657">
        <v>0.7</v>
      </c>
      <c r="AD4" s="656" t="s">
        <v>172</v>
      </c>
      <c r="AE4" s="656" t="s">
        <v>172</v>
      </c>
      <c r="AF4" s="657">
        <v>30.1</v>
      </c>
      <c r="AG4" s="657">
        <v>0</v>
      </c>
      <c r="AH4" s="656" t="s">
        <v>172</v>
      </c>
      <c r="AI4" s="656" t="s">
        <v>172</v>
      </c>
      <c r="AJ4" s="657">
        <v>5896.7</v>
      </c>
      <c r="AK4" s="657">
        <v>31050.3</v>
      </c>
      <c r="AL4" s="657">
        <v>0.3</v>
      </c>
      <c r="AM4" s="657">
        <v>150.69999999999999</v>
      </c>
      <c r="AN4" s="657">
        <v>535.70000000000005</v>
      </c>
      <c r="AO4" s="656" t="s">
        <v>172</v>
      </c>
      <c r="AP4" s="656" t="s">
        <v>172</v>
      </c>
      <c r="AQ4" s="656" t="s">
        <v>172</v>
      </c>
      <c r="AR4" s="656" t="s">
        <v>172</v>
      </c>
      <c r="AS4" s="656" t="s">
        <v>172</v>
      </c>
      <c r="AT4" s="656" t="s">
        <v>172</v>
      </c>
      <c r="AU4" s="656" t="s">
        <v>172</v>
      </c>
      <c r="AV4" s="656" t="s">
        <v>172</v>
      </c>
      <c r="AW4" s="656" t="s">
        <v>172</v>
      </c>
      <c r="AX4" s="656" t="s">
        <v>172</v>
      </c>
      <c r="AY4" s="656" t="s">
        <v>172</v>
      </c>
      <c r="AZ4" s="656" t="s">
        <v>172</v>
      </c>
      <c r="BA4" s="656" t="s">
        <v>172</v>
      </c>
      <c r="BB4" s="656" t="s">
        <v>172</v>
      </c>
      <c r="BC4" s="656" t="s">
        <v>172</v>
      </c>
      <c r="BD4" s="656" t="s">
        <v>172</v>
      </c>
      <c r="BE4" s="656" t="s">
        <v>172</v>
      </c>
      <c r="BF4" s="656" t="s">
        <v>172</v>
      </c>
      <c r="BG4" s="656" t="s">
        <v>172</v>
      </c>
      <c r="BH4" s="656" t="s">
        <v>172</v>
      </c>
      <c r="BI4" s="656" t="s">
        <v>172</v>
      </c>
      <c r="BJ4" s="656" t="s">
        <v>172</v>
      </c>
      <c r="BK4" s="656" t="s">
        <v>172</v>
      </c>
      <c r="BL4" s="657">
        <v>326860.3</v>
      </c>
      <c r="BM4" s="656" t="s">
        <v>172</v>
      </c>
    </row>
    <row r="5" spans="1:65" ht="20.100000000000001" customHeight="1">
      <c r="A5" s="658" t="s">
        <v>435</v>
      </c>
      <c r="B5" s="658" t="s">
        <v>1300</v>
      </c>
      <c r="C5" s="658" t="s">
        <v>1300</v>
      </c>
      <c r="D5" s="658" t="s">
        <v>1300</v>
      </c>
      <c r="E5" s="658" t="s">
        <v>1300</v>
      </c>
      <c r="F5" s="656" t="s">
        <v>172</v>
      </c>
      <c r="G5" s="657">
        <v>-0.2</v>
      </c>
      <c r="H5" s="656" t="s">
        <v>172</v>
      </c>
      <c r="I5" s="656" t="s">
        <v>172</v>
      </c>
      <c r="J5" s="657">
        <v>0</v>
      </c>
      <c r="K5" s="656" t="s">
        <v>172</v>
      </c>
      <c r="L5" s="657">
        <v>0</v>
      </c>
      <c r="M5" s="656" t="s">
        <v>172</v>
      </c>
      <c r="N5" s="657">
        <v>-216.6</v>
      </c>
      <c r="O5" s="656" t="s">
        <v>172</v>
      </c>
      <c r="P5" s="656" t="s">
        <v>172</v>
      </c>
      <c r="Q5" s="656" t="s">
        <v>172</v>
      </c>
      <c r="R5" s="656" t="s">
        <v>172</v>
      </c>
      <c r="S5" s="656" t="s">
        <v>172</v>
      </c>
      <c r="T5" s="656" t="s">
        <v>172</v>
      </c>
      <c r="U5" s="656" t="s">
        <v>172</v>
      </c>
      <c r="V5" s="657">
        <v>-193.8</v>
      </c>
      <c r="W5" s="656" t="s">
        <v>172</v>
      </c>
      <c r="X5" s="657">
        <v>-129</v>
      </c>
      <c r="Y5" s="656" t="s">
        <v>172</v>
      </c>
      <c r="Z5" s="657">
        <v>-277.2</v>
      </c>
      <c r="AA5" s="657">
        <v>-44.1</v>
      </c>
      <c r="AB5" s="657">
        <v>-12214.3</v>
      </c>
      <c r="AC5" s="657">
        <v>-18.7</v>
      </c>
      <c r="AD5" s="656" t="s">
        <v>172</v>
      </c>
      <c r="AE5" s="657">
        <v>-9057</v>
      </c>
      <c r="AF5" s="657">
        <v>-1098.4000000000001</v>
      </c>
      <c r="AG5" s="657">
        <v>-25966.2</v>
      </c>
      <c r="AH5" s="657">
        <v>-50.2</v>
      </c>
      <c r="AI5" s="656" t="s">
        <v>172</v>
      </c>
      <c r="AJ5" s="657">
        <v>-1340.2</v>
      </c>
      <c r="AK5" s="657">
        <v>-3824.7</v>
      </c>
      <c r="AL5" s="657">
        <v>-172.1</v>
      </c>
      <c r="AM5" s="657">
        <v>-3540.8</v>
      </c>
      <c r="AN5" s="657">
        <v>-2393</v>
      </c>
      <c r="AO5" s="656" t="s">
        <v>172</v>
      </c>
      <c r="AP5" s="657">
        <v>-4.3</v>
      </c>
      <c r="AQ5" s="657">
        <v>-1833.5</v>
      </c>
      <c r="AR5" s="656" t="s">
        <v>172</v>
      </c>
      <c r="AS5" s="656" t="s">
        <v>172</v>
      </c>
      <c r="AT5" s="656" t="s">
        <v>172</v>
      </c>
      <c r="AU5" s="656" t="s">
        <v>172</v>
      </c>
      <c r="AV5" s="656" t="s">
        <v>172</v>
      </c>
      <c r="AW5" s="656" t="s">
        <v>172</v>
      </c>
      <c r="AX5" s="656" t="s">
        <v>172</v>
      </c>
      <c r="AY5" s="656" t="s">
        <v>172</v>
      </c>
      <c r="AZ5" s="656" t="s">
        <v>172</v>
      </c>
      <c r="BA5" s="656" t="s">
        <v>172</v>
      </c>
      <c r="BB5" s="656" t="s">
        <v>172</v>
      </c>
      <c r="BC5" s="656" t="s">
        <v>172</v>
      </c>
      <c r="BD5" s="656" t="s">
        <v>172</v>
      </c>
      <c r="BE5" s="656" t="s">
        <v>172</v>
      </c>
      <c r="BF5" s="656" t="s">
        <v>172</v>
      </c>
      <c r="BG5" s="656" t="s">
        <v>172</v>
      </c>
      <c r="BH5" s="656" t="s">
        <v>172</v>
      </c>
      <c r="BI5" s="656" t="s">
        <v>172</v>
      </c>
      <c r="BJ5" s="656" t="s">
        <v>172</v>
      </c>
      <c r="BK5" s="656" t="s">
        <v>172</v>
      </c>
      <c r="BL5" s="657">
        <v>-62374.400000000001</v>
      </c>
      <c r="BM5" s="656" t="s">
        <v>172</v>
      </c>
    </row>
    <row r="6" spans="1:65" ht="20.100000000000001" hidden="1" customHeight="1">
      <c r="A6" s="658" t="s">
        <v>437</v>
      </c>
      <c r="B6" s="658" t="s">
        <v>1300</v>
      </c>
      <c r="C6" s="658" t="s">
        <v>1300</v>
      </c>
      <c r="D6" s="658" t="s">
        <v>1300</v>
      </c>
      <c r="E6" s="658" t="s">
        <v>1300</v>
      </c>
      <c r="F6" s="656" t="s">
        <v>172</v>
      </c>
      <c r="G6" s="656" t="s">
        <v>172</v>
      </c>
      <c r="H6" s="656" t="s">
        <v>172</v>
      </c>
      <c r="I6" s="656" t="s">
        <v>172</v>
      </c>
      <c r="J6" s="656" t="s">
        <v>172</v>
      </c>
      <c r="K6" s="656" t="s">
        <v>172</v>
      </c>
      <c r="L6" s="656" t="s">
        <v>172</v>
      </c>
      <c r="M6" s="656" t="s">
        <v>172</v>
      </c>
      <c r="N6" s="656" t="s">
        <v>172</v>
      </c>
      <c r="O6" s="656" t="s">
        <v>172</v>
      </c>
      <c r="P6" s="656" t="s">
        <v>172</v>
      </c>
      <c r="Q6" s="656" t="s">
        <v>172</v>
      </c>
      <c r="R6" s="656" t="s">
        <v>172</v>
      </c>
      <c r="S6" s="657">
        <v>-28.6</v>
      </c>
      <c r="T6" s="656" t="s">
        <v>172</v>
      </c>
      <c r="U6" s="656" t="s">
        <v>172</v>
      </c>
      <c r="V6" s="656" t="s">
        <v>172</v>
      </c>
      <c r="W6" s="656" t="s">
        <v>172</v>
      </c>
      <c r="X6" s="656" t="s">
        <v>172</v>
      </c>
      <c r="Y6" s="656" t="s">
        <v>172</v>
      </c>
      <c r="Z6" s="657">
        <v>0</v>
      </c>
      <c r="AA6" s="656" t="s">
        <v>172</v>
      </c>
      <c r="AB6" s="657">
        <v>0</v>
      </c>
      <c r="AC6" s="656" t="s">
        <v>172</v>
      </c>
      <c r="AD6" s="656" t="s">
        <v>172</v>
      </c>
      <c r="AE6" s="656" t="s">
        <v>172</v>
      </c>
      <c r="AF6" s="656" t="s">
        <v>172</v>
      </c>
      <c r="AG6" s="657">
        <v>-1826.2</v>
      </c>
      <c r="AH6" s="657">
        <v>-12.7</v>
      </c>
      <c r="AI6" s="657">
        <v>-0.2</v>
      </c>
      <c r="AJ6" s="657">
        <v>-9062.9</v>
      </c>
      <c r="AK6" s="656" t="s">
        <v>172</v>
      </c>
      <c r="AL6" s="657">
        <v>0</v>
      </c>
      <c r="AM6" s="656" t="s">
        <v>172</v>
      </c>
      <c r="AN6" s="656" t="s">
        <v>172</v>
      </c>
      <c r="AO6" s="656" t="s">
        <v>172</v>
      </c>
      <c r="AP6" s="656" t="s">
        <v>172</v>
      </c>
      <c r="AQ6" s="656" t="s">
        <v>172</v>
      </c>
      <c r="AR6" s="656" t="s">
        <v>172</v>
      </c>
      <c r="AS6" s="656" t="s">
        <v>172</v>
      </c>
      <c r="AT6" s="656" t="s">
        <v>172</v>
      </c>
      <c r="AU6" s="656" t="s">
        <v>172</v>
      </c>
      <c r="AV6" s="656" t="s">
        <v>172</v>
      </c>
      <c r="AW6" s="656" t="s">
        <v>172</v>
      </c>
      <c r="AX6" s="656" t="s">
        <v>172</v>
      </c>
      <c r="AY6" s="656" t="s">
        <v>172</v>
      </c>
      <c r="AZ6" s="656" t="s">
        <v>172</v>
      </c>
      <c r="BA6" s="656" t="s">
        <v>172</v>
      </c>
      <c r="BB6" s="656" t="s">
        <v>172</v>
      </c>
      <c r="BC6" s="656" t="s">
        <v>172</v>
      </c>
      <c r="BD6" s="656" t="s">
        <v>172</v>
      </c>
      <c r="BE6" s="656" t="s">
        <v>172</v>
      </c>
      <c r="BF6" s="656" t="s">
        <v>172</v>
      </c>
      <c r="BG6" s="656" t="s">
        <v>172</v>
      </c>
      <c r="BH6" s="656" t="s">
        <v>172</v>
      </c>
      <c r="BI6" s="656" t="s">
        <v>172</v>
      </c>
      <c r="BJ6" s="656" t="s">
        <v>172</v>
      </c>
      <c r="BK6" s="656" t="s">
        <v>172</v>
      </c>
      <c r="BL6" s="657">
        <v>-10930.7</v>
      </c>
      <c r="BM6" s="656" t="s">
        <v>172</v>
      </c>
    </row>
    <row r="7" spans="1:65" ht="20.100000000000001" hidden="1" customHeight="1">
      <c r="A7" s="658" t="s">
        <v>439</v>
      </c>
      <c r="B7" s="658" t="s">
        <v>1300</v>
      </c>
      <c r="C7" s="658" t="s">
        <v>1300</v>
      </c>
      <c r="D7" s="658" t="s">
        <v>1300</v>
      </c>
      <c r="E7" s="658" t="s">
        <v>1300</v>
      </c>
      <c r="F7" s="656" t="s">
        <v>172</v>
      </c>
      <c r="G7" s="656" t="s">
        <v>172</v>
      </c>
      <c r="H7" s="656" t="s">
        <v>172</v>
      </c>
      <c r="I7" s="656" t="s">
        <v>172</v>
      </c>
      <c r="J7" s="656" t="s">
        <v>172</v>
      </c>
      <c r="K7" s="656" t="s">
        <v>172</v>
      </c>
      <c r="L7" s="656" t="s">
        <v>172</v>
      </c>
      <c r="M7" s="656" t="s">
        <v>172</v>
      </c>
      <c r="N7" s="656" t="s">
        <v>172</v>
      </c>
      <c r="O7" s="656" t="s">
        <v>172</v>
      </c>
      <c r="P7" s="656" t="s">
        <v>172</v>
      </c>
      <c r="Q7" s="656" t="s">
        <v>172</v>
      </c>
      <c r="R7" s="656" t="s">
        <v>172</v>
      </c>
      <c r="S7" s="656" t="s">
        <v>172</v>
      </c>
      <c r="T7" s="656" t="s">
        <v>172</v>
      </c>
      <c r="U7" s="656" t="s">
        <v>172</v>
      </c>
      <c r="V7" s="656" t="s">
        <v>172</v>
      </c>
      <c r="W7" s="656" t="s">
        <v>172</v>
      </c>
      <c r="X7" s="656" t="s">
        <v>172</v>
      </c>
      <c r="Y7" s="656" t="s">
        <v>172</v>
      </c>
      <c r="Z7" s="656" t="s">
        <v>172</v>
      </c>
      <c r="AA7" s="656" t="s">
        <v>172</v>
      </c>
      <c r="AB7" s="656" t="s">
        <v>172</v>
      </c>
      <c r="AC7" s="656" t="s">
        <v>172</v>
      </c>
      <c r="AD7" s="656" t="s">
        <v>172</v>
      </c>
      <c r="AE7" s="657">
        <v>-2745.2</v>
      </c>
      <c r="AF7" s="656" t="s">
        <v>172</v>
      </c>
      <c r="AG7" s="656" t="s">
        <v>172</v>
      </c>
      <c r="AH7" s="656" t="s">
        <v>172</v>
      </c>
      <c r="AI7" s="656" t="s">
        <v>172</v>
      </c>
      <c r="AJ7" s="656" t="s">
        <v>172</v>
      </c>
      <c r="AK7" s="656" t="s">
        <v>172</v>
      </c>
      <c r="AL7" s="656" t="s">
        <v>172</v>
      </c>
      <c r="AM7" s="656" t="s">
        <v>172</v>
      </c>
      <c r="AN7" s="656" t="s">
        <v>172</v>
      </c>
      <c r="AO7" s="656" t="s">
        <v>172</v>
      </c>
      <c r="AP7" s="656" t="s">
        <v>172</v>
      </c>
      <c r="AQ7" s="656" t="s">
        <v>172</v>
      </c>
      <c r="AR7" s="656" t="s">
        <v>172</v>
      </c>
      <c r="AS7" s="656" t="s">
        <v>172</v>
      </c>
      <c r="AT7" s="656" t="s">
        <v>172</v>
      </c>
      <c r="AU7" s="656" t="s">
        <v>172</v>
      </c>
      <c r="AV7" s="656" t="s">
        <v>172</v>
      </c>
      <c r="AW7" s="656" t="s">
        <v>172</v>
      </c>
      <c r="AX7" s="656" t="s">
        <v>172</v>
      </c>
      <c r="AY7" s="656" t="s">
        <v>172</v>
      </c>
      <c r="AZ7" s="656" t="s">
        <v>172</v>
      </c>
      <c r="BA7" s="656" t="s">
        <v>172</v>
      </c>
      <c r="BB7" s="656" t="s">
        <v>172</v>
      </c>
      <c r="BC7" s="656" t="s">
        <v>172</v>
      </c>
      <c r="BD7" s="656" t="s">
        <v>172</v>
      </c>
      <c r="BE7" s="656" t="s">
        <v>172</v>
      </c>
      <c r="BF7" s="656" t="s">
        <v>172</v>
      </c>
      <c r="BG7" s="656" t="s">
        <v>172</v>
      </c>
      <c r="BH7" s="656" t="s">
        <v>172</v>
      </c>
      <c r="BI7" s="656" t="s">
        <v>172</v>
      </c>
      <c r="BJ7" s="656" t="s">
        <v>172</v>
      </c>
      <c r="BK7" s="656" t="s">
        <v>172</v>
      </c>
      <c r="BL7" s="657">
        <v>-2745.2</v>
      </c>
      <c r="BM7" s="656" t="s">
        <v>172</v>
      </c>
    </row>
    <row r="8" spans="1:65" ht="20.100000000000001" hidden="1" customHeight="1">
      <c r="A8" s="658" t="s">
        <v>441</v>
      </c>
      <c r="B8" s="658" t="s">
        <v>1300</v>
      </c>
      <c r="C8" s="658" t="s">
        <v>1300</v>
      </c>
      <c r="D8" s="658" t="s">
        <v>1300</v>
      </c>
      <c r="E8" s="658" t="s">
        <v>1300</v>
      </c>
      <c r="F8" s="657">
        <v>-18</v>
      </c>
      <c r="G8" s="656" t="s">
        <v>172</v>
      </c>
      <c r="H8" s="657">
        <v>-124.3</v>
      </c>
      <c r="I8" s="657">
        <v>580.20000000000005</v>
      </c>
      <c r="J8" s="656" t="s">
        <v>172</v>
      </c>
      <c r="K8" s="656" t="s">
        <v>172</v>
      </c>
      <c r="L8" s="656" t="s">
        <v>172</v>
      </c>
      <c r="M8" s="656" t="s">
        <v>172</v>
      </c>
      <c r="N8" s="657">
        <v>-2.9</v>
      </c>
      <c r="O8" s="656" t="s">
        <v>172</v>
      </c>
      <c r="P8" s="656" t="s">
        <v>172</v>
      </c>
      <c r="Q8" s="656" t="s">
        <v>172</v>
      </c>
      <c r="R8" s="656" t="s">
        <v>172</v>
      </c>
      <c r="S8" s="657">
        <v>-419.4</v>
      </c>
      <c r="T8" s="656" t="s">
        <v>172</v>
      </c>
      <c r="U8" s="657">
        <v>440.4</v>
      </c>
      <c r="V8" s="657">
        <v>-213.3</v>
      </c>
      <c r="W8" s="657">
        <v>0.1</v>
      </c>
      <c r="X8" s="657">
        <v>12.2</v>
      </c>
      <c r="Y8" s="657">
        <v>0</v>
      </c>
      <c r="Z8" s="657">
        <v>54.3</v>
      </c>
      <c r="AA8" s="657">
        <v>17.3</v>
      </c>
      <c r="AB8" s="657">
        <v>-67</v>
      </c>
      <c r="AC8" s="657">
        <v>0.7</v>
      </c>
      <c r="AD8" s="656" t="s">
        <v>172</v>
      </c>
      <c r="AE8" s="657">
        <v>158.69999999999999</v>
      </c>
      <c r="AF8" s="657">
        <v>-53.5</v>
      </c>
      <c r="AG8" s="657">
        <v>-90.9</v>
      </c>
      <c r="AH8" s="657">
        <v>-11.7</v>
      </c>
      <c r="AI8" s="657">
        <v>0.4</v>
      </c>
      <c r="AJ8" s="657">
        <v>-153.69999999999999</v>
      </c>
      <c r="AK8" s="657">
        <v>291.2</v>
      </c>
      <c r="AL8" s="657">
        <v>3</v>
      </c>
      <c r="AM8" s="657">
        <v>-69.400000000000006</v>
      </c>
      <c r="AN8" s="657">
        <v>-2.5</v>
      </c>
      <c r="AO8" s="657">
        <v>0</v>
      </c>
      <c r="AP8" s="657">
        <v>1.9</v>
      </c>
      <c r="AQ8" s="657">
        <v>-15.7</v>
      </c>
      <c r="AR8" s="656" t="s">
        <v>172</v>
      </c>
      <c r="AS8" s="656" t="s">
        <v>172</v>
      </c>
      <c r="AT8" s="656" t="s">
        <v>172</v>
      </c>
      <c r="AU8" s="656" t="s">
        <v>172</v>
      </c>
      <c r="AV8" s="656" t="s">
        <v>172</v>
      </c>
      <c r="AW8" s="656" t="s">
        <v>172</v>
      </c>
      <c r="AX8" s="656" t="s">
        <v>172</v>
      </c>
      <c r="AY8" s="657">
        <v>-0.6</v>
      </c>
      <c r="AZ8" s="656" t="s">
        <v>172</v>
      </c>
      <c r="BA8" s="656" t="s">
        <v>172</v>
      </c>
      <c r="BB8" s="656" t="s">
        <v>172</v>
      </c>
      <c r="BC8" s="656" t="s">
        <v>172</v>
      </c>
      <c r="BD8" s="656" t="s">
        <v>172</v>
      </c>
      <c r="BE8" s="656" t="s">
        <v>172</v>
      </c>
      <c r="BF8" s="656" t="s">
        <v>172</v>
      </c>
      <c r="BG8" s="656" t="s">
        <v>172</v>
      </c>
      <c r="BH8" s="656" t="s">
        <v>172</v>
      </c>
      <c r="BI8" s="656" t="s">
        <v>172</v>
      </c>
      <c r="BJ8" s="656" t="s">
        <v>172</v>
      </c>
      <c r="BK8" s="656" t="s">
        <v>172</v>
      </c>
      <c r="BL8" s="657">
        <v>317.8</v>
      </c>
      <c r="BM8" s="657">
        <v>-0.6</v>
      </c>
    </row>
    <row r="9" spans="1:65" ht="20.100000000000001" customHeight="1">
      <c r="A9" s="658" t="s">
        <v>443</v>
      </c>
      <c r="B9" s="658" t="s">
        <v>1300</v>
      </c>
      <c r="C9" s="658" t="s">
        <v>1300</v>
      </c>
      <c r="D9" s="658" t="s">
        <v>1300</v>
      </c>
      <c r="E9" s="658" t="s">
        <v>1300</v>
      </c>
      <c r="F9" s="657">
        <v>406.8</v>
      </c>
      <c r="G9" s="657">
        <v>3276.1</v>
      </c>
      <c r="H9" s="657">
        <v>14868.9</v>
      </c>
      <c r="I9" s="657">
        <v>57172.3</v>
      </c>
      <c r="J9" s="657">
        <v>1040.3</v>
      </c>
      <c r="K9" s="657">
        <v>0</v>
      </c>
      <c r="L9" s="657">
        <v>35.6</v>
      </c>
      <c r="M9" s="657">
        <v>0</v>
      </c>
      <c r="N9" s="657">
        <v>14.7</v>
      </c>
      <c r="O9" s="656" t="s">
        <v>172</v>
      </c>
      <c r="P9" s="656" t="s">
        <v>172</v>
      </c>
      <c r="Q9" s="656" t="s">
        <v>172</v>
      </c>
      <c r="R9" s="656" t="s">
        <v>172</v>
      </c>
      <c r="S9" s="657">
        <v>59593.9</v>
      </c>
      <c r="T9" s="656" t="s">
        <v>172</v>
      </c>
      <c r="U9" s="657">
        <v>141258.4</v>
      </c>
      <c r="V9" s="657">
        <v>2122.8000000000002</v>
      </c>
      <c r="W9" s="657">
        <v>0.1</v>
      </c>
      <c r="X9" s="657">
        <v>-116.8</v>
      </c>
      <c r="Y9" s="657">
        <v>0</v>
      </c>
      <c r="Z9" s="657">
        <v>7203.7</v>
      </c>
      <c r="AA9" s="657">
        <v>2204.1999999999998</v>
      </c>
      <c r="AB9" s="657">
        <v>-12244.2</v>
      </c>
      <c r="AC9" s="657">
        <v>-17.2</v>
      </c>
      <c r="AD9" s="656" t="s">
        <v>172</v>
      </c>
      <c r="AE9" s="657">
        <v>-11643.4</v>
      </c>
      <c r="AF9" s="657">
        <v>-1121.8</v>
      </c>
      <c r="AG9" s="657">
        <v>-27883.3</v>
      </c>
      <c r="AH9" s="657">
        <v>-74.599999999999994</v>
      </c>
      <c r="AI9" s="657">
        <v>0.2</v>
      </c>
      <c r="AJ9" s="657">
        <v>-4660.1000000000004</v>
      </c>
      <c r="AK9" s="657">
        <v>27516.7</v>
      </c>
      <c r="AL9" s="657">
        <v>-168.8</v>
      </c>
      <c r="AM9" s="657">
        <v>-3459.5</v>
      </c>
      <c r="AN9" s="657">
        <v>-1859.9</v>
      </c>
      <c r="AO9" s="657">
        <v>0</v>
      </c>
      <c r="AP9" s="657">
        <v>-2.4</v>
      </c>
      <c r="AQ9" s="657">
        <v>-1849.2</v>
      </c>
      <c r="AR9" s="657">
        <v>2019</v>
      </c>
      <c r="AS9" s="657">
        <v>1013.5</v>
      </c>
      <c r="AT9" s="657">
        <v>649.29999999999995</v>
      </c>
      <c r="AU9" s="657">
        <v>3080.6</v>
      </c>
      <c r="AV9" s="657">
        <v>114.3</v>
      </c>
      <c r="AW9" s="657">
        <v>81.2</v>
      </c>
      <c r="AX9" s="656" t="s">
        <v>172</v>
      </c>
      <c r="AY9" s="657">
        <v>703.9</v>
      </c>
      <c r="AZ9" s="657">
        <v>390.3</v>
      </c>
      <c r="BA9" s="656" t="s">
        <v>172</v>
      </c>
      <c r="BB9" s="657">
        <v>33657.199999999997</v>
      </c>
      <c r="BC9" s="657">
        <v>651.20000000000005</v>
      </c>
      <c r="BD9" s="657">
        <v>255.6</v>
      </c>
      <c r="BE9" s="657">
        <v>5264.9</v>
      </c>
      <c r="BF9" s="657">
        <v>25.6</v>
      </c>
      <c r="BG9" s="657">
        <v>96.9</v>
      </c>
      <c r="BH9" s="657">
        <v>677.3</v>
      </c>
      <c r="BI9" s="656" t="s">
        <v>172</v>
      </c>
      <c r="BJ9" s="656" t="s">
        <v>172</v>
      </c>
      <c r="BK9" s="657">
        <v>67.599999999999994</v>
      </c>
      <c r="BL9" s="657">
        <v>300361.8</v>
      </c>
      <c r="BM9" s="657">
        <v>15023.7</v>
      </c>
    </row>
    <row r="10" spans="1:65" ht="20.100000000000001" customHeight="1">
      <c r="A10" s="658" t="s">
        <v>445</v>
      </c>
      <c r="B10" s="658" t="s">
        <v>1300</v>
      </c>
      <c r="C10" s="658" t="s">
        <v>1300</v>
      </c>
      <c r="D10" s="658" t="s">
        <v>1300</v>
      </c>
      <c r="E10" s="658" t="s">
        <v>1300</v>
      </c>
      <c r="F10" s="656" t="s">
        <v>172</v>
      </c>
      <c r="G10" s="656" t="s">
        <v>172</v>
      </c>
      <c r="H10" s="656" t="s">
        <v>172</v>
      </c>
      <c r="I10" s="656" t="s">
        <v>172</v>
      </c>
      <c r="J10" s="656" t="s">
        <v>172</v>
      </c>
      <c r="K10" s="656" t="s">
        <v>172</v>
      </c>
      <c r="L10" s="656" t="s">
        <v>172</v>
      </c>
      <c r="M10" s="656" t="s">
        <v>172</v>
      </c>
      <c r="N10" s="656" t="s">
        <v>172</v>
      </c>
      <c r="O10" s="656" t="s">
        <v>172</v>
      </c>
      <c r="P10" s="656" t="s">
        <v>172</v>
      </c>
      <c r="Q10" s="656" t="s">
        <v>172</v>
      </c>
      <c r="R10" s="656" t="s">
        <v>172</v>
      </c>
      <c r="S10" s="656" t="s">
        <v>172</v>
      </c>
      <c r="T10" s="656" t="s">
        <v>172</v>
      </c>
      <c r="U10" s="656" t="s">
        <v>172</v>
      </c>
      <c r="V10" s="657">
        <v>21709.200000000001</v>
      </c>
      <c r="W10" s="656" t="s">
        <v>172</v>
      </c>
      <c r="X10" s="656" t="s">
        <v>172</v>
      </c>
      <c r="Y10" s="657">
        <v>-16.8</v>
      </c>
      <c r="Z10" s="657">
        <v>-430.9</v>
      </c>
      <c r="AA10" s="657">
        <v>-134.30000000000001</v>
      </c>
      <c r="AB10" s="657">
        <v>585.1</v>
      </c>
      <c r="AC10" s="657">
        <v>19.3</v>
      </c>
      <c r="AD10" s="656" t="s">
        <v>172</v>
      </c>
      <c r="AE10" s="657">
        <v>315.39999999999998</v>
      </c>
      <c r="AF10" s="657">
        <v>-3908.3</v>
      </c>
      <c r="AG10" s="657">
        <v>1946.3</v>
      </c>
      <c r="AH10" s="657">
        <v>-7.3</v>
      </c>
      <c r="AI10" s="657">
        <v>11.6</v>
      </c>
      <c r="AJ10" s="657">
        <v>-5959.2</v>
      </c>
      <c r="AK10" s="657">
        <v>-8314.7000000000007</v>
      </c>
      <c r="AL10" s="657">
        <v>-151.19999999999999</v>
      </c>
      <c r="AM10" s="657">
        <v>-284.2</v>
      </c>
      <c r="AN10" s="657">
        <v>765.1</v>
      </c>
      <c r="AO10" s="657">
        <v>-3.4</v>
      </c>
      <c r="AP10" s="656" t="s">
        <v>172</v>
      </c>
      <c r="AQ10" s="657">
        <v>-34.799999999999997</v>
      </c>
      <c r="AR10" s="656" t="s">
        <v>172</v>
      </c>
      <c r="AS10" s="656" t="s">
        <v>172</v>
      </c>
      <c r="AT10" s="656" t="s">
        <v>172</v>
      </c>
      <c r="AU10" s="656" t="s">
        <v>172</v>
      </c>
      <c r="AV10" s="656" t="s">
        <v>172</v>
      </c>
      <c r="AW10" s="656" t="s">
        <v>172</v>
      </c>
      <c r="AX10" s="656" t="s">
        <v>172</v>
      </c>
      <c r="AY10" s="656" t="s">
        <v>172</v>
      </c>
      <c r="AZ10" s="656" t="s">
        <v>172</v>
      </c>
      <c r="BA10" s="656" t="s">
        <v>172</v>
      </c>
      <c r="BB10" s="656" t="s">
        <v>172</v>
      </c>
      <c r="BC10" s="656" t="s">
        <v>172</v>
      </c>
      <c r="BD10" s="656" t="s">
        <v>172</v>
      </c>
      <c r="BE10" s="656" t="s">
        <v>172</v>
      </c>
      <c r="BF10" s="656" t="s">
        <v>172</v>
      </c>
      <c r="BG10" s="656" t="s">
        <v>172</v>
      </c>
      <c r="BH10" s="656" t="s">
        <v>172</v>
      </c>
      <c r="BI10" s="656" t="s">
        <v>172</v>
      </c>
      <c r="BJ10" s="656" t="s">
        <v>172</v>
      </c>
      <c r="BK10" s="656" t="s">
        <v>172</v>
      </c>
      <c r="BL10" s="657">
        <v>6107</v>
      </c>
      <c r="BM10" s="657">
        <v>-16.8</v>
      </c>
    </row>
    <row r="11" spans="1:65" ht="20.100000000000001" customHeight="1">
      <c r="A11" s="658" t="s">
        <v>447</v>
      </c>
      <c r="B11" s="658" t="s">
        <v>1300</v>
      </c>
      <c r="C11" s="658" t="s">
        <v>1300</v>
      </c>
      <c r="D11" s="658" t="s">
        <v>1300</v>
      </c>
      <c r="E11" s="658" t="s">
        <v>1300</v>
      </c>
      <c r="F11" s="657">
        <v>-5.2</v>
      </c>
      <c r="G11" s="657">
        <v>0.2</v>
      </c>
      <c r="H11" s="657">
        <v>2922.9</v>
      </c>
      <c r="I11" s="657">
        <v>-1502.9</v>
      </c>
      <c r="J11" s="656" t="s">
        <v>172</v>
      </c>
      <c r="K11" s="656" t="s">
        <v>172</v>
      </c>
      <c r="L11" s="656" t="s">
        <v>172</v>
      </c>
      <c r="M11" s="656" t="s">
        <v>172</v>
      </c>
      <c r="N11" s="657">
        <v>-10.9</v>
      </c>
      <c r="O11" s="656" t="s">
        <v>172</v>
      </c>
      <c r="P11" s="656" t="s">
        <v>172</v>
      </c>
      <c r="Q11" s="656" t="s">
        <v>172</v>
      </c>
      <c r="R11" s="656" t="s">
        <v>172</v>
      </c>
      <c r="S11" s="657">
        <v>195.9</v>
      </c>
      <c r="T11" s="657">
        <v>281.8</v>
      </c>
      <c r="U11" s="657">
        <v>-264.2</v>
      </c>
      <c r="V11" s="657">
        <v>73.8</v>
      </c>
      <c r="W11" s="657">
        <v>-0.2</v>
      </c>
      <c r="X11" s="657">
        <v>0</v>
      </c>
      <c r="Y11" s="657">
        <v>217.3</v>
      </c>
      <c r="Z11" s="657">
        <v>43.3</v>
      </c>
      <c r="AA11" s="657">
        <v>-0.8</v>
      </c>
      <c r="AB11" s="657">
        <v>2.9</v>
      </c>
      <c r="AC11" s="657">
        <v>0</v>
      </c>
      <c r="AD11" s="656" t="s">
        <v>172</v>
      </c>
      <c r="AE11" s="657">
        <v>6.2</v>
      </c>
      <c r="AF11" s="657">
        <v>14.6</v>
      </c>
      <c r="AG11" s="657">
        <v>-19.2</v>
      </c>
      <c r="AH11" s="657">
        <v>-0.2</v>
      </c>
      <c r="AI11" s="657">
        <v>0</v>
      </c>
      <c r="AJ11" s="657">
        <v>13.4</v>
      </c>
      <c r="AK11" s="657">
        <v>-198.5</v>
      </c>
      <c r="AL11" s="657">
        <v>-1.6</v>
      </c>
      <c r="AM11" s="657">
        <v>37.1</v>
      </c>
      <c r="AN11" s="657">
        <v>22.8</v>
      </c>
      <c r="AO11" s="657">
        <v>0.1</v>
      </c>
      <c r="AP11" s="657">
        <v>-0.1</v>
      </c>
      <c r="AQ11" s="657">
        <v>2.2000000000000002</v>
      </c>
      <c r="AR11" s="656" t="s">
        <v>172</v>
      </c>
      <c r="AS11" s="656" t="s">
        <v>172</v>
      </c>
      <c r="AT11" s="656" t="s">
        <v>172</v>
      </c>
      <c r="AU11" s="656" t="s">
        <v>172</v>
      </c>
      <c r="AV11" s="656" t="s">
        <v>172</v>
      </c>
      <c r="AW11" s="657">
        <v>0</v>
      </c>
      <c r="AX11" s="656" t="s">
        <v>172</v>
      </c>
      <c r="AY11" s="657">
        <v>0</v>
      </c>
      <c r="AZ11" s="656" t="s">
        <v>172</v>
      </c>
      <c r="BA11" s="656" t="s">
        <v>172</v>
      </c>
      <c r="BB11" s="656" t="s">
        <v>172</v>
      </c>
      <c r="BC11" s="656" t="s">
        <v>172</v>
      </c>
      <c r="BD11" s="656" t="s">
        <v>172</v>
      </c>
      <c r="BE11" s="656" t="s">
        <v>172</v>
      </c>
      <c r="BF11" s="656" t="s">
        <v>172</v>
      </c>
      <c r="BG11" s="657">
        <v>0</v>
      </c>
      <c r="BH11" s="657">
        <v>0</v>
      </c>
      <c r="BI11" s="656" t="s">
        <v>172</v>
      </c>
      <c r="BJ11" s="656" t="s">
        <v>172</v>
      </c>
      <c r="BK11" s="656" t="s">
        <v>172</v>
      </c>
      <c r="BL11" s="657">
        <v>1830.9</v>
      </c>
      <c r="BM11" s="657">
        <v>217.4</v>
      </c>
    </row>
    <row r="12" spans="1:65" ht="20.100000000000001" customHeight="1">
      <c r="A12" s="658" t="s">
        <v>449</v>
      </c>
      <c r="B12" s="658" t="s">
        <v>1300</v>
      </c>
      <c r="C12" s="658" t="s">
        <v>1300</v>
      </c>
      <c r="D12" s="658" t="s">
        <v>1300</v>
      </c>
      <c r="E12" s="658" t="s">
        <v>1300</v>
      </c>
      <c r="F12" s="657">
        <v>401.6</v>
      </c>
      <c r="G12" s="657">
        <v>3276.3</v>
      </c>
      <c r="H12" s="657">
        <v>17791.8</v>
      </c>
      <c r="I12" s="657">
        <v>55669.4</v>
      </c>
      <c r="J12" s="657">
        <v>1040.3</v>
      </c>
      <c r="K12" s="657">
        <v>0</v>
      </c>
      <c r="L12" s="657">
        <v>35.6</v>
      </c>
      <c r="M12" s="657">
        <v>0</v>
      </c>
      <c r="N12" s="657">
        <v>3.8</v>
      </c>
      <c r="O12" s="656" t="s">
        <v>172</v>
      </c>
      <c r="P12" s="656" t="s">
        <v>172</v>
      </c>
      <c r="Q12" s="656" t="s">
        <v>172</v>
      </c>
      <c r="R12" s="656" t="s">
        <v>172</v>
      </c>
      <c r="S12" s="657">
        <v>59789.8</v>
      </c>
      <c r="T12" s="657">
        <v>281.8</v>
      </c>
      <c r="U12" s="657">
        <v>140994.20000000001</v>
      </c>
      <c r="V12" s="657">
        <v>23905.8</v>
      </c>
      <c r="W12" s="657">
        <v>-0.1</v>
      </c>
      <c r="X12" s="657">
        <v>-116.8</v>
      </c>
      <c r="Y12" s="657">
        <v>200.6</v>
      </c>
      <c r="Z12" s="657">
        <v>6816</v>
      </c>
      <c r="AA12" s="657">
        <v>2069</v>
      </c>
      <c r="AB12" s="657">
        <v>-11656.2</v>
      </c>
      <c r="AC12" s="657">
        <v>2.1</v>
      </c>
      <c r="AD12" s="656" t="s">
        <v>172</v>
      </c>
      <c r="AE12" s="657">
        <v>-11321.8</v>
      </c>
      <c r="AF12" s="657">
        <v>-5015.5</v>
      </c>
      <c r="AG12" s="657">
        <v>-25956.1</v>
      </c>
      <c r="AH12" s="657">
        <v>-82.1</v>
      </c>
      <c r="AI12" s="657">
        <v>11.8</v>
      </c>
      <c r="AJ12" s="657">
        <v>-10606</v>
      </c>
      <c r="AK12" s="657">
        <v>19003.599999999999</v>
      </c>
      <c r="AL12" s="657">
        <v>-321.7</v>
      </c>
      <c r="AM12" s="657">
        <v>-3706.6</v>
      </c>
      <c r="AN12" s="657">
        <v>-1072</v>
      </c>
      <c r="AO12" s="657">
        <v>-3.3</v>
      </c>
      <c r="AP12" s="657">
        <v>-2.5</v>
      </c>
      <c r="AQ12" s="657">
        <v>-1881.8</v>
      </c>
      <c r="AR12" s="657">
        <v>2019</v>
      </c>
      <c r="AS12" s="657">
        <v>1013.5</v>
      </c>
      <c r="AT12" s="657">
        <v>649.29999999999995</v>
      </c>
      <c r="AU12" s="657">
        <v>3080.6</v>
      </c>
      <c r="AV12" s="657">
        <v>114.3</v>
      </c>
      <c r="AW12" s="657">
        <v>81.3</v>
      </c>
      <c r="AX12" s="656" t="s">
        <v>172</v>
      </c>
      <c r="AY12" s="657">
        <v>703.9</v>
      </c>
      <c r="AZ12" s="657">
        <v>390.3</v>
      </c>
      <c r="BA12" s="656" t="s">
        <v>172</v>
      </c>
      <c r="BB12" s="657">
        <v>33657.199999999997</v>
      </c>
      <c r="BC12" s="657">
        <v>651.20000000000005</v>
      </c>
      <c r="BD12" s="657">
        <v>255.6</v>
      </c>
      <c r="BE12" s="657">
        <v>5264.9</v>
      </c>
      <c r="BF12" s="657">
        <v>25.6</v>
      </c>
      <c r="BG12" s="657">
        <v>96.9</v>
      </c>
      <c r="BH12" s="657">
        <v>677.3</v>
      </c>
      <c r="BI12" s="656" t="s">
        <v>172</v>
      </c>
      <c r="BJ12" s="656" t="s">
        <v>172</v>
      </c>
      <c r="BK12" s="657">
        <v>67.599999999999994</v>
      </c>
      <c r="BL12" s="657">
        <v>308299.7</v>
      </c>
      <c r="BM12" s="657">
        <v>15224.4</v>
      </c>
    </row>
    <row r="13" spans="1:65" ht="20.100000000000001" customHeight="1">
      <c r="A13" s="658" t="s">
        <v>451</v>
      </c>
      <c r="B13" s="658" t="s">
        <v>1300</v>
      </c>
      <c r="C13" s="658" t="s">
        <v>1300</v>
      </c>
      <c r="D13" s="658" t="s">
        <v>1300</v>
      </c>
      <c r="E13" s="658" t="s">
        <v>1300</v>
      </c>
      <c r="F13" s="657">
        <v>-401.6</v>
      </c>
      <c r="G13" s="657">
        <v>-252.8</v>
      </c>
      <c r="H13" s="657">
        <v>-17791.8</v>
      </c>
      <c r="I13" s="657">
        <v>-51958.5</v>
      </c>
      <c r="J13" s="657">
        <v>-1040.3</v>
      </c>
      <c r="K13" s="656" t="s">
        <v>172</v>
      </c>
      <c r="L13" s="656" t="s">
        <v>172</v>
      </c>
      <c r="M13" s="657">
        <v>206.5</v>
      </c>
      <c r="N13" s="657">
        <v>710</v>
      </c>
      <c r="O13" s="657">
        <v>530.20000000000005</v>
      </c>
      <c r="P13" s="657">
        <v>2810</v>
      </c>
      <c r="Q13" s="657">
        <v>2385.4</v>
      </c>
      <c r="R13" s="657">
        <v>282.5</v>
      </c>
      <c r="S13" s="657">
        <v>-56824.800000000003</v>
      </c>
      <c r="T13" s="657">
        <v>23885.3</v>
      </c>
      <c r="U13" s="657">
        <v>-140994.20000000001</v>
      </c>
      <c r="V13" s="657">
        <v>-23899.8</v>
      </c>
      <c r="W13" s="657">
        <v>0.1</v>
      </c>
      <c r="X13" s="657">
        <v>116.8</v>
      </c>
      <c r="Y13" s="657">
        <v>2123.1</v>
      </c>
      <c r="Z13" s="657">
        <v>217.4</v>
      </c>
      <c r="AA13" s="657">
        <v>1926.2</v>
      </c>
      <c r="AB13" s="657">
        <v>22194.9</v>
      </c>
      <c r="AC13" s="656" t="s">
        <v>172</v>
      </c>
      <c r="AD13" s="656" t="s">
        <v>172</v>
      </c>
      <c r="AE13" s="657">
        <v>13472.8</v>
      </c>
      <c r="AF13" s="657">
        <v>7315.8</v>
      </c>
      <c r="AG13" s="657">
        <v>48398.6</v>
      </c>
      <c r="AH13" s="657">
        <v>240.9</v>
      </c>
      <c r="AI13" s="657">
        <v>10.199999999999999</v>
      </c>
      <c r="AJ13" s="657">
        <v>11422.5</v>
      </c>
      <c r="AK13" s="657">
        <v>26339.7</v>
      </c>
      <c r="AL13" s="657">
        <v>519</v>
      </c>
      <c r="AM13" s="657">
        <v>4925.8</v>
      </c>
      <c r="AN13" s="657">
        <v>2581.8000000000002</v>
      </c>
      <c r="AO13" s="657">
        <v>27.9</v>
      </c>
      <c r="AP13" s="657">
        <v>608.1</v>
      </c>
      <c r="AQ13" s="657">
        <v>4950.8</v>
      </c>
      <c r="AR13" s="657">
        <v>-232.1</v>
      </c>
      <c r="AS13" s="657">
        <v>-128.19999999999999</v>
      </c>
      <c r="AT13" s="657">
        <v>-293.10000000000002</v>
      </c>
      <c r="AU13" s="657">
        <v>-1844.2</v>
      </c>
      <c r="AV13" s="657">
        <v>-49.4</v>
      </c>
      <c r="AW13" s="657">
        <v>-75.5</v>
      </c>
      <c r="AX13" s="656" t="s">
        <v>172</v>
      </c>
      <c r="AY13" s="656" t="s">
        <v>172</v>
      </c>
      <c r="AZ13" s="657">
        <v>-390.3</v>
      </c>
      <c r="BA13" s="656" t="s">
        <v>172</v>
      </c>
      <c r="BB13" s="657">
        <v>-33657.199999999997</v>
      </c>
      <c r="BC13" s="657">
        <v>-651.20000000000005</v>
      </c>
      <c r="BD13" s="656" t="s">
        <v>172</v>
      </c>
      <c r="BE13" s="657">
        <v>-5264.9</v>
      </c>
      <c r="BF13" s="656" t="s">
        <v>172</v>
      </c>
      <c r="BG13" s="657">
        <v>-96.9</v>
      </c>
      <c r="BH13" s="657">
        <v>-677.3</v>
      </c>
      <c r="BI13" s="656" t="s">
        <v>172</v>
      </c>
      <c r="BJ13" s="657">
        <v>52912.9</v>
      </c>
      <c r="BK13" s="657">
        <v>7189.3</v>
      </c>
      <c r="BL13" s="657">
        <v>-98219.6</v>
      </c>
      <c r="BM13" s="657">
        <v>-2102.1999999999998</v>
      </c>
    </row>
    <row r="14" spans="1:65" ht="20.100000000000001" customHeight="1">
      <c r="A14" s="660" t="s">
        <v>992</v>
      </c>
      <c r="B14" s="658" t="s">
        <v>453</v>
      </c>
      <c r="C14" s="658" t="s">
        <v>1300</v>
      </c>
      <c r="D14" s="658" t="s">
        <v>1300</v>
      </c>
      <c r="E14" s="658" t="s">
        <v>1300</v>
      </c>
      <c r="F14" s="657">
        <v>-189.2</v>
      </c>
      <c r="G14" s="657">
        <v>-252.8</v>
      </c>
      <c r="H14" s="656" t="s">
        <v>172</v>
      </c>
      <c r="I14" s="657">
        <v>-42496.1</v>
      </c>
      <c r="J14" s="657">
        <v>-1040.3</v>
      </c>
      <c r="K14" s="656" t="s">
        <v>172</v>
      </c>
      <c r="L14" s="656" t="s">
        <v>172</v>
      </c>
      <c r="M14" s="656" t="s">
        <v>172</v>
      </c>
      <c r="N14" s="656" t="s">
        <v>172</v>
      </c>
      <c r="O14" s="656" t="s">
        <v>172</v>
      </c>
      <c r="P14" s="657">
        <v>-674.7</v>
      </c>
      <c r="Q14" s="657">
        <v>-2996.5</v>
      </c>
      <c r="R14" s="657">
        <v>-1562.9</v>
      </c>
      <c r="S14" s="657">
        <v>-22713</v>
      </c>
      <c r="T14" s="657">
        <v>-9.6</v>
      </c>
      <c r="U14" s="656" t="s">
        <v>172</v>
      </c>
      <c r="V14" s="656" t="s">
        <v>172</v>
      </c>
      <c r="W14" s="656" t="s">
        <v>172</v>
      </c>
      <c r="X14" s="656" t="s">
        <v>172</v>
      </c>
      <c r="Y14" s="657">
        <v>-322.8</v>
      </c>
      <c r="Z14" s="657">
        <v>-18.2</v>
      </c>
      <c r="AA14" s="657">
        <v>-0.5</v>
      </c>
      <c r="AB14" s="657">
        <v>0</v>
      </c>
      <c r="AC14" s="656" t="s">
        <v>172</v>
      </c>
      <c r="AD14" s="656" t="s">
        <v>172</v>
      </c>
      <c r="AE14" s="656" t="s">
        <v>172</v>
      </c>
      <c r="AF14" s="657">
        <v>-162.80000000000001</v>
      </c>
      <c r="AG14" s="657">
        <v>-88.5</v>
      </c>
      <c r="AH14" s="656" t="s">
        <v>172</v>
      </c>
      <c r="AI14" s="656" t="s">
        <v>172</v>
      </c>
      <c r="AJ14" s="657">
        <v>-291.10000000000002</v>
      </c>
      <c r="AK14" s="656" t="s">
        <v>172</v>
      </c>
      <c r="AL14" s="656" t="s">
        <v>172</v>
      </c>
      <c r="AM14" s="656" t="s">
        <v>172</v>
      </c>
      <c r="AN14" s="656" t="s">
        <v>172</v>
      </c>
      <c r="AO14" s="656" t="s">
        <v>172</v>
      </c>
      <c r="AP14" s="656" t="s">
        <v>172</v>
      </c>
      <c r="AQ14" s="656" t="s">
        <v>172</v>
      </c>
      <c r="AR14" s="657">
        <v>-68.400000000000006</v>
      </c>
      <c r="AS14" s="657">
        <v>-39.799999999999997</v>
      </c>
      <c r="AT14" s="657">
        <v>-37.4</v>
      </c>
      <c r="AU14" s="657">
        <v>-998.9</v>
      </c>
      <c r="AV14" s="657">
        <v>-43.5</v>
      </c>
      <c r="AW14" s="657">
        <v>-40</v>
      </c>
      <c r="AX14" s="656" t="s">
        <v>172</v>
      </c>
      <c r="AY14" s="656" t="s">
        <v>172</v>
      </c>
      <c r="AZ14" s="657">
        <v>-390.3</v>
      </c>
      <c r="BA14" s="656" t="s">
        <v>172</v>
      </c>
      <c r="BB14" s="657">
        <v>-33657.199999999997</v>
      </c>
      <c r="BC14" s="657">
        <v>-651.20000000000005</v>
      </c>
      <c r="BD14" s="656" t="s">
        <v>172</v>
      </c>
      <c r="BE14" s="657">
        <v>-5264.9</v>
      </c>
      <c r="BF14" s="656" t="s">
        <v>172</v>
      </c>
      <c r="BG14" s="657">
        <v>-96.9</v>
      </c>
      <c r="BH14" s="657">
        <v>-677.3</v>
      </c>
      <c r="BI14" s="657">
        <v>-1023.1</v>
      </c>
      <c r="BJ14" s="657">
        <v>47189.2</v>
      </c>
      <c r="BK14" s="656" t="s">
        <v>172</v>
      </c>
      <c r="BL14" s="657">
        <v>-68618.8</v>
      </c>
      <c r="BM14" s="657">
        <v>-15355.3</v>
      </c>
    </row>
    <row r="15" spans="1:65" ht="20.100000000000001" customHeight="1">
      <c r="A15" s="660" t="s">
        <v>992</v>
      </c>
      <c r="B15" s="660" t="s">
        <v>992</v>
      </c>
      <c r="C15" s="658" t="s">
        <v>455</v>
      </c>
      <c r="D15" s="658" t="s">
        <v>1300</v>
      </c>
      <c r="E15" s="658" t="s">
        <v>1300</v>
      </c>
      <c r="F15" s="657">
        <v>-189.2</v>
      </c>
      <c r="G15" s="657">
        <v>-252.8</v>
      </c>
      <c r="H15" s="656" t="s">
        <v>172</v>
      </c>
      <c r="I15" s="657">
        <v>-42471.8</v>
      </c>
      <c r="J15" s="657">
        <v>-1040.3</v>
      </c>
      <c r="K15" s="656" t="s">
        <v>172</v>
      </c>
      <c r="L15" s="656" t="s">
        <v>172</v>
      </c>
      <c r="M15" s="656" t="s">
        <v>172</v>
      </c>
      <c r="N15" s="656" t="s">
        <v>172</v>
      </c>
      <c r="O15" s="656" t="s">
        <v>172</v>
      </c>
      <c r="P15" s="656" t="s">
        <v>172</v>
      </c>
      <c r="Q15" s="656" t="s">
        <v>172</v>
      </c>
      <c r="R15" s="657">
        <v>-466.6</v>
      </c>
      <c r="S15" s="657">
        <v>-22126.9</v>
      </c>
      <c r="T15" s="656" t="s">
        <v>172</v>
      </c>
      <c r="U15" s="656" t="s">
        <v>172</v>
      </c>
      <c r="V15" s="656" t="s">
        <v>172</v>
      </c>
      <c r="W15" s="656" t="s">
        <v>172</v>
      </c>
      <c r="X15" s="656" t="s">
        <v>172</v>
      </c>
      <c r="Y15" s="656" t="s">
        <v>172</v>
      </c>
      <c r="Z15" s="657">
        <v>-18.2</v>
      </c>
      <c r="AA15" s="657">
        <v>-0.5</v>
      </c>
      <c r="AB15" s="657">
        <v>0</v>
      </c>
      <c r="AC15" s="656" t="s">
        <v>172</v>
      </c>
      <c r="AD15" s="656" t="s">
        <v>172</v>
      </c>
      <c r="AE15" s="656" t="s">
        <v>172</v>
      </c>
      <c r="AF15" s="657">
        <v>-162.80000000000001</v>
      </c>
      <c r="AG15" s="657">
        <v>-88.5</v>
      </c>
      <c r="AH15" s="656" t="s">
        <v>172</v>
      </c>
      <c r="AI15" s="656" t="s">
        <v>172</v>
      </c>
      <c r="AJ15" s="657">
        <v>-291.10000000000002</v>
      </c>
      <c r="AK15" s="656" t="s">
        <v>172</v>
      </c>
      <c r="AL15" s="656" t="s">
        <v>172</v>
      </c>
      <c r="AM15" s="656" t="s">
        <v>172</v>
      </c>
      <c r="AN15" s="656" t="s">
        <v>172</v>
      </c>
      <c r="AO15" s="656" t="s">
        <v>172</v>
      </c>
      <c r="AP15" s="656" t="s">
        <v>172</v>
      </c>
      <c r="AQ15" s="656" t="s">
        <v>172</v>
      </c>
      <c r="AR15" s="657">
        <v>-56.1</v>
      </c>
      <c r="AS15" s="657">
        <v>-39.799999999999997</v>
      </c>
      <c r="AT15" s="657">
        <v>-37.4</v>
      </c>
      <c r="AU15" s="657">
        <v>-998.9</v>
      </c>
      <c r="AV15" s="657">
        <v>-35.6</v>
      </c>
      <c r="AW15" s="657">
        <v>-40</v>
      </c>
      <c r="AX15" s="656" t="s">
        <v>172</v>
      </c>
      <c r="AY15" s="656" t="s">
        <v>172</v>
      </c>
      <c r="AZ15" s="657">
        <v>-390.3</v>
      </c>
      <c r="BA15" s="656" t="s">
        <v>172</v>
      </c>
      <c r="BB15" s="657">
        <v>-33657.199999999997</v>
      </c>
      <c r="BC15" s="657">
        <v>-650.6</v>
      </c>
      <c r="BD15" s="656" t="s">
        <v>172</v>
      </c>
      <c r="BE15" s="657">
        <v>-4648.2</v>
      </c>
      <c r="BF15" s="656" t="s">
        <v>172</v>
      </c>
      <c r="BG15" s="657">
        <v>-96.9</v>
      </c>
      <c r="BH15" s="657">
        <v>-675.2</v>
      </c>
      <c r="BI15" s="657">
        <v>-1006.9</v>
      </c>
      <c r="BJ15" s="657">
        <v>44407.4</v>
      </c>
      <c r="BK15" s="656" t="s">
        <v>172</v>
      </c>
      <c r="BL15" s="657">
        <v>-65034.5</v>
      </c>
      <c r="BM15" s="657">
        <v>-9609.2999999999993</v>
      </c>
    </row>
    <row r="16" spans="1:65" ht="20.100000000000001" customHeight="1">
      <c r="A16" s="660" t="s">
        <v>992</v>
      </c>
      <c r="B16" s="660" t="s">
        <v>992</v>
      </c>
      <c r="C16" s="658" t="s">
        <v>457</v>
      </c>
      <c r="D16" s="658" t="s">
        <v>1300</v>
      </c>
      <c r="E16" s="658" t="s">
        <v>1300</v>
      </c>
      <c r="F16" s="656" t="s">
        <v>172</v>
      </c>
      <c r="G16" s="656" t="s">
        <v>172</v>
      </c>
      <c r="H16" s="656" t="s">
        <v>172</v>
      </c>
      <c r="I16" s="657">
        <v>-24.4</v>
      </c>
      <c r="J16" s="656" t="s">
        <v>172</v>
      </c>
      <c r="K16" s="656" t="s">
        <v>172</v>
      </c>
      <c r="L16" s="656" t="s">
        <v>172</v>
      </c>
      <c r="M16" s="656" t="s">
        <v>172</v>
      </c>
      <c r="N16" s="656" t="s">
        <v>172</v>
      </c>
      <c r="O16" s="656" t="s">
        <v>172</v>
      </c>
      <c r="P16" s="657">
        <v>-674.7</v>
      </c>
      <c r="Q16" s="657">
        <v>-2996.5</v>
      </c>
      <c r="R16" s="657">
        <v>-1096.3</v>
      </c>
      <c r="S16" s="657">
        <v>-586.1</v>
      </c>
      <c r="T16" s="657">
        <v>-9.6</v>
      </c>
      <c r="U16" s="656" t="s">
        <v>172</v>
      </c>
      <c r="V16" s="656" t="s">
        <v>172</v>
      </c>
      <c r="W16" s="656" t="s">
        <v>172</v>
      </c>
      <c r="X16" s="656" t="s">
        <v>172</v>
      </c>
      <c r="Y16" s="657">
        <v>-322.8</v>
      </c>
      <c r="Z16" s="656" t="s">
        <v>172</v>
      </c>
      <c r="AA16" s="656" t="s">
        <v>172</v>
      </c>
      <c r="AB16" s="656" t="s">
        <v>172</v>
      </c>
      <c r="AC16" s="656" t="s">
        <v>172</v>
      </c>
      <c r="AD16" s="656" t="s">
        <v>172</v>
      </c>
      <c r="AE16" s="656" t="s">
        <v>172</v>
      </c>
      <c r="AF16" s="656" t="s">
        <v>172</v>
      </c>
      <c r="AG16" s="657">
        <v>0</v>
      </c>
      <c r="AH16" s="656" t="s">
        <v>172</v>
      </c>
      <c r="AI16" s="656" t="s">
        <v>172</v>
      </c>
      <c r="AJ16" s="656" t="s">
        <v>172</v>
      </c>
      <c r="AK16" s="656" t="s">
        <v>172</v>
      </c>
      <c r="AL16" s="656" t="s">
        <v>172</v>
      </c>
      <c r="AM16" s="656" t="s">
        <v>172</v>
      </c>
      <c r="AN16" s="656" t="s">
        <v>172</v>
      </c>
      <c r="AO16" s="656" t="s">
        <v>172</v>
      </c>
      <c r="AP16" s="656" t="s">
        <v>172</v>
      </c>
      <c r="AQ16" s="656" t="s">
        <v>172</v>
      </c>
      <c r="AR16" s="657">
        <v>-12.3</v>
      </c>
      <c r="AS16" s="657">
        <v>0</v>
      </c>
      <c r="AT16" s="656" t="s">
        <v>172</v>
      </c>
      <c r="AU16" s="656" t="s">
        <v>172</v>
      </c>
      <c r="AV16" s="657">
        <v>-7.9</v>
      </c>
      <c r="AW16" s="656" t="s">
        <v>172</v>
      </c>
      <c r="AX16" s="656" t="s">
        <v>172</v>
      </c>
      <c r="AY16" s="656" t="s">
        <v>172</v>
      </c>
      <c r="AZ16" s="656" t="s">
        <v>172</v>
      </c>
      <c r="BA16" s="656" t="s">
        <v>172</v>
      </c>
      <c r="BB16" s="656" t="s">
        <v>172</v>
      </c>
      <c r="BC16" s="657">
        <v>-0.6</v>
      </c>
      <c r="BD16" s="656" t="s">
        <v>172</v>
      </c>
      <c r="BE16" s="657">
        <v>-616.70000000000005</v>
      </c>
      <c r="BF16" s="656" t="s">
        <v>172</v>
      </c>
      <c r="BG16" s="657">
        <v>0</v>
      </c>
      <c r="BH16" s="657">
        <v>-2.2000000000000002</v>
      </c>
      <c r="BI16" s="657">
        <v>-16.2</v>
      </c>
      <c r="BJ16" s="657">
        <v>2781.8</v>
      </c>
      <c r="BK16" s="656" t="s">
        <v>172</v>
      </c>
      <c r="BL16" s="657">
        <v>-3584.3</v>
      </c>
      <c r="BM16" s="657">
        <v>-5746.1</v>
      </c>
    </row>
    <row r="17" spans="1:65" ht="20.100000000000001" customHeight="1">
      <c r="A17" s="660" t="s">
        <v>992</v>
      </c>
      <c r="B17" s="658" t="s">
        <v>459</v>
      </c>
      <c r="C17" s="658" t="s">
        <v>1300</v>
      </c>
      <c r="D17" s="658" t="s">
        <v>1300</v>
      </c>
      <c r="E17" s="658" t="s">
        <v>1300</v>
      </c>
      <c r="F17" s="656" t="s">
        <v>172</v>
      </c>
      <c r="G17" s="656" t="s">
        <v>172</v>
      </c>
      <c r="H17" s="656" t="s">
        <v>172</v>
      </c>
      <c r="I17" s="657">
        <v>-4307.7</v>
      </c>
      <c r="J17" s="656" t="s">
        <v>172</v>
      </c>
      <c r="K17" s="656" t="s">
        <v>172</v>
      </c>
      <c r="L17" s="656" t="s">
        <v>172</v>
      </c>
      <c r="M17" s="656" t="s">
        <v>172</v>
      </c>
      <c r="N17" s="656" t="s">
        <v>172</v>
      </c>
      <c r="O17" s="656" t="s">
        <v>172</v>
      </c>
      <c r="P17" s="656" t="s">
        <v>172</v>
      </c>
      <c r="Q17" s="656" t="s">
        <v>172</v>
      </c>
      <c r="R17" s="656" t="s">
        <v>172</v>
      </c>
      <c r="S17" s="657">
        <v>-9122.2000000000007</v>
      </c>
      <c r="T17" s="657">
        <v>-585.79999999999995</v>
      </c>
      <c r="U17" s="656" t="s">
        <v>172</v>
      </c>
      <c r="V17" s="656" t="s">
        <v>172</v>
      </c>
      <c r="W17" s="656" t="s">
        <v>172</v>
      </c>
      <c r="X17" s="656" t="s">
        <v>172</v>
      </c>
      <c r="Y17" s="657">
        <v>-1167.8</v>
      </c>
      <c r="Z17" s="657">
        <v>-163.69999999999999</v>
      </c>
      <c r="AA17" s="656" t="s">
        <v>172</v>
      </c>
      <c r="AB17" s="656" t="s">
        <v>172</v>
      </c>
      <c r="AC17" s="656" t="s">
        <v>172</v>
      </c>
      <c r="AD17" s="656" t="s">
        <v>172</v>
      </c>
      <c r="AE17" s="656" t="s">
        <v>172</v>
      </c>
      <c r="AF17" s="657">
        <v>-0.3</v>
      </c>
      <c r="AG17" s="657">
        <v>0</v>
      </c>
      <c r="AH17" s="656" t="s">
        <v>172</v>
      </c>
      <c r="AI17" s="656" t="s">
        <v>172</v>
      </c>
      <c r="AJ17" s="657">
        <v>-123.3</v>
      </c>
      <c r="AK17" s="656" t="s">
        <v>172</v>
      </c>
      <c r="AL17" s="656" t="s">
        <v>172</v>
      </c>
      <c r="AM17" s="656" t="s">
        <v>172</v>
      </c>
      <c r="AN17" s="656" t="s">
        <v>172</v>
      </c>
      <c r="AO17" s="656" t="s">
        <v>172</v>
      </c>
      <c r="AP17" s="656" t="s">
        <v>172</v>
      </c>
      <c r="AQ17" s="657">
        <v>-404.2</v>
      </c>
      <c r="AR17" s="657">
        <v>-30.2</v>
      </c>
      <c r="AS17" s="657">
        <v>-88.4</v>
      </c>
      <c r="AT17" s="657">
        <v>-221.9</v>
      </c>
      <c r="AU17" s="657">
        <v>-835.5</v>
      </c>
      <c r="AV17" s="657">
        <v>-1.8</v>
      </c>
      <c r="AW17" s="656" t="s">
        <v>172</v>
      </c>
      <c r="AX17" s="656" t="s">
        <v>172</v>
      </c>
      <c r="AY17" s="656" t="s">
        <v>172</v>
      </c>
      <c r="AZ17" s="656" t="s">
        <v>172</v>
      </c>
      <c r="BA17" s="656" t="s">
        <v>172</v>
      </c>
      <c r="BB17" s="656" t="s">
        <v>172</v>
      </c>
      <c r="BC17" s="656" t="s">
        <v>172</v>
      </c>
      <c r="BD17" s="656" t="s">
        <v>172</v>
      </c>
      <c r="BE17" s="656" t="s">
        <v>172</v>
      </c>
      <c r="BF17" s="656" t="s">
        <v>172</v>
      </c>
      <c r="BG17" s="656" t="s">
        <v>172</v>
      </c>
      <c r="BH17" s="656" t="s">
        <v>172</v>
      </c>
      <c r="BI17" s="656" t="s">
        <v>172</v>
      </c>
      <c r="BJ17" s="657">
        <v>5708.5</v>
      </c>
      <c r="BK17" s="657">
        <v>6856.6</v>
      </c>
      <c r="BL17" s="657">
        <v>-4487.7</v>
      </c>
      <c r="BM17" s="657">
        <v>-2345.6</v>
      </c>
    </row>
    <row r="18" spans="1:65" ht="20.100000000000001" customHeight="1">
      <c r="A18" s="660" t="s">
        <v>992</v>
      </c>
      <c r="B18" s="660" t="s">
        <v>992</v>
      </c>
      <c r="C18" s="658" t="s">
        <v>461</v>
      </c>
      <c r="D18" s="658" t="s">
        <v>1300</v>
      </c>
      <c r="E18" s="658" t="s">
        <v>1300</v>
      </c>
      <c r="F18" s="656" t="s">
        <v>172</v>
      </c>
      <c r="G18" s="656" t="s">
        <v>172</v>
      </c>
      <c r="H18" s="656" t="s">
        <v>172</v>
      </c>
      <c r="I18" s="656" t="s">
        <v>172</v>
      </c>
      <c r="J18" s="656" t="s">
        <v>172</v>
      </c>
      <c r="K18" s="656" t="s">
        <v>172</v>
      </c>
      <c r="L18" s="656" t="s">
        <v>172</v>
      </c>
      <c r="M18" s="656" t="s">
        <v>172</v>
      </c>
      <c r="N18" s="656" t="s">
        <v>172</v>
      </c>
      <c r="O18" s="656" t="s">
        <v>172</v>
      </c>
      <c r="P18" s="656" t="s">
        <v>172</v>
      </c>
      <c r="Q18" s="656" t="s">
        <v>172</v>
      </c>
      <c r="R18" s="656" t="s">
        <v>172</v>
      </c>
      <c r="S18" s="657">
        <v>-8214.4</v>
      </c>
      <c r="T18" s="657">
        <v>-475.8</v>
      </c>
      <c r="U18" s="656" t="s">
        <v>172</v>
      </c>
      <c r="V18" s="656" t="s">
        <v>172</v>
      </c>
      <c r="W18" s="656" t="s">
        <v>172</v>
      </c>
      <c r="X18" s="656" t="s">
        <v>172</v>
      </c>
      <c r="Y18" s="656" t="s">
        <v>172</v>
      </c>
      <c r="Z18" s="657">
        <v>-31.5</v>
      </c>
      <c r="AA18" s="656" t="s">
        <v>172</v>
      </c>
      <c r="AB18" s="656" t="s">
        <v>172</v>
      </c>
      <c r="AC18" s="656" t="s">
        <v>172</v>
      </c>
      <c r="AD18" s="656" t="s">
        <v>172</v>
      </c>
      <c r="AE18" s="656" t="s">
        <v>172</v>
      </c>
      <c r="AF18" s="657">
        <v>-0.3</v>
      </c>
      <c r="AG18" s="657">
        <v>0</v>
      </c>
      <c r="AH18" s="656" t="s">
        <v>172</v>
      </c>
      <c r="AI18" s="656" t="s">
        <v>172</v>
      </c>
      <c r="AJ18" s="657">
        <v>-8.1</v>
      </c>
      <c r="AK18" s="656" t="s">
        <v>172</v>
      </c>
      <c r="AL18" s="656" t="s">
        <v>172</v>
      </c>
      <c r="AM18" s="656" t="s">
        <v>172</v>
      </c>
      <c r="AN18" s="656" t="s">
        <v>172</v>
      </c>
      <c r="AO18" s="656" t="s">
        <v>172</v>
      </c>
      <c r="AP18" s="656" t="s">
        <v>172</v>
      </c>
      <c r="AQ18" s="656" t="s">
        <v>172</v>
      </c>
      <c r="AR18" s="657">
        <v>-27.9</v>
      </c>
      <c r="AS18" s="657">
        <v>-66</v>
      </c>
      <c r="AT18" s="657">
        <v>-2.6</v>
      </c>
      <c r="AU18" s="657">
        <v>-75.900000000000006</v>
      </c>
      <c r="AV18" s="657">
        <v>-0.7</v>
      </c>
      <c r="AW18" s="656" t="s">
        <v>172</v>
      </c>
      <c r="AX18" s="656" t="s">
        <v>172</v>
      </c>
      <c r="AY18" s="656" t="s">
        <v>172</v>
      </c>
      <c r="AZ18" s="656" t="s">
        <v>172</v>
      </c>
      <c r="BA18" s="656" t="s">
        <v>172</v>
      </c>
      <c r="BB18" s="656" t="s">
        <v>172</v>
      </c>
      <c r="BC18" s="656" t="s">
        <v>172</v>
      </c>
      <c r="BD18" s="656" t="s">
        <v>172</v>
      </c>
      <c r="BE18" s="656" t="s">
        <v>172</v>
      </c>
      <c r="BF18" s="656" t="s">
        <v>172</v>
      </c>
      <c r="BG18" s="656" t="s">
        <v>172</v>
      </c>
      <c r="BH18" s="656" t="s">
        <v>172</v>
      </c>
      <c r="BI18" s="656" t="s">
        <v>172</v>
      </c>
      <c r="BJ18" s="657">
        <v>3755.8</v>
      </c>
      <c r="BK18" s="657">
        <v>2864.6</v>
      </c>
      <c r="BL18" s="657">
        <v>-2282.6999999999998</v>
      </c>
      <c r="BM18" s="657">
        <v>-173.1</v>
      </c>
    </row>
    <row r="19" spans="1:65" ht="20.100000000000001" customHeight="1">
      <c r="A19" s="660" t="s">
        <v>992</v>
      </c>
      <c r="B19" s="660" t="s">
        <v>992</v>
      </c>
      <c r="C19" s="658" t="s">
        <v>463</v>
      </c>
      <c r="D19" s="658" t="s">
        <v>1300</v>
      </c>
      <c r="E19" s="658" t="s">
        <v>1300</v>
      </c>
      <c r="F19" s="656" t="s">
        <v>172</v>
      </c>
      <c r="G19" s="656" t="s">
        <v>172</v>
      </c>
      <c r="H19" s="656" t="s">
        <v>172</v>
      </c>
      <c r="I19" s="657">
        <v>-4307.7</v>
      </c>
      <c r="J19" s="656" t="s">
        <v>172</v>
      </c>
      <c r="K19" s="656" t="s">
        <v>172</v>
      </c>
      <c r="L19" s="656" t="s">
        <v>172</v>
      </c>
      <c r="M19" s="656" t="s">
        <v>172</v>
      </c>
      <c r="N19" s="656" t="s">
        <v>172</v>
      </c>
      <c r="O19" s="656" t="s">
        <v>172</v>
      </c>
      <c r="P19" s="656" t="s">
        <v>172</v>
      </c>
      <c r="Q19" s="656" t="s">
        <v>172</v>
      </c>
      <c r="R19" s="656" t="s">
        <v>172</v>
      </c>
      <c r="S19" s="657">
        <v>-907.8</v>
      </c>
      <c r="T19" s="657">
        <v>-110</v>
      </c>
      <c r="U19" s="656" t="s">
        <v>172</v>
      </c>
      <c r="V19" s="656" t="s">
        <v>172</v>
      </c>
      <c r="W19" s="656" t="s">
        <v>172</v>
      </c>
      <c r="X19" s="656" t="s">
        <v>172</v>
      </c>
      <c r="Y19" s="657">
        <v>-1167.8</v>
      </c>
      <c r="Z19" s="657">
        <v>-132.30000000000001</v>
      </c>
      <c r="AA19" s="656" t="s">
        <v>172</v>
      </c>
      <c r="AB19" s="656" t="s">
        <v>172</v>
      </c>
      <c r="AC19" s="656" t="s">
        <v>172</v>
      </c>
      <c r="AD19" s="656" t="s">
        <v>172</v>
      </c>
      <c r="AE19" s="656" t="s">
        <v>172</v>
      </c>
      <c r="AF19" s="656" t="s">
        <v>172</v>
      </c>
      <c r="AG19" s="656" t="s">
        <v>172</v>
      </c>
      <c r="AH19" s="656" t="s">
        <v>172</v>
      </c>
      <c r="AI19" s="656" t="s">
        <v>172</v>
      </c>
      <c r="AJ19" s="657">
        <v>-115.3</v>
      </c>
      <c r="AK19" s="656" t="s">
        <v>172</v>
      </c>
      <c r="AL19" s="656" t="s">
        <v>172</v>
      </c>
      <c r="AM19" s="656" t="s">
        <v>172</v>
      </c>
      <c r="AN19" s="656" t="s">
        <v>172</v>
      </c>
      <c r="AO19" s="656" t="s">
        <v>172</v>
      </c>
      <c r="AP19" s="656" t="s">
        <v>172</v>
      </c>
      <c r="AQ19" s="657">
        <v>-404.2</v>
      </c>
      <c r="AR19" s="657">
        <v>-2.2999999999999998</v>
      </c>
      <c r="AS19" s="657">
        <v>-22.4</v>
      </c>
      <c r="AT19" s="657">
        <v>-219.2</v>
      </c>
      <c r="AU19" s="657">
        <v>-759.6</v>
      </c>
      <c r="AV19" s="657">
        <v>-1.1000000000000001</v>
      </c>
      <c r="AW19" s="656" t="s">
        <v>172</v>
      </c>
      <c r="AX19" s="656" t="s">
        <v>172</v>
      </c>
      <c r="AY19" s="656" t="s">
        <v>172</v>
      </c>
      <c r="AZ19" s="656" t="s">
        <v>172</v>
      </c>
      <c r="BA19" s="656" t="s">
        <v>172</v>
      </c>
      <c r="BB19" s="656" t="s">
        <v>172</v>
      </c>
      <c r="BC19" s="656" t="s">
        <v>172</v>
      </c>
      <c r="BD19" s="656" t="s">
        <v>172</v>
      </c>
      <c r="BE19" s="656" t="s">
        <v>172</v>
      </c>
      <c r="BF19" s="656" t="s">
        <v>172</v>
      </c>
      <c r="BG19" s="656" t="s">
        <v>172</v>
      </c>
      <c r="BH19" s="656" t="s">
        <v>172</v>
      </c>
      <c r="BI19" s="656" t="s">
        <v>172</v>
      </c>
      <c r="BJ19" s="657">
        <v>1952.6</v>
      </c>
      <c r="BK19" s="657">
        <v>3992</v>
      </c>
      <c r="BL19" s="657">
        <v>-2205</v>
      </c>
      <c r="BM19" s="657">
        <v>-2172.4</v>
      </c>
    </row>
    <row r="20" spans="1:65" ht="20.100000000000001" customHeight="1">
      <c r="A20" s="660" t="s">
        <v>992</v>
      </c>
      <c r="B20" s="658" t="s">
        <v>465</v>
      </c>
      <c r="C20" s="658" t="s">
        <v>1300</v>
      </c>
      <c r="D20" s="658" t="s">
        <v>1300</v>
      </c>
      <c r="E20" s="658" t="s">
        <v>1300</v>
      </c>
      <c r="F20" s="656" t="s">
        <v>172</v>
      </c>
      <c r="G20" s="656" t="s">
        <v>172</v>
      </c>
      <c r="H20" s="656" t="s">
        <v>172</v>
      </c>
      <c r="I20" s="656" t="s">
        <v>172</v>
      </c>
      <c r="J20" s="656" t="s">
        <v>172</v>
      </c>
      <c r="K20" s="656" t="s">
        <v>172</v>
      </c>
      <c r="L20" s="656" t="s">
        <v>172</v>
      </c>
      <c r="M20" s="656" t="s">
        <v>172</v>
      </c>
      <c r="N20" s="656" t="s">
        <v>172</v>
      </c>
      <c r="O20" s="656" t="s">
        <v>172</v>
      </c>
      <c r="P20" s="656" t="s">
        <v>172</v>
      </c>
      <c r="Q20" s="656" t="s">
        <v>172</v>
      </c>
      <c r="R20" s="656" t="s">
        <v>172</v>
      </c>
      <c r="S20" s="657">
        <v>-21.4</v>
      </c>
      <c r="T20" s="657">
        <v>-157.9</v>
      </c>
      <c r="U20" s="656" t="s">
        <v>172</v>
      </c>
      <c r="V20" s="656" t="s">
        <v>172</v>
      </c>
      <c r="W20" s="656" t="s">
        <v>172</v>
      </c>
      <c r="X20" s="656" t="s">
        <v>172</v>
      </c>
      <c r="Y20" s="656" t="s">
        <v>172</v>
      </c>
      <c r="Z20" s="657">
        <v>-90.3</v>
      </c>
      <c r="AA20" s="656" t="s">
        <v>172</v>
      </c>
      <c r="AB20" s="656" t="s">
        <v>172</v>
      </c>
      <c r="AC20" s="656" t="s">
        <v>172</v>
      </c>
      <c r="AD20" s="656" t="s">
        <v>172</v>
      </c>
      <c r="AE20" s="656" t="s">
        <v>172</v>
      </c>
      <c r="AF20" s="657">
        <v>-3.6</v>
      </c>
      <c r="AG20" s="657">
        <v>-0.5</v>
      </c>
      <c r="AH20" s="656" t="s">
        <v>172</v>
      </c>
      <c r="AI20" s="656" t="s">
        <v>172</v>
      </c>
      <c r="AJ20" s="657">
        <v>-160.5</v>
      </c>
      <c r="AK20" s="656" t="s">
        <v>172</v>
      </c>
      <c r="AL20" s="656" t="s">
        <v>172</v>
      </c>
      <c r="AM20" s="656" t="s">
        <v>172</v>
      </c>
      <c r="AN20" s="656" t="s">
        <v>172</v>
      </c>
      <c r="AO20" s="656" t="s">
        <v>172</v>
      </c>
      <c r="AP20" s="656" t="s">
        <v>172</v>
      </c>
      <c r="AQ20" s="656" t="s">
        <v>172</v>
      </c>
      <c r="AR20" s="657">
        <v>-133.5</v>
      </c>
      <c r="AS20" s="656" t="s">
        <v>172</v>
      </c>
      <c r="AT20" s="657">
        <v>-33.9</v>
      </c>
      <c r="AU20" s="657">
        <v>-9.6999999999999993</v>
      </c>
      <c r="AV20" s="657">
        <v>-4.0999999999999996</v>
      </c>
      <c r="AW20" s="657">
        <v>-35.6</v>
      </c>
      <c r="AX20" s="656" t="s">
        <v>172</v>
      </c>
      <c r="AY20" s="656" t="s">
        <v>172</v>
      </c>
      <c r="AZ20" s="656" t="s">
        <v>172</v>
      </c>
      <c r="BA20" s="656" t="s">
        <v>172</v>
      </c>
      <c r="BB20" s="656" t="s">
        <v>172</v>
      </c>
      <c r="BC20" s="656" t="s">
        <v>172</v>
      </c>
      <c r="BD20" s="656" t="s">
        <v>172</v>
      </c>
      <c r="BE20" s="656" t="s">
        <v>172</v>
      </c>
      <c r="BF20" s="656" t="s">
        <v>172</v>
      </c>
      <c r="BG20" s="656" t="s">
        <v>172</v>
      </c>
      <c r="BH20" s="656" t="s">
        <v>172</v>
      </c>
      <c r="BI20" s="656" t="s">
        <v>172</v>
      </c>
      <c r="BJ20" s="656" t="s">
        <v>172</v>
      </c>
      <c r="BK20" s="657">
        <v>373.2</v>
      </c>
      <c r="BL20" s="657">
        <v>-277.60000000000002</v>
      </c>
      <c r="BM20" s="657">
        <v>-216.7</v>
      </c>
    </row>
    <row r="21" spans="1:65" ht="20.100000000000001" customHeight="1">
      <c r="A21" s="660" t="s">
        <v>992</v>
      </c>
      <c r="B21" s="660" t="s">
        <v>992</v>
      </c>
      <c r="C21" s="658" t="s">
        <v>467</v>
      </c>
      <c r="D21" s="658" t="s">
        <v>1300</v>
      </c>
      <c r="E21" s="658" t="s">
        <v>1300</v>
      </c>
      <c r="F21" s="656" t="s">
        <v>172</v>
      </c>
      <c r="G21" s="656" t="s">
        <v>172</v>
      </c>
      <c r="H21" s="656" t="s">
        <v>172</v>
      </c>
      <c r="I21" s="656" t="s">
        <v>172</v>
      </c>
      <c r="J21" s="656" t="s">
        <v>172</v>
      </c>
      <c r="K21" s="656" t="s">
        <v>172</v>
      </c>
      <c r="L21" s="656" t="s">
        <v>172</v>
      </c>
      <c r="M21" s="656" t="s">
        <v>172</v>
      </c>
      <c r="N21" s="656" t="s">
        <v>172</v>
      </c>
      <c r="O21" s="656" t="s">
        <v>172</v>
      </c>
      <c r="P21" s="656" t="s">
        <v>172</v>
      </c>
      <c r="Q21" s="656" t="s">
        <v>172</v>
      </c>
      <c r="R21" s="656" t="s">
        <v>172</v>
      </c>
      <c r="S21" s="657">
        <v>-21.4</v>
      </c>
      <c r="T21" s="657">
        <v>-157.9</v>
      </c>
      <c r="U21" s="656" t="s">
        <v>172</v>
      </c>
      <c r="V21" s="656" t="s">
        <v>172</v>
      </c>
      <c r="W21" s="656" t="s">
        <v>172</v>
      </c>
      <c r="X21" s="656" t="s">
        <v>172</v>
      </c>
      <c r="Y21" s="656" t="s">
        <v>172</v>
      </c>
      <c r="Z21" s="657">
        <v>-71.400000000000006</v>
      </c>
      <c r="AA21" s="656" t="s">
        <v>172</v>
      </c>
      <c r="AB21" s="656" t="s">
        <v>172</v>
      </c>
      <c r="AC21" s="656" t="s">
        <v>172</v>
      </c>
      <c r="AD21" s="656" t="s">
        <v>172</v>
      </c>
      <c r="AE21" s="656" t="s">
        <v>172</v>
      </c>
      <c r="AF21" s="657">
        <v>-3.6</v>
      </c>
      <c r="AG21" s="656" t="s">
        <v>172</v>
      </c>
      <c r="AH21" s="656" t="s">
        <v>172</v>
      </c>
      <c r="AI21" s="656" t="s">
        <v>172</v>
      </c>
      <c r="AJ21" s="657">
        <v>-160.5</v>
      </c>
      <c r="AK21" s="656" t="s">
        <v>172</v>
      </c>
      <c r="AL21" s="656" t="s">
        <v>172</v>
      </c>
      <c r="AM21" s="656" t="s">
        <v>172</v>
      </c>
      <c r="AN21" s="656" t="s">
        <v>172</v>
      </c>
      <c r="AO21" s="656" t="s">
        <v>172</v>
      </c>
      <c r="AP21" s="656" t="s">
        <v>172</v>
      </c>
      <c r="AQ21" s="656" t="s">
        <v>172</v>
      </c>
      <c r="AR21" s="656" t="s">
        <v>172</v>
      </c>
      <c r="AS21" s="656" t="s">
        <v>172</v>
      </c>
      <c r="AT21" s="656" t="s">
        <v>172</v>
      </c>
      <c r="AU21" s="656" t="s">
        <v>172</v>
      </c>
      <c r="AV21" s="657">
        <v>-4.0999999999999996</v>
      </c>
      <c r="AW21" s="657">
        <v>-35.6</v>
      </c>
      <c r="AX21" s="656" t="s">
        <v>172</v>
      </c>
      <c r="AY21" s="656" t="s">
        <v>172</v>
      </c>
      <c r="AZ21" s="656" t="s">
        <v>172</v>
      </c>
      <c r="BA21" s="656" t="s">
        <v>172</v>
      </c>
      <c r="BB21" s="656" t="s">
        <v>172</v>
      </c>
      <c r="BC21" s="656" t="s">
        <v>172</v>
      </c>
      <c r="BD21" s="656" t="s">
        <v>172</v>
      </c>
      <c r="BE21" s="656" t="s">
        <v>172</v>
      </c>
      <c r="BF21" s="656" t="s">
        <v>172</v>
      </c>
      <c r="BG21" s="656" t="s">
        <v>172</v>
      </c>
      <c r="BH21" s="656" t="s">
        <v>172</v>
      </c>
      <c r="BI21" s="656" t="s">
        <v>172</v>
      </c>
      <c r="BJ21" s="656" t="s">
        <v>172</v>
      </c>
      <c r="BK21" s="657">
        <v>225.2</v>
      </c>
      <c r="BL21" s="657">
        <v>-229.3</v>
      </c>
      <c r="BM21" s="657">
        <v>-39.700000000000003</v>
      </c>
    </row>
    <row r="22" spans="1:65" ht="20.100000000000001" customHeight="1">
      <c r="A22" s="660" t="s">
        <v>992</v>
      </c>
      <c r="B22" s="660" t="s">
        <v>992</v>
      </c>
      <c r="C22" s="658" t="s">
        <v>469</v>
      </c>
      <c r="D22" s="658" t="s">
        <v>1300</v>
      </c>
      <c r="E22" s="658" t="s">
        <v>1300</v>
      </c>
      <c r="F22" s="656" t="s">
        <v>172</v>
      </c>
      <c r="G22" s="656" t="s">
        <v>172</v>
      </c>
      <c r="H22" s="656" t="s">
        <v>172</v>
      </c>
      <c r="I22" s="656" t="s">
        <v>172</v>
      </c>
      <c r="J22" s="656" t="s">
        <v>172</v>
      </c>
      <c r="K22" s="656" t="s">
        <v>172</v>
      </c>
      <c r="L22" s="656" t="s">
        <v>172</v>
      </c>
      <c r="M22" s="656" t="s">
        <v>172</v>
      </c>
      <c r="N22" s="656" t="s">
        <v>172</v>
      </c>
      <c r="O22" s="656" t="s">
        <v>172</v>
      </c>
      <c r="P22" s="656" t="s">
        <v>172</v>
      </c>
      <c r="Q22" s="656" t="s">
        <v>172</v>
      </c>
      <c r="R22" s="656" t="s">
        <v>172</v>
      </c>
      <c r="S22" s="656" t="s">
        <v>172</v>
      </c>
      <c r="T22" s="656" t="s">
        <v>172</v>
      </c>
      <c r="U22" s="656" t="s">
        <v>172</v>
      </c>
      <c r="V22" s="656" t="s">
        <v>172</v>
      </c>
      <c r="W22" s="656" t="s">
        <v>172</v>
      </c>
      <c r="X22" s="656" t="s">
        <v>172</v>
      </c>
      <c r="Y22" s="656" t="s">
        <v>172</v>
      </c>
      <c r="Z22" s="657">
        <v>-18.899999999999999</v>
      </c>
      <c r="AA22" s="656" t="s">
        <v>172</v>
      </c>
      <c r="AB22" s="656" t="s">
        <v>172</v>
      </c>
      <c r="AC22" s="656" t="s">
        <v>172</v>
      </c>
      <c r="AD22" s="656" t="s">
        <v>172</v>
      </c>
      <c r="AE22" s="656" t="s">
        <v>172</v>
      </c>
      <c r="AF22" s="656" t="s">
        <v>172</v>
      </c>
      <c r="AG22" s="657">
        <v>-0.5</v>
      </c>
      <c r="AH22" s="656" t="s">
        <v>172</v>
      </c>
      <c r="AI22" s="656" t="s">
        <v>172</v>
      </c>
      <c r="AJ22" s="656" t="s">
        <v>172</v>
      </c>
      <c r="AK22" s="656" t="s">
        <v>172</v>
      </c>
      <c r="AL22" s="656" t="s">
        <v>172</v>
      </c>
      <c r="AM22" s="656" t="s">
        <v>172</v>
      </c>
      <c r="AN22" s="656" t="s">
        <v>172</v>
      </c>
      <c r="AO22" s="656" t="s">
        <v>172</v>
      </c>
      <c r="AP22" s="656" t="s">
        <v>172</v>
      </c>
      <c r="AQ22" s="656" t="s">
        <v>172</v>
      </c>
      <c r="AR22" s="657">
        <v>-133.5</v>
      </c>
      <c r="AS22" s="656" t="s">
        <v>172</v>
      </c>
      <c r="AT22" s="657">
        <v>-33.9</v>
      </c>
      <c r="AU22" s="657">
        <v>-9.6999999999999993</v>
      </c>
      <c r="AV22" s="656" t="s">
        <v>172</v>
      </c>
      <c r="AW22" s="656" t="s">
        <v>172</v>
      </c>
      <c r="AX22" s="656" t="s">
        <v>172</v>
      </c>
      <c r="AY22" s="656" t="s">
        <v>172</v>
      </c>
      <c r="AZ22" s="656" t="s">
        <v>172</v>
      </c>
      <c r="BA22" s="656" t="s">
        <v>172</v>
      </c>
      <c r="BB22" s="656" t="s">
        <v>172</v>
      </c>
      <c r="BC22" s="656" t="s">
        <v>172</v>
      </c>
      <c r="BD22" s="656" t="s">
        <v>172</v>
      </c>
      <c r="BE22" s="656" t="s">
        <v>172</v>
      </c>
      <c r="BF22" s="656" t="s">
        <v>172</v>
      </c>
      <c r="BG22" s="656" t="s">
        <v>172</v>
      </c>
      <c r="BH22" s="656" t="s">
        <v>172</v>
      </c>
      <c r="BI22" s="656" t="s">
        <v>172</v>
      </c>
      <c r="BJ22" s="656" t="s">
        <v>172</v>
      </c>
      <c r="BK22" s="657">
        <v>148</v>
      </c>
      <c r="BL22" s="657">
        <v>-48.3</v>
      </c>
      <c r="BM22" s="657">
        <v>-177</v>
      </c>
    </row>
    <row r="23" spans="1:65" ht="20.100000000000001" customHeight="1">
      <c r="A23" s="660" t="s">
        <v>992</v>
      </c>
      <c r="B23" s="658" t="s">
        <v>471</v>
      </c>
      <c r="C23" s="658" t="s">
        <v>1300</v>
      </c>
      <c r="D23" s="658" t="s">
        <v>1300</v>
      </c>
      <c r="E23" s="658" t="s">
        <v>1300</v>
      </c>
      <c r="F23" s="656" t="s">
        <v>172</v>
      </c>
      <c r="G23" s="656" t="s">
        <v>172</v>
      </c>
      <c r="H23" s="656" t="s">
        <v>172</v>
      </c>
      <c r="I23" s="656" t="s">
        <v>172</v>
      </c>
      <c r="J23" s="656" t="s">
        <v>172</v>
      </c>
      <c r="K23" s="656" t="s">
        <v>172</v>
      </c>
      <c r="L23" s="656" t="s">
        <v>172</v>
      </c>
      <c r="M23" s="656" t="s">
        <v>172</v>
      </c>
      <c r="N23" s="656" t="s">
        <v>172</v>
      </c>
      <c r="O23" s="656" t="s">
        <v>172</v>
      </c>
      <c r="P23" s="656" t="s">
        <v>172</v>
      </c>
      <c r="Q23" s="656" t="s">
        <v>172</v>
      </c>
      <c r="R23" s="656" t="s">
        <v>172</v>
      </c>
      <c r="S23" s="656" t="s">
        <v>172</v>
      </c>
      <c r="T23" s="656" t="s">
        <v>172</v>
      </c>
      <c r="U23" s="656" t="s">
        <v>172</v>
      </c>
      <c r="V23" s="656" t="s">
        <v>172</v>
      </c>
      <c r="W23" s="656" t="s">
        <v>172</v>
      </c>
      <c r="X23" s="656" t="s">
        <v>172</v>
      </c>
      <c r="Y23" s="656" t="s">
        <v>172</v>
      </c>
      <c r="Z23" s="656" t="s">
        <v>172</v>
      </c>
      <c r="AA23" s="656" t="s">
        <v>172</v>
      </c>
      <c r="AB23" s="656" t="s">
        <v>172</v>
      </c>
      <c r="AC23" s="656" t="s">
        <v>172</v>
      </c>
      <c r="AD23" s="656" t="s">
        <v>172</v>
      </c>
      <c r="AE23" s="656" t="s">
        <v>172</v>
      </c>
      <c r="AF23" s="656" t="s">
        <v>172</v>
      </c>
      <c r="AG23" s="656" t="s">
        <v>172</v>
      </c>
      <c r="AH23" s="656" t="s">
        <v>172</v>
      </c>
      <c r="AI23" s="656" t="s">
        <v>172</v>
      </c>
      <c r="AJ23" s="656" t="s">
        <v>172</v>
      </c>
      <c r="AK23" s="656" t="s">
        <v>172</v>
      </c>
      <c r="AL23" s="656" t="s">
        <v>172</v>
      </c>
      <c r="AM23" s="656" t="s">
        <v>172</v>
      </c>
      <c r="AN23" s="656" t="s">
        <v>172</v>
      </c>
      <c r="AO23" s="656" t="s">
        <v>172</v>
      </c>
      <c r="AP23" s="656" t="s">
        <v>172</v>
      </c>
      <c r="AQ23" s="656" t="s">
        <v>172</v>
      </c>
      <c r="AR23" s="656" t="s">
        <v>172</v>
      </c>
      <c r="AS23" s="656" t="s">
        <v>172</v>
      </c>
      <c r="AT23" s="656" t="s">
        <v>172</v>
      </c>
      <c r="AU23" s="656" t="s">
        <v>172</v>
      </c>
      <c r="AV23" s="656" t="s">
        <v>172</v>
      </c>
      <c r="AW23" s="656" t="s">
        <v>172</v>
      </c>
      <c r="AX23" s="656" t="s">
        <v>172</v>
      </c>
      <c r="AY23" s="656" t="s">
        <v>172</v>
      </c>
      <c r="AZ23" s="656" t="s">
        <v>172</v>
      </c>
      <c r="BA23" s="656" t="s">
        <v>172</v>
      </c>
      <c r="BB23" s="656" t="s">
        <v>172</v>
      </c>
      <c r="BC23" s="656" t="s">
        <v>172</v>
      </c>
      <c r="BD23" s="656" t="s">
        <v>172</v>
      </c>
      <c r="BE23" s="656" t="s">
        <v>172</v>
      </c>
      <c r="BF23" s="656" t="s">
        <v>172</v>
      </c>
      <c r="BG23" s="656" t="s">
        <v>172</v>
      </c>
      <c r="BH23" s="656" t="s">
        <v>172</v>
      </c>
      <c r="BI23" s="656" t="s">
        <v>172</v>
      </c>
      <c r="BJ23" s="657">
        <v>15.2</v>
      </c>
      <c r="BK23" s="657">
        <v>-40.5</v>
      </c>
      <c r="BL23" s="657">
        <v>-25.3</v>
      </c>
      <c r="BM23" s="656" t="s">
        <v>172</v>
      </c>
    </row>
    <row r="24" spans="1:65" ht="20.100000000000001" customHeight="1">
      <c r="A24" s="660" t="s">
        <v>992</v>
      </c>
      <c r="B24" s="658" t="s">
        <v>473</v>
      </c>
      <c r="C24" s="658" t="s">
        <v>1300</v>
      </c>
      <c r="D24" s="658" t="s">
        <v>1300</v>
      </c>
      <c r="E24" s="658" t="s">
        <v>1300</v>
      </c>
      <c r="F24" s="656" t="s">
        <v>172</v>
      </c>
      <c r="G24" s="656" t="s">
        <v>172</v>
      </c>
      <c r="H24" s="657">
        <v>-16794.099999999999</v>
      </c>
      <c r="I24" s="656" t="s">
        <v>172</v>
      </c>
      <c r="J24" s="656" t="s">
        <v>172</v>
      </c>
      <c r="K24" s="656" t="s">
        <v>172</v>
      </c>
      <c r="L24" s="656" t="s">
        <v>172</v>
      </c>
      <c r="M24" s="656" t="s">
        <v>172</v>
      </c>
      <c r="N24" s="657">
        <v>10987.8</v>
      </c>
      <c r="O24" s="657">
        <v>530.20000000000005</v>
      </c>
      <c r="P24" s="657">
        <v>3484.7</v>
      </c>
      <c r="Q24" s="656" t="s">
        <v>172</v>
      </c>
      <c r="R24" s="656" t="s">
        <v>172</v>
      </c>
      <c r="S24" s="656" t="s">
        <v>172</v>
      </c>
      <c r="T24" s="656" t="s">
        <v>172</v>
      </c>
      <c r="U24" s="656" t="s">
        <v>172</v>
      </c>
      <c r="V24" s="656" t="s">
        <v>172</v>
      </c>
      <c r="W24" s="656" t="s">
        <v>172</v>
      </c>
      <c r="X24" s="656" t="s">
        <v>172</v>
      </c>
      <c r="Y24" s="656" t="s">
        <v>172</v>
      </c>
      <c r="Z24" s="656" t="s">
        <v>172</v>
      </c>
      <c r="AA24" s="656" t="s">
        <v>172</v>
      </c>
      <c r="AB24" s="656" t="s">
        <v>172</v>
      </c>
      <c r="AC24" s="656" t="s">
        <v>172</v>
      </c>
      <c r="AD24" s="656" t="s">
        <v>172</v>
      </c>
      <c r="AE24" s="656" t="s">
        <v>172</v>
      </c>
      <c r="AF24" s="656" t="s">
        <v>172</v>
      </c>
      <c r="AG24" s="656" t="s">
        <v>172</v>
      </c>
      <c r="AH24" s="656" t="s">
        <v>172</v>
      </c>
      <c r="AI24" s="656" t="s">
        <v>172</v>
      </c>
      <c r="AJ24" s="656" t="s">
        <v>172</v>
      </c>
      <c r="AK24" s="656" t="s">
        <v>172</v>
      </c>
      <c r="AL24" s="656" t="s">
        <v>172</v>
      </c>
      <c r="AM24" s="656" t="s">
        <v>172</v>
      </c>
      <c r="AN24" s="656" t="s">
        <v>172</v>
      </c>
      <c r="AO24" s="656" t="s">
        <v>172</v>
      </c>
      <c r="AP24" s="656" t="s">
        <v>172</v>
      </c>
      <c r="AQ24" s="656" t="s">
        <v>172</v>
      </c>
      <c r="AR24" s="656" t="s">
        <v>172</v>
      </c>
      <c r="AS24" s="656" t="s">
        <v>172</v>
      </c>
      <c r="AT24" s="656" t="s">
        <v>172</v>
      </c>
      <c r="AU24" s="656" t="s">
        <v>172</v>
      </c>
      <c r="AV24" s="656" t="s">
        <v>172</v>
      </c>
      <c r="AW24" s="656" t="s">
        <v>172</v>
      </c>
      <c r="AX24" s="656" t="s">
        <v>172</v>
      </c>
      <c r="AY24" s="656" t="s">
        <v>172</v>
      </c>
      <c r="AZ24" s="656" t="s">
        <v>172</v>
      </c>
      <c r="BA24" s="656" t="s">
        <v>172</v>
      </c>
      <c r="BB24" s="656" t="s">
        <v>172</v>
      </c>
      <c r="BC24" s="656" t="s">
        <v>172</v>
      </c>
      <c r="BD24" s="656" t="s">
        <v>172</v>
      </c>
      <c r="BE24" s="656" t="s">
        <v>172</v>
      </c>
      <c r="BF24" s="656" t="s">
        <v>172</v>
      </c>
      <c r="BG24" s="656" t="s">
        <v>172</v>
      </c>
      <c r="BH24" s="656" t="s">
        <v>172</v>
      </c>
      <c r="BI24" s="656" t="s">
        <v>172</v>
      </c>
      <c r="BJ24" s="656" t="s">
        <v>172</v>
      </c>
      <c r="BK24" s="656" t="s">
        <v>172</v>
      </c>
      <c r="BL24" s="657">
        <v>-1791.3</v>
      </c>
      <c r="BM24" s="656" t="s">
        <v>172</v>
      </c>
    </row>
    <row r="25" spans="1:65" ht="20.100000000000001" customHeight="1">
      <c r="A25" s="660" t="s">
        <v>992</v>
      </c>
      <c r="B25" s="658" t="s">
        <v>475</v>
      </c>
      <c r="C25" s="658" t="s">
        <v>1300</v>
      </c>
      <c r="D25" s="658" t="s">
        <v>1300</v>
      </c>
      <c r="E25" s="658" t="s">
        <v>1300</v>
      </c>
      <c r="F25" s="656" t="s">
        <v>172</v>
      </c>
      <c r="G25" s="656" t="s">
        <v>172</v>
      </c>
      <c r="H25" s="657">
        <v>-997.7</v>
      </c>
      <c r="I25" s="657">
        <v>-4791.3999999999996</v>
      </c>
      <c r="J25" s="656" t="s">
        <v>172</v>
      </c>
      <c r="K25" s="656" t="s">
        <v>172</v>
      </c>
      <c r="L25" s="656" t="s">
        <v>172</v>
      </c>
      <c r="M25" s="656" t="s">
        <v>172</v>
      </c>
      <c r="N25" s="657">
        <v>-10277.799999999999</v>
      </c>
      <c r="O25" s="656" t="s">
        <v>172</v>
      </c>
      <c r="P25" s="656" t="s">
        <v>172</v>
      </c>
      <c r="Q25" s="657">
        <v>5381.9</v>
      </c>
      <c r="R25" s="657">
        <v>1378.8</v>
      </c>
      <c r="S25" s="656" t="s">
        <v>172</v>
      </c>
      <c r="T25" s="656" t="s">
        <v>172</v>
      </c>
      <c r="U25" s="656" t="s">
        <v>172</v>
      </c>
      <c r="V25" s="656" t="s">
        <v>172</v>
      </c>
      <c r="W25" s="656" t="s">
        <v>172</v>
      </c>
      <c r="X25" s="656" t="s">
        <v>172</v>
      </c>
      <c r="Y25" s="656" t="s">
        <v>172</v>
      </c>
      <c r="Z25" s="656" t="s">
        <v>172</v>
      </c>
      <c r="AA25" s="656" t="s">
        <v>172</v>
      </c>
      <c r="AB25" s="656" t="s">
        <v>172</v>
      </c>
      <c r="AC25" s="656" t="s">
        <v>172</v>
      </c>
      <c r="AD25" s="656" t="s">
        <v>172</v>
      </c>
      <c r="AE25" s="656" t="s">
        <v>172</v>
      </c>
      <c r="AF25" s="656" t="s">
        <v>172</v>
      </c>
      <c r="AG25" s="656" t="s">
        <v>172</v>
      </c>
      <c r="AH25" s="656" t="s">
        <v>172</v>
      </c>
      <c r="AI25" s="656" t="s">
        <v>172</v>
      </c>
      <c r="AJ25" s="656" t="s">
        <v>172</v>
      </c>
      <c r="AK25" s="656" t="s">
        <v>172</v>
      </c>
      <c r="AL25" s="656" t="s">
        <v>172</v>
      </c>
      <c r="AM25" s="656" t="s">
        <v>172</v>
      </c>
      <c r="AN25" s="656" t="s">
        <v>172</v>
      </c>
      <c r="AO25" s="656" t="s">
        <v>172</v>
      </c>
      <c r="AP25" s="656" t="s">
        <v>172</v>
      </c>
      <c r="AQ25" s="656" t="s">
        <v>172</v>
      </c>
      <c r="AR25" s="656" t="s">
        <v>172</v>
      </c>
      <c r="AS25" s="656" t="s">
        <v>172</v>
      </c>
      <c r="AT25" s="656" t="s">
        <v>172</v>
      </c>
      <c r="AU25" s="656" t="s">
        <v>172</v>
      </c>
      <c r="AV25" s="656" t="s">
        <v>172</v>
      </c>
      <c r="AW25" s="656" t="s">
        <v>172</v>
      </c>
      <c r="AX25" s="656" t="s">
        <v>172</v>
      </c>
      <c r="AY25" s="656" t="s">
        <v>172</v>
      </c>
      <c r="AZ25" s="656" t="s">
        <v>172</v>
      </c>
      <c r="BA25" s="656" t="s">
        <v>172</v>
      </c>
      <c r="BB25" s="656" t="s">
        <v>172</v>
      </c>
      <c r="BC25" s="656" t="s">
        <v>172</v>
      </c>
      <c r="BD25" s="656" t="s">
        <v>172</v>
      </c>
      <c r="BE25" s="656" t="s">
        <v>172</v>
      </c>
      <c r="BF25" s="656" t="s">
        <v>172</v>
      </c>
      <c r="BG25" s="656" t="s">
        <v>172</v>
      </c>
      <c r="BH25" s="656" t="s">
        <v>172</v>
      </c>
      <c r="BI25" s="656" t="s">
        <v>172</v>
      </c>
      <c r="BJ25" s="656" t="s">
        <v>172</v>
      </c>
      <c r="BK25" s="656" t="s">
        <v>172</v>
      </c>
      <c r="BL25" s="657">
        <v>-9306.2999999999993</v>
      </c>
      <c r="BM25" s="656" t="s">
        <v>172</v>
      </c>
    </row>
    <row r="26" spans="1:65" ht="20.100000000000001" hidden="1" customHeight="1">
      <c r="A26" s="660" t="s">
        <v>992</v>
      </c>
      <c r="B26" s="658" t="s">
        <v>477</v>
      </c>
      <c r="C26" s="658" t="s">
        <v>1300</v>
      </c>
      <c r="D26" s="658" t="s">
        <v>1300</v>
      </c>
      <c r="E26" s="658" t="s">
        <v>1300</v>
      </c>
      <c r="F26" s="657">
        <v>-212.4</v>
      </c>
      <c r="G26" s="656" t="s">
        <v>172</v>
      </c>
      <c r="H26" s="656" t="s">
        <v>172</v>
      </c>
      <c r="I26" s="656" t="s">
        <v>172</v>
      </c>
      <c r="J26" s="656" t="s">
        <v>172</v>
      </c>
      <c r="K26" s="656" t="s">
        <v>172</v>
      </c>
      <c r="L26" s="656" t="s">
        <v>172</v>
      </c>
      <c r="M26" s="657">
        <v>206.5</v>
      </c>
      <c r="N26" s="656" t="s">
        <v>172</v>
      </c>
      <c r="O26" s="656" t="s">
        <v>172</v>
      </c>
      <c r="P26" s="656" t="s">
        <v>172</v>
      </c>
      <c r="Q26" s="656" t="s">
        <v>172</v>
      </c>
      <c r="R26" s="656" t="s">
        <v>172</v>
      </c>
      <c r="S26" s="656" t="s">
        <v>172</v>
      </c>
      <c r="T26" s="656" t="s">
        <v>172</v>
      </c>
      <c r="U26" s="656" t="s">
        <v>172</v>
      </c>
      <c r="V26" s="656" t="s">
        <v>172</v>
      </c>
      <c r="W26" s="656" t="s">
        <v>172</v>
      </c>
      <c r="X26" s="656" t="s">
        <v>172</v>
      </c>
      <c r="Y26" s="656" t="s">
        <v>172</v>
      </c>
      <c r="Z26" s="656" t="s">
        <v>172</v>
      </c>
      <c r="AA26" s="656" t="s">
        <v>172</v>
      </c>
      <c r="AB26" s="656" t="s">
        <v>172</v>
      </c>
      <c r="AC26" s="656" t="s">
        <v>172</v>
      </c>
      <c r="AD26" s="656" t="s">
        <v>172</v>
      </c>
      <c r="AE26" s="656" t="s">
        <v>172</v>
      </c>
      <c r="AF26" s="656" t="s">
        <v>172</v>
      </c>
      <c r="AG26" s="656" t="s">
        <v>172</v>
      </c>
      <c r="AH26" s="656" t="s">
        <v>172</v>
      </c>
      <c r="AI26" s="656" t="s">
        <v>172</v>
      </c>
      <c r="AJ26" s="656" t="s">
        <v>172</v>
      </c>
      <c r="AK26" s="656" t="s">
        <v>172</v>
      </c>
      <c r="AL26" s="656" t="s">
        <v>172</v>
      </c>
      <c r="AM26" s="656" t="s">
        <v>172</v>
      </c>
      <c r="AN26" s="656" t="s">
        <v>172</v>
      </c>
      <c r="AO26" s="656" t="s">
        <v>172</v>
      </c>
      <c r="AP26" s="656" t="s">
        <v>172</v>
      </c>
      <c r="AQ26" s="656" t="s">
        <v>172</v>
      </c>
      <c r="AR26" s="656" t="s">
        <v>172</v>
      </c>
      <c r="AS26" s="656" t="s">
        <v>172</v>
      </c>
      <c r="AT26" s="656" t="s">
        <v>172</v>
      </c>
      <c r="AU26" s="656" t="s">
        <v>172</v>
      </c>
      <c r="AV26" s="656" t="s">
        <v>172</v>
      </c>
      <c r="AW26" s="656" t="s">
        <v>172</v>
      </c>
      <c r="AX26" s="656" t="s">
        <v>172</v>
      </c>
      <c r="AY26" s="656" t="s">
        <v>172</v>
      </c>
      <c r="AZ26" s="656" t="s">
        <v>172</v>
      </c>
      <c r="BA26" s="656" t="s">
        <v>172</v>
      </c>
      <c r="BB26" s="656" t="s">
        <v>172</v>
      </c>
      <c r="BC26" s="656" t="s">
        <v>172</v>
      </c>
      <c r="BD26" s="656" t="s">
        <v>172</v>
      </c>
      <c r="BE26" s="656" t="s">
        <v>172</v>
      </c>
      <c r="BF26" s="656" t="s">
        <v>172</v>
      </c>
      <c r="BG26" s="656" t="s">
        <v>172</v>
      </c>
      <c r="BH26" s="656" t="s">
        <v>172</v>
      </c>
      <c r="BI26" s="656" t="s">
        <v>172</v>
      </c>
      <c r="BJ26" s="656" t="s">
        <v>172</v>
      </c>
      <c r="BK26" s="656" t="s">
        <v>172</v>
      </c>
      <c r="BL26" s="657">
        <v>-5.8</v>
      </c>
      <c r="BM26" s="656" t="s">
        <v>172</v>
      </c>
    </row>
    <row r="27" spans="1:65" ht="20.100000000000001" hidden="1" customHeight="1">
      <c r="A27" s="660" t="s">
        <v>992</v>
      </c>
      <c r="B27" s="658" t="s">
        <v>479</v>
      </c>
      <c r="C27" s="658" t="s">
        <v>1300</v>
      </c>
      <c r="D27" s="658" t="s">
        <v>1300</v>
      </c>
      <c r="E27" s="658" t="s">
        <v>1300</v>
      </c>
      <c r="F27" s="656" t="s">
        <v>172</v>
      </c>
      <c r="G27" s="656" t="s">
        <v>172</v>
      </c>
      <c r="H27" s="656" t="s">
        <v>172</v>
      </c>
      <c r="I27" s="656" t="s">
        <v>172</v>
      </c>
      <c r="J27" s="656" t="s">
        <v>172</v>
      </c>
      <c r="K27" s="656" t="s">
        <v>172</v>
      </c>
      <c r="L27" s="656" t="s">
        <v>172</v>
      </c>
      <c r="M27" s="656" t="s">
        <v>172</v>
      </c>
      <c r="N27" s="656" t="s">
        <v>172</v>
      </c>
      <c r="O27" s="656" t="s">
        <v>172</v>
      </c>
      <c r="P27" s="656" t="s">
        <v>172</v>
      </c>
      <c r="Q27" s="656" t="s">
        <v>172</v>
      </c>
      <c r="R27" s="656" t="s">
        <v>172</v>
      </c>
      <c r="S27" s="656" t="s">
        <v>172</v>
      </c>
      <c r="T27" s="656" t="s">
        <v>172</v>
      </c>
      <c r="U27" s="657">
        <v>-140994.20000000001</v>
      </c>
      <c r="V27" s="657">
        <v>-41268.300000000003</v>
      </c>
      <c r="W27" s="657">
        <v>0.1</v>
      </c>
      <c r="X27" s="657">
        <v>202.9</v>
      </c>
      <c r="Y27" s="657">
        <v>3648.1</v>
      </c>
      <c r="Z27" s="657">
        <v>1533.7</v>
      </c>
      <c r="AA27" s="657">
        <v>2083.6999999999998</v>
      </c>
      <c r="AB27" s="657">
        <v>22194.9</v>
      </c>
      <c r="AC27" s="656" t="s">
        <v>172</v>
      </c>
      <c r="AD27" s="656" t="s">
        <v>172</v>
      </c>
      <c r="AE27" s="657">
        <v>13472.8</v>
      </c>
      <c r="AF27" s="657">
        <v>7482.5</v>
      </c>
      <c r="AG27" s="657">
        <v>48487.6</v>
      </c>
      <c r="AH27" s="657">
        <v>240.9</v>
      </c>
      <c r="AI27" s="657">
        <v>10.199999999999999</v>
      </c>
      <c r="AJ27" s="657">
        <v>11997.4</v>
      </c>
      <c r="AK27" s="657">
        <v>36377.5</v>
      </c>
      <c r="AL27" s="657">
        <v>519</v>
      </c>
      <c r="AM27" s="657">
        <v>4925.8</v>
      </c>
      <c r="AN27" s="657">
        <v>2581.8000000000002</v>
      </c>
      <c r="AO27" s="657">
        <v>27.9</v>
      </c>
      <c r="AP27" s="657">
        <v>608.1</v>
      </c>
      <c r="AQ27" s="657">
        <v>5355</v>
      </c>
      <c r="AR27" s="656" t="s">
        <v>172</v>
      </c>
      <c r="AS27" s="656" t="s">
        <v>172</v>
      </c>
      <c r="AT27" s="656" t="s">
        <v>172</v>
      </c>
      <c r="AU27" s="656" t="s">
        <v>172</v>
      </c>
      <c r="AV27" s="656" t="s">
        <v>172</v>
      </c>
      <c r="AW27" s="656" t="s">
        <v>172</v>
      </c>
      <c r="AX27" s="656" t="s">
        <v>172</v>
      </c>
      <c r="AY27" s="656" t="s">
        <v>172</v>
      </c>
      <c r="AZ27" s="656" t="s">
        <v>172</v>
      </c>
      <c r="BA27" s="656" t="s">
        <v>172</v>
      </c>
      <c r="BB27" s="656" t="s">
        <v>172</v>
      </c>
      <c r="BC27" s="656" t="s">
        <v>172</v>
      </c>
      <c r="BD27" s="656" t="s">
        <v>172</v>
      </c>
      <c r="BE27" s="656" t="s">
        <v>172</v>
      </c>
      <c r="BF27" s="656" t="s">
        <v>172</v>
      </c>
      <c r="BG27" s="656" t="s">
        <v>172</v>
      </c>
      <c r="BH27" s="656" t="s">
        <v>172</v>
      </c>
      <c r="BI27" s="656" t="s">
        <v>172</v>
      </c>
      <c r="BJ27" s="656" t="s">
        <v>172</v>
      </c>
      <c r="BK27" s="656" t="s">
        <v>172</v>
      </c>
      <c r="BL27" s="657">
        <v>-20512.8</v>
      </c>
      <c r="BM27" s="656" t="s">
        <v>172</v>
      </c>
    </row>
    <row r="28" spans="1:65" ht="20.100000000000001" hidden="1" customHeight="1">
      <c r="A28" s="660" t="s">
        <v>992</v>
      </c>
      <c r="B28" s="658" t="s">
        <v>480</v>
      </c>
      <c r="C28" s="658" t="s">
        <v>1300</v>
      </c>
      <c r="D28" s="658" t="s">
        <v>1300</v>
      </c>
      <c r="E28" s="658" t="s">
        <v>1300</v>
      </c>
      <c r="F28" s="656" t="s">
        <v>172</v>
      </c>
      <c r="G28" s="656" t="s">
        <v>172</v>
      </c>
      <c r="H28" s="656" t="s">
        <v>172</v>
      </c>
      <c r="I28" s="656" t="s">
        <v>172</v>
      </c>
      <c r="J28" s="656" t="s">
        <v>172</v>
      </c>
      <c r="K28" s="656" t="s">
        <v>172</v>
      </c>
      <c r="L28" s="656" t="s">
        <v>172</v>
      </c>
      <c r="M28" s="656" t="s">
        <v>172</v>
      </c>
      <c r="N28" s="656" t="s">
        <v>172</v>
      </c>
      <c r="O28" s="656" t="s">
        <v>172</v>
      </c>
      <c r="P28" s="656" t="s">
        <v>172</v>
      </c>
      <c r="Q28" s="656" t="s">
        <v>172</v>
      </c>
      <c r="R28" s="656" t="s">
        <v>172</v>
      </c>
      <c r="S28" s="656" t="s">
        <v>172</v>
      </c>
      <c r="T28" s="656" t="s">
        <v>172</v>
      </c>
      <c r="U28" s="656" t="s">
        <v>172</v>
      </c>
      <c r="V28" s="657">
        <v>17368.5</v>
      </c>
      <c r="W28" s="656" t="s">
        <v>172</v>
      </c>
      <c r="X28" s="657">
        <v>-86.1</v>
      </c>
      <c r="Y28" s="657">
        <v>-34.4</v>
      </c>
      <c r="Z28" s="657">
        <v>-881.4</v>
      </c>
      <c r="AA28" s="657">
        <v>-156.9</v>
      </c>
      <c r="AB28" s="656" t="s">
        <v>172</v>
      </c>
      <c r="AC28" s="656" t="s">
        <v>172</v>
      </c>
      <c r="AD28" s="656" t="s">
        <v>172</v>
      </c>
      <c r="AE28" s="656" t="s">
        <v>172</v>
      </c>
      <c r="AF28" s="656" t="s">
        <v>172</v>
      </c>
      <c r="AG28" s="656" t="s">
        <v>172</v>
      </c>
      <c r="AH28" s="656" t="s">
        <v>172</v>
      </c>
      <c r="AI28" s="656" t="s">
        <v>172</v>
      </c>
      <c r="AJ28" s="656" t="s">
        <v>172</v>
      </c>
      <c r="AK28" s="657">
        <v>-10037.799999999999</v>
      </c>
      <c r="AL28" s="656" t="s">
        <v>172</v>
      </c>
      <c r="AM28" s="656" t="s">
        <v>172</v>
      </c>
      <c r="AN28" s="656" t="s">
        <v>172</v>
      </c>
      <c r="AO28" s="656" t="s">
        <v>172</v>
      </c>
      <c r="AP28" s="656" t="s">
        <v>172</v>
      </c>
      <c r="AQ28" s="656" t="s">
        <v>172</v>
      </c>
      <c r="AR28" s="656" t="s">
        <v>172</v>
      </c>
      <c r="AS28" s="656" t="s">
        <v>172</v>
      </c>
      <c r="AT28" s="656" t="s">
        <v>172</v>
      </c>
      <c r="AU28" s="656" t="s">
        <v>172</v>
      </c>
      <c r="AV28" s="656" t="s">
        <v>172</v>
      </c>
      <c r="AW28" s="656" t="s">
        <v>172</v>
      </c>
      <c r="AX28" s="656" t="s">
        <v>172</v>
      </c>
      <c r="AY28" s="656" t="s">
        <v>172</v>
      </c>
      <c r="AZ28" s="656" t="s">
        <v>172</v>
      </c>
      <c r="BA28" s="656" t="s">
        <v>172</v>
      </c>
      <c r="BB28" s="656" t="s">
        <v>172</v>
      </c>
      <c r="BC28" s="656" t="s">
        <v>172</v>
      </c>
      <c r="BD28" s="656" t="s">
        <v>172</v>
      </c>
      <c r="BE28" s="656" t="s">
        <v>172</v>
      </c>
      <c r="BF28" s="656" t="s">
        <v>172</v>
      </c>
      <c r="BG28" s="656" t="s">
        <v>172</v>
      </c>
      <c r="BH28" s="656" t="s">
        <v>172</v>
      </c>
      <c r="BI28" s="656" t="s">
        <v>172</v>
      </c>
      <c r="BJ28" s="656" t="s">
        <v>172</v>
      </c>
      <c r="BK28" s="656" t="s">
        <v>172</v>
      </c>
      <c r="BL28" s="657">
        <v>6171.9</v>
      </c>
      <c r="BM28" s="656" t="s">
        <v>172</v>
      </c>
    </row>
    <row r="29" spans="1:65" ht="20.100000000000001" hidden="1" customHeight="1">
      <c r="A29" s="660" t="s">
        <v>992</v>
      </c>
      <c r="B29" s="658" t="s">
        <v>482</v>
      </c>
      <c r="C29" s="658" t="s">
        <v>1300</v>
      </c>
      <c r="D29" s="658" t="s">
        <v>1300</v>
      </c>
      <c r="E29" s="658" t="s">
        <v>1300</v>
      </c>
      <c r="F29" s="656" t="s">
        <v>172</v>
      </c>
      <c r="G29" s="656" t="s">
        <v>172</v>
      </c>
      <c r="H29" s="656" t="s">
        <v>172</v>
      </c>
      <c r="I29" s="656" t="s">
        <v>172</v>
      </c>
      <c r="J29" s="656" t="s">
        <v>172</v>
      </c>
      <c r="K29" s="656" t="s">
        <v>172</v>
      </c>
      <c r="L29" s="656" t="s">
        <v>172</v>
      </c>
      <c r="M29" s="656" t="s">
        <v>172</v>
      </c>
      <c r="N29" s="656" t="s">
        <v>172</v>
      </c>
      <c r="O29" s="656" t="s">
        <v>172</v>
      </c>
      <c r="P29" s="656" t="s">
        <v>172</v>
      </c>
      <c r="Q29" s="656" t="s">
        <v>172</v>
      </c>
      <c r="R29" s="656" t="s">
        <v>172</v>
      </c>
      <c r="S29" s="657">
        <v>-24968.2</v>
      </c>
      <c r="T29" s="657">
        <v>25130.799999999999</v>
      </c>
      <c r="U29" s="656" t="s">
        <v>172</v>
      </c>
      <c r="V29" s="656" t="s">
        <v>172</v>
      </c>
      <c r="W29" s="656" t="s">
        <v>172</v>
      </c>
      <c r="X29" s="656" t="s">
        <v>172</v>
      </c>
      <c r="Y29" s="656" t="s">
        <v>172</v>
      </c>
      <c r="Z29" s="657">
        <v>-162.6</v>
      </c>
      <c r="AA29" s="656" t="s">
        <v>172</v>
      </c>
      <c r="AB29" s="656" t="s">
        <v>172</v>
      </c>
      <c r="AC29" s="656" t="s">
        <v>172</v>
      </c>
      <c r="AD29" s="656" t="s">
        <v>172</v>
      </c>
      <c r="AE29" s="656" t="s">
        <v>172</v>
      </c>
      <c r="AF29" s="656" t="s">
        <v>172</v>
      </c>
      <c r="AG29" s="656" t="s">
        <v>172</v>
      </c>
      <c r="AH29" s="656" t="s">
        <v>172</v>
      </c>
      <c r="AI29" s="656" t="s">
        <v>172</v>
      </c>
      <c r="AJ29" s="656" t="s">
        <v>172</v>
      </c>
      <c r="AK29" s="656" t="s">
        <v>172</v>
      </c>
      <c r="AL29" s="656" t="s">
        <v>172</v>
      </c>
      <c r="AM29" s="656" t="s">
        <v>172</v>
      </c>
      <c r="AN29" s="656" t="s">
        <v>172</v>
      </c>
      <c r="AO29" s="656" t="s">
        <v>172</v>
      </c>
      <c r="AP29" s="656" t="s">
        <v>172</v>
      </c>
      <c r="AQ29" s="656" t="s">
        <v>172</v>
      </c>
      <c r="AR29" s="656" t="s">
        <v>172</v>
      </c>
      <c r="AS29" s="656" t="s">
        <v>172</v>
      </c>
      <c r="AT29" s="656" t="s">
        <v>172</v>
      </c>
      <c r="AU29" s="656" t="s">
        <v>172</v>
      </c>
      <c r="AV29" s="656" t="s">
        <v>172</v>
      </c>
      <c r="AW29" s="656" t="s">
        <v>172</v>
      </c>
      <c r="AX29" s="656" t="s">
        <v>172</v>
      </c>
      <c r="AY29" s="656" t="s">
        <v>172</v>
      </c>
      <c r="AZ29" s="656" t="s">
        <v>172</v>
      </c>
      <c r="BA29" s="656" t="s">
        <v>172</v>
      </c>
      <c r="BB29" s="656" t="s">
        <v>172</v>
      </c>
      <c r="BC29" s="656" t="s">
        <v>172</v>
      </c>
      <c r="BD29" s="656" t="s">
        <v>172</v>
      </c>
      <c r="BE29" s="656" t="s">
        <v>172</v>
      </c>
      <c r="BF29" s="656" t="s">
        <v>172</v>
      </c>
      <c r="BG29" s="656" t="s">
        <v>172</v>
      </c>
      <c r="BH29" s="656" t="s">
        <v>172</v>
      </c>
      <c r="BI29" s="656" t="s">
        <v>172</v>
      </c>
      <c r="BJ29" s="656" t="s">
        <v>172</v>
      </c>
      <c r="BK29" s="656" t="s">
        <v>172</v>
      </c>
      <c r="BL29" s="657">
        <v>0</v>
      </c>
      <c r="BM29" s="656" t="s">
        <v>172</v>
      </c>
    </row>
    <row r="30" spans="1:65" ht="20.100000000000001" hidden="1" customHeight="1">
      <c r="A30" s="660" t="s">
        <v>992</v>
      </c>
      <c r="B30" s="658" t="s">
        <v>484</v>
      </c>
      <c r="C30" s="658" t="s">
        <v>1300</v>
      </c>
      <c r="D30" s="658" t="s">
        <v>1300</v>
      </c>
      <c r="E30" s="658" t="s">
        <v>1300</v>
      </c>
      <c r="F30" s="656" t="s">
        <v>172</v>
      </c>
      <c r="G30" s="656" t="s">
        <v>172</v>
      </c>
      <c r="H30" s="656" t="s">
        <v>172</v>
      </c>
      <c r="I30" s="657">
        <v>-363.2</v>
      </c>
      <c r="J30" s="656" t="s">
        <v>172</v>
      </c>
      <c r="K30" s="656" t="s">
        <v>172</v>
      </c>
      <c r="L30" s="656" t="s">
        <v>172</v>
      </c>
      <c r="M30" s="656" t="s">
        <v>172</v>
      </c>
      <c r="N30" s="656" t="s">
        <v>172</v>
      </c>
      <c r="O30" s="656" t="s">
        <v>172</v>
      </c>
      <c r="P30" s="656" t="s">
        <v>172</v>
      </c>
      <c r="Q30" s="656" t="s">
        <v>172</v>
      </c>
      <c r="R30" s="657">
        <v>466.6</v>
      </c>
      <c r="S30" s="656" t="s">
        <v>172</v>
      </c>
      <c r="T30" s="656" t="s">
        <v>172</v>
      </c>
      <c r="U30" s="656" t="s">
        <v>172</v>
      </c>
      <c r="V30" s="656" t="s">
        <v>172</v>
      </c>
      <c r="W30" s="656" t="s">
        <v>172</v>
      </c>
      <c r="X30" s="656" t="s">
        <v>172</v>
      </c>
      <c r="Y30" s="656" t="s">
        <v>172</v>
      </c>
      <c r="Z30" s="656" t="s">
        <v>172</v>
      </c>
      <c r="AA30" s="656" t="s">
        <v>172</v>
      </c>
      <c r="AB30" s="656" t="s">
        <v>172</v>
      </c>
      <c r="AC30" s="656" t="s">
        <v>172</v>
      </c>
      <c r="AD30" s="656" t="s">
        <v>172</v>
      </c>
      <c r="AE30" s="656" t="s">
        <v>172</v>
      </c>
      <c r="AF30" s="656" t="s">
        <v>172</v>
      </c>
      <c r="AG30" s="656" t="s">
        <v>172</v>
      </c>
      <c r="AH30" s="656" t="s">
        <v>172</v>
      </c>
      <c r="AI30" s="656" t="s">
        <v>172</v>
      </c>
      <c r="AJ30" s="656" t="s">
        <v>172</v>
      </c>
      <c r="AK30" s="656" t="s">
        <v>172</v>
      </c>
      <c r="AL30" s="656" t="s">
        <v>172</v>
      </c>
      <c r="AM30" s="656" t="s">
        <v>172</v>
      </c>
      <c r="AN30" s="656" t="s">
        <v>172</v>
      </c>
      <c r="AO30" s="656" t="s">
        <v>172</v>
      </c>
      <c r="AP30" s="656" t="s">
        <v>172</v>
      </c>
      <c r="AQ30" s="656" t="s">
        <v>172</v>
      </c>
      <c r="AR30" s="656" t="s">
        <v>172</v>
      </c>
      <c r="AS30" s="656" t="s">
        <v>172</v>
      </c>
      <c r="AT30" s="656" t="s">
        <v>172</v>
      </c>
      <c r="AU30" s="656" t="s">
        <v>172</v>
      </c>
      <c r="AV30" s="656" t="s">
        <v>172</v>
      </c>
      <c r="AW30" s="656" t="s">
        <v>172</v>
      </c>
      <c r="AX30" s="656" t="s">
        <v>172</v>
      </c>
      <c r="AY30" s="656" t="s">
        <v>172</v>
      </c>
      <c r="AZ30" s="656" t="s">
        <v>172</v>
      </c>
      <c r="BA30" s="656" t="s">
        <v>172</v>
      </c>
      <c r="BB30" s="656" t="s">
        <v>172</v>
      </c>
      <c r="BC30" s="656" t="s">
        <v>172</v>
      </c>
      <c r="BD30" s="656" t="s">
        <v>172</v>
      </c>
      <c r="BE30" s="656" t="s">
        <v>172</v>
      </c>
      <c r="BF30" s="656" t="s">
        <v>172</v>
      </c>
      <c r="BG30" s="656" t="s">
        <v>172</v>
      </c>
      <c r="BH30" s="656" t="s">
        <v>172</v>
      </c>
      <c r="BI30" s="656" t="s">
        <v>172</v>
      </c>
      <c r="BJ30" s="656" t="s">
        <v>172</v>
      </c>
      <c r="BK30" s="656" t="s">
        <v>172</v>
      </c>
      <c r="BL30" s="657">
        <v>103.4</v>
      </c>
      <c r="BM30" s="657">
        <v>933.3</v>
      </c>
    </row>
    <row r="31" spans="1:65" ht="20.100000000000001" hidden="1" customHeight="1">
      <c r="A31" s="660" t="s">
        <v>992</v>
      </c>
      <c r="B31" s="658" t="s">
        <v>486</v>
      </c>
      <c r="C31" s="658" t="s">
        <v>1300</v>
      </c>
      <c r="D31" s="658" t="s">
        <v>1300</v>
      </c>
      <c r="E31" s="658" t="s">
        <v>1300</v>
      </c>
      <c r="F31" s="656" t="s">
        <v>172</v>
      </c>
      <c r="G31" s="656" t="s">
        <v>172</v>
      </c>
      <c r="H31" s="656" t="s">
        <v>172</v>
      </c>
      <c r="I31" s="656" t="s">
        <v>172</v>
      </c>
      <c r="J31" s="656" t="s">
        <v>172</v>
      </c>
      <c r="K31" s="656" t="s">
        <v>172</v>
      </c>
      <c r="L31" s="656" t="s">
        <v>172</v>
      </c>
      <c r="M31" s="656" t="s">
        <v>172</v>
      </c>
      <c r="N31" s="656" t="s">
        <v>172</v>
      </c>
      <c r="O31" s="656" t="s">
        <v>172</v>
      </c>
      <c r="P31" s="656" t="s">
        <v>172</v>
      </c>
      <c r="Q31" s="656" t="s">
        <v>172</v>
      </c>
      <c r="R31" s="656" t="s">
        <v>172</v>
      </c>
      <c r="S31" s="656" t="s">
        <v>172</v>
      </c>
      <c r="T31" s="657">
        <v>-492.2</v>
      </c>
      <c r="U31" s="656" t="s">
        <v>172</v>
      </c>
      <c r="V31" s="656" t="s">
        <v>172</v>
      </c>
      <c r="W31" s="656" t="s">
        <v>172</v>
      </c>
      <c r="X31" s="656" t="s">
        <v>172</v>
      </c>
      <c r="Y31" s="656" t="s">
        <v>172</v>
      </c>
      <c r="Z31" s="656" t="s">
        <v>172</v>
      </c>
      <c r="AA31" s="656" t="s">
        <v>172</v>
      </c>
      <c r="AB31" s="656" t="s">
        <v>172</v>
      </c>
      <c r="AC31" s="656" t="s">
        <v>172</v>
      </c>
      <c r="AD31" s="656" t="s">
        <v>172</v>
      </c>
      <c r="AE31" s="656" t="s">
        <v>172</v>
      </c>
      <c r="AF31" s="656" t="s">
        <v>172</v>
      </c>
      <c r="AG31" s="656" t="s">
        <v>172</v>
      </c>
      <c r="AH31" s="656" t="s">
        <v>172</v>
      </c>
      <c r="AI31" s="656" t="s">
        <v>172</v>
      </c>
      <c r="AJ31" s="656" t="s">
        <v>172</v>
      </c>
      <c r="AK31" s="656" t="s">
        <v>172</v>
      </c>
      <c r="AL31" s="656" t="s">
        <v>172</v>
      </c>
      <c r="AM31" s="656" t="s">
        <v>172</v>
      </c>
      <c r="AN31" s="656" t="s">
        <v>172</v>
      </c>
      <c r="AO31" s="656" t="s">
        <v>172</v>
      </c>
      <c r="AP31" s="656" t="s">
        <v>172</v>
      </c>
      <c r="AQ31" s="656" t="s">
        <v>172</v>
      </c>
      <c r="AR31" s="656" t="s">
        <v>172</v>
      </c>
      <c r="AS31" s="656" t="s">
        <v>172</v>
      </c>
      <c r="AT31" s="656" t="s">
        <v>172</v>
      </c>
      <c r="AU31" s="656" t="s">
        <v>172</v>
      </c>
      <c r="AV31" s="656" t="s">
        <v>172</v>
      </c>
      <c r="AW31" s="656" t="s">
        <v>172</v>
      </c>
      <c r="AX31" s="656" t="s">
        <v>172</v>
      </c>
      <c r="AY31" s="656" t="s">
        <v>172</v>
      </c>
      <c r="AZ31" s="656" t="s">
        <v>172</v>
      </c>
      <c r="BA31" s="656" t="s">
        <v>172</v>
      </c>
      <c r="BB31" s="656" t="s">
        <v>172</v>
      </c>
      <c r="BC31" s="656" t="s">
        <v>172</v>
      </c>
      <c r="BD31" s="656" t="s">
        <v>172</v>
      </c>
      <c r="BE31" s="656" t="s">
        <v>172</v>
      </c>
      <c r="BF31" s="656" t="s">
        <v>172</v>
      </c>
      <c r="BG31" s="656" t="s">
        <v>172</v>
      </c>
      <c r="BH31" s="656" t="s">
        <v>172</v>
      </c>
      <c r="BI31" s="657">
        <v>1023.1</v>
      </c>
      <c r="BJ31" s="656" t="s">
        <v>172</v>
      </c>
      <c r="BK31" s="656" t="s">
        <v>172</v>
      </c>
      <c r="BL31" s="657">
        <v>531</v>
      </c>
      <c r="BM31" s="657">
        <v>1023.1</v>
      </c>
    </row>
    <row r="32" spans="1:65" ht="20.100000000000001" customHeight="1">
      <c r="A32" s="658" t="s">
        <v>488</v>
      </c>
      <c r="B32" s="658" t="s">
        <v>1300</v>
      </c>
      <c r="C32" s="658" t="s">
        <v>1300</v>
      </c>
      <c r="D32" s="658" t="s">
        <v>1300</v>
      </c>
      <c r="E32" s="658" t="s">
        <v>1300</v>
      </c>
      <c r="F32" s="656" t="s">
        <v>172</v>
      </c>
      <c r="G32" s="656" t="s">
        <v>172</v>
      </c>
      <c r="H32" s="656" t="s">
        <v>172</v>
      </c>
      <c r="I32" s="656" t="s">
        <v>172</v>
      </c>
      <c r="J32" s="656" t="s">
        <v>172</v>
      </c>
      <c r="K32" s="656" t="s">
        <v>172</v>
      </c>
      <c r="L32" s="656" t="s">
        <v>172</v>
      </c>
      <c r="M32" s="656" t="s">
        <v>172</v>
      </c>
      <c r="N32" s="656" t="s">
        <v>172</v>
      </c>
      <c r="O32" s="656" t="s">
        <v>172</v>
      </c>
      <c r="P32" s="657">
        <v>-978.5</v>
      </c>
      <c r="Q32" s="657">
        <v>-2298</v>
      </c>
      <c r="R32" s="657">
        <v>-40</v>
      </c>
      <c r="S32" s="657">
        <v>-1145.5</v>
      </c>
      <c r="T32" s="657">
        <v>-905</v>
      </c>
      <c r="U32" s="656" t="s">
        <v>172</v>
      </c>
      <c r="V32" s="657">
        <v>-6.1</v>
      </c>
      <c r="W32" s="656" t="s">
        <v>172</v>
      </c>
      <c r="X32" s="656" t="s">
        <v>172</v>
      </c>
      <c r="Y32" s="657">
        <v>-2049.8000000000002</v>
      </c>
      <c r="Z32" s="657">
        <v>-192.5</v>
      </c>
      <c r="AA32" s="657">
        <v>-11.2</v>
      </c>
      <c r="AB32" s="657">
        <v>-0.2</v>
      </c>
      <c r="AC32" s="656" t="s">
        <v>172</v>
      </c>
      <c r="AD32" s="656" t="s">
        <v>172</v>
      </c>
      <c r="AE32" s="657">
        <v>-0.4</v>
      </c>
      <c r="AF32" s="657">
        <v>-3.5</v>
      </c>
      <c r="AG32" s="657">
        <v>-100.7</v>
      </c>
      <c r="AH32" s="656" t="s">
        <v>172</v>
      </c>
      <c r="AI32" s="656" t="s">
        <v>172</v>
      </c>
      <c r="AJ32" s="657">
        <v>-115.1</v>
      </c>
      <c r="AK32" s="656" t="s">
        <v>172</v>
      </c>
      <c r="AL32" s="656" t="s">
        <v>172</v>
      </c>
      <c r="AM32" s="656" t="s">
        <v>172</v>
      </c>
      <c r="AN32" s="656" t="s">
        <v>172</v>
      </c>
      <c r="AO32" s="656" t="s">
        <v>172</v>
      </c>
      <c r="AP32" s="656" t="s">
        <v>172</v>
      </c>
      <c r="AQ32" s="656" t="s">
        <v>172</v>
      </c>
      <c r="AR32" s="656" t="s">
        <v>172</v>
      </c>
      <c r="AS32" s="656" t="s">
        <v>172</v>
      </c>
      <c r="AT32" s="656" t="s">
        <v>172</v>
      </c>
      <c r="AU32" s="656" t="s">
        <v>172</v>
      </c>
      <c r="AV32" s="656" t="s">
        <v>172</v>
      </c>
      <c r="AW32" s="656" t="s">
        <v>172</v>
      </c>
      <c r="AX32" s="656" t="s">
        <v>172</v>
      </c>
      <c r="AY32" s="656" t="s">
        <v>172</v>
      </c>
      <c r="AZ32" s="656" t="s">
        <v>172</v>
      </c>
      <c r="BA32" s="656" t="s">
        <v>172</v>
      </c>
      <c r="BB32" s="656" t="s">
        <v>172</v>
      </c>
      <c r="BC32" s="656" t="s">
        <v>172</v>
      </c>
      <c r="BD32" s="656" t="s">
        <v>172</v>
      </c>
      <c r="BE32" s="656" t="s">
        <v>172</v>
      </c>
      <c r="BF32" s="656" t="s">
        <v>172</v>
      </c>
      <c r="BG32" s="656" t="s">
        <v>172</v>
      </c>
      <c r="BH32" s="656" t="s">
        <v>172</v>
      </c>
      <c r="BI32" s="656" t="s">
        <v>172</v>
      </c>
      <c r="BJ32" s="657">
        <v>-3148.9</v>
      </c>
      <c r="BK32" s="657">
        <v>-205.8</v>
      </c>
      <c r="BL32" s="657">
        <v>-11201.3</v>
      </c>
      <c r="BM32" s="657">
        <v>-5366.2</v>
      </c>
    </row>
    <row r="33" spans="1:65" ht="20.100000000000001" hidden="1" customHeight="1">
      <c r="A33" s="660" t="s">
        <v>992</v>
      </c>
      <c r="B33" s="658" t="s">
        <v>490</v>
      </c>
      <c r="C33" s="658" t="s">
        <v>1300</v>
      </c>
      <c r="D33" s="658" t="s">
        <v>1300</v>
      </c>
      <c r="E33" s="658" t="s">
        <v>1300</v>
      </c>
      <c r="F33" s="656" t="s">
        <v>172</v>
      </c>
      <c r="G33" s="656" t="s">
        <v>172</v>
      </c>
      <c r="H33" s="656" t="s">
        <v>172</v>
      </c>
      <c r="I33" s="656" t="s">
        <v>172</v>
      </c>
      <c r="J33" s="656" t="s">
        <v>172</v>
      </c>
      <c r="K33" s="656" t="s">
        <v>172</v>
      </c>
      <c r="L33" s="656" t="s">
        <v>172</v>
      </c>
      <c r="M33" s="656" t="s">
        <v>172</v>
      </c>
      <c r="N33" s="656" t="s">
        <v>172</v>
      </c>
      <c r="O33" s="656" t="s">
        <v>172</v>
      </c>
      <c r="P33" s="656" t="s">
        <v>172</v>
      </c>
      <c r="Q33" s="656" t="s">
        <v>172</v>
      </c>
      <c r="R33" s="656" t="s">
        <v>172</v>
      </c>
      <c r="S33" s="656" t="s">
        <v>172</v>
      </c>
      <c r="T33" s="656" t="s">
        <v>172</v>
      </c>
      <c r="U33" s="656" t="s">
        <v>172</v>
      </c>
      <c r="V33" s="656" t="s">
        <v>172</v>
      </c>
      <c r="W33" s="656" t="s">
        <v>172</v>
      </c>
      <c r="X33" s="656" t="s">
        <v>172</v>
      </c>
      <c r="Y33" s="656" t="s">
        <v>172</v>
      </c>
      <c r="Z33" s="656" t="s">
        <v>172</v>
      </c>
      <c r="AA33" s="656" t="s">
        <v>172</v>
      </c>
      <c r="AB33" s="657">
        <v>0</v>
      </c>
      <c r="AC33" s="656" t="s">
        <v>172</v>
      </c>
      <c r="AD33" s="656" t="s">
        <v>172</v>
      </c>
      <c r="AE33" s="656" t="s">
        <v>172</v>
      </c>
      <c r="AF33" s="657">
        <v>-0.4</v>
      </c>
      <c r="AG33" s="657">
        <v>-15.8</v>
      </c>
      <c r="AH33" s="656" t="s">
        <v>172</v>
      </c>
      <c r="AI33" s="656" t="s">
        <v>172</v>
      </c>
      <c r="AJ33" s="657">
        <v>-0.3</v>
      </c>
      <c r="AK33" s="656" t="s">
        <v>172</v>
      </c>
      <c r="AL33" s="656" t="s">
        <v>172</v>
      </c>
      <c r="AM33" s="656" t="s">
        <v>172</v>
      </c>
      <c r="AN33" s="656" t="s">
        <v>172</v>
      </c>
      <c r="AO33" s="656" t="s">
        <v>172</v>
      </c>
      <c r="AP33" s="656" t="s">
        <v>172</v>
      </c>
      <c r="AQ33" s="656" t="s">
        <v>172</v>
      </c>
      <c r="AR33" s="656" t="s">
        <v>172</v>
      </c>
      <c r="AS33" s="656" t="s">
        <v>172</v>
      </c>
      <c r="AT33" s="656" t="s">
        <v>172</v>
      </c>
      <c r="AU33" s="656" t="s">
        <v>172</v>
      </c>
      <c r="AV33" s="656" t="s">
        <v>172</v>
      </c>
      <c r="AW33" s="656" t="s">
        <v>172</v>
      </c>
      <c r="AX33" s="656" t="s">
        <v>172</v>
      </c>
      <c r="AY33" s="656" t="s">
        <v>172</v>
      </c>
      <c r="AZ33" s="656" t="s">
        <v>172</v>
      </c>
      <c r="BA33" s="656" t="s">
        <v>172</v>
      </c>
      <c r="BB33" s="656" t="s">
        <v>172</v>
      </c>
      <c r="BC33" s="656" t="s">
        <v>172</v>
      </c>
      <c r="BD33" s="656" t="s">
        <v>172</v>
      </c>
      <c r="BE33" s="656" t="s">
        <v>172</v>
      </c>
      <c r="BF33" s="656" t="s">
        <v>172</v>
      </c>
      <c r="BG33" s="656" t="s">
        <v>172</v>
      </c>
      <c r="BH33" s="656" t="s">
        <v>172</v>
      </c>
      <c r="BI33" s="656" t="s">
        <v>172</v>
      </c>
      <c r="BJ33" s="656" t="s">
        <v>172</v>
      </c>
      <c r="BK33" s="656" t="s">
        <v>172</v>
      </c>
      <c r="BL33" s="657">
        <v>-16.600000000000001</v>
      </c>
      <c r="BM33" s="656" t="s">
        <v>172</v>
      </c>
    </row>
    <row r="34" spans="1:65" ht="20.100000000000001" hidden="1" customHeight="1">
      <c r="A34" s="660" t="s">
        <v>992</v>
      </c>
      <c r="B34" s="658" t="s">
        <v>492</v>
      </c>
      <c r="C34" s="658" t="s">
        <v>1300</v>
      </c>
      <c r="D34" s="658" t="s">
        <v>1300</v>
      </c>
      <c r="E34" s="658" t="s">
        <v>1300</v>
      </c>
      <c r="F34" s="656" t="s">
        <v>172</v>
      </c>
      <c r="G34" s="656" t="s">
        <v>172</v>
      </c>
      <c r="H34" s="656" t="s">
        <v>172</v>
      </c>
      <c r="I34" s="656" t="s">
        <v>172</v>
      </c>
      <c r="J34" s="656" t="s">
        <v>172</v>
      </c>
      <c r="K34" s="656" t="s">
        <v>172</v>
      </c>
      <c r="L34" s="656" t="s">
        <v>172</v>
      </c>
      <c r="M34" s="656" t="s">
        <v>172</v>
      </c>
      <c r="N34" s="656" t="s">
        <v>172</v>
      </c>
      <c r="O34" s="656" t="s">
        <v>172</v>
      </c>
      <c r="P34" s="656" t="s">
        <v>172</v>
      </c>
      <c r="Q34" s="656" t="s">
        <v>172</v>
      </c>
      <c r="R34" s="656" t="s">
        <v>172</v>
      </c>
      <c r="S34" s="656" t="s">
        <v>172</v>
      </c>
      <c r="T34" s="656" t="s">
        <v>172</v>
      </c>
      <c r="U34" s="656" t="s">
        <v>172</v>
      </c>
      <c r="V34" s="656" t="s">
        <v>172</v>
      </c>
      <c r="W34" s="656" t="s">
        <v>172</v>
      </c>
      <c r="X34" s="656" t="s">
        <v>172</v>
      </c>
      <c r="Y34" s="656" t="s">
        <v>172</v>
      </c>
      <c r="Z34" s="657">
        <v>-3.8</v>
      </c>
      <c r="AA34" s="657">
        <v>0</v>
      </c>
      <c r="AB34" s="656" t="s">
        <v>172</v>
      </c>
      <c r="AC34" s="656" t="s">
        <v>172</v>
      </c>
      <c r="AD34" s="656" t="s">
        <v>172</v>
      </c>
      <c r="AE34" s="656" t="s">
        <v>172</v>
      </c>
      <c r="AF34" s="656" t="s">
        <v>172</v>
      </c>
      <c r="AG34" s="656" t="s">
        <v>172</v>
      </c>
      <c r="AH34" s="656" t="s">
        <v>172</v>
      </c>
      <c r="AI34" s="656" t="s">
        <v>172</v>
      </c>
      <c r="AJ34" s="656" t="s">
        <v>172</v>
      </c>
      <c r="AK34" s="656" t="s">
        <v>172</v>
      </c>
      <c r="AL34" s="656" t="s">
        <v>172</v>
      </c>
      <c r="AM34" s="656" t="s">
        <v>172</v>
      </c>
      <c r="AN34" s="656" t="s">
        <v>172</v>
      </c>
      <c r="AO34" s="656" t="s">
        <v>172</v>
      </c>
      <c r="AP34" s="656" t="s">
        <v>172</v>
      </c>
      <c r="AQ34" s="656" t="s">
        <v>172</v>
      </c>
      <c r="AR34" s="656" t="s">
        <v>172</v>
      </c>
      <c r="AS34" s="656" t="s">
        <v>172</v>
      </c>
      <c r="AT34" s="656" t="s">
        <v>172</v>
      </c>
      <c r="AU34" s="656" t="s">
        <v>172</v>
      </c>
      <c r="AV34" s="656" t="s">
        <v>172</v>
      </c>
      <c r="AW34" s="656" t="s">
        <v>172</v>
      </c>
      <c r="AX34" s="656" t="s">
        <v>172</v>
      </c>
      <c r="AY34" s="656" t="s">
        <v>172</v>
      </c>
      <c r="AZ34" s="656" t="s">
        <v>172</v>
      </c>
      <c r="BA34" s="656" t="s">
        <v>172</v>
      </c>
      <c r="BB34" s="656" t="s">
        <v>172</v>
      </c>
      <c r="BC34" s="656" t="s">
        <v>172</v>
      </c>
      <c r="BD34" s="656" t="s">
        <v>172</v>
      </c>
      <c r="BE34" s="656" t="s">
        <v>172</v>
      </c>
      <c r="BF34" s="656" t="s">
        <v>172</v>
      </c>
      <c r="BG34" s="656" t="s">
        <v>172</v>
      </c>
      <c r="BH34" s="656" t="s">
        <v>172</v>
      </c>
      <c r="BI34" s="656" t="s">
        <v>172</v>
      </c>
      <c r="BJ34" s="656" t="s">
        <v>172</v>
      </c>
      <c r="BK34" s="656" t="s">
        <v>172</v>
      </c>
      <c r="BL34" s="657">
        <v>-3.8</v>
      </c>
      <c r="BM34" s="656" t="s">
        <v>172</v>
      </c>
    </row>
    <row r="35" spans="1:65" ht="20.100000000000001" hidden="1" customHeight="1">
      <c r="A35" s="660" t="s">
        <v>992</v>
      </c>
      <c r="B35" s="658" t="s">
        <v>494</v>
      </c>
      <c r="C35" s="658" t="s">
        <v>1300</v>
      </c>
      <c r="D35" s="658" t="s">
        <v>1300</v>
      </c>
      <c r="E35" s="658" t="s">
        <v>1300</v>
      </c>
      <c r="F35" s="656" t="s">
        <v>172</v>
      </c>
      <c r="G35" s="656" t="s">
        <v>172</v>
      </c>
      <c r="H35" s="656" t="s">
        <v>172</v>
      </c>
      <c r="I35" s="656" t="s">
        <v>172</v>
      </c>
      <c r="J35" s="656" t="s">
        <v>172</v>
      </c>
      <c r="K35" s="656" t="s">
        <v>172</v>
      </c>
      <c r="L35" s="656" t="s">
        <v>172</v>
      </c>
      <c r="M35" s="656" t="s">
        <v>172</v>
      </c>
      <c r="N35" s="656" t="s">
        <v>172</v>
      </c>
      <c r="O35" s="656" t="s">
        <v>172</v>
      </c>
      <c r="P35" s="656" t="s">
        <v>172</v>
      </c>
      <c r="Q35" s="656" t="s">
        <v>172</v>
      </c>
      <c r="R35" s="656" t="s">
        <v>172</v>
      </c>
      <c r="S35" s="656" t="s">
        <v>172</v>
      </c>
      <c r="T35" s="656" t="s">
        <v>172</v>
      </c>
      <c r="U35" s="656" t="s">
        <v>172</v>
      </c>
      <c r="V35" s="656" t="s">
        <v>172</v>
      </c>
      <c r="W35" s="656" t="s">
        <v>172</v>
      </c>
      <c r="X35" s="656" t="s">
        <v>172</v>
      </c>
      <c r="Y35" s="656" t="s">
        <v>172</v>
      </c>
      <c r="Z35" s="656" t="s">
        <v>172</v>
      </c>
      <c r="AA35" s="656" t="s">
        <v>172</v>
      </c>
      <c r="AB35" s="656" t="s">
        <v>172</v>
      </c>
      <c r="AC35" s="656" t="s">
        <v>172</v>
      </c>
      <c r="AD35" s="656" t="s">
        <v>172</v>
      </c>
      <c r="AE35" s="656" t="s">
        <v>172</v>
      </c>
      <c r="AF35" s="656" t="s">
        <v>172</v>
      </c>
      <c r="AG35" s="656" t="s">
        <v>172</v>
      </c>
      <c r="AH35" s="656" t="s">
        <v>172</v>
      </c>
      <c r="AI35" s="656" t="s">
        <v>172</v>
      </c>
      <c r="AJ35" s="656" t="s">
        <v>172</v>
      </c>
      <c r="AK35" s="656" t="s">
        <v>172</v>
      </c>
      <c r="AL35" s="656" t="s">
        <v>172</v>
      </c>
      <c r="AM35" s="656" t="s">
        <v>172</v>
      </c>
      <c r="AN35" s="656" t="s">
        <v>172</v>
      </c>
      <c r="AO35" s="656" t="s">
        <v>172</v>
      </c>
      <c r="AP35" s="656" t="s">
        <v>172</v>
      </c>
      <c r="AQ35" s="656" t="s">
        <v>172</v>
      </c>
      <c r="AR35" s="656" t="s">
        <v>172</v>
      </c>
      <c r="AS35" s="656" t="s">
        <v>172</v>
      </c>
      <c r="AT35" s="656" t="s">
        <v>172</v>
      </c>
      <c r="AU35" s="656" t="s">
        <v>172</v>
      </c>
      <c r="AV35" s="656" t="s">
        <v>172</v>
      </c>
      <c r="AW35" s="656" t="s">
        <v>172</v>
      </c>
      <c r="AX35" s="656" t="s">
        <v>172</v>
      </c>
      <c r="AY35" s="656" t="s">
        <v>172</v>
      </c>
      <c r="AZ35" s="656" t="s">
        <v>172</v>
      </c>
      <c r="BA35" s="656" t="s">
        <v>172</v>
      </c>
      <c r="BB35" s="656" t="s">
        <v>172</v>
      </c>
      <c r="BC35" s="656" t="s">
        <v>172</v>
      </c>
      <c r="BD35" s="656" t="s">
        <v>172</v>
      </c>
      <c r="BE35" s="656" t="s">
        <v>172</v>
      </c>
      <c r="BF35" s="656" t="s">
        <v>172</v>
      </c>
      <c r="BG35" s="656" t="s">
        <v>172</v>
      </c>
      <c r="BH35" s="656" t="s">
        <v>172</v>
      </c>
      <c r="BI35" s="656" t="s">
        <v>172</v>
      </c>
      <c r="BJ35" s="657">
        <v>-1827.9</v>
      </c>
      <c r="BK35" s="656" t="s">
        <v>172</v>
      </c>
      <c r="BL35" s="657">
        <v>-1827.9</v>
      </c>
      <c r="BM35" s="656" t="s">
        <v>172</v>
      </c>
    </row>
    <row r="36" spans="1:65" ht="20.100000000000001" hidden="1" customHeight="1">
      <c r="A36" s="660" t="s">
        <v>992</v>
      </c>
      <c r="B36" s="658" t="s">
        <v>496</v>
      </c>
      <c r="C36" s="658" t="s">
        <v>1300</v>
      </c>
      <c r="D36" s="658" t="s">
        <v>1300</v>
      </c>
      <c r="E36" s="658" t="s">
        <v>1300</v>
      </c>
      <c r="F36" s="656" t="s">
        <v>172</v>
      </c>
      <c r="G36" s="656" t="s">
        <v>172</v>
      </c>
      <c r="H36" s="656" t="s">
        <v>172</v>
      </c>
      <c r="I36" s="656" t="s">
        <v>172</v>
      </c>
      <c r="J36" s="656" t="s">
        <v>172</v>
      </c>
      <c r="K36" s="656" t="s">
        <v>172</v>
      </c>
      <c r="L36" s="656" t="s">
        <v>172</v>
      </c>
      <c r="M36" s="656" t="s">
        <v>172</v>
      </c>
      <c r="N36" s="656" t="s">
        <v>172</v>
      </c>
      <c r="O36" s="656" t="s">
        <v>172</v>
      </c>
      <c r="P36" s="656" t="s">
        <v>172</v>
      </c>
      <c r="Q36" s="656" t="s">
        <v>172</v>
      </c>
      <c r="R36" s="656" t="s">
        <v>172</v>
      </c>
      <c r="S36" s="656" t="s">
        <v>172</v>
      </c>
      <c r="T36" s="656" t="s">
        <v>172</v>
      </c>
      <c r="U36" s="656" t="s">
        <v>172</v>
      </c>
      <c r="V36" s="656" t="s">
        <v>172</v>
      </c>
      <c r="W36" s="656" t="s">
        <v>172</v>
      </c>
      <c r="X36" s="656" t="s">
        <v>172</v>
      </c>
      <c r="Y36" s="656" t="s">
        <v>172</v>
      </c>
      <c r="Z36" s="656" t="s">
        <v>172</v>
      </c>
      <c r="AA36" s="656" t="s">
        <v>172</v>
      </c>
      <c r="AB36" s="656" t="s">
        <v>172</v>
      </c>
      <c r="AC36" s="656" t="s">
        <v>172</v>
      </c>
      <c r="AD36" s="656" t="s">
        <v>172</v>
      </c>
      <c r="AE36" s="656" t="s">
        <v>172</v>
      </c>
      <c r="AF36" s="656" t="s">
        <v>172</v>
      </c>
      <c r="AG36" s="656" t="s">
        <v>172</v>
      </c>
      <c r="AH36" s="656" t="s">
        <v>172</v>
      </c>
      <c r="AI36" s="656" t="s">
        <v>172</v>
      </c>
      <c r="AJ36" s="656" t="s">
        <v>172</v>
      </c>
      <c r="AK36" s="656" t="s">
        <v>172</v>
      </c>
      <c r="AL36" s="656" t="s">
        <v>172</v>
      </c>
      <c r="AM36" s="656" t="s">
        <v>172</v>
      </c>
      <c r="AN36" s="656" t="s">
        <v>172</v>
      </c>
      <c r="AO36" s="656" t="s">
        <v>172</v>
      </c>
      <c r="AP36" s="656" t="s">
        <v>172</v>
      </c>
      <c r="AQ36" s="656" t="s">
        <v>172</v>
      </c>
      <c r="AR36" s="656" t="s">
        <v>172</v>
      </c>
      <c r="AS36" s="656" t="s">
        <v>172</v>
      </c>
      <c r="AT36" s="656" t="s">
        <v>172</v>
      </c>
      <c r="AU36" s="656" t="s">
        <v>172</v>
      </c>
      <c r="AV36" s="656" t="s">
        <v>172</v>
      </c>
      <c r="AW36" s="656" t="s">
        <v>172</v>
      </c>
      <c r="AX36" s="656" t="s">
        <v>172</v>
      </c>
      <c r="AY36" s="656" t="s">
        <v>172</v>
      </c>
      <c r="AZ36" s="656" t="s">
        <v>172</v>
      </c>
      <c r="BA36" s="656" t="s">
        <v>172</v>
      </c>
      <c r="BB36" s="656" t="s">
        <v>172</v>
      </c>
      <c r="BC36" s="656" t="s">
        <v>172</v>
      </c>
      <c r="BD36" s="656" t="s">
        <v>172</v>
      </c>
      <c r="BE36" s="656" t="s">
        <v>172</v>
      </c>
      <c r="BF36" s="656" t="s">
        <v>172</v>
      </c>
      <c r="BG36" s="656" t="s">
        <v>172</v>
      </c>
      <c r="BH36" s="656" t="s">
        <v>172</v>
      </c>
      <c r="BI36" s="656" t="s">
        <v>172</v>
      </c>
      <c r="BJ36" s="657">
        <v>-100.9</v>
      </c>
      <c r="BK36" s="656" t="s">
        <v>172</v>
      </c>
      <c r="BL36" s="657">
        <v>-100.9</v>
      </c>
      <c r="BM36" s="656" t="s">
        <v>172</v>
      </c>
    </row>
    <row r="37" spans="1:65" ht="20.100000000000001" customHeight="1">
      <c r="A37" s="660" t="s">
        <v>992</v>
      </c>
      <c r="B37" s="658" t="s">
        <v>498</v>
      </c>
      <c r="C37" s="658" t="s">
        <v>1300</v>
      </c>
      <c r="D37" s="658" t="s">
        <v>1300</v>
      </c>
      <c r="E37" s="658" t="s">
        <v>1300</v>
      </c>
      <c r="F37" s="656" t="s">
        <v>172</v>
      </c>
      <c r="G37" s="656" t="s">
        <v>172</v>
      </c>
      <c r="H37" s="656" t="s">
        <v>172</v>
      </c>
      <c r="I37" s="656" t="s">
        <v>172</v>
      </c>
      <c r="J37" s="656" t="s">
        <v>172</v>
      </c>
      <c r="K37" s="656" t="s">
        <v>172</v>
      </c>
      <c r="L37" s="656" t="s">
        <v>172</v>
      </c>
      <c r="M37" s="656" t="s">
        <v>172</v>
      </c>
      <c r="N37" s="656" t="s">
        <v>172</v>
      </c>
      <c r="O37" s="656" t="s">
        <v>172</v>
      </c>
      <c r="P37" s="657">
        <v>-356.7</v>
      </c>
      <c r="Q37" s="657">
        <v>-1116.4000000000001</v>
      </c>
      <c r="R37" s="657">
        <v>-19.100000000000001</v>
      </c>
      <c r="S37" s="656" t="s">
        <v>172</v>
      </c>
      <c r="T37" s="656" t="s">
        <v>172</v>
      </c>
      <c r="U37" s="656" t="s">
        <v>172</v>
      </c>
      <c r="V37" s="656" t="s">
        <v>172</v>
      </c>
      <c r="W37" s="656" t="s">
        <v>172</v>
      </c>
      <c r="X37" s="656" t="s">
        <v>172</v>
      </c>
      <c r="Y37" s="656" t="s">
        <v>172</v>
      </c>
      <c r="Z37" s="656" t="s">
        <v>172</v>
      </c>
      <c r="AA37" s="656" t="s">
        <v>172</v>
      </c>
      <c r="AB37" s="656" t="s">
        <v>172</v>
      </c>
      <c r="AC37" s="656" t="s">
        <v>172</v>
      </c>
      <c r="AD37" s="656" t="s">
        <v>172</v>
      </c>
      <c r="AE37" s="656" t="s">
        <v>172</v>
      </c>
      <c r="AF37" s="656" t="s">
        <v>172</v>
      </c>
      <c r="AG37" s="656" t="s">
        <v>172</v>
      </c>
      <c r="AH37" s="656" t="s">
        <v>172</v>
      </c>
      <c r="AI37" s="656" t="s">
        <v>172</v>
      </c>
      <c r="AJ37" s="656" t="s">
        <v>172</v>
      </c>
      <c r="AK37" s="656" t="s">
        <v>172</v>
      </c>
      <c r="AL37" s="656" t="s">
        <v>172</v>
      </c>
      <c r="AM37" s="656" t="s">
        <v>172</v>
      </c>
      <c r="AN37" s="656" t="s">
        <v>172</v>
      </c>
      <c r="AO37" s="656" t="s">
        <v>172</v>
      </c>
      <c r="AP37" s="656" t="s">
        <v>172</v>
      </c>
      <c r="AQ37" s="656" t="s">
        <v>172</v>
      </c>
      <c r="AR37" s="656" t="s">
        <v>172</v>
      </c>
      <c r="AS37" s="656" t="s">
        <v>172</v>
      </c>
      <c r="AT37" s="656" t="s">
        <v>172</v>
      </c>
      <c r="AU37" s="656" t="s">
        <v>172</v>
      </c>
      <c r="AV37" s="656" t="s">
        <v>172</v>
      </c>
      <c r="AW37" s="656" t="s">
        <v>172</v>
      </c>
      <c r="AX37" s="656" t="s">
        <v>172</v>
      </c>
      <c r="AY37" s="656" t="s">
        <v>172</v>
      </c>
      <c r="AZ37" s="656" t="s">
        <v>172</v>
      </c>
      <c r="BA37" s="656" t="s">
        <v>172</v>
      </c>
      <c r="BB37" s="656" t="s">
        <v>172</v>
      </c>
      <c r="BC37" s="656" t="s">
        <v>172</v>
      </c>
      <c r="BD37" s="656" t="s">
        <v>172</v>
      </c>
      <c r="BE37" s="656" t="s">
        <v>172</v>
      </c>
      <c r="BF37" s="656" t="s">
        <v>172</v>
      </c>
      <c r="BG37" s="656" t="s">
        <v>172</v>
      </c>
      <c r="BH37" s="656" t="s">
        <v>172</v>
      </c>
      <c r="BI37" s="656" t="s">
        <v>172</v>
      </c>
      <c r="BJ37" s="656" t="s">
        <v>172</v>
      </c>
      <c r="BK37" s="656" t="s">
        <v>172</v>
      </c>
      <c r="BL37" s="657">
        <v>-1492.3</v>
      </c>
      <c r="BM37" s="657">
        <v>-1492.3</v>
      </c>
    </row>
    <row r="38" spans="1:65" ht="20.100000000000001" customHeight="1">
      <c r="A38" s="660" t="s">
        <v>992</v>
      </c>
      <c r="B38" s="658" t="s">
        <v>500</v>
      </c>
      <c r="C38" s="658" t="s">
        <v>1300</v>
      </c>
      <c r="D38" s="658" t="s">
        <v>1300</v>
      </c>
      <c r="E38" s="658" t="s">
        <v>1300</v>
      </c>
      <c r="F38" s="656" t="s">
        <v>172</v>
      </c>
      <c r="G38" s="656" t="s">
        <v>172</v>
      </c>
      <c r="H38" s="656" t="s">
        <v>172</v>
      </c>
      <c r="I38" s="656" t="s">
        <v>172</v>
      </c>
      <c r="J38" s="656" t="s">
        <v>172</v>
      </c>
      <c r="K38" s="656" t="s">
        <v>172</v>
      </c>
      <c r="L38" s="656" t="s">
        <v>172</v>
      </c>
      <c r="M38" s="656" t="s">
        <v>172</v>
      </c>
      <c r="N38" s="656" t="s">
        <v>172</v>
      </c>
      <c r="O38" s="656" t="s">
        <v>172</v>
      </c>
      <c r="P38" s="657">
        <v>-621.79999999999995</v>
      </c>
      <c r="Q38" s="657">
        <v>-1181.5</v>
      </c>
      <c r="R38" s="657">
        <v>-20.8</v>
      </c>
      <c r="S38" s="656" t="s">
        <v>172</v>
      </c>
      <c r="T38" s="656" t="s">
        <v>172</v>
      </c>
      <c r="U38" s="656" t="s">
        <v>172</v>
      </c>
      <c r="V38" s="656" t="s">
        <v>172</v>
      </c>
      <c r="W38" s="656" t="s">
        <v>172</v>
      </c>
      <c r="X38" s="656" t="s">
        <v>172</v>
      </c>
      <c r="Y38" s="656" t="s">
        <v>172</v>
      </c>
      <c r="Z38" s="656" t="s">
        <v>172</v>
      </c>
      <c r="AA38" s="656" t="s">
        <v>172</v>
      </c>
      <c r="AB38" s="656" t="s">
        <v>172</v>
      </c>
      <c r="AC38" s="656" t="s">
        <v>172</v>
      </c>
      <c r="AD38" s="656" t="s">
        <v>172</v>
      </c>
      <c r="AE38" s="656" t="s">
        <v>172</v>
      </c>
      <c r="AF38" s="656" t="s">
        <v>172</v>
      </c>
      <c r="AG38" s="656" t="s">
        <v>172</v>
      </c>
      <c r="AH38" s="656" t="s">
        <v>172</v>
      </c>
      <c r="AI38" s="656" t="s">
        <v>172</v>
      </c>
      <c r="AJ38" s="656" t="s">
        <v>172</v>
      </c>
      <c r="AK38" s="656" t="s">
        <v>172</v>
      </c>
      <c r="AL38" s="656" t="s">
        <v>172</v>
      </c>
      <c r="AM38" s="656" t="s">
        <v>172</v>
      </c>
      <c r="AN38" s="656" t="s">
        <v>172</v>
      </c>
      <c r="AO38" s="656" t="s">
        <v>172</v>
      </c>
      <c r="AP38" s="656" t="s">
        <v>172</v>
      </c>
      <c r="AQ38" s="656" t="s">
        <v>172</v>
      </c>
      <c r="AR38" s="656" t="s">
        <v>172</v>
      </c>
      <c r="AS38" s="656" t="s">
        <v>172</v>
      </c>
      <c r="AT38" s="656" t="s">
        <v>172</v>
      </c>
      <c r="AU38" s="656" t="s">
        <v>172</v>
      </c>
      <c r="AV38" s="656" t="s">
        <v>172</v>
      </c>
      <c r="AW38" s="656" t="s">
        <v>172</v>
      </c>
      <c r="AX38" s="656" t="s">
        <v>172</v>
      </c>
      <c r="AY38" s="656" t="s">
        <v>172</v>
      </c>
      <c r="AZ38" s="656" t="s">
        <v>172</v>
      </c>
      <c r="BA38" s="656" t="s">
        <v>172</v>
      </c>
      <c r="BB38" s="656" t="s">
        <v>172</v>
      </c>
      <c r="BC38" s="656" t="s">
        <v>172</v>
      </c>
      <c r="BD38" s="656" t="s">
        <v>172</v>
      </c>
      <c r="BE38" s="656" t="s">
        <v>172</v>
      </c>
      <c r="BF38" s="656" t="s">
        <v>172</v>
      </c>
      <c r="BG38" s="656" t="s">
        <v>172</v>
      </c>
      <c r="BH38" s="656" t="s">
        <v>172</v>
      </c>
      <c r="BI38" s="656" t="s">
        <v>172</v>
      </c>
      <c r="BJ38" s="656" t="s">
        <v>172</v>
      </c>
      <c r="BK38" s="656" t="s">
        <v>172</v>
      </c>
      <c r="BL38" s="657">
        <v>-1824.2</v>
      </c>
      <c r="BM38" s="657">
        <v>-1824.2</v>
      </c>
    </row>
    <row r="39" spans="1:65" ht="20.100000000000001" hidden="1" customHeight="1">
      <c r="A39" s="660" t="s">
        <v>992</v>
      </c>
      <c r="B39" s="658" t="s">
        <v>502</v>
      </c>
      <c r="C39" s="658" t="s">
        <v>1300</v>
      </c>
      <c r="D39" s="658" t="s">
        <v>1300</v>
      </c>
      <c r="E39" s="658" t="s">
        <v>1300</v>
      </c>
      <c r="F39" s="656" t="s">
        <v>172</v>
      </c>
      <c r="G39" s="656" t="s">
        <v>172</v>
      </c>
      <c r="H39" s="656" t="s">
        <v>172</v>
      </c>
      <c r="I39" s="656" t="s">
        <v>172</v>
      </c>
      <c r="J39" s="656" t="s">
        <v>172</v>
      </c>
      <c r="K39" s="656" t="s">
        <v>172</v>
      </c>
      <c r="L39" s="656" t="s">
        <v>172</v>
      </c>
      <c r="M39" s="656" t="s">
        <v>172</v>
      </c>
      <c r="N39" s="656" t="s">
        <v>172</v>
      </c>
      <c r="O39" s="656" t="s">
        <v>172</v>
      </c>
      <c r="P39" s="656" t="s">
        <v>172</v>
      </c>
      <c r="Q39" s="656" t="s">
        <v>172</v>
      </c>
      <c r="R39" s="656" t="s">
        <v>172</v>
      </c>
      <c r="S39" s="656" t="s">
        <v>172</v>
      </c>
      <c r="T39" s="656" t="s">
        <v>172</v>
      </c>
      <c r="U39" s="656" t="s">
        <v>172</v>
      </c>
      <c r="V39" s="656" t="s">
        <v>172</v>
      </c>
      <c r="W39" s="656" t="s">
        <v>172</v>
      </c>
      <c r="X39" s="656" t="s">
        <v>172</v>
      </c>
      <c r="Y39" s="656" t="s">
        <v>172</v>
      </c>
      <c r="Z39" s="656" t="s">
        <v>172</v>
      </c>
      <c r="AA39" s="656" t="s">
        <v>172</v>
      </c>
      <c r="AB39" s="656" t="s">
        <v>172</v>
      </c>
      <c r="AC39" s="656" t="s">
        <v>172</v>
      </c>
      <c r="AD39" s="656" t="s">
        <v>172</v>
      </c>
      <c r="AE39" s="656" t="s">
        <v>172</v>
      </c>
      <c r="AF39" s="656" t="s">
        <v>172</v>
      </c>
      <c r="AG39" s="656" t="s">
        <v>172</v>
      </c>
      <c r="AH39" s="656" t="s">
        <v>172</v>
      </c>
      <c r="AI39" s="656" t="s">
        <v>172</v>
      </c>
      <c r="AJ39" s="656" t="s">
        <v>172</v>
      </c>
      <c r="AK39" s="656" t="s">
        <v>172</v>
      </c>
      <c r="AL39" s="656" t="s">
        <v>172</v>
      </c>
      <c r="AM39" s="656" t="s">
        <v>172</v>
      </c>
      <c r="AN39" s="656" t="s">
        <v>172</v>
      </c>
      <c r="AO39" s="656" t="s">
        <v>172</v>
      </c>
      <c r="AP39" s="656" t="s">
        <v>172</v>
      </c>
      <c r="AQ39" s="656" t="s">
        <v>172</v>
      </c>
      <c r="AR39" s="656" t="s">
        <v>172</v>
      </c>
      <c r="AS39" s="656" t="s">
        <v>172</v>
      </c>
      <c r="AT39" s="656" t="s">
        <v>172</v>
      </c>
      <c r="AU39" s="656" t="s">
        <v>172</v>
      </c>
      <c r="AV39" s="656" t="s">
        <v>172</v>
      </c>
      <c r="AW39" s="656" t="s">
        <v>172</v>
      </c>
      <c r="AX39" s="656" t="s">
        <v>172</v>
      </c>
      <c r="AY39" s="656" t="s">
        <v>172</v>
      </c>
      <c r="AZ39" s="656" t="s">
        <v>172</v>
      </c>
      <c r="BA39" s="656" t="s">
        <v>172</v>
      </c>
      <c r="BB39" s="656" t="s">
        <v>172</v>
      </c>
      <c r="BC39" s="656" t="s">
        <v>172</v>
      </c>
      <c r="BD39" s="656" t="s">
        <v>172</v>
      </c>
      <c r="BE39" s="656" t="s">
        <v>172</v>
      </c>
      <c r="BF39" s="656" t="s">
        <v>172</v>
      </c>
      <c r="BG39" s="656" t="s">
        <v>172</v>
      </c>
      <c r="BH39" s="656" t="s">
        <v>172</v>
      </c>
      <c r="BI39" s="656" t="s">
        <v>172</v>
      </c>
      <c r="BJ39" s="656" t="s">
        <v>172</v>
      </c>
      <c r="BK39" s="656" t="s">
        <v>172</v>
      </c>
      <c r="BL39" s="656" t="s">
        <v>172</v>
      </c>
      <c r="BM39" s="656" t="s">
        <v>172</v>
      </c>
    </row>
    <row r="40" spans="1:65" ht="20.100000000000001" hidden="1" customHeight="1">
      <c r="A40" s="660" t="s">
        <v>992</v>
      </c>
      <c r="B40" s="658" t="s">
        <v>504</v>
      </c>
      <c r="C40" s="658" t="s">
        <v>1300</v>
      </c>
      <c r="D40" s="658" t="s">
        <v>1300</v>
      </c>
      <c r="E40" s="658" t="s">
        <v>1300</v>
      </c>
      <c r="F40" s="656" t="s">
        <v>172</v>
      </c>
      <c r="G40" s="656" t="s">
        <v>172</v>
      </c>
      <c r="H40" s="656" t="s">
        <v>172</v>
      </c>
      <c r="I40" s="656" t="s">
        <v>172</v>
      </c>
      <c r="J40" s="656" t="s">
        <v>172</v>
      </c>
      <c r="K40" s="656" t="s">
        <v>172</v>
      </c>
      <c r="L40" s="656" t="s">
        <v>172</v>
      </c>
      <c r="M40" s="656" t="s">
        <v>172</v>
      </c>
      <c r="N40" s="656" t="s">
        <v>172</v>
      </c>
      <c r="O40" s="656" t="s">
        <v>172</v>
      </c>
      <c r="P40" s="656" t="s">
        <v>172</v>
      </c>
      <c r="Q40" s="656" t="s">
        <v>172</v>
      </c>
      <c r="R40" s="656" t="s">
        <v>172</v>
      </c>
      <c r="S40" s="657">
        <v>-1034.4000000000001</v>
      </c>
      <c r="T40" s="657">
        <v>-905</v>
      </c>
      <c r="U40" s="656" t="s">
        <v>172</v>
      </c>
      <c r="V40" s="657">
        <v>-6.1</v>
      </c>
      <c r="W40" s="656" t="s">
        <v>172</v>
      </c>
      <c r="X40" s="656" t="s">
        <v>172</v>
      </c>
      <c r="Y40" s="657">
        <v>-2033.9</v>
      </c>
      <c r="Z40" s="657">
        <v>-37.5</v>
      </c>
      <c r="AA40" s="657">
        <v>-0.1</v>
      </c>
      <c r="AB40" s="657">
        <v>-0.2</v>
      </c>
      <c r="AC40" s="656" t="s">
        <v>172</v>
      </c>
      <c r="AD40" s="656" t="s">
        <v>172</v>
      </c>
      <c r="AE40" s="656" t="s">
        <v>172</v>
      </c>
      <c r="AF40" s="657">
        <v>-0.5</v>
      </c>
      <c r="AG40" s="657">
        <v>-1.5</v>
      </c>
      <c r="AH40" s="656" t="s">
        <v>172</v>
      </c>
      <c r="AI40" s="656" t="s">
        <v>172</v>
      </c>
      <c r="AJ40" s="657">
        <v>-110.5</v>
      </c>
      <c r="AK40" s="656" t="s">
        <v>172</v>
      </c>
      <c r="AL40" s="656" t="s">
        <v>172</v>
      </c>
      <c r="AM40" s="656" t="s">
        <v>172</v>
      </c>
      <c r="AN40" s="656" t="s">
        <v>172</v>
      </c>
      <c r="AO40" s="656" t="s">
        <v>172</v>
      </c>
      <c r="AP40" s="656" t="s">
        <v>172</v>
      </c>
      <c r="AQ40" s="656" t="s">
        <v>172</v>
      </c>
      <c r="AR40" s="656" t="s">
        <v>172</v>
      </c>
      <c r="AS40" s="656" t="s">
        <v>172</v>
      </c>
      <c r="AT40" s="656" t="s">
        <v>172</v>
      </c>
      <c r="AU40" s="656" t="s">
        <v>172</v>
      </c>
      <c r="AV40" s="656" t="s">
        <v>172</v>
      </c>
      <c r="AW40" s="656" t="s">
        <v>172</v>
      </c>
      <c r="AX40" s="656" t="s">
        <v>172</v>
      </c>
      <c r="AY40" s="656" t="s">
        <v>172</v>
      </c>
      <c r="AZ40" s="656" t="s">
        <v>172</v>
      </c>
      <c r="BA40" s="656" t="s">
        <v>172</v>
      </c>
      <c r="BB40" s="656" t="s">
        <v>172</v>
      </c>
      <c r="BC40" s="656" t="s">
        <v>172</v>
      </c>
      <c r="BD40" s="656" t="s">
        <v>172</v>
      </c>
      <c r="BE40" s="656" t="s">
        <v>172</v>
      </c>
      <c r="BF40" s="656" t="s">
        <v>172</v>
      </c>
      <c r="BG40" s="656" t="s">
        <v>172</v>
      </c>
      <c r="BH40" s="656" t="s">
        <v>172</v>
      </c>
      <c r="BI40" s="656" t="s">
        <v>172</v>
      </c>
      <c r="BJ40" s="657">
        <v>-1212.3</v>
      </c>
      <c r="BK40" s="657">
        <v>-205.8</v>
      </c>
      <c r="BL40" s="657">
        <v>-5547.8</v>
      </c>
      <c r="BM40" s="657">
        <v>-2033.9</v>
      </c>
    </row>
    <row r="41" spans="1:65" ht="20.100000000000001" hidden="1" customHeight="1">
      <c r="A41" s="660" t="s">
        <v>992</v>
      </c>
      <c r="B41" s="658" t="s">
        <v>506</v>
      </c>
      <c r="C41" s="658" t="s">
        <v>1300</v>
      </c>
      <c r="D41" s="658" t="s">
        <v>1300</v>
      </c>
      <c r="E41" s="658" t="s">
        <v>1300</v>
      </c>
      <c r="F41" s="656" t="s">
        <v>172</v>
      </c>
      <c r="G41" s="656" t="s">
        <v>172</v>
      </c>
      <c r="H41" s="656" t="s">
        <v>172</v>
      </c>
      <c r="I41" s="656" t="s">
        <v>172</v>
      </c>
      <c r="J41" s="656" t="s">
        <v>172</v>
      </c>
      <c r="K41" s="656" t="s">
        <v>172</v>
      </c>
      <c r="L41" s="656" t="s">
        <v>172</v>
      </c>
      <c r="M41" s="656" t="s">
        <v>172</v>
      </c>
      <c r="N41" s="656" t="s">
        <v>172</v>
      </c>
      <c r="O41" s="656" t="s">
        <v>172</v>
      </c>
      <c r="P41" s="656" t="s">
        <v>172</v>
      </c>
      <c r="Q41" s="656" t="s">
        <v>172</v>
      </c>
      <c r="R41" s="656" t="s">
        <v>172</v>
      </c>
      <c r="S41" s="657">
        <v>-111.2</v>
      </c>
      <c r="T41" s="656" t="s">
        <v>172</v>
      </c>
      <c r="U41" s="656" t="s">
        <v>172</v>
      </c>
      <c r="V41" s="656" t="s">
        <v>172</v>
      </c>
      <c r="W41" s="656" t="s">
        <v>172</v>
      </c>
      <c r="X41" s="656" t="s">
        <v>172</v>
      </c>
      <c r="Y41" s="657">
        <v>-10.6</v>
      </c>
      <c r="Z41" s="657">
        <v>-93.9</v>
      </c>
      <c r="AA41" s="657">
        <v>-7.1</v>
      </c>
      <c r="AB41" s="657">
        <v>0</v>
      </c>
      <c r="AC41" s="656" t="s">
        <v>172</v>
      </c>
      <c r="AD41" s="656" t="s">
        <v>172</v>
      </c>
      <c r="AE41" s="656" t="s">
        <v>172</v>
      </c>
      <c r="AF41" s="657">
        <v>0</v>
      </c>
      <c r="AG41" s="657">
        <v>0</v>
      </c>
      <c r="AH41" s="656" t="s">
        <v>172</v>
      </c>
      <c r="AI41" s="656" t="s">
        <v>172</v>
      </c>
      <c r="AJ41" s="656" t="s">
        <v>172</v>
      </c>
      <c r="AK41" s="656" t="s">
        <v>172</v>
      </c>
      <c r="AL41" s="656" t="s">
        <v>172</v>
      </c>
      <c r="AM41" s="656" t="s">
        <v>172</v>
      </c>
      <c r="AN41" s="656" t="s">
        <v>172</v>
      </c>
      <c r="AO41" s="656" t="s">
        <v>172</v>
      </c>
      <c r="AP41" s="656" t="s">
        <v>172</v>
      </c>
      <c r="AQ41" s="656" t="s">
        <v>172</v>
      </c>
      <c r="AR41" s="656" t="s">
        <v>172</v>
      </c>
      <c r="AS41" s="656" t="s">
        <v>172</v>
      </c>
      <c r="AT41" s="656" t="s">
        <v>172</v>
      </c>
      <c r="AU41" s="656" t="s">
        <v>172</v>
      </c>
      <c r="AV41" s="656" t="s">
        <v>172</v>
      </c>
      <c r="AW41" s="656" t="s">
        <v>172</v>
      </c>
      <c r="AX41" s="656" t="s">
        <v>172</v>
      </c>
      <c r="AY41" s="656" t="s">
        <v>172</v>
      </c>
      <c r="AZ41" s="656" t="s">
        <v>172</v>
      </c>
      <c r="BA41" s="656" t="s">
        <v>172</v>
      </c>
      <c r="BB41" s="656" t="s">
        <v>172</v>
      </c>
      <c r="BC41" s="656" t="s">
        <v>172</v>
      </c>
      <c r="BD41" s="656" t="s">
        <v>172</v>
      </c>
      <c r="BE41" s="656" t="s">
        <v>172</v>
      </c>
      <c r="BF41" s="656" t="s">
        <v>172</v>
      </c>
      <c r="BG41" s="656" t="s">
        <v>172</v>
      </c>
      <c r="BH41" s="656" t="s">
        <v>172</v>
      </c>
      <c r="BI41" s="656" t="s">
        <v>172</v>
      </c>
      <c r="BJ41" s="656" t="s">
        <v>172</v>
      </c>
      <c r="BK41" s="656" t="s">
        <v>172</v>
      </c>
      <c r="BL41" s="657">
        <v>-222.8</v>
      </c>
      <c r="BM41" s="657">
        <v>-10.6</v>
      </c>
    </row>
    <row r="42" spans="1:65" ht="20.100000000000001" hidden="1" customHeight="1">
      <c r="A42" s="660" t="s">
        <v>992</v>
      </c>
      <c r="B42" s="658" t="s">
        <v>508</v>
      </c>
      <c r="C42" s="658" t="s">
        <v>1300</v>
      </c>
      <c r="D42" s="658" t="s">
        <v>1300</v>
      </c>
      <c r="E42" s="658" t="s">
        <v>1300</v>
      </c>
      <c r="F42" s="656" t="s">
        <v>172</v>
      </c>
      <c r="G42" s="656" t="s">
        <v>172</v>
      </c>
      <c r="H42" s="656" t="s">
        <v>172</v>
      </c>
      <c r="I42" s="656" t="s">
        <v>172</v>
      </c>
      <c r="J42" s="656" t="s">
        <v>172</v>
      </c>
      <c r="K42" s="656" t="s">
        <v>172</v>
      </c>
      <c r="L42" s="656" t="s">
        <v>172</v>
      </c>
      <c r="M42" s="656" t="s">
        <v>172</v>
      </c>
      <c r="N42" s="656" t="s">
        <v>172</v>
      </c>
      <c r="O42" s="656" t="s">
        <v>172</v>
      </c>
      <c r="P42" s="656" t="s">
        <v>172</v>
      </c>
      <c r="Q42" s="656" t="s">
        <v>172</v>
      </c>
      <c r="R42" s="656" t="s">
        <v>172</v>
      </c>
      <c r="S42" s="656" t="s">
        <v>172</v>
      </c>
      <c r="T42" s="656" t="s">
        <v>172</v>
      </c>
      <c r="U42" s="656" t="s">
        <v>172</v>
      </c>
      <c r="V42" s="656" t="s">
        <v>172</v>
      </c>
      <c r="W42" s="656" t="s">
        <v>172</v>
      </c>
      <c r="X42" s="656" t="s">
        <v>172</v>
      </c>
      <c r="Y42" s="656" t="s">
        <v>172</v>
      </c>
      <c r="Z42" s="656" t="s">
        <v>172</v>
      </c>
      <c r="AA42" s="656" t="s">
        <v>172</v>
      </c>
      <c r="AB42" s="656" t="s">
        <v>172</v>
      </c>
      <c r="AC42" s="656" t="s">
        <v>172</v>
      </c>
      <c r="AD42" s="656" t="s">
        <v>172</v>
      </c>
      <c r="AE42" s="656" t="s">
        <v>172</v>
      </c>
      <c r="AF42" s="656" t="s">
        <v>172</v>
      </c>
      <c r="AG42" s="656" t="s">
        <v>172</v>
      </c>
      <c r="AH42" s="656" t="s">
        <v>172</v>
      </c>
      <c r="AI42" s="656" t="s">
        <v>172</v>
      </c>
      <c r="AJ42" s="656" t="s">
        <v>172</v>
      </c>
      <c r="AK42" s="656" t="s">
        <v>172</v>
      </c>
      <c r="AL42" s="656" t="s">
        <v>172</v>
      </c>
      <c r="AM42" s="656" t="s">
        <v>172</v>
      </c>
      <c r="AN42" s="656" t="s">
        <v>172</v>
      </c>
      <c r="AO42" s="656" t="s">
        <v>172</v>
      </c>
      <c r="AP42" s="656" t="s">
        <v>172</v>
      </c>
      <c r="AQ42" s="656" t="s">
        <v>172</v>
      </c>
      <c r="AR42" s="656" t="s">
        <v>172</v>
      </c>
      <c r="AS42" s="656" t="s">
        <v>172</v>
      </c>
      <c r="AT42" s="656" t="s">
        <v>172</v>
      </c>
      <c r="AU42" s="656" t="s">
        <v>172</v>
      </c>
      <c r="AV42" s="656" t="s">
        <v>172</v>
      </c>
      <c r="AW42" s="656" t="s">
        <v>172</v>
      </c>
      <c r="AX42" s="656" t="s">
        <v>172</v>
      </c>
      <c r="AY42" s="656" t="s">
        <v>172</v>
      </c>
      <c r="AZ42" s="656" t="s">
        <v>172</v>
      </c>
      <c r="BA42" s="656" t="s">
        <v>172</v>
      </c>
      <c r="BB42" s="656" t="s">
        <v>172</v>
      </c>
      <c r="BC42" s="656" t="s">
        <v>172</v>
      </c>
      <c r="BD42" s="656" t="s">
        <v>172</v>
      </c>
      <c r="BE42" s="656" t="s">
        <v>172</v>
      </c>
      <c r="BF42" s="656" t="s">
        <v>172</v>
      </c>
      <c r="BG42" s="656" t="s">
        <v>172</v>
      </c>
      <c r="BH42" s="656" t="s">
        <v>172</v>
      </c>
      <c r="BI42" s="656" t="s">
        <v>172</v>
      </c>
      <c r="BJ42" s="656" t="s">
        <v>172</v>
      </c>
      <c r="BK42" s="656" t="s">
        <v>172</v>
      </c>
      <c r="BL42" s="656" t="s">
        <v>172</v>
      </c>
      <c r="BM42" s="656" t="s">
        <v>172</v>
      </c>
    </row>
    <row r="43" spans="1:65" ht="20.100000000000001" hidden="1" customHeight="1">
      <c r="A43" s="660" t="s">
        <v>992</v>
      </c>
      <c r="B43" s="658" t="s">
        <v>510</v>
      </c>
      <c r="C43" s="658" t="s">
        <v>1300</v>
      </c>
      <c r="D43" s="658" t="s">
        <v>1300</v>
      </c>
      <c r="E43" s="658" t="s">
        <v>1300</v>
      </c>
      <c r="F43" s="656" t="s">
        <v>172</v>
      </c>
      <c r="G43" s="656" t="s">
        <v>172</v>
      </c>
      <c r="H43" s="656" t="s">
        <v>172</v>
      </c>
      <c r="I43" s="656" t="s">
        <v>172</v>
      </c>
      <c r="J43" s="656" t="s">
        <v>172</v>
      </c>
      <c r="K43" s="656" t="s">
        <v>172</v>
      </c>
      <c r="L43" s="656" t="s">
        <v>172</v>
      </c>
      <c r="M43" s="656" t="s">
        <v>172</v>
      </c>
      <c r="N43" s="656" t="s">
        <v>172</v>
      </c>
      <c r="O43" s="656" t="s">
        <v>172</v>
      </c>
      <c r="P43" s="656" t="s">
        <v>172</v>
      </c>
      <c r="Q43" s="656" t="s">
        <v>172</v>
      </c>
      <c r="R43" s="656" t="s">
        <v>172</v>
      </c>
      <c r="S43" s="656" t="s">
        <v>172</v>
      </c>
      <c r="T43" s="656" t="s">
        <v>172</v>
      </c>
      <c r="U43" s="656" t="s">
        <v>172</v>
      </c>
      <c r="V43" s="656" t="s">
        <v>172</v>
      </c>
      <c r="W43" s="656" t="s">
        <v>172</v>
      </c>
      <c r="X43" s="656" t="s">
        <v>172</v>
      </c>
      <c r="Y43" s="657">
        <v>-5.3</v>
      </c>
      <c r="Z43" s="657">
        <v>-57.4</v>
      </c>
      <c r="AA43" s="657">
        <v>-3.9</v>
      </c>
      <c r="AB43" s="656" t="s">
        <v>172</v>
      </c>
      <c r="AC43" s="656" t="s">
        <v>172</v>
      </c>
      <c r="AD43" s="656" t="s">
        <v>172</v>
      </c>
      <c r="AE43" s="657">
        <v>-0.4</v>
      </c>
      <c r="AF43" s="657">
        <v>-2.6</v>
      </c>
      <c r="AG43" s="657">
        <v>-83.4</v>
      </c>
      <c r="AH43" s="656" t="s">
        <v>172</v>
      </c>
      <c r="AI43" s="656" t="s">
        <v>172</v>
      </c>
      <c r="AJ43" s="657">
        <v>-4.3</v>
      </c>
      <c r="AK43" s="656" t="s">
        <v>172</v>
      </c>
      <c r="AL43" s="656" t="s">
        <v>172</v>
      </c>
      <c r="AM43" s="656" t="s">
        <v>172</v>
      </c>
      <c r="AN43" s="656" t="s">
        <v>172</v>
      </c>
      <c r="AO43" s="656" t="s">
        <v>172</v>
      </c>
      <c r="AP43" s="656" t="s">
        <v>172</v>
      </c>
      <c r="AQ43" s="656" t="s">
        <v>172</v>
      </c>
      <c r="AR43" s="656" t="s">
        <v>172</v>
      </c>
      <c r="AS43" s="656" t="s">
        <v>172</v>
      </c>
      <c r="AT43" s="656" t="s">
        <v>172</v>
      </c>
      <c r="AU43" s="656" t="s">
        <v>172</v>
      </c>
      <c r="AV43" s="656" t="s">
        <v>172</v>
      </c>
      <c r="AW43" s="656" t="s">
        <v>172</v>
      </c>
      <c r="AX43" s="656" t="s">
        <v>172</v>
      </c>
      <c r="AY43" s="656" t="s">
        <v>172</v>
      </c>
      <c r="AZ43" s="656" t="s">
        <v>172</v>
      </c>
      <c r="BA43" s="656" t="s">
        <v>172</v>
      </c>
      <c r="BB43" s="656" t="s">
        <v>172</v>
      </c>
      <c r="BC43" s="656" t="s">
        <v>172</v>
      </c>
      <c r="BD43" s="656" t="s">
        <v>172</v>
      </c>
      <c r="BE43" s="656" t="s">
        <v>172</v>
      </c>
      <c r="BF43" s="656" t="s">
        <v>172</v>
      </c>
      <c r="BG43" s="656" t="s">
        <v>172</v>
      </c>
      <c r="BH43" s="656" t="s">
        <v>172</v>
      </c>
      <c r="BI43" s="656" t="s">
        <v>172</v>
      </c>
      <c r="BJ43" s="657">
        <v>-7.8</v>
      </c>
      <c r="BK43" s="656" t="s">
        <v>172</v>
      </c>
      <c r="BL43" s="657">
        <v>-165.1</v>
      </c>
      <c r="BM43" s="657">
        <v>-5.3</v>
      </c>
    </row>
    <row r="44" spans="1:65" ht="20.100000000000001" customHeight="1">
      <c r="A44" s="658" t="s">
        <v>512</v>
      </c>
      <c r="B44" s="658" t="s">
        <v>1300</v>
      </c>
      <c r="C44" s="658" t="s">
        <v>1300</v>
      </c>
      <c r="D44" s="658" t="s">
        <v>1300</v>
      </c>
      <c r="E44" s="658" t="s">
        <v>1300</v>
      </c>
      <c r="F44" s="656" t="s">
        <v>172</v>
      </c>
      <c r="G44" s="656" t="s">
        <v>172</v>
      </c>
      <c r="H44" s="656" t="s">
        <v>172</v>
      </c>
      <c r="I44" s="656" t="s">
        <v>172</v>
      </c>
      <c r="J44" s="656" t="s">
        <v>172</v>
      </c>
      <c r="K44" s="656" t="s">
        <v>172</v>
      </c>
      <c r="L44" s="656" t="s">
        <v>172</v>
      </c>
      <c r="M44" s="656" t="s">
        <v>172</v>
      </c>
      <c r="N44" s="656" t="s">
        <v>172</v>
      </c>
      <c r="O44" s="656" t="s">
        <v>172</v>
      </c>
      <c r="P44" s="656" t="s">
        <v>172</v>
      </c>
      <c r="Q44" s="656" t="s">
        <v>172</v>
      </c>
      <c r="R44" s="656" t="s">
        <v>172</v>
      </c>
      <c r="S44" s="657">
        <v>10.9</v>
      </c>
      <c r="T44" s="656" t="s">
        <v>172</v>
      </c>
      <c r="U44" s="656" t="s">
        <v>172</v>
      </c>
      <c r="V44" s="656" t="s">
        <v>172</v>
      </c>
      <c r="W44" s="656" t="s">
        <v>172</v>
      </c>
      <c r="X44" s="656" t="s">
        <v>172</v>
      </c>
      <c r="Y44" s="656" t="s">
        <v>172</v>
      </c>
      <c r="Z44" s="656" t="s">
        <v>172</v>
      </c>
      <c r="AA44" s="656" t="s">
        <v>172</v>
      </c>
      <c r="AB44" s="656" t="s">
        <v>172</v>
      </c>
      <c r="AC44" s="656" t="s">
        <v>172</v>
      </c>
      <c r="AD44" s="656" t="s">
        <v>172</v>
      </c>
      <c r="AE44" s="656" t="s">
        <v>172</v>
      </c>
      <c r="AF44" s="656" t="s">
        <v>172</v>
      </c>
      <c r="AG44" s="656" t="s">
        <v>172</v>
      </c>
      <c r="AH44" s="656" t="s">
        <v>172</v>
      </c>
      <c r="AI44" s="656" t="s">
        <v>172</v>
      </c>
      <c r="AJ44" s="656" t="s">
        <v>172</v>
      </c>
      <c r="AK44" s="656" t="s">
        <v>172</v>
      </c>
      <c r="AL44" s="656" t="s">
        <v>172</v>
      </c>
      <c r="AM44" s="656" t="s">
        <v>172</v>
      </c>
      <c r="AN44" s="656" t="s">
        <v>172</v>
      </c>
      <c r="AO44" s="656" t="s">
        <v>172</v>
      </c>
      <c r="AP44" s="656" t="s">
        <v>172</v>
      </c>
      <c r="AQ44" s="656" t="s">
        <v>172</v>
      </c>
      <c r="AR44" s="656" t="s">
        <v>172</v>
      </c>
      <c r="AS44" s="656" t="s">
        <v>172</v>
      </c>
      <c r="AT44" s="656" t="s">
        <v>172</v>
      </c>
      <c r="AU44" s="656" t="s">
        <v>172</v>
      </c>
      <c r="AV44" s="656" t="s">
        <v>172</v>
      </c>
      <c r="AW44" s="656" t="s">
        <v>172</v>
      </c>
      <c r="AX44" s="656" t="s">
        <v>172</v>
      </c>
      <c r="AY44" s="656" t="s">
        <v>172</v>
      </c>
      <c r="AZ44" s="656" t="s">
        <v>172</v>
      </c>
      <c r="BA44" s="656" t="s">
        <v>172</v>
      </c>
      <c r="BB44" s="656" t="s">
        <v>172</v>
      </c>
      <c r="BC44" s="656" t="s">
        <v>172</v>
      </c>
      <c r="BD44" s="656" t="s">
        <v>172</v>
      </c>
      <c r="BE44" s="656" t="s">
        <v>172</v>
      </c>
      <c r="BF44" s="656" t="s">
        <v>172</v>
      </c>
      <c r="BG44" s="656" t="s">
        <v>172</v>
      </c>
      <c r="BH44" s="656" t="s">
        <v>172</v>
      </c>
      <c r="BI44" s="656" t="s">
        <v>172</v>
      </c>
      <c r="BJ44" s="657">
        <v>-1510.9</v>
      </c>
      <c r="BK44" s="657">
        <v>-527.20000000000005</v>
      </c>
      <c r="BL44" s="657">
        <v>-2027.3</v>
      </c>
      <c r="BM44" s="656" t="s">
        <v>172</v>
      </c>
    </row>
    <row r="45" spans="1:65" ht="20.100000000000001" customHeight="1">
      <c r="A45" s="658" t="s">
        <v>514</v>
      </c>
      <c r="B45" s="658" t="s">
        <v>1300</v>
      </c>
      <c r="C45" s="658" t="s">
        <v>1300</v>
      </c>
      <c r="D45" s="658" t="s">
        <v>1300</v>
      </c>
      <c r="E45" s="658" t="s">
        <v>1300</v>
      </c>
      <c r="F45" s="656" t="s">
        <v>172</v>
      </c>
      <c r="G45" s="657">
        <v>3023.5</v>
      </c>
      <c r="H45" s="656" t="s">
        <v>172</v>
      </c>
      <c r="I45" s="657">
        <v>3710.9</v>
      </c>
      <c r="J45" s="656" t="s">
        <v>172</v>
      </c>
      <c r="K45" s="657">
        <v>0</v>
      </c>
      <c r="L45" s="657">
        <v>35.6</v>
      </c>
      <c r="M45" s="657">
        <v>206.6</v>
      </c>
      <c r="N45" s="657">
        <v>713.7</v>
      </c>
      <c r="O45" s="657">
        <v>530.20000000000005</v>
      </c>
      <c r="P45" s="657">
        <v>1831.5</v>
      </c>
      <c r="Q45" s="657">
        <v>87.4</v>
      </c>
      <c r="R45" s="657">
        <v>242.5</v>
      </c>
      <c r="S45" s="657">
        <v>1830.3</v>
      </c>
      <c r="T45" s="657">
        <v>23262.1</v>
      </c>
      <c r="U45" s="656" t="s">
        <v>172</v>
      </c>
      <c r="V45" s="656" t="s">
        <v>172</v>
      </c>
      <c r="W45" s="656" t="s">
        <v>172</v>
      </c>
      <c r="X45" s="656" t="s">
        <v>172</v>
      </c>
      <c r="Y45" s="657">
        <v>273.89999999999998</v>
      </c>
      <c r="Z45" s="657">
        <v>6840.9</v>
      </c>
      <c r="AA45" s="657">
        <v>3984.1</v>
      </c>
      <c r="AB45" s="657">
        <v>10538.4</v>
      </c>
      <c r="AC45" s="657">
        <v>2.1</v>
      </c>
      <c r="AD45" s="656" t="s">
        <v>172</v>
      </c>
      <c r="AE45" s="657">
        <v>2150.6</v>
      </c>
      <c r="AF45" s="657">
        <v>2296.8000000000002</v>
      </c>
      <c r="AG45" s="657">
        <v>22341.8</v>
      </c>
      <c r="AH45" s="657">
        <v>158.80000000000001</v>
      </c>
      <c r="AI45" s="657">
        <v>22</v>
      </c>
      <c r="AJ45" s="657">
        <v>701.4</v>
      </c>
      <c r="AK45" s="657">
        <v>45343.3</v>
      </c>
      <c r="AL45" s="657">
        <v>197.3</v>
      </c>
      <c r="AM45" s="657">
        <v>1219.2</v>
      </c>
      <c r="AN45" s="657">
        <v>1509.8</v>
      </c>
      <c r="AO45" s="657">
        <v>24.5</v>
      </c>
      <c r="AP45" s="657">
        <v>605.70000000000005</v>
      </c>
      <c r="AQ45" s="657">
        <v>3069</v>
      </c>
      <c r="AR45" s="657">
        <v>1786.8</v>
      </c>
      <c r="AS45" s="657">
        <v>885.3</v>
      </c>
      <c r="AT45" s="657">
        <v>356.2</v>
      </c>
      <c r="AU45" s="657">
        <v>1236.5</v>
      </c>
      <c r="AV45" s="657">
        <v>64.900000000000006</v>
      </c>
      <c r="AW45" s="657">
        <v>5.7</v>
      </c>
      <c r="AX45" s="656" t="s">
        <v>172</v>
      </c>
      <c r="AY45" s="657">
        <v>703.9</v>
      </c>
      <c r="AZ45" s="656" t="s">
        <v>172</v>
      </c>
      <c r="BA45" s="656" t="s">
        <v>172</v>
      </c>
      <c r="BB45" s="656" t="s">
        <v>172</v>
      </c>
      <c r="BC45" s="656" t="s">
        <v>172</v>
      </c>
      <c r="BD45" s="657">
        <v>255.6</v>
      </c>
      <c r="BE45" s="656" t="s">
        <v>172</v>
      </c>
      <c r="BF45" s="657">
        <v>25.6</v>
      </c>
      <c r="BG45" s="656" t="s">
        <v>172</v>
      </c>
      <c r="BH45" s="656" t="s">
        <v>172</v>
      </c>
      <c r="BI45" s="656" t="s">
        <v>172</v>
      </c>
      <c r="BJ45" s="657">
        <v>48253.1</v>
      </c>
      <c r="BK45" s="657">
        <v>6523.8</v>
      </c>
      <c r="BL45" s="657">
        <v>196851.6</v>
      </c>
      <c r="BM45" s="657">
        <v>7755.9</v>
      </c>
    </row>
    <row r="46" spans="1:65" ht="20.100000000000001" customHeight="1">
      <c r="A46" s="660" t="s">
        <v>992</v>
      </c>
      <c r="B46" s="658" t="s">
        <v>516</v>
      </c>
      <c r="C46" s="658" t="s">
        <v>1300</v>
      </c>
      <c r="D46" s="658" t="s">
        <v>1300</v>
      </c>
      <c r="E46" s="658" t="s">
        <v>1300</v>
      </c>
      <c r="F46" s="656" t="s">
        <v>172</v>
      </c>
      <c r="G46" s="657">
        <v>3023.5</v>
      </c>
      <c r="H46" s="656" t="s">
        <v>172</v>
      </c>
      <c r="I46" s="657">
        <v>3710.9</v>
      </c>
      <c r="J46" s="656" t="s">
        <v>172</v>
      </c>
      <c r="K46" s="657">
        <v>0</v>
      </c>
      <c r="L46" s="656" t="s">
        <v>172</v>
      </c>
      <c r="M46" s="657">
        <v>206.6</v>
      </c>
      <c r="N46" s="657">
        <v>713.7</v>
      </c>
      <c r="O46" s="656" t="s">
        <v>172</v>
      </c>
      <c r="P46" s="657">
        <v>1831.5</v>
      </c>
      <c r="Q46" s="657">
        <v>87.4</v>
      </c>
      <c r="R46" s="657">
        <v>242.5</v>
      </c>
      <c r="S46" s="657">
        <v>775.4</v>
      </c>
      <c r="T46" s="657">
        <v>23262.1</v>
      </c>
      <c r="U46" s="656" t="s">
        <v>172</v>
      </c>
      <c r="V46" s="656" t="s">
        <v>172</v>
      </c>
      <c r="W46" s="656" t="s">
        <v>172</v>
      </c>
      <c r="X46" s="656" t="s">
        <v>172</v>
      </c>
      <c r="Y46" s="657">
        <v>273.89999999999998</v>
      </c>
      <c r="Z46" s="657">
        <v>2866</v>
      </c>
      <c r="AA46" s="657">
        <v>3287.3</v>
      </c>
      <c r="AB46" s="657">
        <v>10538.4</v>
      </c>
      <c r="AC46" s="657">
        <v>2.1</v>
      </c>
      <c r="AD46" s="656" t="s">
        <v>172</v>
      </c>
      <c r="AE46" s="657">
        <v>2150.6</v>
      </c>
      <c r="AF46" s="657">
        <v>2296.8000000000002</v>
      </c>
      <c r="AG46" s="657">
        <v>22341.8</v>
      </c>
      <c r="AH46" s="657">
        <v>158.80000000000001</v>
      </c>
      <c r="AI46" s="657">
        <v>22</v>
      </c>
      <c r="AJ46" s="657">
        <v>701.4</v>
      </c>
      <c r="AK46" s="656" t="s">
        <v>172</v>
      </c>
      <c r="AL46" s="656" t="s">
        <v>172</v>
      </c>
      <c r="AM46" s="656" t="s">
        <v>172</v>
      </c>
      <c r="AN46" s="656" t="s">
        <v>172</v>
      </c>
      <c r="AO46" s="656" t="s">
        <v>172</v>
      </c>
      <c r="AP46" s="656" t="s">
        <v>172</v>
      </c>
      <c r="AQ46" s="656" t="s">
        <v>172</v>
      </c>
      <c r="AR46" s="657">
        <v>1786.8</v>
      </c>
      <c r="AS46" s="657">
        <v>885.3</v>
      </c>
      <c r="AT46" s="657">
        <v>356.2</v>
      </c>
      <c r="AU46" s="657">
        <v>1236.5</v>
      </c>
      <c r="AV46" s="657">
        <v>64.900000000000006</v>
      </c>
      <c r="AW46" s="657">
        <v>5.7</v>
      </c>
      <c r="AX46" s="656" t="s">
        <v>172</v>
      </c>
      <c r="AY46" s="657">
        <v>703.9</v>
      </c>
      <c r="AZ46" s="656" t="s">
        <v>172</v>
      </c>
      <c r="BA46" s="656" t="s">
        <v>172</v>
      </c>
      <c r="BB46" s="656" t="s">
        <v>172</v>
      </c>
      <c r="BC46" s="656" t="s">
        <v>172</v>
      </c>
      <c r="BD46" s="657">
        <v>255.6</v>
      </c>
      <c r="BE46" s="656" t="s">
        <v>172</v>
      </c>
      <c r="BF46" s="657">
        <v>25.6</v>
      </c>
      <c r="BG46" s="656" t="s">
        <v>172</v>
      </c>
      <c r="BH46" s="656" t="s">
        <v>172</v>
      </c>
      <c r="BI46" s="656" t="s">
        <v>172</v>
      </c>
      <c r="BJ46" s="657">
        <v>48253.1</v>
      </c>
      <c r="BK46" s="657">
        <v>6523.8</v>
      </c>
      <c r="BL46" s="657">
        <v>138590.29999999999</v>
      </c>
      <c r="BM46" s="657">
        <v>7755.9</v>
      </c>
    </row>
    <row r="47" spans="1:65" ht="20.100000000000001" hidden="1" customHeight="1">
      <c r="A47" s="660" t="s">
        <v>992</v>
      </c>
      <c r="B47" s="660" t="s">
        <v>992</v>
      </c>
      <c r="C47" s="658" t="s">
        <v>517</v>
      </c>
      <c r="D47" s="658" t="s">
        <v>1300</v>
      </c>
      <c r="E47" s="658" t="s">
        <v>1300</v>
      </c>
      <c r="F47" s="656" t="s">
        <v>172</v>
      </c>
      <c r="G47" s="657">
        <v>3023.5</v>
      </c>
      <c r="H47" s="656" t="s">
        <v>172</v>
      </c>
      <c r="I47" s="657">
        <v>3710.9</v>
      </c>
      <c r="J47" s="656" t="s">
        <v>172</v>
      </c>
      <c r="K47" s="657">
        <v>0</v>
      </c>
      <c r="L47" s="656" t="s">
        <v>172</v>
      </c>
      <c r="M47" s="657">
        <v>0.9</v>
      </c>
      <c r="N47" s="657">
        <v>713.7</v>
      </c>
      <c r="O47" s="656" t="s">
        <v>172</v>
      </c>
      <c r="P47" s="657">
        <v>1831.5</v>
      </c>
      <c r="Q47" s="657">
        <v>87.4</v>
      </c>
      <c r="R47" s="657">
        <v>242.5</v>
      </c>
      <c r="S47" s="657">
        <v>775.4</v>
      </c>
      <c r="T47" s="657">
        <v>7743</v>
      </c>
      <c r="U47" s="656" t="s">
        <v>172</v>
      </c>
      <c r="V47" s="656" t="s">
        <v>172</v>
      </c>
      <c r="W47" s="656" t="s">
        <v>172</v>
      </c>
      <c r="X47" s="656" t="s">
        <v>172</v>
      </c>
      <c r="Y47" s="657">
        <v>273.89999999999998</v>
      </c>
      <c r="Z47" s="657">
        <v>1099.4000000000001</v>
      </c>
      <c r="AA47" s="657">
        <v>158.4</v>
      </c>
      <c r="AB47" s="657">
        <v>147.69999999999999</v>
      </c>
      <c r="AC47" s="657">
        <v>0</v>
      </c>
      <c r="AD47" s="656" t="s">
        <v>172</v>
      </c>
      <c r="AE47" s="657">
        <v>0.3</v>
      </c>
      <c r="AF47" s="657">
        <v>315.39999999999998</v>
      </c>
      <c r="AG47" s="657">
        <v>2129.1</v>
      </c>
      <c r="AH47" s="657">
        <v>71.099999999999994</v>
      </c>
      <c r="AI47" s="657">
        <v>17.8</v>
      </c>
      <c r="AJ47" s="657">
        <v>505.9</v>
      </c>
      <c r="AK47" s="656" t="s">
        <v>172</v>
      </c>
      <c r="AL47" s="656" t="s">
        <v>172</v>
      </c>
      <c r="AM47" s="656" t="s">
        <v>172</v>
      </c>
      <c r="AN47" s="656" t="s">
        <v>172</v>
      </c>
      <c r="AO47" s="656" t="s">
        <v>172</v>
      </c>
      <c r="AP47" s="656" t="s">
        <v>172</v>
      </c>
      <c r="AQ47" s="656" t="s">
        <v>172</v>
      </c>
      <c r="AR47" s="657">
        <v>1686.4</v>
      </c>
      <c r="AS47" s="657">
        <v>116.9</v>
      </c>
      <c r="AT47" s="657">
        <v>342.5</v>
      </c>
      <c r="AU47" s="657">
        <v>1004.5</v>
      </c>
      <c r="AV47" s="657">
        <v>15.6</v>
      </c>
      <c r="AW47" s="657">
        <v>5.7</v>
      </c>
      <c r="AX47" s="656" t="s">
        <v>172</v>
      </c>
      <c r="AY47" s="656" t="s">
        <v>172</v>
      </c>
      <c r="AZ47" s="656" t="s">
        <v>172</v>
      </c>
      <c r="BA47" s="656" t="s">
        <v>172</v>
      </c>
      <c r="BB47" s="656" t="s">
        <v>172</v>
      </c>
      <c r="BC47" s="656" t="s">
        <v>172</v>
      </c>
      <c r="BD47" s="657">
        <v>37.6</v>
      </c>
      <c r="BE47" s="656" t="s">
        <v>172</v>
      </c>
      <c r="BF47" s="657">
        <v>1.3</v>
      </c>
      <c r="BG47" s="656" t="s">
        <v>172</v>
      </c>
      <c r="BH47" s="656" t="s">
        <v>172</v>
      </c>
      <c r="BI47" s="656" t="s">
        <v>172</v>
      </c>
      <c r="BJ47" s="657">
        <v>26318</v>
      </c>
      <c r="BK47" s="657">
        <v>3756.6</v>
      </c>
      <c r="BL47" s="657">
        <v>56133</v>
      </c>
      <c r="BM47" s="657">
        <v>5645.9</v>
      </c>
    </row>
    <row r="48" spans="1:65" ht="20.100000000000001" hidden="1" customHeight="1">
      <c r="A48" s="660" t="s">
        <v>992</v>
      </c>
      <c r="B48" s="660" t="s">
        <v>992</v>
      </c>
      <c r="C48" s="660" t="s">
        <v>992</v>
      </c>
      <c r="D48" s="658" t="s">
        <v>519</v>
      </c>
      <c r="E48" s="658" t="s">
        <v>1300</v>
      </c>
      <c r="F48" s="656" t="s">
        <v>172</v>
      </c>
      <c r="G48" s="656" t="s">
        <v>172</v>
      </c>
      <c r="H48" s="656" t="s">
        <v>172</v>
      </c>
      <c r="I48" s="656" t="s">
        <v>172</v>
      </c>
      <c r="J48" s="656" t="s">
        <v>172</v>
      </c>
      <c r="K48" s="656" t="s">
        <v>172</v>
      </c>
      <c r="L48" s="656" t="s">
        <v>172</v>
      </c>
      <c r="M48" s="657">
        <v>0.5</v>
      </c>
      <c r="N48" s="656" t="s">
        <v>172</v>
      </c>
      <c r="O48" s="656" t="s">
        <v>172</v>
      </c>
      <c r="P48" s="656" t="s">
        <v>172</v>
      </c>
      <c r="Q48" s="656" t="s">
        <v>172</v>
      </c>
      <c r="R48" s="656" t="s">
        <v>172</v>
      </c>
      <c r="S48" s="656" t="s">
        <v>172</v>
      </c>
      <c r="T48" s="657">
        <v>2.5</v>
      </c>
      <c r="U48" s="656" t="s">
        <v>172</v>
      </c>
      <c r="V48" s="656" t="s">
        <v>172</v>
      </c>
      <c r="W48" s="656" t="s">
        <v>172</v>
      </c>
      <c r="X48" s="656" t="s">
        <v>172</v>
      </c>
      <c r="Y48" s="656" t="s">
        <v>172</v>
      </c>
      <c r="Z48" s="657">
        <v>4.9000000000000004</v>
      </c>
      <c r="AA48" s="657">
        <v>0.1</v>
      </c>
      <c r="AB48" s="657">
        <v>31.8</v>
      </c>
      <c r="AC48" s="656" t="s">
        <v>172</v>
      </c>
      <c r="AD48" s="656" t="s">
        <v>172</v>
      </c>
      <c r="AE48" s="656" t="s">
        <v>172</v>
      </c>
      <c r="AF48" s="657">
        <v>201</v>
      </c>
      <c r="AG48" s="657">
        <v>242.2</v>
      </c>
      <c r="AH48" s="657">
        <v>4.3</v>
      </c>
      <c r="AI48" s="657">
        <v>3.9</v>
      </c>
      <c r="AJ48" s="657">
        <v>7.9</v>
      </c>
      <c r="AK48" s="656" t="s">
        <v>172</v>
      </c>
      <c r="AL48" s="656" t="s">
        <v>172</v>
      </c>
      <c r="AM48" s="656" t="s">
        <v>172</v>
      </c>
      <c r="AN48" s="656" t="s">
        <v>172</v>
      </c>
      <c r="AO48" s="656" t="s">
        <v>172</v>
      </c>
      <c r="AP48" s="656" t="s">
        <v>172</v>
      </c>
      <c r="AQ48" s="656" t="s">
        <v>172</v>
      </c>
      <c r="AR48" s="656" t="s">
        <v>172</v>
      </c>
      <c r="AS48" s="657">
        <v>0.6</v>
      </c>
      <c r="AT48" s="656" t="s">
        <v>172</v>
      </c>
      <c r="AU48" s="657">
        <v>99.1</v>
      </c>
      <c r="AV48" s="656" t="s">
        <v>172</v>
      </c>
      <c r="AW48" s="656" t="s">
        <v>172</v>
      </c>
      <c r="AX48" s="656" t="s">
        <v>172</v>
      </c>
      <c r="AY48" s="656" t="s">
        <v>172</v>
      </c>
      <c r="AZ48" s="656" t="s">
        <v>172</v>
      </c>
      <c r="BA48" s="656" t="s">
        <v>172</v>
      </c>
      <c r="BB48" s="656" t="s">
        <v>172</v>
      </c>
      <c r="BC48" s="656" t="s">
        <v>172</v>
      </c>
      <c r="BD48" s="657">
        <v>32.700000000000003</v>
      </c>
      <c r="BE48" s="656" t="s">
        <v>172</v>
      </c>
      <c r="BF48" s="656" t="s">
        <v>172</v>
      </c>
      <c r="BG48" s="656" t="s">
        <v>172</v>
      </c>
      <c r="BH48" s="656" t="s">
        <v>172</v>
      </c>
      <c r="BI48" s="656" t="s">
        <v>172</v>
      </c>
      <c r="BJ48" s="657">
        <v>1325.7</v>
      </c>
      <c r="BK48" s="656" t="s">
        <v>172</v>
      </c>
      <c r="BL48" s="657">
        <v>1957.2</v>
      </c>
      <c r="BM48" s="657">
        <v>132.4</v>
      </c>
    </row>
    <row r="49" spans="1:65" ht="20.100000000000001" hidden="1" customHeight="1">
      <c r="A49" s="660" t="s">
        <v>992</v>
      </c>
      <c r="B49" s="660" t="s">
        <v>992</v>
      </c>
      <c r="C49" s="660" t="s">
        <v>992</v>
      </c>
      <c r="D49" s="658" t="s">
        <v>521</v>
      </c>
      <c r="E49" s="658" t="s">
        <v>1300</v>
      </c>
      <c r="F49" s="656" t="s">
        <v>172</v>
      </c>
      <c r="G49" s="656" t="s">
        <v>172</v>
      </c>
      <c r="H49" s="656" t="s">
        <v>172</v>
      </c>
      <c r="I49" s="656" t="s">
        <v>172</v>
      </c>
      <c r="J49" s="656" t="s">
        <v>172</v>
      </c>
      <c r="K49" s="656" t="s">
        <v>172</v>
      </c>
      <c r="L49" s="656" t="s">
        <v>172</v>
      </c>
      <c r="M49" s="656" t="s">
        <v>172</v>
      </c>
      <c r="N49" s="656" t="s">
        <v>172</v>
      </c>
      <c r="O49" s="656" t="s">
        <v>172</v>
      </c>
      <c r="P49" s="656" t="s">
        <v>172</v>
      </c>
      <c r="Q49" s="656" t="s">
        <v>172</v>
      </c>
      <c r="R49" s="656" t="s">
        <v>172</v>
      </c>
      <c r="S49" s="656" t="s">
        <v>172</v>
      </c>
      <c r="T49" s="656" t="s">
        <v>172</v>
      </c>
      <c r="U49" s="656" t="s">
        <v>172</v>
      </c>
      <c r="V49" s="656" t="s">
        <v>172</v>
      </c>
      <c r="W49" s="656" t="s">
        <v>172</v>
      </c>
      <c r="X49" s="656" t="s">
        <v>172</v>
      </c>
      <c r="Y49" s="656" t="s">
        <v>172</v>
      </c>
      <c r="Z49" s="657">
        <v>1.2</v>
      </c>
      <c r="AA49" s="656" t="s">
        <v>172</v>
      </c>
      <c r="AB49" s="657">
        <v>78.599999999999994</v>
      </c>
      <c r="AC49" s="656" t="s">
        <v>172</v>
      </c>
      <c r="AD49" s="656" t="s">
        <v>172</v>
      </c>
      <c r="AE49" s="656" t="s">
        <v>172</v>
      </c>
      <c r="AF49" s="657">
        <v>0</v>
      </c>
      <c r="AG49" s="657">
        <v>785.9</v>
      </c>
      <c r="AH49" s="657">
        <v>8.1999999999999993</v>
      </c>
      <c r="AI49" s="657">
        <v>6.4</v>
      </c>
      <c r="AJ49" s="657">
        <v>5.8</v>
      </c>
      <c r="AK49" s="656" t="s">
        <v>172</v>
      </c>
      <c r="AL49" s="656" t="s">
        <v>172</v>
      </c>
      <c r="AM49" s="656" t="s">
        <v>172</v>
      </c>
      <c r="AN49" s="656" t="s">
        <v>172</v>
      </c>
      <c r="AO49" s="656" t="s">
        <v>172</v>
      </c>
      <c r="AP49" s="656" t="s">
        <v>172</v>
      </c>
      <c r="AQ49" s="656" t="s">
        <v>172</v>
      </c>
      <c r="AR49" s="656" t="s">
        <v>172</v>
      </c>
      <c r="AS49" s="656" t="s">
        <v>172</v>
      </c>
      <c r="AT49" s="656" t="s">
        <v>172</v>
      </c>
      <c r="AU49" s="656" t="s">
        <v>172</v>
      </c>
      <c r="AV49" s="656" t="s">
        <v>172</v>
      </c>
      <c r="AW49" s="656" t="s">
        <v>172</v>
      </c>
      <c r="AX49" s="656" t="s">
        <v>172</v>
      </c>
      <c r="AY49" s="656" t="s">
        <v>172</v>
      </c>
      <c r="AZ49" s="656" t="s">
        <v>172</v>
      </c>
      <c r="BA49" s="656" t="s">
        <v>172</v>
      </c>
      <c r="BB49" s="656" t="s">
        <v>172</v>
      </c>
      <c r="BC49" s="656" t="s">
        <v>172</v>
      </c>
      <c r="BD49" s="656" t="s">
        <v>172</v>
      </c>
      <c r="BE49" s="656" t="s">
        <v>172</v>
      </c>
      <c r="BF49" s="656" t="s">
        <v>172</v>
      </c>
      <c r="BG49" s="656" t="s">
        <v>172</v>
      </c>
      <c r="BH49" s="656" t="s">
        <v>172</v>
      </c>
      <c r="BI49" s="656" t="s">
        <v>172</v>
      </c>
      <c r="BJ49" s="657">
        <v>265</v>
      </c>
      <c r="BK49" s="656" t="s">
        <v>172</v>
      </c>
      <c r="BL49" s="657">
        <v>1150.9000000000001</v>
      </c>
      <c r="BM49" s="656" t="s">
        <v>172</v>
      </c>
    </row>
    <row r="50" spans="1:65" ht="20.100000000000001" hidden="1" customHeight="1">
      <c r="A50" s="660" t="s">
        <v>992</v>
      </c>
      <c r="B50" s="660" t="s">
        <v>992</v>
      </c>
      <c r="C50" s="660" t="s">
        <v>992</v>
      </c>
      <c r="D50" s="658" t="s">
        <v>523</v>
      </c>
      <c r="E50" s="658" t="s">
        <v>1300</v>
      </c>
      <c r="F50" s="656" t="s">
        <v>172</v>
      </c>
      <c r="G50" s="656" t="s">
        <v>172</v>
      </c>
      <c r="H50" s="656" t="s">
        <v>172</v>
      </c>
      <c r="I50" s="656" t="s">
        <v>172</v>
      </c>
      <c r="J50" s="656" t="s">
        <v>172</v>
      </c>
      <c r="K50" s="656" t="s">
        <v>172</v>
      </c>
      <c r="L50" s="656" t="s">
        <v>172</v>
      </c>
      <c r="M50" s="656" t="s">
        <v>172</v>
      </c>
      <c r="N50" s="656" t="s">
        <v>172</v>
      </c>
      <c r="O50" s="656" t="s">
        <v>172</v>
      </c>
      <c r="P50" s="656" t="s">
        <v>172</v>
      </c>
      <c r="Q50" s="656" t="s">
        <v>172</v>
      </c>
      <c r="R50" s="656" t="s">
        <v>172</v>
      </c>
      <c r="S50" s="656" t="s">
        <v>172</v>
      </c>
      <c r="T50" s="656" t="s">
        <v>172</v>
      </c>
      <c r="U50" s="656" t="s">
        <v>172</v>
      </c>
      <c r="V50" s="656" t="s">
        <v>172</v>
      </c>
      <c r="W50" s="656" t="s">
        <v>172</v>
      </c>
      <c r="X50" s="656" t="s">
        <v>172</v>
      </c>
      <c r="Y50" s="656" t="s">
        <v>172</v>
      </c>
      <c r="Z50" s="657">
        <v>1.8</v>
      </c>
      <c r="AA50" s="657">
        <v>0</v>
      </c>
      <c r="AB50" s="657">
        <v>0</v>
      </c>
      <c r="AC50" s="656" t="s">
        <v>172</v>
      </c>
      <c r="AD50" s="656" t="s">
        <v>172</v>
      </c>
      <c r="AE50" s="656" t="s">
        <v>172</v>
      </c>
      <c r="AF50" s="657">
        <v>0.7</v>
      </c>
      <c r="AG50" s="657">
        <v>31.1</v>
      </c>
      <c r="AH50" s="657">
        <v>7.3</v>
      </c>
      <c r="AI50" s="657">
        <v>0.2</v>
      </c>
      <c r="AJ50" s="657">
        <v>4</v>
      </c>
      <c r="AK50" s="656" t="s">
        <v>172</v>
      </c>
      <c r="AL50" s="656" t="s">
        <v>172</v>
      </c>
      <c r="AM50" s="656" t="s">
        <v>172</v>
      </c>
      <c r="AN50" s="656" t="s">
        <v>172</v>
      </c>
      <c r="AO50" s="656" t="s">
        <v>172</v>
      </c>
      <c r="AP50" s="656" t="s">
        <v>172</v>
      </c>
      <c r="AQ50" s="656" t="s">
        <v>172</v>
      </c>
      <c r="AR50" s="656" t="s">
        <v>172</v>
      </c>
      <c r="AS50" s="656" t="s">
        <v>172</v>
      </c>
      <c r="AT50" s="656" t="s">
        <v>172</v>
      </c>
      <c r="AU50" s="657">
        <v>0.1</v>
      </c>
      <c r="AV50" s="656" t="s">
        <v>172</v>
      </c>
      <c r="AW50" s="656" t="s">
        <v>172</v>
      </c>
      <c r="AX50" s="656" t="s">
        <v>172</v>
      </c>
      <c r="AY50" s="656" t="s">
        <v>172</v>
      </c>
      <c r="AZ50" s="656" t="s">
        <v>172</v>
      </c>
      <c r="BA50" s="656" t="s">
        <v>172</v>
      </c>
      <c r="BB50" s="656" t="s">
        <v>172</v>
      </c>
      <c r="BC50" s="656" t="s">
        <v>172</v>
      </c>
      <c r="BD50" s="656" t="s">
        <v>172</v>
      </c>
      <c r="BE50" s="656" t="s">
        <v>172</v>
      </c>
      <c r="BF50" s="656" t="s">
        <v>172</v>
      </c>
      <c r="BG50" s="656" t="s">
        <v>172</v>
      </c>
      <c r="BH50" s="656" t="s">
        <v>172</v>
      </c>
      <c r="BI50" s="656" t="s">
        <v>172</v>
      </c>
      <c r="BJ50" s="657">
        <v>155.4</v>
      </c>
      <c r="BK50" s="656" t="s">
        <v>172</v>
      </c>
      <c r="BL50" s="657">
        <v>200.6</v>
      </c>
      <c r="BM50" s="657">
        <v>0.1</v>
      </c>
    </row>
    <row r="51" spans="1:65" ht="20.100000000000001" customHeight="1">
      <c r="A51" s="660" t="s">
        <v>992</v>
      </c>
      <c r="B51" s="660" t="s">
        <v>992</v>
      </c>
      <c r="C51" s="660" t="s">
        <v>992</v>
      </c>
      <c r="D51" s="658" t="s">
        <v>525</v>
      </c>
      <c r="E51" s="658" t="s">
        <v>1300</v>
      </c>
      <c r="F51" s="656" t="s">
        <v>172</v>
      </c>
      <c r="G51" s="657">
        <v>3023.5</v>
      </c>
      <c r="H51" s="656" t="s">
        <v>172</v>
      </c>
      <c r="I51" s="657">
        <v>3710.9</v>
      </c>
      <c r="J51" s="656" t="s">
        <v>172</v>
      </c>
      <c r="K51" s="656" t="s">
        <v>172</v>
      </c>
      <c r="L51" s="656" t="s">
        <v>172</v>
      </c>
      <c r="M51" s="657">
        <v>0.4</v>
      </c>
      <c r="N51" s="657">
        <v>713.7</v>
      </c>
      <c r="O51" s="656" t="s">
        <v>172</v>
      </c>
      <c r="P51" s="657">
        <v>1831.5</v>
      </c>
      <c r="Q51" s="657">
        <v>87.4</v>
      </c>
      <c r="R51" s="657">
        <v>242.5</v>
      </c>
      <c r="S51" s="657">
        <v>775.4</v>
      </c>
      <c r="T51" s="657">
        <v>7740.6</v>
      </c>
      <c r="U51" s="656" t="s">
        <v>172</v>
      </c>
      <c r="V51" s="656" t="s">
        <v>172</v>
      </c>
      <c r="W51" s="656" t="s">
        <v>172</v>
      </c>
      <c r="X51" s="656" t="s">
        <v>172</v>
      </c>
      <c r="Y51" s="657">
        <v>273.89999999999998</v>
      </c>
      <c r="Z51" s="657">
        <v>1083.3</v>
      </c>
      <c r="AA51" s="657">
        <v>158.30000000000001</v>
      </c>
      <c r="AB51" s="657">
        <v>28.4</v>
      </c>
      <c r="AC51" s="657">
        <v>0</v>
      </c>
      <c r="AD51" s="656" t="s">
        <v>172</v>
      </c>
      <c r="AE51" s="657">
        <v>0.3</v>
      </c>
      <c r="AF51" s="657">
        <v>92.5</v>
      </c>
      <c r="AG51" s="657">
        <v>439</v>
      </c>
      <c r="AH51" s="657">
        <v>30.1</v>
      </c>
      <c r="AI51" s="657">
        <v>5.5</v>
      </c>
      <c r="AJ51" s="657">
        <v>482.9</v>
      </c>
      <c r="AK51" s="656" t="s">
        <v>172</v>
      </c>
      <c r="AL51" s="656" t="s">
        <v>172</v>
      </c>
      <c r="AM51" s="656" t="s">
        <v>172</v>
      </c>
      <c r="AN51" s="656" t="s">
        <v>172</v>
      </c>
      <c r="AO51" s="656" t="s">
        <v>172</v>
      </c>
      <c r="AP51" s="656" t="s">
        <v>172</v>
      </c>
      <c r="AQ51" s="656" t="s">
        <v>172</v>
      </c>
      <c r="AR51" s="657">
        <v>1686.4</v>
      </c>
      <c r="AS51" s="657">
        <v>105.7</v>
      </c>
      <c r="AT51" s="657">
        <v>342.5</v>
      </c>
      <c r="AU51" s="657">
        <v>905.2</v>
      </c>
      <c r="AV51" s="657">
        <v>15.5</v>
      </c>
      <c r="AW51" s="657">
        <v>5.7</v>
      </c>
      <c r="AX51" s="656" t="s">
        <v>172</v>
      </c>
      <c r="AY51" s="656" t="s">
        <v>172</v>
      </c>
      <c r="AZ51" s="656" t="s">
        <v>172</v>
      </c>
      <c r="BA51" s="656" t="s">
        <v>172</v>
      </c>
      <c r="BB51" s="656" t="s">
        <v>172</v>
      </c>
      <c r="BC51" s="656" t="s">
        <v>172</v>
      </c>
      <c r="BD51" s="657">
        <v>5</v>
      </c>
      <c r="BE51" s="656" t="s">
        <v>172</v>
      </c>
      <c r="BF51" s="657">
        <v>1.3</v>
      </c>
      <c r="BG51" s="656" t="s">
        <v>172</v>
      </c>
      <c r="BH51" s="656" t="s">
        <v>172</v>
      </c>
      <c r="BI51" s="656" t="s">
        <v>172</v>
      </c>
      <c r="BJ51" s="657">
        <v>24571.9</v>
      </c>
      <c r="BK51" s="657">
        <v>3756.6</v>
      </c>
      <c r="BL51" s="657">
        <v>52116</v>
      </c>
      <c r="BM51" s="657">
        <v>5502.6</v>
      </c>
    </row>
    <row r="52" spans="1:65" ht="20.100000000000001" hidden="1" customHeight="1">
      <c r="A52" s="660" t="s">
        <v>992</v>
      </c>
      <c r="B52" s="660" t="s">
        <v>992</v>
      </c>
      <c r="C52" s="660" t="s">
        <v>992</v>
      </c>
      <c r="D52" s="660" t="s">
        <v>992</v>
      </c>
      <c r="E52" s="658" t="s">
        <v>527</v>
      </c>
      <c r="F52" s="656" t="s">
        <v>172</v>
      </c>
      <c r="G52" s="656" t="s">
        <v>172</v>
      </c>
      <c r="H52" s="656" t="s">
        <v>172</v>
      </c>
      <c r="I52" s="656" t="s">
        <v>172</v>
      </c>
      <c r="J52" s="656" t="s">
        <v>172</v>
      </c>
      <c r="K52" s="656" t="s">
        <v>172</v>
      </c>
      <c r="L52" s="656" t="s">
        <v>172</v>
      </c>
      <c r="M52" s="656" t="s">
        <v>172</v>
      </c>
      <c r="N52" s="656" t="s">
        <v>172</v>
      </c>
      <c r="O52" s="656" t="s">
        <v>172</v>
      </c>
      <c r="P52" s="656" t="s">
        <v>172</v>
      </c>
      <c r="Q52" s="656" t="s">
        <v>172</v>
      </c>
      <c r="R52" s="656" t="s">
        <v>172</v>
      </c>
      <c r="S52" s="656" t="s">
        <v>172</v>
      </c>
      <c r="T52" s="657">
        <v>901.4</v>
      </c>
      <c r="U52" s="656" t="s">
        <v>172</v>
      </c>
      <c r="V52" s="656" t="s">
        <v>172</v>
      </c>
      <c r="W52" s="656" t="s">
        <v>172</v>
      </c>
      <c r="X52" s="656" t="s">
        <v>172</v>
      </c>
      <c r="Y52" s="656" t="s">
        <v>172</v>
      </c>
      <c r="Z52" s="657">
        <v>20.399999999999999</v>
      </c>
      <c r="AA52" s="657">
        <v>0.4</v>
      </c>
      <c r="AB52" s="657">
        <v>0.2</v>
      </c>
      <c r="AC52" s="656" t="s">
        <v>172</v>
      </c>
      <c r="AD52" s="656" t="s">
        <v>172</v>
      </c>
      <c r="AE52" s="656" t="s">
        <v>172</v>
      </c>
      <c r="AF52" s="657">
        <v>8.8000000000000007</v>
      </c>
      <c r="AG52" s="657">
        <v>3.6</v>
      </c>
      <c r="AH52" s="657">
        <v>0.4</v>
      </c>
      <c r="AI52" s="657">
        <v>0.2</v>
      </c>
      <c r="AJ52" s="657">
        <v>13</v>
      </c>
      <c r="AK52" s="656" t="s">
        <v>172</v>
      </c>
      <c r="AL52" s="656" t="s">
        <v>172</v>
      </c>
      <c r="AM52" s="656" t="s">
        <v>172</v>
      </c>
      <c r="AN52" s="656" t="s">
        <v>172</v>
      </c>
      <c r="AO52" s="656" t="s">
        <v>172</v>
      </c>
      <c r="AP52" s="656" t="s">
        <v>172</v>
      </c>
      <c r="AQ52" s="656" t="s">
        <v>172</v>
      </c>
      <c r="AR52" s="657">
        <v>36.4</v>
      </c>
      <c r="AS52" s="656" t="s">
        <v>172</v>
      </c>
      <c r="AT52" s="657">
        <v>4.4000000000000004</v>
      </c>
      <c r="AU52" s="657">
        <v>19.3</v>
      </c>
      <c r="AV52" s="657">
        <v>5.5</v>
      </c>
      <c r="AW52" s="656" t="s">
        <v>172</v>
      </c>
      <c r="AX52" s="656" t="s">
        <v>172</v>
      </c>
      <c r="AY52" s="656" t="s">
        <v>172</v>
      </c>
      <c r="AZ52" s="656" t="s">
        <v>172</v>
      </c>
      <c r="BA52" s="656" t="s">
        <v>172</v>
      </c>
      <c r="BB52" s="656" t="s">
        <v>172</v>
      </c>
      <c r="BC52" s="656" t="s">
        <v>172</v>
      </c>
      <c r="BD52" s="656" t="s">
        <v>172</v>
      </c>
      <c r="BE52" s="656" t="s">
        <v>172</v>
      </c>
      <c r="BF52" s="656" t="s">
        <v>172</v>
      </c>
      <c r="BG52" s="656" t="s">
        <v>172</v>
      </c>
      <c r="BH52" s="656" t="s">
        <v>172</v>
      </c>
      <c r="BI52" s="656" t="s">
        <v>172</v>
      </c>
      <c r="BJ52" s="657">
        <v>1167.4000000000001</v>
      </c>
      <c r="BK52" s="657">
        <v>117.1</v>
      </c>
      <c r="BL52" s="657">
        <v>2298.3000000000002</v>
      </c>
      <c r="BM52" s="657">
        <v>65.5</v>
      </c>
    </row>
    <row r="53" spans="1:65" ht="20.100000000000001" hidden="1" customHeight="1">
      <c r="A53" s="660" t="s">
        <v>992</v>
      </c>
      <c r="B53" s="660" t="s">
        <v>992</v>
      </c>
      <c r="C53" s="660" t="s">
        <v>992</v>
      </c>
      <c r="D53" s="660" t="s">
        <v>992</v>
      </c>
      <c r="E53" s="658" t="s">
        <v>529</v>
      </c>
      <c r="F53" s="656" t="s">
        <v>172</v>
      </c>
      <c r="G53" s="656" t="s">
        <v>172</v>
      </c>
      <c r="H53" s="656" t="s">
        <v>172</v>
      </c>
      <c r="I53" s="657">
        <v>436.2</v>
      </c>
      <c r="J53" s="656" t="s">
        <v>172</v>
      </c>
      <c r="K53" s="656" t="s">
        <v>172</v>
      </c>
      <c r="L53" s="656" t="s">
        <v>172</v>
      </c>
      <c r="M53" s="656" t="s">
        <v>172</v>
      </c>
      <c r="N53" s="656" t="s">
        <v>172</v>
      </c>
      <c r="O53" s="656" t="s">
        <v>172</v>
      </c>
      <c r="P53" s="656" t="s">
        <v>172</v>
      </c>
      <c r="Q53" s="656" t="s">
        <v>172</v>
      </c>
      <c r="R53" s="656" t="s">
        <v>172</v>
      </c>
      <c r="S53" s="656" t="s">
        <v>172</v>
      </c>
      <c r="T53" s="657">
        <v>233</v>
      </c>
      <c r="U53" s="656" t="s">
        <v>172</v>
      </c>
      <c r="V53" s="656" t="s">
        <v>172</v>
      </c>
      <c r="W53" s="656" t="s">
        <v>172</v>
      </c>
      <c r="X53" s="656" t="s">
        <v>172</v>
      </c>
      <c r="Y53" s="656" t="s">
        <v>172</v>
      </c>
      <c r="Z53" s="657">
        <v>3.9</v>
      </c>
      <c r="AA53" s="657">
        <v>0.2</v>
      </c>
      <c r="AB53" s="657">
        <v>0.1</v>
      </c>
      <c r="AC53" s="656" t="s">
        <v>172</v>
      </c>
      <c r="AD53" s="656" t="s">
        <v>172</v>
      </c>
      <c r="AE53" s="656" t="s">
        <v>172</v>
      </c>
      <c r="AF53" s="657">
        <v>4.8</v>
      </c>
      <c r="AG53" s="657">
        <v>2.4</v>
      </c>
      <c r="AH53" s="657">
        <v>0.2</v>
      </c>
      <c r="AI53" s="657">
        <v>1.2</v>
      </c>
      <c r="AJ53" s="657">
        <v>3.7</v>
      </c>
      <c r="AK53" s="656" t="s">
        <v>172</v>
      </c>
      <c r="AL53" s="656" t="s">
        <v>172</v>
      </c>
      <c r="AM53" s="656" t="s">
        <v>172</v>
      </c>
      <c r="AN53" s="656" t="s">
        <v>172</v>
      </c>
      <c r="AO53" s="656" t="s">
        <v>172</v>
      </c>
      <c r="AP53" s="656" t="s">
        <v>172</v>
      </c>
      <c r="AQ53" s="656" t="s">
        <v>172</v>
      </c>
      <c r="AR53" s="657">
        <v>31.5</v>
      </c>
      <c r="AS53" s="656" t="s">
        <v>172</v>
      </c>
      <c r="AT53" s="657">
        <v>17.899999999999999</v>
      </c>
      <c r="AU53" s="657">
        <v>59.7</v>
      </c>
      <c r="AV53" s="656" t="s">
        <v>172</v>
      </c>
      <c r="AW53" s="657">
        <v>5.7</v>
      </c>
      <c r="AX53" s="656" t="s">
        <v>172</v>
      </c>
      <c r="AY53" s="656" t="s">
        <v>172</v>
      </c>
      <c r="AZ53" s="656" t="s">
        <v>172</v>
      </c>
      <c r="BA53" s="656" t="s">
        <v>172</v>
      </c>
      <c r="BB53" s="656" t="s">
        <v>172</v>
      </c>
      <c r="BC53" s="656" t="s">
        <v>172</v>
      </c>
      <c r="BD53" s="656" t="s">
        <v>172</v>
      </c>
      <c r="BE53" s="656" t="s">
        <v>172</v>
      </c>
      <c r="BF53" s="656" t="s">
        <v>172</v>
      </c>
      <c r="BG53" s="656" t="s">
        <v>172</v>
      </c>
      <c r="BH53" s="656" t="s">
        <v>172</v>
      </c>
      <c r="BI53" s="656" t="s">
        <v>172</v>
      </c>
      <c r="BJ53" s="657">
        <v>831</v>
      </c>
      <c r="BK53" s="657">
        <v>244.4</v>
      </c>
      <c r="BL53" s="657">
        <v>1875.9</v>
      </c>
      <c r="BM53" s="657">
        <v>114.7</v>
      </c>
    </row>
    <row r="54" spans="1:65" ht="20.100000000000001" hidden="1" customHeight="1">
      <c r="A54" s="660" t="s">
        <v>992</v>
      </c>
      <c r="B54" s="660" t="s">
        <v>992</v>
      </c>
      <c r="C54" s="660" t="s">
        <v>992</v>
      </c>
      <c r="D54" s="660" t="s">
        <v>992</v>
      </c>
      <c r="E54" s="658" t="s">
        <v>531</v>
      </c>
      <c r="F54" s="656" t="s">
        <v>172</v>
      </c>
      <c r="G54" s="656" t="s">
        <v>172</v>
      </c>
      <c r="H54" s="656" t="s">
        <v>172</v>
      </c>
      <c r="I54" s="656" t="s">
        <v>172</v>
      </c>
      <c r="J54" s="656" t="s">
        <v>172</v>
      </c>
      <c r="K54" s="656" t="s">
        <v>172</v>
      </c>
      <c r="L54" s="656" t="s">
        <v>172</v>
      </c>
      <c r="M54" s="656" t="s">
        <v>172</v>
      </c>
      <c r="N54" s="656" t="s">
        <v>172</v>
      </c>
      <c r="O54" s="656" t="s">
        <v>172</v>
      </c>
      <c r="P54" s="656" t="s">
        <v>172</v>
      </c>
      <c r="Q54" s="656" t="s">
        <v>172</v>
      </c>
      <c r="R54" s="656" t="s">
        <v>172</v>
      </c>
      <c r="S54" s="656" t="s">
        <v>172</v>
      </c>
      <c r="T54" s="657">
        <v>28</v>
      </c>
      <c r="U54" s="656" t="s">
        <v>172</v>
      </c>
      <c r="V54" s="656" t="s">
        <v>172</v>
      </c>
      <c r="W54" s="656" t="s">
        <v>172</v>
      </c>
      <c r="X54" s="656" t="s">
        <v>172</v>
      </c>
      <c r="Y54" s="656" t="s">
        <v>172</v>
      </c>
      <c r="Z54" s="657">
        <v>0.3</v>
      </c>
      <c r="AA54" s="656" t="s">
        <v>172</v>
      </c>
      <c r="AB54" s="657">
        <v>0.2</v>
      </c>
      <c r="AC54" s="656" t="s">
        <v>172</v>
      </c>
      <c r="AD54" s="656" t="s">
        <v>172</v>
      </c>
      <c r="AE54" s="656" t="s">
        <v>172</v>
      </c>
      <c r="AF54" s="657">
        <v>0.9</v>
      </c>
      <c r="AG54" s="657">
        <v>4.3</v>
      </c>
      <c r="AH54" s="656" t="s">
        <v>172</v>
      </c>
      <c r="AI54" s="656" t="s">
        <v>172</v>
      </c>
      <c r="AJ54" s="657">
        <v>1.4</v>
      </c>
      <c r="AK54" s="656" t="s">
        <v>172</v>
      </c>
      <c r="AL54" s="656" t="s">
        <v>172</v>
      </c>
      <c r="AM54" s="656" t="s">
        <v>172</v>
      </c>
      <c r="AN54" s="656" t="s">
        <v>172</v>
      </c>
      <c r="AO54" s="656" t="s">
        <v>172</v>
      </c>
      <c r="AP54" s="656" t="s">
        <v>172</v>
      </c>
      <c r="AQ54" s="656" t="s">
        <v>172</v>
      </c>
      <c r="AR54" s="656" t="s">
        <v>172</v>
      </c>
      <c r="AS54" s="656" t="s">
        <v>172</v>
      </c>
      <c r="AT54" s="657">
        <v>6.4</v>
      </c>
      <c r="AU54" s="657">
        <v>57.6</v>
      </c>
      <c r="AV54" s="656" t="s">
        <v>172</v>
      </c>
      <c r="AW54" s="656" t="s">
        <v>172</v>
      </c>
      <c r="AX54" s="656" t="s">
        <v>172</v>
      </c>
      <c r="AY54" s="656" t="s">
        <v>172</v>
      </c>
      <c r="AZ54" s="656" t="s">
        <v>172</v>
      </c>
      <c r="BA54" s="656" t="s">
        <v>172</v>
      </c>
      <c r="BB54" s="656" t="s">
        <v>172</v>
      </c>
      <c r="BC54" s="656" t="s">
        <v>172</v>
      </c>
      <c r="BD54" s="656" t="s">
        <v>172</v>
      </c>
      <c r="BE54" s="656" t="s">
        <v>172</v>
      </c>
      <c r="BF54" s="656" t="s">
        <v>172</v>
      </c>
      <c r="BG54" s="656" t="s">
        <v>172</v>
      </c>
      <c r="BH54" s="656" t="s">
        <v>172</v>
      </c>
      <c r="BI54" s="656" t="s">
        <v>172</v>
      </c>
      <c r="BJ54" s="657">
        <v>151.4</v>
      </c>
      <c r="BK54" s="657">
        <v>7.6</v>
      </c>
      <c r="BL54" s="657">
        <v>258</v>
      </c>
      <c r="BM54" s="657">
        <v>63.9</v>
      </c>
    </row>
    <row r="55" spans="1:65" ht="20.100000000000001" hidden="1" customHeight="1">
      <c r="A55" s="660" t="s">
        <v>992</v>
      </c>
      <c r="B55" s="660" t="s">
        <v>992</v>
      </c>
      <c r="C55" s="660" t="s">
        <v>992</v>
      </c>
      <c r="D55" s="660" t="s">
        <v>992</v>
      </c>
      <c r="E55" s="658" t="s">
        <v>533</v>
      </c>
      <c r="F55" s="656" t="s">
        <v>172</v>
      </c>
      <c r="G55" s="656" t="s">
        <v>172</v>
      </c>
      <c r="H55" s="656" t="s">
        <v>172</v>
      </c>
      <c r="I55" s="656" t="s">
        <v>172</v>
      </c>
      <c r="J55" s="656" t="s">
        <v>172</v>
      </c>
      <c r="K55" s="656" t="s">
        <v>172</v>
      </c>
      <c r="L55" s="656" t="s">
        <v>172</v>
      </c>
      <c r="M55" s="656" t="s">
        <v>172</v>
      </c>
      <c r="N55" s="656" t="s">
        <v>172</v>
      </c>
      <c r="O55" s="656" t="s">
        <v>172</v>
      </c>
      <c r="P55" s="656" t="s">
        <v>172</v>
      </c>
      <c r="Q55" s="656" t="s">
        <v>172</v>
      </c>
      <c r="R55" s="656" t="s">
        <v>172</v>
      </c>
      <c r="S55" s="657">
        <v>1.1000000000000001</v>
      </c>
      <c r="T55" s="657">
        <v>309.7</v>
      </c>
      <c r="U55" s="656" t="s">
        <v>172</v>
      </c>
      <c r="V55" s="656" t="s">
        <v>172</v>
      </c>
      <c r="W55" s="656" t="s">
        <v>172</v>
      </c>
      <c r="X55" s="656" t="s">
        <v>172</v>
      </c>
      <c r="Y55" s="656" t="s">
        <v>172</v>
      </c>
      <c r="Z55" s="657">
        <v>5.3</v>
      </c>
      <c r="AA55" s="656" t="s">
        <v>172</v>
      </c>
      <c r="AB55" s="657">
        <v>0.1</v>
      </c>
      <c r="AC55" s="656" t="s">
        <v>172</v>
      </c>
      <c r="AD55" s="656" t="s">
        <v>172</v>
      </c>
      <c r="AE55" s="656" t="s">
        <v>172</v>
      </c>
      <c r="AF55" s="657">
        <v>1</v>
      </c>
      <c r="AG55" s="657">
        <v>7.3</v>
      </c>
      <c r="AH55" s="657">
        <v>0.3</v>
      </c>
      <c r="AI55" s="657">
        <v>0.3</v>
      </c>
      <c r="AJ55" s="657">
        <v>9.4</v>
      </c>
      <c r="AK55" s="656" t="s">
        <v>172</v>
      </c>
      <c r="AL55" s="656" t="s">
        <v>172</v>
      </c>
      <c r="AM55" s="656" t="s">
        <v>172</v>
      </c>
      <c r="AN55" s="656" t="s">
        <v>172</v>
      </c>
      <c r="AO55" s="656" t="s">
        <v>172</v>
      </c>
      <c r="AP55" s="656" t="s">
        <v>172</v>
      </c>
      <c r="AQ55" s="656" t="s">
        <v>172</v>
      </c>
      <c r="AR55" s="657">
        <v>302.2</v>
      </c>
      <c r="AS55" s="657">
        <v>20.9</v>
      </c>
      <c r="AT55" s="657">
        <v>137.80000000000001</v>
      </c>
      <c r="AU55" s="657">
        <v>241.5</v>
      </c>
      <c r="AV55" s="657">
        <v>1.4</v>
      </c>
      <c r="AW55" s="656" t="s">
        <v>172</v>
      </c>
      <c r="AX55" s="656" t="s">
        <v>172</v>
      </c>
      <c r="AY55" s="656" t="s">
        <v>172</v>
      </c>
      <c r="AZ55" s="656" t="s">
        <v>172</v>
      </c>
      <c r="BA55" s="656" t="s">
        <v>172</v>
      </c>
      <c r="BB55" s="656" t="s">
        <v>172</v>
      </c>
      <c r="BC55" s="656" t="s">
        <v>172</v>
      </c>
      <c r="BD55" s="656" t="s">
        <v>172</v>
      </c>
      <c r="BE55" s="656" t="s">
        <v>172</v>
      </c>
      <c r="BF55" s="656" t="s">
        <v>172</v>
      </c>
      <c r="BG55" s="656" t="s">
        <v>172</v>
      </c>
      <c r="BH55" s="656" t="s">
        <v>172</v>
      </c>
      <c r="BI55" s="656" t="s">
        <v>172</v>
      </c>
      <c r="BJ55" s="657">
        <v>824.3</v>
      </c>
      <c r="BK55" s="657">
        <v>241.9</v>
      </c>
      <c r="BL55" s="657">
        <v>2104.6</v>
      </c>
      <c r="BM55" s="657">
        <v>703.8</v>
      </c>
    </row>
    <row r="56" spans="1:65" ht="20.100000000000001" hidden="1" customHeight="1">
      <c r="A56" s="660" t="s">
        <v>992</v>
      </c>
      <c r="B56" s="660" t="s">
        <v>992</v>
      </c>
      <c r="C56" s="660" t="s">
        <v>992</v>
      </c>
      <c r="D56" s="660" t="s">
        <v>992</v>
      </c>
      <c r="E56" s="658" t="s">
        <v>535</v>
      </c>
      <c r="F56" s="656" t="s">
        <v>172</v>
      </c>
      <c r="G56" s="656" t="s">
        <v>172</v>
      </c>
      <c r="H56" s="656" t="s">
        <v>172</v>
      </c>
      <c r="I56" s="657">
        <v>696.2</v>
      </c>
      <c r="J56" s="656" t="s">
        <v>172</v>
      </c>
      <c r="K56" s="656" t="s">
        <v>172</v>
      </c>
      <c r="L56" s="656" t="s">
        <v>172</v>
      </c>
      <c r="M56" s="656" t="s">
        <v>172</v>
      </c>
      <c r="N56" s="656" t="s">
        <v>172</v>
      </c>
      <c r="O56" s="656" t="s">
        <v>172</v>
      </c>
      <c r="P56" s="656" t="s">
        <v>172</v>
      </c>
      <c r="Q56" s="656" t="s">
        <v>172</v>
      </c>
      <c r="R56" s="656" t="s">
        <v>172</v>
      </c>
      <c r="S56" s="657">
        <v>23.4</v>
      </c>
      <c r="T56" s="657">
        <v>1920.1</v>
      </c>
      <c r="U56" s="656" t="s">
        <v>172</v>
      </c>
      <c r="V56" s="656" t="s">
        <v>172</v>
      </c>
      <c r="W56" s="656" t="s">
        <v>172</v>
      </c>
      <c r="X56" s="656" t="s">
        <v>172</v>
      </c>
      <c r="Y56" s="657">
        <v>273.89999999999998</v>
      </c>
      <c r="Z56" s="657">
        <v>285.8</v>
      </c>
      <c r="AA56" s="657">
        <v>10.199999999999999</v>
      </c>
      <c r="AB56" s="657">
        <v>0.2</v>
      </c>
      <c r="AC56" s="656" t="s">
        <v>172</v>
      </c>
      <c r="AD56" s="656" t="s">
        <v>172</v>
      </c>
      <c r="AE56" s="656" t="s">
        <v>172</v>
      </c>
      <c r="AF56" s="657">
        <v>7.5</v>
      </c>
      <c r="AG56" s="657">
        <v>6.9</v>
      </c>
      <c r="AH56" s="657">
        <v>2.2999999999999998</v>
      </c>
      <c r="AI56" s="657">
        <v>2.7</v>
      </c>
      <c r="AJ56" s="657">
        <v>141.5</v>
      </c>
      <c r="AK56" s="656" t="s">
        <v>172</v>
      </c>
      <c r="AL56" s="656" t="s">
        <v>172</v>
      </c>
      <c r="AM56" s="656" t="s">
        <v>172</v>
      </c>
      <c r="AN56" s="656" t="s">
        <v>172</v>
      </c>
      <c r="AO56" s="656" t="s">
        <v>172</v>
      </c>
      <c r="AP56" s="656" t="s">
        <v>172</v>
      </c>
      <c r="AQ56" s="656" t="s">
        <v>172</v>
      </c>
      <c r="AR56" s="657">
        <v>295.2</v>
      </c>
      <c r="AS56" s="657">
        <v>28.1</v>
      </c>
      <c r="AT56" s="657">
        <v>133.9</v>
      </c>
      <c r="AU56" s="657">
        <v>359.9</v>
      </c>
      <c r="AV56" s="657">
        <v>6.7</v>
      </c>
      <c r="AW56" s="656" t="s">
        <v>172</v>
      </c>
      <c r="AX56" s="656" t="s">
        <v>172</v>
      </c>
      <c r="AY56" s="656" t="s">
        <v>172</v>
      </c>
      <c r="AZ56" s="656" t="s">
        <v>172</v>
      </c>
      <c r="BA56" s="656" t="s">
        <v>172</v>
      </c>
      <c r="BB56" s="656" t="s">
        <v>172</v>
      </c>
      <c r="BC56" s="656" t="s">
        <v>172</v>
      </c>
      <c r="BD56" s="656" t="s">
        <v>172</v>
      </c>
      <c r="BE56" s="656" t="s">
        <v>172</v>
      </c>
      <c r="BF56" s="656" t="s">
        <v>172</v>
      </c>
      <c r="BG56" s="656" t="s">
        <v>172</v>
      </c>
      <c r="BH56" s="656" t="s">
        <v>172</v>
      </c>
      <c r="BI56" s="656" t="s">
        <v>172</v>
      </c>
      <c r="BJ56" s="657">
        <v>5262.4</v>
      </c>
      <c r="BK56" s="657">
        <v>2724.1</v>
      </c>
      <c r="BL56" s="657">
        <v>12180.8</v>
      </c>
      <c r="BM56" s="657">
        <v>1097.7</v>
      </c>
    </row>
    <row r="57" spans="1:65" ht="20.100000000000001" hidden="1" customHeight="1">
      <c r="A57" s="660" t="s">
        <v>992</v>
      </c>
      <c r="B57" s="660" t="s">
        <v>992</v>
      </c>
      <c r="C57" s="660" t="s">
        <v>992</v>
      </c>
      <c r="D57" s="660" t="s">
        <v>992</v>
      </c>
      <c r="E57" s="658" t="s">
        <v>537</v>
      </c>
      <c r="F57" s="656" t="s">
        <v>172</v>
      </c>
      <c r="G57" s="656" t="s">
        <v>172</v>
      </c>
      <c r="H57" s="656" t="s">
        <v>172</v>
      </c>
      <c r="I57" s="657">
        <v>2160.1999999999998</v>
      </c>
      <c r="J57" s="656" t="s">
        <v>172</v>
      </c>
      <c r="K57" s="656" t="s">
        <v>172</v>
      </c>
      <c r="L57" s="656" t="s">
        <v>172</v>
      </c>
      <c r="M57" s="656" t="s">
        <v>172</v>
      </c>
      <c r="N57" s="656" t="s">
        <v>172</v>
      </c>
      <c r="O57" s="656" t="s">
        <v>172</v>
      </c>
      <c r="P57" s="656" t="s">
        <v>172</v>
      </c>
      <c r="Q57" s="656" t="s">
        <v>172</v>
      </c>
      <c r="R57" s="656" t="s">
        <v>172</v>
      </c>
      <c r="S57" s="656" t="s">
        <v>172</v>
      </c>
      <c r="T57" s="657">
        <v>552.9</v>
      </c>
      <c r="U57" s="656" t="s">
        <v>172</v>
      </c>
      <c r="V57" s="656" t="s">
        <v>172</v>
      </c>
      <c r="W57" s="656" t="s">
        <v>172</v>
      </c>
      <c r="X57" s="656" t="s">
        <v>172</v>
      </c>
      <c r="Y57" s="656" t="s">
        <v>172</v>
      </c>
      <c r="Z57" s="657">
        <v>18.100000000000001</v>
      </c>
      <c r="AA57" s="657">
        <v>0</v>
      </c>
      <c r="AB57" s="657">
        <v>0.4</v>
      </c>
      <c r="AC57" s="656" t="s">
        <v>172</v>
      </c>
      <c r="AD57" s="656" t="s">
        <v>172</v>
      </c>
      <c r="AE57" s="656" t="s">
        <v>172</v>
      </c>
      <c r="AF57" s="657">
        <v>0.7</v>
      </c>
      <c r="AG57" s="657">
        <v>131.5</v>
      </c>
      <c r="AH57" s="657">
        <v>2.6</v>
      </c>
      <c r="AI57" s="657">
        <v>0.4</v>
      </c>
      <c r="AJ57" s="657">
        <v>214.4</v>
      </c>
      <c r="AK57" s="656" t="s">
        <v>172</v>
      </c>
      <c r="AL57" s="656" t="s">
        <v>172</v>
      </c>
      <c r="AM57" s="656" t="s">
        <v>172</v>
      </c>
      <c r="AN57" s="656" t="s">
        <v>172</v>
      </c>
      <c r="AO57" s="656" t="s">
        <v>172</v>
      </c>
      <c r="AP57" s="656" t="s">
        <v>172</v>
      </c>
      <c r="AQ57" s="656" t="s">
        <v>172</v>
      </c>
      <c r="AR57" s="657">
        <v>850.6</v>
      </c>
      <c r="AS57" s="656" t="s">
        <v>172</v>
      </c>
      <c r="AT57" s="656" t="s">
        <v>172</v>
      </c>
      <c r="AU57" s="657">
        <v>2.2999999999999998</v>
      </c>
      <c r="AV57" s="656" t="s">
        <v>172</v>
      </c>
      <c r="AW57" s="656" t="s">
        <v>172</v>
      </c>
      <c r="AX57" s="656" t="s">
        <v>172</v>
      </c>
      <c r="AY57" s="656" t="s">
        <v>172</v>
      </c>
      <c r="AZ57" s="656" t="s">
        <v>172</v>
      </c>
      <c r="BA57" s="656" t="s">
        <v>172</v>
      </c>
      <c r="BB57" s="656" t="s">
        <v>172</v>
      </c>
      <c r="BC57" s="656" t="s">
        <v>172</v>
      </c>
      <c r="BD57" s="656" t="s">
        <v>172</v>
      </c>
      <c r="BE57" s="656" t="s">
        <v>172</v>
      </c>
      <c r="BF57" s="656" t="s">
        <v>172</v>
      </c>
      <c r="BG57" s="656" t="s">
        <v>172</v>
      </c>
      <c r="BH57" s="656" t="s">
        <v>172</v>
      </c>
      <c r="BI57" s="656" t="s">
        <v>172</v>
      </c>
      <c r="BJ57" s="657">
        <v>1006.2</v>
      </c>
      <c r="BK57" s="657">
        <v>0.5</v>
      </c>
      <c r="BL57" s="657">
        <v>4940.8999999999996</v>
      </c>
      <c r="BM57" s="657">
        <v>852.8</v>
      </c>
    </row>
    <row r="58" spans="1:65" ht="20.100000000000001" customHeight="1">
      <c r="A58" s="660" t="s">
        <v>992</v>
      </c>
      <c r="B58" s="660" t="s">
        <v>992</v>
      </c>
      <c r="C58" s="660" t="s">
        <v>992</v>
      </c>
      <c r="D58" s="660" t="s">
        <v>992</v>
      </c>
      <c r="E58" s="658" t="s">
        <v>538</v>
      </c>
      <c r="F58" s="656" t="s">
        <v>172</v>
      </c>
      <c r="G58" s="657">
        <v>623.1</v>
      </c>
      <c r="H58" s="656" t="s">
        <v>172</v>
      </c>
      <c r="I58" s="657">
        <v>281.60000000000002</v>
      </c>
      <c r="J58" s="656" t="s">
        <v>172</v>
      </c>
      <c r="K58" s="656" t="s">
        <v>172</v>
      </c>
      <c r="L58" s="656" t="s">
        <v>172</v>
      </c>
      <c r="M58" s="656" t="s">
        <v>172</v>
      </c>
      <c r="N58" s="657">
        <v>713.7</v>
      </c>
      <c r="O58" s="656" t="s">
        <v>172</v>
      </c>
      <c r="P58" s="657">
        <v>1831.5</v>
      </c>
      <c r="Q58" s="657">
        <v>87.4</v>
      </c>
      <c r="R58" s="657">
        <v>242.5</v>
      </c>
      <c r="S58" s="657">
        <v>446.8</v>
      </c>
      <c r="T58" s="657">
        <v>1096.0999999999999</v>
      </c>
      <c r="U58" s="656" t="s">
        <v>172</v>
      </c>
      <c r="V58" s="656" t="s">
        <v>172</v>
      </c>
      <c r="W58" s="656" t="s">
        <v>172</v>
      </c>
      <c r="X58" s="656" t="s">
        <v>172</v>
      </c>
      <c r="Y58" s="656" t="s">
        <v>172</v>
      </c>
      <c r="Z58" s="657">
        <v>60.5</v>
      </c>
      <c r="AA58" s="657">
        <v>1.9</v>
      </c>
      <c r="AB58" s="656" t="s">
        <v>172</v>
      </c>
      <c r="AC58" s="656" t="s">
        <v>172</v>
      </c>
      <c r="AD58" s="656" t="s">
        <v>172</v>
      </c>
      <c r="AE58" s="656" t="s">
        <v>172</v>
      </c>
      <c r="AF58" s="657">
        <v>0.2</v>
      </c>
      <c r="AG58" s="657">
        <v>4.3</v>
      </c>
      <c r="AH58" s="657">
        <v>0.1</v>
      </c>
      <c r="AI58" s="657">
        <v>0</v>
      </c>
      <c r="AJ58" s="657">
        <v>0</v>
      </c>
      <c r="AK58" s="656" t="s">
        <v>172</v>
      </c>
      <c r="AL58" s="656" t="s">
        <v>172</v>
      </c>
      <c r="AM58" s="656" t="s">
        <v>172</v>
      </c>
      <c r="AN58" s="656" t="s">
        <v>172</v>
      </c>
      <c r="AO58" s="656" t="s">
        <v>172</v>
      </c>
      <c r="AP58" s="656" t="s">
        <v>172</v>
      </c>
      <c r="AQ58" s="656" t="s">
        <v>172</v>
      </c>
      <c r="AR58" s="657">
        <v>7.9</v>
      </c>
      <c r="AS58" s="656" t="s">
        <v>172</v>
      </c>
      <c r="AT58" s="656" t="s">
        <v>172</v>
      </c>
      <c r="AU58" s="657">
        <v>3.8</v>
      </c>
      <c r="AV58" s="656" t="s">
        <v>172</v>
      </c>
      <c r="AW58" s="656" t="s">
        <v>172</v>
      </c>
      <c r="AX58" s="656" t="s">
        <v>172</v>
      </c>
      <c r="AY58" s="656" t="s">
        <v>172</v>
      </c>
      <c r="AZ58" s="656" t="s">
        <v>172</v>
      </c>
      <c r="BA58" s="656" t="s">
        <v>172</v>
      </c>
      <c r="BB58" s="656" t="s">
        <v>172</v>
      </c>
      <c r="BC58" s="656" t="s">
        <v>172</v>
      </c>
      <c r="BD58" s="656" t="s">
        <v>172</v>
      </c>
      <c r="BE58" s="656" t="s">
        <v>172</v>
      </c>
      <c r="BF58" s="656" t="s">
        <v>172</v>
      </c>
      <c r="BG58" s="656" t="s">
        <v>172</v>
      </c>
      <c r="BH58" s="656" t="s">
        <v>172</v>
      </c>
      <c r="BI58" s="656" t="s">
        <v>172</v>
      </c>
      <c r="BJ58" s="657">
        <v>4556</v>
      </c>
      <c r="BK58" s="657">
        <v>5.6</v>
      </c>
      <c r="BL58" s="657">
        <v>9963.4</v>
      </c>
      <c r="BM58" s="657">
        <v>2173.1999999999998</v>
      </c>
    </row>
    <row r="59" spans="1:65" ht="20.100000000000001" customHeight="1">
      <c r="A59" s="660" t="s">
        <v>992</v>
      </c>
      <c r="B59" s="660" t="s">
        <v>992</v>
      </c>
      <c r="C59" s="660" t="s">
        <v>992</v>
      </c>
      <c r="D59" s="660" t="s">
        <v>992</v>
      </c>
      <c r="E59" s="658" t="s">
        <v>540</v>
      </c>
      <c r="F59" s="656" t="s">
        <v>172</v>
      </c>
      <c r="G59" s="657">
        <v>247.9</v>
      </c>
      <c r="H59" s="656" t="s">
        <v>172</v>
      </c>
      <c r="I59" s="657">
        <v>136.6</v>
      </c>
      <c r="J59" s="656" t="s">
        <v>172</v>
      </c>
      <c r="K59" s="656" t="s">
        <v>172</v>
      </c>
      <c r="L59" s="656" t="s">
        <v>172</v>
      </c>
      <c r="M59" s="656" t="s">
        <v>172</v>
      </c>
      <c r="N59" s="656" t="s">
        <v>172</v>
      </c>
      <c r="O59" s="656" t="s">
        <v>172</v>
      </c>
      <c r="P59" s="656" t="s">
        <v>172</v>
      </c>
      <c r="Q59" s="656" t="s">
        <v>172</v>
      </c>
      <c r="R59" s="656" t="s">
        <v>172</v>
      </c>
      <c r="S59" s="656" t="s">
        <v>172</v>
      </c>
      <c r="T59" s="657">
        <v>484.3</v>
      </c>
      <c r="U59" s="656" t="s">
        <v>172</v>
      </c>
      <c r="V59" s="656" t="s">
        <v>172</v>
      </c>
      <c r="W59" s="656" t="s">
        <v>172</v>
      </c>
      <c r="X59" s="656" t="s">
        <v>172</v>
      </c>
      <c r="Y59" s="656" t="s">
        <v>172</v>
      </c>
      <c r="Z59" s="657">
        <v>12.4</v>
      </c>
      <c r="AA59" s="657">
        <v>0.1</v>
      </c>
      <c r="AB59" s="656" t="s">
        <v>172</v>
      </c>
      <c r="AC59" s="656" t="s">
        <v>172</v>
      </c>
      <c r="AD59" s="656" t="s">
        <v>172</v>
      </c>
      <c r="AE59" s="656" t="s">
        <v>172</v>
      </c>
      <c r="AF59" s="657">
        <v>0.2</v>
      </c>
      <c r="AG59" s="657">
        <v>3.1</v>
      </c>
      <c r="AH59" s="657">
        <v>0.1</v>
      </c>
      <c r="AI59" s="657">
        <v>0</v>
      </c>
      <c r="AJ59" s="657">
        <v>20.2</v>
      </c>
      <c r="AK59" s="656" t="s">
        <v>172</v>
      </c>
      <c r="AL59" s="656" t="s">
        <v>172</v>
      </c>
      <c r="AM59" s="656" t="s">
        <v>172</v>
      </c>
      <c r="AN59" s="656" t="s">
        <v>172</v>
      </c>
      <c r="AO59" s="656" t="s">
        <v>172</v>
      </c>
      <c r="AP59" s="656" t="s">
        <v>172</v>
      </c>
      <c r="AQ59" s="656" t="s">
        <v>172</v>
      </c>
      <c r="AR59" s="656" t="s">
        <v>172</v>
      </c>
      <c r="AS59" s="656" t="s">
        <v>172</v>
      </c>
      <c r="AT59" s="656" t="s">
        <v>172</v>
      </c>
      <c r="AU59" s="656" t="s">
        <v>172</v>
      </c>
      <c r="AV59" s="656" t="s">
        <v>172</v>
      </c>
      <c r="AW59" s="656" t="s">
        <v>172</v>
      </c>
      <c r="AX59" s="656" t="s">
        <v>172</v>
      </c>
      <c r="AY59" s="656" t="s">
        <v>172</v>
      </c>
      <c r="AZ59" s="656" t="s">
        <v>172</v>
      </c>
      <c r="BA59" s="656" t="s">
        <v>172</v>
      </c>
      <c r="BB59" s="656" t="s">
        <v>172</v>
      </c>
      <c r="BC59" s="656" t="s">
        <v>172</v>
      </c>
      <c r="BD59" s="656" t="s">
        <v>172</v>
      </c>
      <c r="BE59" s="656" t="s">
        <v>172</v>
      </c>
      <c r="BF59" s="656" t="s">
        <v>172</v>
      </c>
      <c r="BG59" s="656" t="s">
        <v>172</v>
      </c>
      <c r="BH59" s="656" t="s">
        <v>172</v>
      </c>
      <c r="BI59" s="656" t="s">
        <v>172</v>
      </c>
      <c r="BJ59" s="657">
        <v>829.2</v>
      </c>
      <c r="BK59" s="657">
        <v>71.3</v>
      </c>
      <c r="BL59" s="657">
        <v>1805.6</v>
      </c>
      <c r="BM59" s="656" t="s">
        <v>172</v>
      </c>
    </row>
    <row r="60" spans="1:65" ht="20.100000000000001" hidden="1" customHeight="1">
      <c r="A60" s="660" t="s">
        <v>992</v>
      </c>
      <c r="B60" s="660" t="s">
        <v>992</v>
      </c>
      <c r="C60" s="660" t="s">
        <v>992</v>
      </c>
      <c r="D60" s="660" t="s">
        <v>992</v>
      </c>
      <c r="E60" s="658" t="s">
        <v>541</v>
      </c>
      <c r="F60" s="656" t="s">
        <v>172</v>
      </c>
      <c r="G60" s="656" t="s">
        <v>172</v>
      </c>
      <c r="H60" s="656" t="s">
        <v>172</v>
      </c>
      <c r="I60" s="656" t="s">
        <v>172</v>
      </c>
      <c r="J60" s="656" t="s">
        <v>172</v>
      </c>
      <c r="K60" s="656" t="s">
        <v>172</v>
      </c>
      <c r="L60" s="656" t="s">
        <v>172</v>
      </c>
      <c r="M60" s="656" t="s">
        <v>172</v>
      </c>
      <c r="N60" s="656" t="s">
        <v>172</v>
      </c>
      <c r="O60" s="656" t="s">
        <v>172</v>
      </c>
      <c r="P60" s="656" t="s">
        <v>172</v>
      </c>
      <c r="Q60" s="656" t="s">
        <v>172</v>
      </c>
      <c r="R60" s="656" t="s">
        <v>172</v>
      </c>
      <c r="S60" s="656" t="s">
        <v>172</v>
      </c>
      <c r="T60" s="657">
        <v>1393</v>
      </c>
      <c r="U60" s="656" t="s">
        <v>172</v>
      </c>
      <c r="V60" s="656" t="s">
        <v>172</v>
      </c>
      <c r="W60" s="656" t="s">
        <v>172</v>
      </c>
      <c r="X60" s="656" t="s">
        <v>172</v>
      </c>
      <c r="Y60" s="656" t="s">
        <v>172</v>
      </c>
      <c r="Z60" s="657">
        <v>23.5</v>
      </c>
      <c r="AA60" s="657">
        <v>0.4</v>
      </c>
      <c r="AB60" s="657">
        <v>0.5</v>
      </c>
      <c r="AC60" s="656" t="s">
        <v>172</v>
      </c>
      <c r="AD60" s="656" t="s">
        <v>172</v>
      </c>
      <c r="AE60" s="656" t="s">
        <v>172</v>
      </c>
      <c r="AF60" s="657">
        <v>8</v>
      </c>
      <c r="AG60" s="657">
        <v>44</v>
      </c>
      <c r="AH60" s="657">
        <v>1.2</v>
      </c>
      <c r="AI60" s="657">
        <v>0.1</v>
      </c>
      <c r="AJ60" s="657">
        <v>2.8</v>
      </c>
      <c r="AK60" s="656" t="s">
        <v>172</v>
      </c>
      <c r="AL60" s="656" t="s">
        <v>172</v>
      </c>
      <c r="AM60" s="656" t="s">
        <v>172</v>
      </c>
      <c r="AN60" s="656" t="s">
        <v>172</v>
      </c>
      <c r="AO60" s="656" t="s">
        <v>172</v>
      </c>
      <c r="AP60" s="656" t="s">
        <v>172</v>
      </c>
      <c r="AQ60" s="656" t="s">
        <v>172</v>
      </c>
      <c r="AR60" s="657">
        <v>5.6</v>
      </c>
      <c r="AS60" s="656" t="s">
        <v>172</v>
      </c>
      <c r="AT60" s="657">
        <v>5.7</v>
      </c>
      <c r="AU60" s="657">
        <v>42.2</v>
      </c>
      <c r="AV60" s="656" t="s">
        <v>172</v>
      </c>
      <c r="AW60" s="656" t="s">
        <v>172</v>
      </c>
      <c r="AX60" s="656" t="s">
        <v>172</v>
      </c>
      <c r="AY60" s="656" t="s">
        <v>172</v>
      </c>
      <c r="AZ60" s="656" t="s">
        <v>172</v>
      </c>
      <c r="BA60" s="656" t="s">
        <v>172</v>
      </c>
      <c r="BB60" s="656" t="s">
        <v>172</v>
      </c>
      <c r="BC60" s="656" t="s">
        <v>172</v>
      </c>
      <c r="BD60" s="656" t="s">
        <v>172</v>
      </c>
      <c r="BE60" s="656" t="s">
        <v>172</v>
      </c>
      <c r="BF60" s="656" t="s">
        <v>172</v>
      </c>
      <c r="BG60" s="656" t="s">
        <v>172</v>
      </c>
      <c r="BH60" s="656" t="s">
        <v>172</v>
      </c>
      <c r="BI60" s="656" t="s">
        <v>172</v>
      </c>
      <c r="BJ60" s="657">
        <v>7728.8</v>
      </c>
      <c r="BK60" s="657">
        <v>295.7</v>
      </c>
      <c r="BL60" s="657">
        <v>9551.2999999999993</v>
      </c>
      <c r="BM60" s="657">
        <v>53.5</v>
      </c>
    </row>
    <row r="61" spans="1:65" ht="20.100000000000001" hidden="1" customHeight="1">
      <c r="A61" s="660" t="s">
        <v>992</v>
      </c>
      <c r="B61" s="660" t="s">
        <v>992</v>
      </c>
      <c r="C61" s="660" t="s">
        <v>992</v>
      </c>
      <c r="D61" s="660" t="s">
        <v>992</v>
      </c>
      <c r="E61" s="658" t="s">
        <v>542</v>
      </c>
      <c r="F61" s="656" t="s">
        <v>172</v>
      </c>
      <c r="G61" s="656" t="s">
        <v>172</v>
      </c>
      <c r="H61" s="656" t="s">
        <v>172</v>
      </c>
      <c r="I61" s="656" t="s">
        <v>172</v>
      </c>
      <c r="J61" s="656" t="s">
        <v>172</v>
      </c>
      <c r="K61" s="656" t="s">
        <v>172</v>
      </c>
      <c r="L61" s="656" t="s">
        <v>172</v>
      </c>
      <c r="M61" s="656" t="s">
        <v>172</v>
      </c>
      <c r="N61" s="656" t="s">
        <v>172</v>
      </c>
      <c r="O61" s="656" t="s">
        <v>172</v>
      </c>
      <c r="P61" s="656" t="s">
        <v>172</v>
      </c>
      <c r="Q61" s="656" t="s">
        <v>172</v>
      </c>
      <c r="R61" s="656" t="s">
        <v>172</v>
      </c>
      <c r="S61" s="657">
        <v>61.9</v>
      </c>
      <c r="T61" s="657">
        <v>670.4</v>
      </c>
      <c r="U61" s="656" t="s">
        <v>172</v>
      </c>
      <c r="V61" s="656" t="s">
        <v>172</v>
      </c>
      <c r="W61" s="656" t="s">
        <v>172</v>
      </c>
      <c r="X61" s="656" t="s">
        <v>172</v>
      </c>
      <c r="Y61" s="656" t="s">
        <v>172</v>
      </c>
      <c r="Z61" s="657">
        <v>28.8</v>
      </c>
      <c r="AA61" s="657">
        <v>1.6</v>
      </c>
      <c r="AB61" s="657">
        <v>21.8</v>
      </c>
      <c r="AC61" s="657">
        <v>0</v>
      </c>
      <c r="AD61" s="656" t="s">
        <v>172</v>
      </c>
      <c r="AE61" s="657">
        <v>0</v>
      </c>
      <c r="AF61" s="657">
        <v>0.5</v>
      </c>
      <c r="AG61" s="657">
        <v>78</v>
      </c>
      <c r="AH61" s="657">
        <v>20.9</v>
      </c>
      <c r="AI61" s="657">
        <v>0</v>
      </c>
      <c r="AJ61" s="657">
        <v>47.4</v>
      </c>
      <c r="AK61" s="656" t="s">
        <v>172</v>
      </c>
      <c r="AL61" s="656" t="s">
        <v>172</v>
      </c>
      <c r="AM61" s="656" t="s">
        <v>172</v>
      </c>
      <c r="AN61" s="656" t="s">
        <v>172</v>
      </c>
      <c r="AO61" s="656" t="s">
        <v>172</v>
      </c>
      <c r="AP61" s="656" t="s">
        <v>172</v>
      </c>
      <c r="AQ61" s="656" t="s">
        <v>172</v>
      </c>
      <c r="AR61" s="657">
        <v>4.7</v>
      </c>
      <c r="AS61" s="656" t="s">
        <v>172</v>
      </c>
      <c r="AT61" s="657">
        <v>14</v>
      </c>
      <c r="AU61" s="657">
        <v>0.2</v>
      </c>
      <c r="AV61" s="656" t="s">
        <v>172</v>
      </c>
      <c r="AW61" s="656" t="s">
        <v>172</v>
      </c>
      <c r="AX61" s="656" t="s">
        <v>172</v>
      </c>
      <c r="AY61" s="656" t="s">
        <v>172</v>
      </c>
      <c r="AZ61" s="656" t="s">
        <v>172</v>
      </c>
      <c r="BA61" s="656" t="s">
        <v>172</v>
      </c>
      <c r="BB61" s="656" t="s">
        <v>172</v>
      </c>
      <c r="BC61" s="656" t="s">
        <v>172</v>
      </c>
      <c r="BD61" s="656" t="s">
        <v>172</v>
      </c>
      <c r="BE61" s="656" t="s">
        <v>172</v>
      </c>
      <c r="BF61" s="656" t="s">
        <v>172</v>
      </c>
      <c r="BG61" s="656" t="s">
        <v>172</v>
      </c>
      <c r="BH61" s="656" t="s">
        <v>172</v>
      </c>
      <c r="BI61" s="656" t="s">
        <v>172</v>
      </c>
      <c r="BJ61" s="657">
        <v>1902</v>
      </c>
      <c r="BK61" s="657">
        <v>48.3</v>
      </c>
      <c r="BL61" s="657">
        <v>2900.5</v>
      </c>
      <c r="BM61" s="657">
        <v>18.8</v>
      </c>
    </row>
    <row r="62" spans="1:65" ht="20.100000000000001" customHeight="1">
      <c r="A62" s="660" t="s">
        <v>992</v>
      </c>
      <c r="B62" s="660" t="s">
        <v>992</v>
      </c>
      <c r="C62" s="660" t="s">
        <v>992</v>
      </c>
      <c r="D62" s="660" t="s">
        <v>992</v>
      </c>
      <c r="E62" s="658" t="s">
        <v>544</v>
      </c>
      <c r="F62" s="656" t="s">
        <v>172</v>
      </c>
      <c r="G62" s="657">
        <v>2152.5</v>
      </c>
      <c r="H62" s="656" t="s">
        <v>172</v>
      </c>
      <c r="I62" s="656" t="s">
        <v>172</v>
      </c>
      <c r="J62" s="656" t="s">
        <v>172</v>
      </c>
      <c r="K62" s="656" t="s">
        <v>172</v>
      </c>
      <c r="L62" s="656" t="s">
        <v>172</v>
      </c>
      <c r="M62" s="657">
        <v>0.4</v>
      </c>
      <c r="N62" s="656" t="s">
        <v>172</v>
      </c>
      <c r="O62" s="656" t="s">
        <v>172</v>
      </c>
      <c r="P62" s="656" t="s">
        <v>172</v>
      </c>
      <c r="Q62" s="656" t="s">
        <v>172</v>
      </c>
      <c r="R62" s="656" t="s">
        <v>172</v>
      </c>
      <c r="S62" s="657">
        <v>242.1</v>
      </c>
      <c r="T62" s="657">
        <v>151.80000000000001</v>
      </c>
      <c r="U62" s="656" t="s">
        <v>172</v>
      </c>
      <c r="V62" s="656" t="s">
        <v>172</v>
      </c>
      <c r="W62" s="656" t="s">
        <v>172</v>
      </c>
      <c r="X62" s="656" t="s">
        <v>172</v>
      </c>
      <c r="Y62" s="656" t="s">
        <v>172</v>
      </c>
      <c r="Z62" s="657">
        <v>624.29999999999995</v>
      </c>
      <c r="AA62" s="657">
        <v>143.5</v>
      </c>
      <c r="AB62" s="657">
        <v>5</v>
      </c>
      <c r="AC62" s="656" t="s">
        <v>172</v>
      </c>
      <c r="AD62" s="656" t="s">
        <v>172</v>
      </c>
      <c r="AE62" s="657">
        <v>0.3</v>
      </c>
      <c r="AF62" s="657">
        <v>59.9</v>
      </c>
      <c r="AG62" s="657">
        <v>153.6</v>
      </c>
      <c r="AH62" s="657">
        <v>1.9</v>
      </c>
      <c r="AI62" s="657">
        <v>0.5</v>
      </c>
      <c r="AJ62" s="657">
        <v>29.1</v>
      </c>
      <c r="AK62" s="656" t="s">
        <v>172</v>
      </c>
      <c r="AL62" s="656" t="s">
        <v>172</v>
      </c>
      <c r="AM62" s="656" t="s">
        <v>172</v>
      </c>
      <c r="AN62" s="656" t="s">
        <v>172</v>
      </c>
      <c r="AO62" s="656" t="s">
        <v>172</v>
      </c>
      <c r="AP62" s="656" t="s">
        <v>172</v>
      </c>
      <c r="AQ62" s="656" t="s">
        <v>172</v>
      </c>
      <c r="AR62" s="657">
        <v>152.4</v>
      </c>
      <c r="AS62" s="657">
        <v>56.8</v>
      </c>
      <c r="AT62" s="657">
        <v>22.5</v>
      </c>
      <c r="AU62" s="657">
        <v>118.7</v>
      </c>
      <c r="AV62" s="657">
        <v>2</v>
      </c>
      <c r="AW62" s="656" t="s">
        <v>172</v>
      </c>
      <c r="AX62" s="656" t="s">
        <v>172</v>
      </c>
      <c r="AY62" s="656" t="s">
        <v>172</v>
      </c>
      <c r="AZ62" s="656" t="s">
        <v>172</v>
      </c>
      <c r="BA62" s="656" t="s">
        <v>172</v>
      </c>
      <c r="BB62" s="656" t="s">
        <v>172</v>
      </c>
      <c r="BC62" s="656" t="s">
        <v>172</v>
      </c>
      <c r="BD62" s="657">
        <v>5</v>
      </c>
      <c r="BE62" s="656" t="s">
        <v>172</v>
      </c>
      <c r="BF62" s="657">
        <v>1.3</v>
      </c>
      <c r="BG62" s="656" t="s">
        <v>172</v>
      </c>
      <c r="BH62" s="656" t="s">
        <v>172</v>
      </c>
      <c r="BI62" s="656" t="s">
        <v>172</v>
      </c>
      <c r="BJ62" s="657">
        <v>313.3</v>
      </c>
      <c r="BK62" s="657">
        <v>0</v>
      </c>
      <c r="BL62" s="657">
        <v>4236.8</v>
      </c>
      <c r="BM62" s="657">
        <v>358.6</v>
      </c>
    </row>
    <row r="63" spans="1:65" ht="20.100000000000001" hidden="1" customHeight="1">
      <c r="A63" s="660" t="s">
        <v>992</v>
      </c>
      <c r="B63" s="660" t="s">
        <v>992</v>
      </c>
      <c r="C63" s="660" t="s">
        <v>992</v>
      </c>
      <c r="D63" s="658" t="s">
        <v>546</v>
      </c>
      <c r="E63" s="658" t="s">
        <v>1300</v>
      </c>
      <c r="F63" s="656" t="s">
        <v>172</v>
      </c>
      <c r="G63" s="656" t="s">
        <v>172</v>
      </c>
      <c r="H63" s="656" t="s">
        <v>172</v>
      </c>
      <c r="I63" s="656" t="s">
        <v>172</v>
      </c>
      <c r="J63" s="656" t="s">
        <v>172</v>
      </c>
      <c r="K63" s="657">
        <v>0</v>
      </c>
      <c r="L63" s="656" t="s">
        <v>172</v>
      </c>
      <c r="M63" s="656" t="s">
        <v>172</v>
      </c>
      <c r="N63" s="656" t="s">
        <v>172</v>
      </c>
      <c r="O63" s="656" t="s">
        <v>172</v>
      </c>
      <c r="P63" s="656" t="s">
        <v>172</v>
      </c>
      <c r="Q63" s="656" t="s">
        <v>172</v>
      </c>
      <c r="R63" s="656" t="s">
        <v>172</v>
      </c>
      <c r="S63" s="656" t="s">
        <v>172</v>
      </c>
      <c r="T63" s="656" t="s">
        <v>172</v>
      </c>
      <c r="U63" s="656" t="s">
        <v>172</v>
      </c>
      <c r="V63" s="656" t="s">
        <v>172</v>
      </c>
      <c r="W63" s="656" t="s">
        <v>172</v>
      </c>
      <c r="X63" s="656" t="s">
        <v>172</v>
      </c>
      <c r="Y63" s="656" t="s">
        <v>172</v>
      </c>
      <c r="Z63" s="657">
        <v>8.1999999999999993</v>
      </c>
      <c r="AA63" s="656" t="s">
        <v>172</v>
      </c>
      <c r="AB63" s="657">
        <v>8.8000000000000007</v>
      </c>
      <c r="AC63" s="656" t="s">
        <v>172</v>
      </c>
      <c r="AD63" s="656" t="s">
        <v>172</v>
      </c>
      <c r="AE63" s="656" t="s">
        <v>172</v>
      </c>
      <c r="AF63" s="657">
        <v>21.2</v>
      </c>
      <c r="AG63" s="657">
        <v>631</v>
      </c>
      <c r="AH63" s="657">
        <v>21.2</v>
      </c>
      <c r="AI63" s="657">
        <v>1.8</v>
      </c>
      <c r="AJ63" s="657">
        <v>5.3</v>
      </c>
      <c r="AK63" s="656" t="s">
        <v>172</v>
      </c>
      <c r="AL63" s="656" t="s">
        <v>172</v>
      </c>
      <c r="AM63" s="656" t="s">
        <v>172</v>
      </c>
      <c r="AN63" s="656" t="s">
        <v>172</v>
      </c>
      <c r="AO63" s="656" t="s">
        <v>172</v>
      </c>
      <c r="AP63" s="656" t="s">
        <v>172</v>
      </c>
      <c r="AQ63" s="656" t="s">
        <v>172</v>
      </c>
      <c r="AR63" s="657">
        <v>0</v>
      </c>
      <c r="AS63" s="657">
        <v>10.5</v>
      </c>
      <c r="AT63" s="656" t="s">
        <v>172</v>
      </c>
      <c r="AU63" s="657">
        <v>0.2</v>
      </c>
      <c r="AV63" s="657">
        <v>0</v>
      </c>
      <c r="AW63" s="656" t="s">
        <v>172</v>
      </c>
      <c r="AX63" s="656" t="s">
        <v>172</v>
      </c>
      <c r="AY63" s="656" t="s">
        <v>172</v>
      </c>
      <c r="AZ63" s="656" t="s">
        <v>172</v>
      </c>
      <c r="BA63" s="656" t="s">
        <v>172</v>
      </c>
      <c r="BB63" s="656" t="s">
        <v>172</v>
      </c>
      <c r="BC63" s="656" t="s">
        <v>172</v>
      </c>
      <c r="BD63" s="656" t="s">
        <v>172</v>
      </c>
      <c r="BE63" s="656" t="s">
        <v>172</v>
      </c>
      <c r="BF63" s="656" t="s">
        <v>172</v>
      </c>
      <c r="BG63" s="656" t="s">
        <v>172</v>
      </c>
      <c r="BH63" s="656" t="s">
        <v>172</v>
      </c>
      <c r="BI63" s="656" t="s">
        <v>172</v>
      </c>
      <c r="BJ63" s="656" t="s">
        <v>172</v>
      </c>
      <c r="BK63" s="656" t="s">
        <v>172</v>
      </c>
      <c r="BL63" s="657">
        <v>708.2</v>
      </c>
      <c r="BM63" s="657">
        <v>10.8</v>
      </c>
    </row>
    <row r="64" spans="1:65" ht="20.100000000000001" hidden="1" customHeight="1">
      <c r="A64" s="660" t="s">
        <v>992</v>
      </c>
      <c r="B64" s="660" t="s">
        <v>992</v>
      </c>
      <c r="C64" s="658" t="s">
        <v>547</v>
      </c>
      <c r="D64" s="658" t="s">
        <v>1300</v>
      </c>
      <c r="E64" s="658" t="s">
        <v>1300</v>
      </c>
      <c r="F64" s="656" t="s">
        <v>172</v>
      </c>
      <c r="G64" s="656" t="s">
        <v>172</v>
      </c>
      <c r="H64" s="656" t="s">
        <v>172</v>
      </c>
      <c r="I64" s="656" t="s">
        <v>172</v>
      </c>
      <c r="J64" s="656" t="s">
        <v>172</v>
      </c>
      <c r="K64" s="656" t="s">
        <v>172</v>
      </c>
      <c r="L64" s="656" t="s">
        <v>172</v>
      </c>
      <c r="M64" s="656" t="s">
        <v>172</v>
      </c>
      <c r="N64" s="656" t="s">
        <v>172</v>
      </c>
      <c r="O64" s="656" t="s">
        <v>172</v>
      </c>
      <c r="P64" s="656" t="s">
        <v>172</v>
      </c>
      <c r="Q64" s="656" t="s">
        <v>172</v>
      </c>
      <c r="R64" s="656" t="s">
        <v>172</v>
      </c>
      <c r="S64" s="656" t="s">
        <v>172</v>
      </c>
      <c r="T64" s="657">
        <v>1059.5999999999999</v>
      </c>
      <c r="U64" s="656" t="s">
        <v>172</v>
      </c>
      <c r="V64" s="656" t="s">
        <v>172</v>
      </c>
      <c r="W64" s="656" t="s">
        <v>172</v>
      </c>
      <c r="X64" s="656" t="s">
        <v>172</v>
      </c>
      <c r="Y64" s="656" t="s">
        <v>172</v>
      </c>
      <c r="Z64" s="657">
        <v>1.7</v>
      </c>
      <c r="AA64" s="657">
        <v>3031.2</v>
      </c>
      <c r="AB64" s="657">
        <v>10354.1</v>
      </c>
      <c r="AC64" s="657">
        <v>0.6</v>
      </c>
      <c r="AD64" s="656" t="s">
        <v>172</v>
      </c>
      <c r="AE64" s="657">
        <v>1673.4</v>
      </c>
      <c r="AF64" s="657">
        <v>5.4</v>
      </c>
      <c r="AG64" s="657">
        <v>19246.3</v>
      </c>
      <c r="AH64" s="657">
        <v>78.3</v>
      </c>
      <c r="AI64" s="657">
        <v>2.2999999999999998</v>
      </c>
      <c r="AJ64" s="657">
        <v>160.5</v>
      </c>
      <c r="AK64" s="656" t="s">
        <v>172</v>
      </c>
      <c r="AL64" s="656" t="s">
        <v>172</v>
      </c>
      <c r="AM64" s="656" t="s">
        <v>172</v>
      </c>
      <c r="AN64" s="656" t="s">
        <v>172</v>
      </c>
      <c r="AO64" s="656" t="s">
        <v>172</v>
      </c>
      <c r="AP64" s="656" t="s">
        <v>172</v>
      </c>
      <c r="AQ64" s="656" t="s">
        <v>172</v>
      </c>
      <c r="AR64" s="656" t="s">
        <v>172</v>
      </c>
      <c r="AS64" s="656" t="s">
        <v>172</v>
      </c>
      <c r="AT64" s="656" t="s">
        <v>172</v>
      </c>
      <c r="AU64" s="656" t="s">
        <v>172</v>
      </c>
      <c r="AV64" s="656" t="s">
        <v>172</v>
      </c>
      <c r="AW64" s="656" t="s">
        <v>172</v>
      </c>
      <c r="AX64" s="656" t="s">
        <v>172</v>
      </c>
      <c r="AY64" s="657">
        <v>703.9</v>
      </c>
      <c r="AZ64" s="656" t="s">
        <v>172</v>
      </c>
      <c r="BA64" s="656" t="s">
        <v>172</v>
      </c>
      <c r="BB64" s="656" t="s">
        <v>172</v>
      </c>
      <c r="BC64" s="656" t="s">
        <v>172</v>
      </c>
      <c r="BD64" s="656" t="s">
        <v>172</v>
      </c>
      <c r="BE64" s="656" t="s">
        <v>172</v>
      </c>
      <c r="BF64" s="656" t="s">
        <v>172</v>
      </c>
      <c r="BG64" s="656" t="s">
        <v>172</v>
      </c>
      <c r="BH64" s="656" t="s">
        <v>172</v>
      </c>
      <c r="BI64" s="656" t="s">
        <v>172</v>
      </c>
      <c r="BJ64" s="657">
        <v>318.3</v>
      </c>
      <c r="BK64" s="656" t="s">
        <v>172</v>
      </c>
      <c r="BL64" s="657">
        <v>36635.599999999999</v>
      </c>
      <c r="BM64" s="657">
        <v>703.9</v>
      </c>
    </row>
    <row r="65" spans="1:65" ht="20.100000000000001" hidden="1" customHeight="1">
      <c r="A65" s="660" t="s">
        <v>992</v>
      </c>
      <c r="B65" s="660" t="s">
        <v>992</v>
      </c>
      <c r="C65" s="660" t="s">
        <v>992</v>
      </c>
      <c r="D65" s="658" t="s">
        <v>549</v>
      </c>
      <c r="E65" s="658" t="s">
        <v>1300</v>
      </c>
      <c r="F65" s="656" t="s">
        <v>172</v>
      </c>
      <c r="G65" s="656" t="s">
        <v>172</v>
      </c>
      <c r="H65" s="656" t="s">
        <v>172</v>
      </c>
      <c r="I65" s="656" t="s">
        <v>172</v>
      </c>
      <c r="J65" s="656" t="s">
        <v>172</v>
      </c>
      <c r="K65" s="656" t="s">
        <v>172</v>
      </c>
      <c r="L65" s="656" t="s">
        <v>172</v>
      </c>
      <c r="M65" s="656" t="s">
        <v>172</v>
      </c>
      <c r="N65" s="656" t="s">
        <v>172</v>
      </c>
      <c r="O65" s="656" t="s">
        <v>172</v>
      </c>
      <c r="P65" s="656" t="s">
        <v>172</v>
      </c>
      <c r="Q65" s="656" t="s">
        <v>172</v>
      </c>
      <c r="R65" s="656" t="s">
        <v>172</v>
      </c>
      <c r="S65" s="656" t="s">
        <v>172</v>
      </c>
      <c r="T65" s="656" t="s">
        <v>172</v>
      </c>
      <c r="U65" s="656" t="s">
        <v>172</v>
      </c>
      <c r="V65" s="656" t="s">
        <v>172</v>
      </c>
      <c r="W65" s="656" t="s">
        <v>172</v>
      </c>
      <c r="X65" s="656" t="s">
        <v>172</v>
      </c>
      <c r="Y65" s="656" t="s">
        <v>172</v>
      </c>
      <c r="Z65" s="657">
        <v>0</v>
      </c>
      <c r="AA65" s="656" t="s">
        <v>172</v>
      </c>
      <c r="AB65" s="656" t="s">
        <v>172</v>
      </c>
      <c r="AC65" s="656" t="s">
        <v>172</v>
      </c>
      <c r="AD65" s="656" t="s">
        <v>172</v>
      </c>
      <c r="AE65" s="656" t="s">
        <v>172</v>
      </c>
      <c r="AF65" s="657">
        <v>0</v>
      </c>
      <c r="AG65" s="657">
        <v>74.8</v>
      </c>
      <c r="AH65" s="656" t="s">
        <v>172</v>
      </c>
      <c r="AI65" s="656" t="s">
        <v>172</v>
      </c>
      <c r="AJ65" s="656" t="s">
        <v>172</v>
      </c>
      <c r="AK65" s="656" t="s">
        <v>172</v>
      </c>
      <c r="AL65" s="656" t="s">
        <v>172</v>
      </c>
      <c r="AM65" s="656" t="s">
        <v>172</v>
      </c>
      <c r="AN65" s="656" t="s">
        <v>172</v>
      </c>
      <c r="AO65" s="656" t="s">
        <v>172</v>
      </c>
      <c r="AP65" s="656" t="s">
        <v>172</v>
      </c>
      <c r="AQ65" s="656" t="s">
        <v>172</v>
      </c>
      <c r="AR65" s="656" t="s">
        <v>172</v>
      </c>
      <c r="AS65" s="656" t="s">
        <v>172</v>
      </c>
      <c r="AT65" s="656" t="s">
        <v>172</v>
      </c>
      <c r="AU65" s="656" t="s">
        <v>172</v>
      </c>
      <c r="AV65" s="656" t="s">
        <v>172</v>
      </c>
      <c r="AW65" s="656" t="s">
        <v>172</v>
      </c>
      <c r="AX65" s="656" t="s">
        <v>172</v>
      </c>
      <c r="AY65" s="656" t="s">
        <v>172</v>
      </c>
      <c r="AZ65" s="656" t="s">
        <v>172</v>
      </c>
      <c r="BA65" s="656" t="s">
        <v>172</v>
      </c>
      <c r="BB65" s="656" t="s">
        <v>172</v>
      </c>
      <c r="BC65" s="656" t="s">
        <v>172</v>
      </c>
      <c r="BD65" s="656" t="s">
        <v>172</v>
      </c>
      <c r="BE65" s="656" t="s">
        <v>172</v>
      </c>
      <c r="BF65" s="656" t="s">
        <v>172</v>
      </c>
      <c r="BG65" s="656" t="s">
        <v>172</v>
      </c>
      <c r="BH65" s="656" t="s">
        <v>172</v>
      </c>
      <c r="BI65" s="656" t="s">
        <v>172</v>
      </c>
      <c r="BJ65" s="657">
        <v>257.7</v>
      </c>
      <c r="BK65" s="656" t="s">
        <v>172</v>
      </c>
      <c r="BL65" s="657">
        <v>332.5</v>
      </c>
      <c r="BM65" s="656" t="s">
        <v>172</v>
      </c>
    </row>
    <row r="66" spans="1:65" ht="20.100000000000001" hidden="1" customHeight="1">
      <c r="A66" s="660" t="s">
        <v>992</v>
      </c>
      <c r="B66" s="660" t="s">
        <v>992</v>
      </c>
      <c r="C66" s="660" t="s">
        <v>992</v>
      </c>
      <c r="D66" s="658" t="s">
        <v>551</v>
      </c>
      <c r="E66" s="658" t="s">
        <v>1300</v>
      </c>
      <c r="F66" s="656" t="s">
        <v>172</v>
      </c>
      <c r="G66" s="656" t="s">
        <v>172</v>
      </c>
      <c r="H66" s="656" t="s">
        <v>172</v>
      </c>
      <c r="I66" s="656" t="s">
        <v>172</v>
      </c>
      <c r="J66" s="656" t="s">
        <v>172</v>
      </c>
      <c r="K66" s="656" t="s">
        <v>172</v>
      </c>
      <c r="L66" s="656" t="s">
        <v>172</v>
      </c>
      <c r="M66" s="656" t="s">
        <v>172</v>
      </c>
      <c r="N66" s="656" t="s">
        <v>172</v>
      </c>
      <c r="O66" s="656" t="s">
        <v>172</v>
      </c>
      <c r="P66" s="656" t="s">
        <v>172</v>
      </c>
      <c r="Q66" s="656" t="s">
        <v>172</v>
      </c>
      <c r="R66" s="656" t="s">
        <v>172</v>
      </c>
      <c r="S66" s="656" t="s">
        <v>172</v>
      </c>
      <c r="T66" s="657">
        <v>1059.5999999999999</v>
      </c>
      <c r="U66" s="656" t="s">
        <v>172</v>
      </c>
      <c r="V66" s="656" t="s">
        <v>172</v>
      </c>
      <c r="W66" s="656" t="s">
        <v>172</v>
      </c>
      <c r="X66" s="656" t="s">
        <v>172</v>
      </c>
      <c r="Y66" s="656" t="s">
        <v>172</v>
      </c>
      <c r="Z66" s="657">
        <v>0.4</v>
      </c>
      <c r="AA66" s="657">
        <v>3031.2</v>
      </c>
      <c r="AB66" s="657">
        <v>10354.1</v>
      </c>
      <c r="AC66" s="656" t="s">
        <v>172</v>
      </c>
      <c r="AD66" s="656" t="s">
        <v>172</v>
      </c>
      <c r="AE66" s="656" t="s">
        <v>172</v>
      </c>
      <c r="AF66" s="657">
        <v>0.8</v>
      </c>
      <c r="AG66" s="657">
        <v>18987.5</v>
      </c>
      <c r="AH66" s="657">
        <v>0.9</v>
      </c>
      <c r="AI66" s="657">
        <v>0</v>
      </c>
      <c r="AJ66" s="656" t="s">
        <v>172</v>
      </c>
      <c r="AK66" s="656" t="s">
        <v>172</v>
      </c>
      <c r="AL66" s="656" t="s">
        <v>172</v>
      </c>
      <c r="AM66" s="656" t="s">
        <v>172</v>
      </c>
      <c r="AN66" s="656" t="s">
        <v>172</v>
      </c>
      <c r="AO66" s="656" t="s">
        <v>172</v>
      </c>
      <c r="AP66" s="656" t="s">
        <v>172</v>
      </c>
      <c r="AQ66" s="656" t="s">
        <v>172</v>
      </c>
      <c r="AR66" s="656" t="s">
        <v>172</v>
      </c>
      <c r="AS66" s="656" t="s">
        <v>172</v>
      </c>
      <c r="AT66" s="656" t="s">
        <v>172</v>
      </c>
      <c r="AU66" s="656" t="s">
        <v>172</v>
      </c>
      <c r="AV66" s="656" t="s">
        <v>172</v>
      </c>
      <c r="AW66" s="656" t="s">
        <v>172</v>
      </c>
      <c r="AX66" s="656" t="s">
        <v>172</v>
      </c>
      <c r="AY66" s="657">
        <v>703.9</v>
      </c>
      <c r="AZ66" s="656" t="s">
        <v>172</v>
      </c>
      <c r="BA66" s="656" t="s">
        <v>172</v>
      </c>
      <c r="BB66" s="656" t="s">
        <v>172</v>
      </c>
      <c r="BC66" s="656" t="s">
        <v>172</v>
      </c>
      <c r="BD66" s="656" t="s">
        <v>172</v>
      </c>
      <c r="BE66" s="656" t="s">
        <v>172</v>
      </c>
      <c r="BF66" s="656" t="s">
        <v>172</v>
      </c>
      <c r="BG66" s="656" t="s">
        <v>172</v>
      </c>
      <c r="BH66" s="656" t="s">
        <v>172</v>
      </c>
      <c r="BI66" s="656" t="s">
        <v>172</v>
      </c>
      <c r="BJ66" s="657">
        <v>60.6</v>
      </c>
      <c r="BK66" s="656" t="s">
        <v>172</v>
      </c>
      <c r="BL66" s="657">
        <v>34199.1</v>
      </c>
      <c r="BM66" s="657">
        <v>703.9</v>
      </c>
    </row>
    <row r="67" spans="1:65" ht="20.100000000000001" hidden="1" customHeight="1">
      <c r="A67" s="660" t="s">
        <v>992</v>
      </c>
      <c r="B67" s="660" t="s">
        <v>992</v>
      </c>
      <c r="C67" s="660" t="s">
        <v>992</v>
      </c>
      <c r="D67" s="658" t="s">
        <v>553</v>
      </c>
      <c r="E67" s="658" t="s">
        <v>1300</v>
      </c>
      <c r="F67" s="656" t="s">
        <v>172</v>
      </c>
      <c r="G67" s="656" t="s">
        <v>172</v>
      </c>
      <c r="H67" s="656" t="s">
        <v>172</v>
      </c>
      <c r="I67" s="656" t="s">
        <v>172</v>
      </c>
      <c r="J67" s="656" t="s">
        <v>172</v>
      </c>
      <c r="K67" s="656" t="s">
        <v>172</v>
      </c>
      <c r="L67" s="656" t="s">
        <v>172</v>
      </c>
      <c r="M67" s="656" t="s">
        <v>172</v>
      </c>
      <c r="N67" s="656" t="s">
        <v>172</v>
      </c>
      <c r="O67" s="656" t="s">
        <v>172</v>
      </c>
      <c r="P67" s="656" t="s">
        <v>172</v>
      </c>
      <c r="Q67" s="656" t="s">
        <v>172</v>
      </c>
      <c r="R67" s="656" t="s">
        <v>172</v>
      </c>
      <c r="S67" s="656" t="s">
        <v>172</v>
      </c>
      <c r="T67" s="656" t="s">
        <v>172</v>
      </c>
      <c r="U67" s="656" t="s">
        <v>172</v>
      </c>
      <c r="V67" s="656" t="s">
        <v>172</v>
      </c>
      <c r="W67" s="656" t="s">
        <v>172</v>
      </c>
      <c r="X67" s="656" t="s">
        <v>172</v>
      </c>
      <c r="Y67" s="656" t="s">
        <v>172</v>
      </c>
      <c r="Z67" s="657">
        <v>1</v>
      </c>
      <c r="AA67" s="656" t="s">
        <v>172</v>
      </c>
      <c r="AB67" s="656" t="s">
        <v>172</v>
      </c>
      <c r="AC67" s="656" t="s">
        <v>172</v>
      </c>
      <c r="AD67" s="656" t="s">
        <v>172</v>
      </c>
      <c r="AE67" s="656" t="s">
        <v>172</v>
      </c>
      <c r="AF67" s="657">
        <v>4.3</v>
      </c>
      <c r="AG67" s="657">
        <v>182.6</v>
      </c>
      <c r="AH67" s="657">
        <v>77.400000000000006</v>
      </c>
      <c r="AI67" s="657">
        <v>2.2999999999999998</v>
      </c>
      <c r="AJ67" s="657">
        <v>160.5</v>
      </c>
      <c r="AK67" s="656" t="s">
        <v>172</v>
      </c>
      <c r="AL67" s="656" t="s">
        <v>172</v>
      </c>
      <c r="AM67" s="656" t="s">
        <v>172</v>
      </c>
      <c r="AN67" s="656" t="s">
        <v>172</v>
      </c>
      <c r="AO67" s="656" t="s">
        <v>172</v>
      </c>
      <c r="AP67" s="656" t="s">
        <v>172</v>
      </c>
      <c r="AQ67" s="656" t="s">
        <v>172</v>
      </c>
      <c r="AR67" s="656" t="s">
        <v>172</v>
      </c>
      <c r="AS67" s="656" t="s">
        <v>172</v>
      </c>
      <c r="AT67" s="656" t="s">
        <v>172</v>
      </c>
      <c r="AU67" s="656" t="s">
        <v>172</v>
      </c>
      <c r="AV67" s="656" t="s">
        <v>172</v>
      </c>
      <c r="AW67" s="656" t="s">
        <v>172</v>
      </c>
      <c r="AX67" s="656" t="s">
        <v>172</v>
      </c>
      <c r="AY67" s="656" t="s">
        <v>172</v>
      </c>
      <c r="AZ67" s="656" t="s">
        <v>172</v>
      </c>
      <c r="BA67" s="656" t="s">
        <v>172</v>
      </c>
      <c r="BB67" s="656" t="s">
        <v>172</v>
      </c>
      <c r="BC67" s="656" t="s">
        <v>172</v>
      </c>
      <c r="BD67" s="656" t="s">
        <v>172</v>
      </c>
      <c r="BE67" s="656" t="s">
        <v>172</v>
      </c>
      <c r="BF67" s="656" t="s">
        <v>172</v>
      </c>
      <c r="BG67" s="656" t="s">
        <v>172</v>
      </c>
      <c r="BH67" s="656" t="s">
        <v>172</v>
      </c>
      <c r="BI67" s="656" t="s">
        <v>172</v>
      </c>
      <c r="BJ67" s="656" t="s">
        <v>172</v>
      </c>
      <c r="BK67" s="656" t="s">
        <v>172</v>
      </c>
      <c r="BL67" s="657">
        <v>428</v>
      </c>
      <c r="BM67" s="656" t="s">
        <v>172</v>
      </c>
    </row>
    <row r="68" spans="1:65" ht="20.100000000000001" hidden="1" customHeight="1">
      <c r="A68" s="660" t="s">
        <v>992</v>
      </c>
      <c r="B68" s="660" t="s">
        <v>992</v>
      </c>
      <c r="C68" s="660" t="s">
        <v>992</v>
      </c>
      <c r="D68" s="658" t="s">
        <v>555</v>
      </c>
      <c r="E68" s="658" t="s">
        <v>1300</v>
      </c>
      <c r="F68" s="656" t="s">
        <v>172</v>
      </c>
      <c r="G68" s="656" t="s">
        <v>172</v>
      </c>
      <c r="H68" s="656" t="s">
        <v>172</v>
      </c>
      <c r="I68" s="656" t="s">
        <v>172</v>
      </c>
      <c r="J68" s="656" t="s">
        <v>172</v>
      </c>
      <c r="K68" s="656" t="s">
        <v>172</v>
      </c>
      <c r="L68" s="656" t="s">
        <v>172</v>
      </c>
      <c r="M68" s="656" t="s">
        <v>172</v>
      </c>
      <c r="N68" s="656" t="s">
        <v>172</v>
      </c>
      <c r="O68" s="656" t="s">
        <v>172</v>
      </c>
      <c r="P68" s="656" t="s">
        <v>172</v>
      </c>
      <c r="Q68" s="656" t="s">
        <v>172</v>
      </c>
      <c r="R68" s="656" t="s">
        <v>172</v>
      </c>
      <c r="S68" s="656" t="s">
        <v>172</v>
      </c>
      <c r="T68" s="656" t="s">
        <v>172</v>
      </c>
      <c r="U68" s="656" t="s">
        <v>172</v>
      </c>
      <c r="V68" s="656" t="s">
        <v>172</v>
      </c>
      <c r="W68" s="656" t="s">
        <v>172</v>
      </c>
      <c r="X68" s="656" t="s">
        <v>172</v>
      </c>
      <c r="Y68" s="656" t="s">
        <v>172</v>
      </c>
      <c r="Z68" s="657">
        <v>0.3</v>
      </c>
      <c r="AA68" s="656" t="s">
        <v>172</v>
      </c>
      <c r="AB68" s="657">
        <v>0</v>
      </c>
      <c r="AC68" s="657">
        <v>0.6</v>
      </c>
      <c r="AD68" s="656" t="s">
        <v>172</v>
      </c>
      <c r="AE68" s="657">
        <v>1673.4</v>
      </c>
      <c r="AF68" s="657">
        <v>0.3</v>
      </c>
      <c r="AG68" s="657">
        <v>1.4</v>
      </c>
      <c r="AH68" s="656" t="s">
        <v>172</v>
      </c>
      <c r="AI68" s="656" t="s">
        <v>172</v>
      </c>
      <c r="AJ68" s="656" t="s">
        <v>172</v>
      </c>
      <c r="AK68" s="656" t="s">
        <v>172</v>
      </c>
      <c r="AL68" s="656" t="s">
        <v>172</v>
      </c>
      <c r="AM68" s="656" t="s">
        <v>172</v>
      </c>
      <c r="AN68" s="656" t="s">
        <v>172</v>
      </c>
      <c r="AO68" s="656" t="s">
        <v>172</v>
      </c>
      <c r="AP68" s="656" t="s">
        <v>172</v>
      </c>
      <c r="AQ68" s="656" t="s">
        <v>172</v>
      </c>
      <c r="AR68" s="656" t="s">
        <v>172</v>
      </c>
      <c r="AS68" s="656" t="s">
        <v>172</v>
      </c>
      <c r="AT68" s="656" t="s">
        <v>172</v>
      </c>
      <c r="AU68" s="656" t="s">
        <v>172</v>
      </c>
      <c r="AV68" s="656" t="s">
        <v>172</v>
      </c>
      <c r="AW68" s="656" t="s">
        <v>172</v>
      </c>
      <c r="AX68" s="656" t="s">
        <v>172</v>
      </c>
      <c r="AY68" s="656" t="s">
        <v>172</v>
      </c>
      <c r="AZ68" s="656" t="s">
        <v>172</v>
      </c>
      <c r="BA68" s="656" t="s">
        <v>172</v>
      </c>
      <c r="BB68" s="656" t="s">
        <v>172</v>
      </c>
      <c r="BC68" s="656" t="s">
        <v>172</v>
      </c>
      <c r="BD68" s="656" t="s">
        <v>172</v>
      </c>
      <c r="BE68" s="656" t="s">
        <v>172</v>
      </c>
      <c r="BF68" s="656" t="s">
        <v>172</v>
      </c>
      <c r="BG68" s="656" t="s">
        <v>172</v>
      </c>
      <c r="BH68" s="656" t="s">
        <v>172</v>
      </c>
      <c r="BI68" s="656" t="s">
        <v>172</v>
      </c>
      <c r="BJ68" s="656" t="s">
        <v>172</v>
      </c>
      <c r="BK68" s="656" t="s">
        <v>172</v>
      </c>
      <c r="BL68" s="657">
        <v>1676</v>
      </c>
      <c r="BM68" s="656" t="s">
        <v>172</v>
      </c>
    </row>
    <row r="69" spans="1:65" ht="20.100000000000001" hidden="1" customHeight="1">
      <c r="A69" s="660" t="s">
        <v>992</v>
      </c>
      <c r="B69" s="660" t="s">
        <v>992</v>
      </c>
      <c r="C69" s="658" t="s">
        <v>556</v>
      </c>
      <c r="D69" s="658" t="s">
        <v>1300</v>
      </c>
      <c r="E69" s="658" t="s">
        <v>1300</v>
      </c>
      <c r="F69" s="656" t="s">
        <v>172</v>
      </c>
      <c r="G69" s="656" t="s">
        <v>172</v>
      </c>
      <c r="H69" s="656" t="s">
        <v>172</v>
      </c>
      <c r="I69" s="656" t="s">
        <v>172</v>
      </c>
      <c r="J69" s="656" t="s">
        <v>172</v>
      </c>
      <c r="K69" s="656" t="s">
        <v>172</v>
      </c>
      <c r="L69" s="656" t="s">
        <v>172</v>
      </c>
      <c r="M69" s="657">
        <v>187.9</v>
      </c>
      <c r="N69" s="656" t="s">
        <v>172</v>
      </c>
      <c r="O69" s="656" t="s">
        <v>172</v>
      </c>
      <c r="P69" s="656" t="s">
        <v>172</v>
      </c>
      <c r="Q69" s="656" t="s">
        <v>172</v>
      </c>
      <c r="R69" s="656" t="s">
        <v>172</v>
      </c>
      <c r="S69" s="656" t="s">
        <v>172</v>
      </c>
      <c r="T69" s="657">
        <v>11096.1</v>
      </c>
      <c r="U69" s="656" t="s">
        <v>172</v>
      </c>
      <c r="V69" s="656" t="s">
        <v>172</v>
      </c>
      <c r="W69" s="656" t="s">
        <v>172</v>
      </c>
      <c r="X69" s="656" t="s">
        <v>172</v>
      </c>
      <c r="Y69" s="656" t="s">
        <v>172</v>
      </c>
      <c r="Z69" s="657">
        <v>572.1</v>
      </c>
      <c r="AA69" s="657">
        <v>13.1</v>
      </c>
      <c r="AB69" s="657">
        <v>0.9</v>
      </c>
      <c r="AC69" s="656" t="s">
        <v>172</v>
      </c>
      <c r="AD69" s="656" t="s">
        <v>172</v>
      </c>
      <c r="AE69" s="656" t="s">
        <v>172</v>
      </c>
      <c r="AF69" s="657">
        <v>1491.8</v>
      </c>
      <c r="AG69" s="657">
        <v>1.8</v>
      </c>
      <c r="AH69" s="657">
        <v>1.3</v>
      </c>
      <c r="AI69" s="657">
        <v>0.3</v>
      </c>
      <c r="AJ69" s="657">
        <v>14.9</v>
      </c>
      <c r="AK69" s="656" t="s">
        <v>172</v>
      </c>
      <c r="AL69" s="656" t="s">
        <v>172</v>
      </c>
      <c r="AM69" s="656" t="s">
        <v>172</v>
      </c>
      <c r="AN69" s="656" t="s">
        <v>172</v>
      </c>
      <c r="AO69" s="656" t="s">
        <v>172</v>
      </c>
      <c r="AP69" s="656" t="s">
        <v>172</v>
      </c>
      <c r="AQ69" s="656" t="s">
        <v>172</v>
      </c>
      <c r="AR69" s="656" t="s">
        <v>172</v>
      </c>
      <c r="AS69" s="656" t="s">
        <v>172</v>
      </c>
      <c r="AT69" s="656" t="s">
        <v>172</v>
      </c>
      <c r="AU69" s="657">
        <v>127.1</v>
      </c>
      <c r="AV69" s="656" t="s">
        <v>172</v>
      </c>
      <c r="AW69" s="656" t="s">
        <v>172</v>
      </c>
      <c r="AX69" s="656" t="s">
        <v>172</v>
      </c>
      <c r="AY69" s="656" t="s">
        <v>172</v>
      </c>
      <c r="AZ69" s="656" t="s">
        <v>172</v>
      </c>
      <c r="BA69" s="656" t="s">
        <v>172</v>
      </c>
      <c r="BB69" s="656" t="s">
        <v>172</v>
      </c>
      <c r="BC69" s="656" t="s">
        <v>172</v>
      </c>
      <c r="BD69" s="657">
        <v>41.8</v>
      </c>
      <c r="BE69" s="656" t="s">
        <v>172</v>
      </c>
      <c r="BF69" s="657">
        <v>11.5</v>
      </c>
      <c r="BG69" s="656" t="s">
        <v>172</v>
      </c>
      <c r="BH69" s="656" t="s">
        <v>172</v>
      </c>
      <c r="BI69" s="656" t="s">
        <v>172</v>
      </c>
      <c r="BJ69" s="657">
        <v>6847.9</v>
      </c>
      <c r="BK69" s="657">
        <v>2325.6999999999998</v>
      </c>
      <c r="BL69" s="657">
        <v>22734.1</v>
      </c>
      <c r="BM69" s="657">
        <v>180.4</v>
      </c>
    </row>
    <row r="70" spans="1:65" ht="20.100000000000001" hidden="1" customHeight="1">
      <c r="A70" s="660" t="s">
        <v>992</v>
      </c>
      <c r="B70" s="660" t="s">
        <v>992</v>
      </c>
      <c r="C70" s="658" t="s">
        <v>558</v>
      </c>
      <c r="D70" s="658" t="s">
        <v>1300</v>
      </c>
      <c r="E70" s="658" t="s">
        <v>1300</v>
      </c>
      <c r="F70" s="656" t="s">
        <v>172</v>
      </c>
      <c r="G70" s="656" t="s">
        <v>172</v>
      </c>
      <c r="H70" s="656" t="s">
        <v>172</v>
      </c>
      <c r="I70" s="656" t="s">
        <v>172</v>
      </c>
      <c r="J70" s="656" t="s">
        <v>172</v>
      </c>
      <c r="K70" s="656" t="s">
        <v>172</v>
      </c>
      <c r="L70" s="656" t="s">
        <v>172</v>
      </c>
      <c r="M70" s="657">
        <v>17.600000000000001</v>
      </c>
      <c r="N70" s="656" t="s">
        <v>172</v>
      </c>
      <c r="O70" s="656" t="s">
        <v>172</v>
      </c>
      <c r="P70" s="656" t="s">
        <v>172</v>
      </c>
      <c r="Q70" s="656" t="s">
        <v>172</v>
      </c>
      <c r="R70" s="656" t="s">
        <v>172</v>
      </c>
      <c r="S70" s="656" t="s">
        <v>172</v>
      </c>
      <c r="T70" s="657">
        <v>3289.5</v>
      </c>
      <c r="U70" s="656" t="s">
        <v>172</v>
      </c>
      <c r="V70" s="656" t="s">
        <v>172</v>
      </c>
      <c r="W70" s="656" t="s">
        <v>172</v>
      </c>
      <c r="X70" s="656" t="s">
        <v>172</v>
      </c>
      <c r="Y70" s="656" t="s">
        <v>172</v>
      </c>
      <c r="Z70" s="657">
        <v>1168.5</v>
      </c>
      <c r="AA70" s="657">
        <v>84.4</v>
      </c>
      <c r="AB70" s="657">
        <v>7.1</v>
      </c>
      <c r="AC70" s="657">
        <v>0</v>
      </c>
      <c r="AD70" s="656" t="s">
        <v>172</v>
      </c>
      <c r="AE70" s="657">
        <v>9.1999999999999993</v>
      </c>
      <c r="AF70" s="657">
        <v>451.2</v>
      </c>
      <c r="AG70" s="657">
        <v>390.6</v>
      </c>
      <c r="AH70" s="657">
        <v>4.0999999999999996</v>
      </c>
      <c r="AI70" s="657">
        <v>1.3</v>
      </c>
      <c r="AJ70" s="657">
        <v>15.8</v>
      </c>
      <c r="AK70" s="656" t="s">
        <v>172</v>
      </c>
      <c r="AL70" s="656" t="s">
        <v>172</v>
      </c>
      <c r="AM70" s="656" t="s">
        <v>172</v>
      </c>
      <c r="AN70" s="656" t="s">
        <v>172</v>
      </c>
      <c r="AO70" s="656" t="s">
        <v>172</v>
      </c>
      <c r="AP70" s="656" t="s">
        <v>172</v>
      </c>
      <c r="AQ70" s="656" t="s">
        <v>172</v>
      </c>
      <c r="AR70" s="657">
        <v>32</v>
      </c>
      <c r="AS70" s="657">
        <v>48</v>
      </c>
      <c r="AT70" s="657">
        <v>1.1000000000000001</v>
      </c>
      <c r="AU70" s="657">
        <v>42.6</v>
      </c>
      <c r="AV70" s="656" t="s">
        <v>172</v>
      </c>
      <c r="AW70" s="656" t="s">
        <v>172</v>
      </c>
      <c r="AX70" s="656" t="s">
        <v>172</v>
      </c>
      <c r="AY70" s="656" t="s">
        <v>172</v>
      </c>
      <c r="AZ70" s="656" t="s">
        <v>172</v>
      </c>
      <c r="BA70" s="656" t="s">
        <v>172</v>
      </c>
      <c r="BB70" s="656" t="s">
        <v>172</v>
      </c>
      <c r="BC70" s="656" t="s">
        <v>172</v>
      </c>
      <c r="BD70" s="657">
        <v>3.9</v>
      </c>
      <c r="BE70" s="656" t="s">
        <v>172</v>
      </c>
      <c r="BF70" s="657">
        <v>1.4</v>
      </c>
      <c r="BG70" s="656" t="s">
        <v>172</v>
      </c>
      <c r="BH70" s="656" t="s">
        <v>172</v>
      </c>
      <c r="BI70" s="656" t="s">
        <v>172</v>
      </c>
      <c r="BJ70" s="657">
        <v>12062.4</v>
      </c>
      <c r="BK70" s="657">
        <v>363.3</v>
      </c>
      <c r="BL70" s="657">
        <v>17994.099999999999</v>
      </c>
      <c r="BM70" s="657">
        <v>129</v>
      </c>
    </row>
    <row r="71" spans="1:65" ht="20.100000000000001" hidden="1" customHeight="1">
      <c r="A71" s="660" t="s">
        <v>992</v>
      </c>
      <c r="B71" s="660" t="s">
        <v>992</v>
      </c>
      <c r="C71" s="658" t="s">
        <v>560</v>
      </c>
      <c r="D71" s="658" t="s">
        <v>1300</v>
      </c>
      <c r="E71" s="658" t="s">
        <v>1300</v>
      </c>
      <c r="F71" s="656" t="s">
        <v>172</v>
      </c>
      <c r="G71" s="656" t="s">
        <v>172</v>
      </c>
      <c r="H71" s="656" t="s">
        <v>172</v>
      </c>
      <c r="I71" s="656" t="s">
        <v>172</v>
      </c>
      <c r="J71" s="656" t="s">
        <v>172</v>
      </c>
      <c r="K71" s="656" t="s">
        <v>172</v>
      </c>
      <c r="L71" s="656" t="s">
        <v>172</v>
      </c>
      <c r="M71" s="657">
        <v>0.1</v>
      </c>
      <c r="N71" s="656" t="s">
        <v>172</v>
      </c>
      <c r="O71" s="656" t="s">
        <v>172</v>
      </c>
      <c r="P71" s="656" t="s">
        <v>172</v>
      </c>
      <c r="Q71" s="656" t="s">
        <v>172</v>
      </c>
      <c r="R71" s="656" t="s">
        <v>172</v>
      </c>
      <c r="S71" s="656" t="s">
        <v>172</v>
      </c>
      <c r="T71" s="657">
        <v>73.900000000000006</v>
      </c>
      <c r="U71" s="656" t="s">
        <v>172</v>
      </c>
      <c r="V71" s="656" t="s">
        <v>172</v>
      </c>
      <c r="W71" s="656" t="s">
        <v>172</v>
      </c>
      <c r="X71" s="656" t="s">
        <v>172</v>
      </c>
      <c r="Y71" s="656" t="s">
        <v>172</v>
      </c>
      <c r="Z71" s="657">
        <v>24.4</v>
      </c>
      <c r="AA71" s="657">
        <v>0.2</v>
      </c>
      <c r="AB71" s="657">
        <v>28.6</v>
      </c>
      <c r="AC71" s="657">
        <v>1.5</v>
      </c>
      <c r="AD71" s="656" t="s">
        <v>172</v>
      </c>
      <c r="AE71" s="657">
        <v>467.6</v>
      </c>
      <c r="AF71" s="657">
        <v>33</v>
      </c>
      <c r="AG71" s="657">
        <v>574.20000000000005</v>
      </c>
      <c r="AH71" s="657">
        <v>4.0999999999999996</v>
      </c>
      <c r="AI71" s="657">
        <v>0.2</v>
      </c>
      <c r="AJ71" s="657">
        <v>4.3</v>
      </c>
      <c r="AK71" s="656" t="s">
        <v>172</v>
      </c>
      <c r="AL71" s="656" t="s">
        <v>172</v>
      </c>
      <c r="AM71" s="656" t="s">
        <v>172</v>
      </c>
      <c r="AN71" s="656" t="s">
        <v>172</v>
      </c>
      <c r="AO71" s="656" t="s">
        <v>172</v>
      </c>
      <c r="AP71" s="656" t="s">
        <v>172</v>
      </c>
      <c r="AQ71" s="656" t="s">
        <v>172</v>
      </c>
      <c r="AR71" s="657">
        <v>68.5</v>
      </c>
      <c r="AS71" s="657">
        <v>720.4</v>
      </c>
      <c r="AT71" s="657">
        <v>12.6</v>
      </c>
      <c r="AU71" s="657">
        <v>62.3</v>
      </c>
      <c r="AV71" s="657">
        <v>49.4</v>
      </c>
      <c r="AW71" s="656" t="s">
        <v>172</v>
      </c>
      <c r="AX71" s="656" t="s">
        <v>172</v>
      </c>
      <c r="AY71" s="656" t="s">
        <v>172</v>
      </c>
      <c r="AZ71" s="656" t="s">
        <v>172</v>
      </c>
      <c r="BA71" s="656" t="s">
        <v>172</v>
      </c>
      <c r="BB71" s="656" t="s">
        <v>172</v>
      </c>
      <c r="BC71" s="656" t="s">
        <v>172</v>
      </c>
      <c r="BD71" s="657">
        <v>172.3</v>
      </c>
      <c r="BE71" s="656" t="s">
        <v>172</v>
      </c>
      <c r="BF71" s="657">
        <v>11.3</v>
      </c>
      <c r="BG71" s="656" t="s">
        <v>172</v>
      </c>
      <c r="BH71" s="656" t="s">
        <v>172</v>
      </c>
      <c r="BI71" s="656" t="s">
        <v>172</v>
      </c>
      <c r="BJ71" s="657">
        <v>2706.6</v>
      </c>
      <c r="BK71" s="657">
        <v>78.2</v>
      </c>
      <c r="BL71" s="657">
        <v>5093.5</v>
      </c>
      <c r="BM71" s="657">
        <v>1096.8</v>
      </c>
    </row>
    <row r="72" spans="1:65" ht="20.100000000000001" hidden="1" customHeight="1">
      <c r="A72" s="660" t="s">
        <v>992</v>
      </c>
      <c r="B72" s="658" t="s">
        <v>562</v>
      </c>
      <c r="C72" s="658" t="s">
        <v>1300</v>
      </c>
      <c r="D72" s="658" t="s">
        <v>1300</v>
      </c>
      <c r="E72" s="658" t="s">
        <v>1300</v>
      </c>
      <c r="F72" s="656" t="s">
        <v>172</v>
      </c>
      <c r="G72" s="656" t="s">
        <v>172</v>
      </c>
      <c r="H72" s="656" t="s">
        <v>172</v>
      </c>
      <c r="I72" s="656" t="s">
        <v>172</v>
      </c>
      <c r="J72" s="656" t="s">
        <v>172</v>
      </c>
      <c r="K72" s="656" t="s">
        <v>172</v>
      </c>
      <c r="L72" s="657">
        <v>35.6</v>
      </c>
      <c r="M72" s="656" t="s">
        <v>172</v>
      </c>
      <c r="N72" s="656" t="s">
        <v>172</v>
      </c>
      <c r="O72" s="657">
        <v>530.20000000000005</v>
      </c>
      <c r="P72" s="656" t="s">
        <v>172</v>
      </c>
      <c r="Q72" s="656" t="s">
        <v>172</v>
      </c>
      <c r="R72" s="656" t="s">
        <v>172</v>
      </c>
      <c r="S72" s="657">
        <v>1054.9000000000001</v>
      </c>
      <c r="T72" s="656" t="s">
        <v>172</v>
      </c>
      <c r="U72" s="656" t="s">
        <v>172</v>
      </c>
      <c r="V72" s="656" t="s">
        <v>172</v>
      </c>
      <c r="W72" s="656" t="s">
        <v>172</v>
      </c>
      <c r="X72" s="656" t="s">
        <v>172</v>
      </c>
      <c r="Y72" s="656" t="s">
        <v>172</v>
      </c>
      <c r="Z72" s="657">
        <v>3974.9</v>
      </c>
      <c r="AA72" s="657">
        <v>696.8</v>
      </c>
      <c r="AB72" s="656" t="s">
        <v>172</v>
      </c>
      <c r="AC72" s="656" t="s">
        <v>172</v>
      </c>
      <c r="AD72" s="656" t="s">
        <v>172</v>
      </c>
      <c r="AE72" s="656" t="s">
        <v>172</v>
      </c>
      <c r="AF72" s="656" t="s">
        <v>172</v>
      </c>
      <c r="AG72" s="656" t="s">
        <v>172</v>
      </c>
      <c r="AH72" s="656" t="s">
        <v>172</v>
      </c>
      <c r="AI72" s="656" t="s">
        <v>172</v>
      </c>
      <c r="AJ72" s="656" t="s">
        <v>172</v>
      </c>
      <c r="AK72" s="657">
        <v>45343.3</v>
      </c>
      <c r="AL72" s="657">
        <v>197.3</v>
      </c>
      <c r="AM72" s="657">
        <v>1219.2</v>
      </c>
      <c r="AN72" s="657">
        <v>1509.8</v>
      </c>
      <c r="AO72" s="657">
        <v>24.5</v>
      </c>
      <c r="AP72" s="657">
        <v>605.70000000000005</v>
      </c>
      <c r="AQ72" s="657">
        <v>3069</v>
      </c>
      <c r="AR72" s="656" t="s">
        <v>172</v>
      </c>
      <c r="AS72" s="656" t="s">
        <v>172</v>
      </c>
      <c r="AT72" s="656" t="s">
        <v>172</v>
      </c>
      <c r="AU72" s="656" t="s">
        <v>172</v>
      </c>
      <c r="AV72" s="656" t="s">
        <v>172</v>
      </c>
      <c r="AW72" s="656" t="s">
        <v>172</v>
      </c>
      <c r="AX72" s="656" t="s">
        <v>172</v>
      </c>
      <c r="AY72" s="656" t="s">
        <v>172</v>
      </c>
      <c r="AZ72" s="656" t="s">
        <v>172</v>
      </c>
      <c r="BA72" s="656" t="s">
        <v>172</v>
      </c>
      <c r="BB72" s="656" t="s">
        <v>172</v>
      </c>
      <c r="BC72" s="656" t="s">
        <v>172</v>
      </c>
      <c r="BD72" s="656" t="s">
        <v>172</v>
      </c>
      <c r="BE72" s="656" t="s">
        <v>172</v>
      </c>
      <c r="BF72" s="656" t="s">
        <v>172</v>
      </c>
      <c r="BG72" s="656" t="s">
        <v>172</v>
      </c>
      <c r="BH72" s="656" t="s">
        <v>172</v>
      </c>
      <c r="BI72" s="656" t="s">
        <v>172</v>
      </c>
      <c r="BJ72" s="656" t="s">
        <v>172</v>
      </c>
      <c r="BK72" s="656" t="s">
        <v>172</v>
      </c>
      <c r="BL72" s="657">
        <v>58261.3</v>
      </c>
      <c r="BM72" s="656" t="s">
        <v>172</v>
      </c>
    </row>
    <row r="73" spans="1:65" ht="20.100000000000001" hidden="1" customHeight="1">
      <c r="A73" s="660" t="s">
        <v>992</v>
      </c>
      <c r="B73" s="660" t="s">
        <v>992</v>
      </c>
      <c r="C73" s="658" t="s">
        <v>564</v>
      </c>
      <c r="D73" s="658" t="s">
        <v>1300</v>
      </c>
      <c r="E73" s="658" t="s">
        <v>1300</v>
      </c>
      <c r="F73" s="656" t="s">
        <v>172</v>
      </c>
      <c r="G73" s="656" t="s">
        <v>172</v>
      </c>
      <c r="H73" s="656" t="s">
        <v>172</v>
      </c>
      <c r="I73" s="656" t="s">
        <v>172</v>
      </c>
      <c r="J73" s="656" t="s">
        <v>172</v>
      </c>
      <c r="K73" s="656" t="s">
        <v>172</v>
      </c>
      <c r="L73" s="657">
        <v>35.6</v>
      </c>
      <c r="M73" s="656" t="s">
        <v>172</v>
      </c>
      <c r="N73" s="656" t="s">
        <v>172</v>
      </c>
      <c r="O73" s="657">
        <v>530.20000000000005</v>
      </c>
      <c r="P73" s="656" t="s">
        <v>172</v>
      </c>
      <c r="Q73" s="656" t="s">
        <v>172</v>
      </c>
      <c r="R73" s="656" t="s">
        <v>172</v>
      </c>
      <c r="S73" s="657">
        <v>1054.9000000000001</v>
      </c>
      <c r="T73" s="656" t="s">
        <v>172</v>
      </c>
      <c r="U73" s="656" t="s">
        <v>172</v>
      </c>
      <c r="V73" s="656" t="s">
        <v>172</v>
      </c>
      <c r="W73" s="656" t="s">
        <v>172</v>
      </c>
      <c r="X73" s="656" t="s">
        <v>172</v>
      </c>
      <c r="Y73" s="656" t="s">
        <v>172</v>
      </c>
      <c r="Z73" s="657">
        <v>3974.9</v>
      </c>
      <c r="AA73" s="657">
        <v>696.8</v>
      </c>
      <c r="AB73" s="656" t="s">
        <v>172</v>
      </c>
      <c r="AC73" s="656" t="s">
        <v>172</v>
      </c>
      <c r="AD73" s="656" t="s">
        <v>172</v>
      </c>
      <c r="AE73" s="656" t="s">
        <v>172</v>
      </c>
      <c r="AF73" s="656" t="s">
        <v>172</v>
      </c>
      <c r="AG73" s="656" t="s">
        <v>172</v>
      </c>
      <c r="AH73" s="656" t="s">
        <v>172</v>
      </c>
      <c r="AI73" s="656" t="s">
        <v>172</v>
      </c>
      <c r="AJ73" s="656" t="s">
        <v>172</v>
      </c>
      <c r="AK73" s="657">
        <v>45343.3</v>
      </c>
      <c r="AL73" s="657">
        <v>169.6</v>
      </c>
      <c r="AM73" s="657">
        <v>1219.2</v>
      </c>
      <c r="AN73" s="657">
        <v>1509.8</v>
      </c>
      <c r="AO73" s="657">
        <v>24.5</v>
      </c>
      <c r="AP73" s="657">
        <v>605.20000000000005</v>
      </c>
      <c r="AQ73" s="657">
        <v>3069</v>
      </c>
      <c r="AR73" s="656" t="s">
        <v>172</v>
      </c>
      <c r="AS73" s="656" t="s">
        <v>172</v>
      </c>
      <c r="AT73" s="656" t="s">
        <v>172</v>
      </c>
      <c r="AU73" s="656" t="s">
        <v>172</v>
      </c>
      <c r="AV73" s="656" t="s">
        <v>172</v>
      </c>
      <c r="AW73" s="656" t="s">
        <v>172</v>
      </c>
      <c r="AX73" s="656" t="s">
        <v>172</v>
      </c>
      <c r="AY73" s="656" t="s">
        <v>172</v>
      </c>
      <c r="AZ73" s="656" t="s">
        <v>172</v>
      </c>
      <c r="BA73" s="656" t="s">
        <v>172</v>
      </c>
      <c r="BB73" s="656" t="s">
        <v>172</v>
      </c>
      <c r="BC73" s="656" t="s">
        <v>172</v>
      </c>
      <c r="BD73" s="656" t="s">
        <v>172</v>
      </c>
      <c r="BE73" s="656" t="s">
        <v>172</v>
      </c>
      <c r="BF73" s="656" t="s">
        <v>172</v>
      </c>
      <c r="BG73" s="656" t="s">
        <v>172</v>
      </c>
      <c r="BH73" s="656" t="s">
        <v>172</v>
      </c>
      <c r="BI73" s="656" t="s">
        <v>172</v>
      </c>
      <c r="BJ73" s="656" t="s">
        <v>172</v>
      </c>
      <c r="BK73" s="656" t="s">
        <v>172</v>
      </c>
      <c r="BL73" s="657">
        <v>58233</v>
      </c>
      <c r="BM73" s="656" t="s">
        <v>172</v>
      </c>
    </row>
    <row r="74" spans="1:65" ht="20.100000000000001" hidden="1" customHeight="1">
      <c r="A74" s="660" t="s">
        <v>992</v>
      </c>
      <c r="B74" s="660" t="s">
        <v>992</v>
      </c>
      <c r="C74" s="658" t="s">
        <v>566</v>
      </c>
      <c r="D74" s="658" t="s">
        <v>1300</v>
      </c>
      <c r="E74" s="658" t="s">
        <v>1300</v>
      </c>
      <c r="F74" s="656" t="s">
        <v>172</v>
      </c>
      <c r="G74" s="656" t="s">
        <v>172</v>
      </c>
      <c r="H74" s="656" t="s">
        <v>172</v>
      </c>
      <c r="I74" s="656" t="s">
        <v>172</v>
      </c>
      <c r="J74" s="656" t="s">
        <v>172</v>
      </c>
      <c r="K74" s="656" t="s">
        <v>172</v>
      </c>
      <c r="L74" s="656" t="s">
        <v>172</v>
      </c>
      <c r="M74" s="656" t="s">
        <v>172</v>
      </c>
      <c r="N74" s="656" t="s">
        <v>172</v>
      </c>
      <c r="O74" s="656" t="s">
        <v>172</v>
      </c>
      <c r="P74" s="656" t="s">
        <v>172</v>
      </c>
      <c r="Q74" s="656" t="s">
        <v>172</v>
      </c>
      <c r="R74" s="656" t="s">
        <v>172</v>
      </c>
      <c r="S74" s="656" t="s">
        <v>172</v>
      </c>
      <c r="T74" s="656" t="s">
        <v>172</v>
      </c>
      <c r="U74" s="656" t="s">
        <v>172</v>
      </c>
      <c r="V74" s="656" t="s">
        <v>172</v>
      </c>
      <c r="W74" s="656" t="s">
        <v>172</v>
      </c>
      <c r="X74" s="656" t="s">
        <v>172</v>
      </c>
      <c r="Y74" s="656" t="s">
        <v>172</v>
      </c>
      <c r="Z74" s="656" t="s">
        <v>172</v>
      </c>
      <c r="AA74" s="656" t="s">
        <v>172</v>
      </c>
      <c r="AB74" s="656" t="s">
        <v>172</v>
      </c>
      <c r="AC74" s="656" t="s">
        <v>172</v>
      </c>
      <c r="AD74" s="656" t="s">
        <v>172</v>
      </c>
      <c r="AE74" s="656" t="s">
        <v>172</v>
      </c>
      <c r="AF74" s="656" t="s">
        <v>172</v>
      </c>
      <c r="AG74" s="656" t="s">
        <v>172</v>
      </c>
      <c r="AH74" s="656" t="s">
        <v>172</v>
      </c>
      <c r="AI74" s="656" t="s">
        <v>172</v>
      </c>
      <c r="AJ74" s="656" t="s">
        <v>172</v>
      </c>
      <c r="AK74" s="656" t="s">
        <v>172</v>
      </c>
      <c r="AL74" s="657">
        <v>0</v>
      </c>
      <c r="AM74" s="656" t="s">
        <v>172</v>
      </c>
      <c r="AN74" s="656" t="s">
        <v>172</v>
      </c>
      <c r="AO74" s="656" t="s">
        <v>172</v>
      </c>
      <c r="AP74" s="656" t="s">
        <v>172</v>
      </c>
      <c r="AQ74" s="656" t="s">
        <v>172</v>
      </c>
      <c r="AR74" s="656" t="s">
        <v>172</v>
      </c>
      <c r="AS74" s="656" t="s">
        <v>172</v>
      </c>
      <c r="AT74" s="656" t="s">
        <v>172</v>
      </c>
      <c r="AU74" s="656" t="s">
        <v>172</v>
      </c>
      <c r="AV74" s="656" t="s">
        <v>172</v>
      </c>
      <c r="AW74" s="656" t="s">
        <v>172</v>
      </c>
      <c r="AX74" s="656" t="s">
        <v>172</v>
      </c>
      <c r="AY74" s="656" t="s">
        <v>172</v>
      </c>
      <c r="AZ74" s="656" t="s">
        <v>172</v>
      </c>
      <c r="BA74" s="656" t="s">
        <v>172</v>
      </c>
      <c r="BB74" s="656" t="s">
        <v>172</v>
      </c>
      <c r="BC74" s="656" t="s">
        <v>172</v>
      </c>
      <c r="BD74" s="656" t="s">
        <v>172</v>
      </c>
      <c r="BE74" s="656" t="s">
        <v>172</v>
      </c>
      <c r="BF74" s="656" t="s">
        <v>172</v>
      </c>
      <c r="BG74" s="656" t="s">
        <v>172</v>
      </c>
      <c r="BH74" s="656" t="s">
        <v>172</v>
      </c>
      <c r="BI74" s="656" t="s">
        <v>172</v>
      </c>
      <c r="BJ74" s="656" t="s">
        <v>172</v>
      </c>
      <c r="BK74" s="656" t="s">
        <v>172</v>
      </c>
      <c r="BL74" s="657">
        <v>0</v>
      </c>
      <c r="BM74" s="656" t="s">
        <v>172</v>
      </c>
    </row>
    <row r="75" spans="1:65" ht="20.100000000000001" hidden="1" customHeight="1">
      <c r="A75" s="660" t="s">
        <v>992</v>
      </c>
      <c r="B75" s="660" t="s">
        <v>992</v>
      </c>
      <c r="C75" s="658" t="s">
        <v>568</v>
      </c>
      <c r="D75" s="658" t="s">
        <v>1300</v>
      </c>
      <c r="E75" s="658" t="s">
        <v>1300</v>
      </c>
      <c r="F75" s="656" t="s">
        <v>172</v>
      </c>
      <c r="G75" s="656" t="s">
        <v>172</v>
      </c>
      <c r="H75" s="656" t="s">
        <v>172</v>
      </c>
      <c r="I75" s="656" t="s">
        <v>172</v>
      </c>
      <c r="J75" s="656" t="s">
        <v>172</v>
      </c>
      <c r="K75" s="656" t="s">
        <v>172</v>
      </c>
      <c r="L75" s="656" t="s">
        <v>172</v>
      </c>
      <c r="M75" s="656" t="s">
        <v>172</v>
      </c>
      <c r="N75" s="656" t="s">
        <v>172</v>
      </c>
      <c r="O75" s="656" t="s">
        <v>172</v>
      </c>
      <c r="P75" s="656" t="s">
        <v>172</v>
      </c>
      <c r="Q75" s="656" t="s">
        <v>172</v>
      </c>
      <c r="R75" s="656" t="s">
        <v>172</v>
      </c>
      <c r="S75" s="656" t="s">
        <v>172</v>
      </c>
      <c r="T75" s="656" t="s">
        <v>172</v>
      </c>
      <c r="U75" s="656" t="s">
        <v>172</v>
      </c>
      <c r="V75" s="656" t="s">
        <v>172</v>
      </c>
      <c r="W75" s="656" t="s">
        <v>172</v>
      </c>
      <c r="X75" s="656" t="s">
        <v>172</v>
      </c>
      <c r="Y75" s="656" t="s">
        <v>172</v>
      </c>
      <c r="Z75" s="656" t="s">
        <v>172</v>
      </c>
      <c r="AA75" s="656" t="s">
        <v>172</v>
      </c>
      <c r="AB75" s="656" t="s">
        <v>172</v>
      </c>
      <c r="AC75" s="656" t="s">
        <v>172</v>
      </c>
      <c r="AD75" s="656" t="s">
        <v>172</v>
      </c>
      <c r="AE75" s="656" t="s">
        <v>172</v>
      </c>
      <c r="AF75" s="656" t="s">
        <v>172</v>
      </c>
      <c r="AG75" s="656" t="s">
        <v>172</v>
      </c>
      <c r="AH75" s="656" t="s">
        <v>172</v>
      </c>
      <c r="AI75" s="656" t="s">
        <v>172</v>
      </c>
      <c r="AJ75" s="656" t="s">
        <v>172</v>
      </c>
      <c r="AK75" s="656" t="s">
        <v>172</v>
      </c>
      <c r="AL75" s="656" t="s">
        <v>172</v>
      </c>
      <c r="AM75" s="656" t="s">
        <v>172</v>
      </c>
      <c r="AN75" s="656" t="s">
        <v>172</v>
      </c>
      <c r="AO75" s="656" t="s">
        <v>172</v>
      </c>
      <c r="AP75" s="656" t="s">
        <v>172</v>
      </c>
      <c r="AQ75" s="656" t="s">
        <v>172</v>
      </c>
      <c r="AR75" s="656" t="s">
        <v>172</v>
      </c>
      <c r="AS75" s="656" t="s">
        <v>172</v>
      </c>
      <c r="AT75" s="656" t="s">
        <v>172</v>
      </c>
      <c r="AU75" s="656" t="s">
        <v>172</v>
      </c>
      <c r="AV75" s="656" t="s">
        <v>172</v>
      </c>
      <c r="AW75" s="656" t="s">
        <v>172</v>
      </c>
      <c r="AX75" s="656" t="s">
        <v>172</v>
      </c>
      <c r="AY75" s="656" t="s">
        <v>172</v>
      </c>
      <c r="AZ75" s="656" t="s">
        <v>172</v>
      </c>
      <c r="BA75" s="656" t="s">
        <v>172</v>
      </c>
      <c r="BB75" s="656" t="s">
        <v>172</v>
      </c>
      <c r="BC75" s="656" t="s">
        <v>172</v>
      </c>
      <c r="BD75" s="656" t="s">
        <v>172</v>
      </c>
      <c r="BE75" s="656" t="s">
        <v>172</v>
      </c>
      <c r="BF75" s="656" t="s">
        <v>172</v>
      </c>
      <c r="BG75" s="656" t="s">
        <v>172</v>
      </c>
      <c r="BH75" s="656" t="s">
        <v>172</v>
      </c>
      <c r="BI75" s="656" t="s">
        <v>172</v>
      </c>
      <c r="BJ75" s="656" t="s">
        <v>172</v>
      </c>
      <c r="BK75" s="656" t="s">
        <v>172</v>
      </c>
      <c r="BL75" s="656" t="s">
        <v>172</v>
      </c>
      <c r="BM75" s="656" t="s">
        <v>172</v>
      </c>
    </row>
    <row r="76" spans="1:65" ht="20.100000000000001" hidden="1" customHeight="1">
      <c r="A76" s="660" t="s">
        <v>992</v>
      </c>
      <c r="B76" s="660" t="s">
        <v>992</v>
      </c>
      <c r="C76" s="658" t="s">
        <v>570</v>
      </c>
      <c r="D76" s="658" t="s">
        <v>1300</v>
      </c>
      <c r="E76" s="658" t="s">
        <v>1300</v>
      </c>
      <c r="F76" s="656" t="s">
        <v>172</v>
      </c>
      <c r="G76" s="656" t="s">
        <v>172</v>
      </c>
      <c r="H76" s="656" t="s">
        <v>172</v>
      </c>
      <c r="I76" s="656" t="s">
        <v>172</v>
      </c>
      <c r="J76" s="656" t="s">
        <v>172</v>
      </c>
      <c r="K76" s="656" t="s">
        <v>172</v>
      </c>
      <c r="L76" s="656" t="s">
        <v>172</v>
      </c>
      <c r="M76" s="656" t="s">
        <v>172</v>
      </c>
      <c r="N76" s="656" t="s">
        <v>172</v>
      </c>
      <c r="O76" s="656" t="s">
        <v>172</v>
      </c>
      <c r="P76" s="656" t="s">
        <v>172</v>
      </c>
      <c r="Q76" s="656" t="s">
        <v>172</v>
      </c>
      <c r="R76" s="656" t="s">
        <v>172</v>
      </c>
      <c r="S76" s="656" t="s">
        <v>172</v>
      </c>
      <c r="T76" s="656" t="s">
        <v>172</v>
      </c>
      <c r="U76" s="656" t="s">
        <v>172</v>
      </c>
      <c r="V76" s="656" t="s">
        <v>172</v>
      </c>
      <c r="W76" s="656" t="s">
        <v>172</v>
      </c>
      <c r="X76" s="656" t="s">
        <v>172</v>
      </c>
      <c r="Y76" s="656" t="s">
        <v>172</v>
      </c>
      <c r="Z76" s="656" t="s">
        <v>172</v>
      </c>
      <c r="AA76" s="656" t="s">
        <v>172</v>
      </c>
      <c r="AB76" s="656" t="s">
        <v>172</v>
      </c>
      <c r="AC76" s="656" t="s">
        <v>172</v>
      </c>
      <c r="AD76" s="656" t="s">
        <v>172</v>
      </c>
      <c r="AE76" s="656" t="s">
        <v>172</v>
      </c>
      <c r="AF76" s="656" t="s">
        <v>172</v>
      </c>
      <c r="AG76" s="656" t="s">
        <v>172</v>
      </c>
      <c r="AH76" s="656" t="s">
        <v>172</v>
      </c>
      <c r="AI76" s="656" t="s">
        <v>172</v>
      </c>
      <c r="AJ76" s="656" t="s">
        <v>172</v>
      </c>
      <c r="AK76" s="656" t="s">
        <v>172</v>
      </c>
      <c r="AL76" s="657">
        <v>27.6</v>
      </c>
      <c r="AM76" s="656" t="s">
        <v>172</v>
      </c>
      <c r="AN76" s="656" t="s">
        <v>172</v>
      </c>
      <c r="AO76" s="656" t="s">
        <v>172</v>
      </c>
      <c r="AP76" s="657">
        <v>0.5</v>
      </c>
      <c r="AQ76" s="656" t="s">
        <v>172</v>
      </c>
      <c r="AR76" s="656" t="s">
        <v>172</v>
      </c>
      <c r="AS76" s="656" t="s">
        <v>172</v>
      </c>
      <c r="AT76" s="656" t="s">
        <v>172</v>
      </c>
      <c r="AU76" s="656" t="s">
        <v>172</v>
      </c>
      <c r="AV76" s="656" t="s">
        <v>172</v>
      </c>
      <c r="AW76" s="656" t="s">
        <v>172</v>
      </c>
      <c r="AX76" s="656" t="s">
        <v>172</v>
      </c>
      <c r="AY76" s="656" t="s">
        <v>172</v>
      </c>
      <c r="AZ76" s="656" t="s">
        <v>172</v>
      </c>
      <c r="BA76" s="656" t="s">
        <v>172</v>
      </c>
      <c r="BB76" s="656" t="s">
        <v>172</v>
      </c>
      <c r="BC76" s="656" t="s">
        <v>172</v>
      </c>
      <c r="BD76" s="656" t="s">
        <v>172</v>
      </c>
      <c r="BE76" s="656" t="s">
        <v>172</v>
      </c>
      <c r="BF76" s="656" t="s">
        <v>172</v>
      </c>
      <c r="BG76" s="656" t="s">
        <v>172</v>
      </c>
      <c r="BH76" s="656" t="s">
        <v>172</v>
      </c>
      <c r="BI76" s="656" t="s">
        <v>172</v>
      </c>
      <c r="BJ76" s="656" t="s">
        <v>172</v>
      </c>
      <c r="BK76" s="656" t="s">
        <v>172</v>
      </c>
      <c r="BL76" s="657">
        <v>28</v>
      </c>
      <c r="BM76" s="656" t="s">
        <v>172</v>
      </c>
    </row>
    <row r="77" spans="1:65" ht="20.100000000000001" hidden="1" customHeight="1">
      <c r="A77" s="660" t="s">
        <v>992</v>
      </c>
      <c r="B77" s="660" t="s">
        <v>992</v>
      </c>
      <c r="C77" s="658" t="s">
        <v>572</v>
      </c>
      <c r="D77" s="658" t="s">
        <v>1300</v>
      </c>
      <c r="E77" s="658" t="s">
        <v>1300</v>
      </c>
      <c r="F77" s="656" t="s">
        <v>172</v>
      </c>
      <c r="G77" s="656" t="s">
        <v>172</v>
      </c>
      <c r="H77" s="656" t="s">
        <v>172</v>
      </c>
      <c r="I77" s="656" t="s">
        <v>172</v>
      </c>
      <c r="J77" s="656" t="s">
        <v>172</v>
      </c>
      <c r="K77" s="656" t="s">
        <v>172</v>
      </c>
      <c r="L77" s="656" t="s">
        <v>172</v>
      </c>
      <c r="M77" s="656" t="s">
        <v>172</v>
      </c>
      <c r="N77" s="656" t="s">
        <v>172</v>
      </c>
      <c r="O77" s="656" t="s">
        <v>172</v>
      </c>
      <c r="P77" s="656" t="s">
        <v>172</v>
      </c>
      <c r="Q77" s="656" t="s">
        <v>172</v>
      </c>
      <c r="R77" s="656" t="s">
        <v>172</v>
      </c>
      <c r="S77" s="656" t="s">
        <v>172</v>
      </c>
      <c r="T77" s="656" t="s">
        <v>172</v>
      </c>
      <c r="U77" s="656" t="s">
        <v>172</v>
      </c>
      <c r="V77" s="656" t="s">
        <v>172</v>
      </c>
      <c r="W77" s="656" t="s">
        <v>172</v>
      </c>
      <c r="X77" s="656" t="s">
        <v>172</v>
      </c>
      <c r="Y77" s="656" t="s">
        <v>172</v>
      </c>
      <c r="Z77" s="656" t="s">
        <v>172</v>
      </c>
      <c r="AA77" s="656" t="s">
        <v>172</v>
      </c>
      <c r="AB77" s="656" t="s">
        <v>172</v>
      </c>
      <c r="AC77" s="656" t="s">
        <v>172</v>
      </c>
      <c r="AD77" s="656" t="s">
        <v>172</v>
      </c>
      <c r="AE77" s="656" t="s">
        <v>172</v>
      </c>
      <c r="AF77" s="656" t="s">
        <v>172</v>
      </c>
      <c r="AG77" s="656" t="s">
        <v>172</v>
      </c>
      <c r="AH77" s="656" t="s">
        <v>172</v>
      </c>
      <c r="AI77" s="656" t="s">
        <v>172</v>
      </c>
      <c r="AJ77" s="656" t="s">
        <v>172</v>
      </c>
      <c r="AK77" s="656" t="s">
        <v>172</v>
      </c>
      <c r="AL77" s="657">
        <v>0.2</v>
      </c>
      <c r="AM77" s="656" t="s">
        <v>172</v>
      </c>
      <c r="AN77" s="656" t="s">
        <v>172</v>
      </c>
      <c r="AO77" s="656" t="s">
        <v>172</v>
      </c>
      <c r="AP77" s="656" t="s">
        <v>172</v>
      </c>
      <c r="AQ77" s="656" t="s">
        <v>172</v>
      </c>
      <c r="AR77" s="656" t="s">
        <v>172</v>
      </c>
      <c r="AS77" s="656" t="s">
        <v>172</v>
      </c>
      <c r="AT77" s="656" t="s">
        <v>172</v>
      </c>
      <c r="AU77" s="656" t="s">
        <v>172</v>
      </c>
      <c r="AV77" s="656" t="s">
        <v>172</v>
      </c>
      <c r="AW77" s="656" t="s">
        <v>172</v>
      </c>
      <c r="AX77" s="656" t="s">
        <v>172</v>
      </c>
      <c r="AY77" s="656" t="s">
        <v>172</v>
      </c>
      <c r="AZ77" s="656" t="s">
        <v>172</v>
      </c>
      <c r="BA77" s="656" t="s">
        <v>172</v>
      </c>
      <c r="BB77" s="656" t="s">
        <v>172</v>
      </c>
      <c r="BC77" s="656" t="s">
        <v>172</v>
      </c>
      <c r="BD77" s="656" t="s">
        <v>172</v>
      </c>
      <c r="BE77" s="656" t="s">
        <v>172</v>
      </c>
      <c r="BF77" s="656" t="s">
        <v>172</v>
      </c>
      <c r="BG77" s="656" t="s">
        <v>172</v>
      </c>
      <c r="BH77" s="656" t="s">
        <v>172</v>
      </c>
      <c r="BI77" s="656" t="s">
        <v>172</v>
      </c>
      <c r="BJ77" s="656" t="s">
        <v>172</v>
      </c>
      <c r="BK77" s="656" t="s">
        <v>172</v>
      </c>
      <c r="BL77" s="657">
        <v>0.2</v>
      </c>
      <c r="BM77" s="656" t="s">
        <v>172</v>
      </c>
    </row>
    <row r="78" spans="1:65" ht="20.100000000000001" hidden="1" customHeight="1">
      <c r="A78" s="660" t="s">
        <v>992</v>
      </c>
      <c r="B78" s="660" t="s">
        <v>992</v>
      </c>
      <c r="C78" s="658" t="s">
        <v>574</v>
      </c>
      <c r="D78" s="658" t="s">
        <v>1300</v>
      </c>
      <c r="E78" s="658" t="s">
        <v>1300</v>
      </c>
      <c r="F78" s="656" t="s">
        <v>172</v>
      </c>
      <c r="G78" s="656" t="s">
        <v>172</v>
      </c>
      <c r="H78" s="656" t="s">
        <v>172</v>
      </c>
      <c r="I78" s="656" t="s">
        <v>172</v>
      </c>
      <c r="J78" s="656" t="s">
        <v>172</v>
      </c>
      <c r="K78" s="656" t="s">
        <v>172</v>
      </c>
      <c r="L78" s="656" t="s">
        <v>172</v>
      </c>
      <c r="M78" s="656" t="s">
        <v>172</v>
      </c>
      <c r="N78" s="656" t="s">
        <v>172</v>
      </c>
      <c r="O78" s="657">
        <v>530.20000000000005</v>
      </c>
      <c r="P78" s="656" t="s">
        <v>172</v>
      </c>
      <c r="Q78" s="656" t="s">
        <v>172</v>
      </c>
      <c r="R78" s="656" t="s">
        <v>172</v>
      </c>
      <c r="S78" s="657">
        <v>52.8</v>
      </c>
      <c r="T78" s="656" t="s">
        <v>172</v>
      </c>
      <c r="U78" s="656" t="s">
        <v>172</v>
      </c>
      <c r="V78" s="656" t="s">
        <v>172</v>
      </c>
      <c r="W78" s="656" t="s">
        <v>172</v>
      </c>
      <c r="X78" s="656" t="s">
        <v>172</v>
      </c>
      <c r="Y78" s="656" t="s">
        <v>172</v>
      </c>
      <c r="Z78" s="657">
        <v>3974.9</v>
      </c>
      <c r="AA78" s="657">
        <v>696.8</v>
      </c>
      <c r="AB78" s="656" t="s">
        <v>172</v>
      </c>
      <c r="AC78" s="656" t="s">
        <v>172</v>
      </c>
      <c r="AD78" s="656" t="s">
        <v>172</v>
      </c>
      <c r="AE78" s="656" t="s">
        <v>172</v>
      </c>
      <c r="AF78" s="656" t="s">
        <v>172</v>
      </c>
      <c r="AG78" s="656" t="s">
        <v>172</v>
      </c>
      <c r="AH78" s="656" t="s">
        <v>172</v>
      </c>
      <c r="AI78" s="656" t="s">
        <v>172</v>
      </c>
      <c r="AJ78" s="656" t="s">
        <v>172</v>
      </c>
      <c r="AK78" s="657">
        <v>45343.3</v>
      </c>
      <c r="AL78" s="656" t="s">
        <v>172</v>
      </c>
      <c r="AM78" s="656" t="s">
        <v>172</v>
      </c>
      <c r="AN78" s="656" t="s">
        <v>172</v>
      </c>
      <c r="AO78" s="656" t="s">
        <v>172</v>
      </c>
      <c r="AP78" s="656" t="s">
        <v>172</v>
      </c>
      <c r="AQ78" s="656" t="s">
        <v>172</v>
      </c>
      <c r="AR78" s="656" t="s">
        <v>172</v>
      </c>
      <c r="AS78" s="656" t="s">
        <v>172</v>
      </c>
      <c r="AT78" s="656" t="s">
        <v>172</v>
      </c>
      <c r="AU78" s="656" t="s">
        <v>172</v>
      </c>
      <c r="AV78" s="656" t="s">
        <v>172</v>
      </c>
      <c r="AW78" s="656" t="s">
        <v>172</v>
      </c>
      <c r="AX78" s="656" t="s">
        <v>172</v>
      </c>
      <c r="AY78" s="656" t="s">
        <v>172</v>
      </c>
      <c r="AZ78" s="656" t="s">
        <v>172</v>
      </c>
      <c r="BA78" s="656" t="s">
        <v>172</v>
      </c>
      <c r="BB78" s="656" t="s">
        <v>172</v>
      </c>
      <c r="BC78" s="656" t="s">
        <v>172</v>
      </c>
      <c r="BD78" s="656" t="s">
        <v>172</v>
      </c>
      <c r="BE78" s="656" t="s">
        <v>172</v>
      </c>
      <c r="BF78" s="656" t="s">
        <v>172</v>
      </c>
      <c r="BG78" s="656" t="s">
        <v>172</v>
      </c>
      <c r="BH78" s="656" t="s">
        <v>172</v>
      </c>
      <c r="BI78" s="656" t="s">
        <v>172</v>
      </c>
      <c r="BJ78" s="656" t="s">
        <v>172</v>
      </c>
      <c r="BK78" s="656" t="s">
        <v>172</v>
      </c>
      <c r="BL78" s="657">
        <v>50598</v>
      </c>
      <c r="BM78" s="656" t="s">
        <v>172</v>
      </c>
    </row>
    <row r="79" spans="1:65" ht="20.100000000000001" hidden="1" customHeight="1">
      <c r="A79" s="658" t="s">
        <v>1301</v>
      </c>
      <c r="B79" s="658" t="s">
        <v>1300</v>
      </c>
      <c r="C79" s="658" t="s">
        <v>1300</v>
      </c>
      <c r="D79" s="658" t="s">
        <v>1300</v>
      </c>
      <c r="E79" s="658" t="s">
        <v>1300</v>
      </c>
      <c r="F79" s="657">
        <v>774.9</v>
      </c>
      <c r="G79" s="657">
        <v>1035.5</v>
      </c>
      <c r="H79" s="656" t="s">
        <v>172</v>
      </c>
      <c r="I79" s="657">
        <v>193199.9</v>
      </c>
      <c r="J79" s="657">
        <v>4300.5</v>
      </c>
      <c r="K79" s="656" t="s">
        <v>172</v>
      </c>
      <c r="L79" s="656" t="s">
        <v>172</v>
      </c>
      <c r="M79" s="656" t="s">
        <v>172</v>
      </c>
      <c r="N79" s="656" t="s">
        <v>172</v>
      </c>
      <c r="O79" s="656" t="s">
        <v>172</v>
      </c>
      <c r="P79" s="657">
        <v>3605.9</v>
      </c>
      <c r="Q79" s="657">
        <v>15672.3</v>
      </c>
      <c r="R79" s="657">
        <v>8019.1</v>
      </c>
      <c r="S79" s="657">
        <v>174415.1</v>
      </c>
      <c r="T79" s="657">
        <v>1035.5</v>
      </c>
      <c r="U79" s="656" t="s">
        <v>172</v>
      </c>
      <c r="V79" s="656" t="s">
        <v>172</v>
      </c>
      <c r="W79" s="656" t="s">
        <v>172</v>
      </c>
      <c r="X79" s="656" t="s">
        <v>172</v>
      </c>
      <c r="Y79" s="657">
        <v>2654.8</v>
      </c>
      <c r="Z79" s="657">
        <v>120.4</v>
      </c>
      <c r="AA79" s="656" t="s">
        <v>172</v>
      </c>
      <c r="AB79" s="656" t="s">
        <v>172</v>
      </c>
      <c r="AC79" s="656" t="s">
        <v>172</v>
      </c>
      <c r="AD79" s="656" t="s">
        <v>172</v>
      </c>
      <c r="AE79" s="656" t="s">
        <v>172</v>
      </c>
      <c r="AF79" s="657">
        <v>79.599999999999994</v>
      </c>
      <c r="AG79" s="657">
        <v>642</v>
      </c>
      <c r="AH79" s="656" t="s">
        <v>172</v>
      </c>
      <c r="AI79" s="656" t="s">
        <v>172</v>
      </c>
      <c r="AJ79" s="657">
        <v>1817.4</v>
      </c>
      <c r="AK79" s="656" t="s">
        <v>172</v>
      </c>
      <c r="AL79" s="656" t="s">
        <v>172</v>
      </c>
      <c r="AM79" s="656" t="s">
        <v>172</v>
      </c>
      <c r="AN79" s="656" t="s">
        <v>172</v>
      </c>
      <c r="AO79" s="656" t="s">
        <v>172</v>
      </c>
      <c r="AP79" s="656" t="s">
        <v>172</v>
      </c>
      <c r="AQ79" s="657">
        <v>1936.2</v>
      </c>
      <c r="AR79" s="657">
        <v>368.2</v>
      </c>
      <c r="AS79" s="657">
        <v>537.70000000000005</v>
      </c>
      <c r="AT79" s="657">
        <v>460</v>
      </c>
      <c r="AU79" s="657">
        <v>7979.7</v>
      </c>
      <c r="AV79" s="657">
        <v>191.1</v>
      </c>
      <c r="AW79" s="657">
        <v>187.5</v>
      </c>
      <c r="AX79" s="656" t="s">
        <v>172</v>
      </c>
      <c r="AY79" s="656" t="s">
        <v>172</v>
      </c>
      <c r="AZ79" s="657">
        <v>1832.4</v>
      </c>
      <c r="BA79" s="656" t="s">
        <v>172</v>
      </c>
      <c r="BB79" s="657">
        <v>158015.20000000001</v>
      </c>
      <c r="BC79" s="657">
        <v>3057.2</v>
      </c>
      <c r="BD79" s="656" t="s">
        <v>172</v>
      </c>
      <c r="BE79" s="657">
        <v>24717.599999999999</v>
      </c>
      <c r="BF79" s="656" t="s">
        <v>172</v>
      </c>
      <c r="BG79" s="657">
        <v>455</v>
      </c>
      <c r="BH79" s="657">
        <v>3180</v>
      </c>
      <c r="BI79" s="657">
        <v>4798.1000000000004</v>
      </c>
      <c r="BJ79" s="656" t="s">
        <v>172</v>
      </c>
      <c r="BK79" s="657">
        <v>177</v>
      </c>
      <c r="BL79" s="657">
        <v>615265.9</v>
      </c>
      <c r="BM79" s="657">
        <v>49955.3</v>
      </c>
    </row>
    <row r="80" spans="1:65" ht="20.100000000000001" hidden="1" customHeight="1">
      <c r="A80" s="660" t="s">
        <v>992</v>
      </c>
      <c r="B80" s="658" t="s">
        <v>578</v>
      </c>
      <c r="C80" s="658" t="s">
        <v>1300</v>
      </c>
      <c r="D80" s="658" t="s">
        <v>1300</v>
      </c>
      <c r="E80" s="658" t="s">
        <v>1300</v>
      </c>
      <c r="F80" s="657">
        <v>774.9</v>
      </c>
      <c r="G80" s="657">
        <v>1035.5</v>
      </c>
      <c r="H80" s="656" t="s">
        <v>172</v>
      </c>
      <c r="I80" s="657">
        <v>181192.6</v>
      </c>
      <c r="J80" s="657">
        <v>4300.5</v>
      </c>
      <c r="K80" s="656" t="s">
        <v>172</v>
      </c>
      <c r="L80" s="656" t="s">
        <v>172</v>
      </c>
      <c r="M80" s="656" t="s">
        <v>172</v>
      </c>
      <c r="N80" s="656" t="s">
        <v>172</v>
      </c>
      <c r="O80" s="656" t="s">
        <v>172</v>
      </c>
      <c r="P80" s="656" t="s">
        <v>172</v>
      </c>
      <c r="Q80" s="656" t="s">
        <v>172</v>
      </c>
      <c r="R80" s="657">
        <v>2190.8000000000002</v>
      </c>
      <c r="S80" s="657">
        <v>126067.1</v>
      </c>
      <c r="T80" s="656" t="s">
        <v>172</v>
      </c>
      <c r="U80" s="656" t="s">
        <v>172</v>
      </c>
      <c r="V80" s="656" t="s">
        <v>172</v>
      </c>
      <c r="W80" s="656" t="s">
        <v>172</v>
      </c>
      <c r="X80" s="656" t="s">
        <v>172</v>
      </c>
      <c r="Y80" s="656" t="s">
        <v>172</v>
      </c>
      <c r="Z80" s="656" t="s">
        <v>172</v>
      </c>
      <c r="AA80" s="656" t="s">
        <v>172</v>
      </c>
      <c r="AB80" s="656" t="s">
        <v>172</v>
      </c>
      <c r="AC80" s="656" t="s">
        <v>172</v>
      </c>
      <c r="AD80" s="656" t="s">
        <v>172</v>
      </c>
      <c r="AE80" s="656" t="s">
        <v>172</v>
      </c>
      <c r="AF80" s="657">
        <v>4.8</v>
      </c>
      <c r="AG80" s="657">
        <v>642</v>
      </c>
      <c r="AH80" s="656" t="s">
        <v>172</v>
      </c>
      <c r="AI80" s="656" t="s">
        <v>172</v>
      </c>
      <c r="AJ80" s="657">
        <v>1402.3</v>
      </c>
      <c r="AK80" s="656" t="s">
        <v>172</v>
      </c>
      <c r="AL80" s="656" t="s">
        <v>172</v>
      </c>
      <c r="AM80" s="656" t="s">
        <v>172</v>
      </c>
      <c r="AN80" s="656" t="s">
        <v>172</v>
      </c>
      <c r="AO80" s="656" t="s">
        <v>172</v>
      </c>
      <c r="AP80" s="656" t="s">
        <v>172</v>
      </c>
      <c r="AQ80" s="656" t="s">
        <v>172</v>
      </c>
      <c r="AR80" s="657">
        <v>263.5</v>
      </c>
      <c r="AS80" s="657">
        <v>186.9</v>
      </c>
      <c r="AT80" s="657">
        <v>175.6</v>
      </c>
      <c r="AU80" s="657">
        <v>4696.8999999999996</v>
      </c>
      <c r="AV80" s="657">
        <v>167.1</v>
      </c>
      <c r="AW80" s="657">
        <v>187.7</v>
      </c>
      <c r="AX80" s="656" t="s">
        <v>172</v>
      </c>
      <c r="AY80" s="656" t="s">
        <v>172</v>
      </c>
      <c r="AZ80" s="657">
        <v>1832.4</v>
      </c>
      <c r="BA80" s="656" t="s">
        <v>172</v>
      </c>
      <c r="BB80" s="657">
        <v>158015.20000000001</v>
      </c>
      <c r="BC80" s="657">
        <v>3054.5</v>
      </c>
      <c r="BD80" s="656" t="s">
        <v>172</v>
      </c>
      <c r="BE80" s="657">
        <v>21822.5</v>
      </c>
      <c r="BF80" s="656" t="s">
        <v>172</v>
      </c>
      <c r="BG80" s="657">
        <v>455</v>
      </c>
      <c r="BH80" s="657">
        <v>3169.8</v>
      </c>
      <c r="BI80" s="657">
        <v>4727.3999999999996</v>
      </c>
      <c r="BJ80" s="656" t="s">
        <v>172</v>
      </c>
      <c r="BK80" s="656" t="s">
        <v>172</v>
      </c>
      <c r="BL80" s="657">
        <v>516364.9</v>
      </c>
      <c r="BM80" s="657">
        <v>42930</v>
      </c>
    </row>
    <row r="81" spans="1:65" ht="20.100000000000001" hidden="1" customHeight="1">
      <c r="A81" s="660" t="s">
        <v>992</v>
      </c>
      <c r="B81" s="658" t="s">
        <v>580</v>
      </c>
      <c r="C81" s="658" t="s">
        <v>1300</v>
      </c>
      <c r="D81" s="658" t="s">
        <v>1300</v>
      </c>
      <c r="E81" s="658" t="s">
        <v>1300</v>
      </c>
      <c r="F81" s="656" t="s">
        <v>172</v>
      </c>
      <c r="G81" s="656" t="s">
        <v>172</v>
      </c>
      <c r="H81" s="656" t="s">
        <v>172</v>
      </c>
      <c r="I81" s="657">
        <v>107.7</v>
      </c>
      <c r="J81" s="656" t="s">
        <v>172</v>
      </c>
      <c r="K81" s="656" t="s">
        <v>172</v>
      </c>
      <c r="L81" s="656" t="s">
        <v>172</v>
      </c>
      <c r="M81" s="656" t="s">
        <v>172</v>
      </c>
      <c r="N81" s="656" t="s">
        <v>172</v>
      </c>
      <c r="O81" s="656" t="s">
        <v>172</v>
      </c>
      <c r="P81" s="657">
        <v>3605.9</v>
      </c>
      <c r="Q81" s="657">
        <v>15672.3</v>
      </c>
      <c r="R81" s="657">
        <v>5828.4</v>
      </c>
      <c r="S81" s="657">
        <v>2634.9</v>
      </c>
      <c r="T81" s="657">
        <v>42.3</v>
      </c>
      <c r="U81" s="656" t="s">
        <v>172</v>
      </c>
      <c r="V81" s="656" t="s">
        <v>172</v>
      </c>
      <c r="W81" s="656" t="s">
        <v>172</v>
      </c>
      <c r="X81" s="656" t="s">
        <v>172</v>
      </c>
      <c r="Y81" s="657">
        <v>1426.3</v>
      </c>
      <c r="Z81" s="656" t="s">
        <v>172</v>
      </c>
      <c r="AA81" s="656" t="s">
        <v>172</v>
      </c>
      <c r="AB81" s="656" t="s">
        <v>172</v>
      </c>
      <c r="AC81" s="656" t="s">
        <v>172</v>
      </c>
      <c r="AD81" s="656" t="s">
        <v>172</v>
      </c>
      <c r="AE81" s="656" t="s">
        <v>172</v>
      </c>
      <c r="AF81" s="656" t="s">
        <v>172</v>
      </c>
      <c r="AG81" s="657">
        <v>0</v>
      </c>
      <c r="AH81" s="656" t="s">
        <v>172</v>
      </c>
      <c r="AI81" s="656" t="s">
        <v>172</v>
      </c>
      <c r="AJ81" s="656" t="s">
        <v>172</v>
      </c>
      <c r="AK81" s="656" t="s">
        <v>172</v>
      </c>
      <c r="AL81" s="656" t="s">
        <v>172</v>
      </c>
      <c r="AM81" s="656" t="s">
        <v>172</v>
      </c>
      <c r="AN81" s="656" t="s">
        <v>172</v>
      </c>
      <c r="AO81" s="656" t="s">
        <v>172</v>
      </c>
      <c r="AP81" s="656" t="s">
        <v>172</v>
      </c>
      <c r="AQ81" s="656" t="s">
        <v>172</v>
      </c>
      <c r="AR81" s="657">
        <v>31.7</v>
      </c>
      <c r="AS81" s="657">
        <v>0.3</v>
      </c>
      <c r="AT81" s="656" t="s">
        <v>172</v>
      </c>
      <c r="AU81" s="656" t="s">
        <v>172</v>
      </c>
      <c r="AV81" s="657">
        <v>17.899999999999999</v>
      </c>
      <c r="AW81" s="656" t="s">
        <v>172</v>
      </c>
      <c r="AX81" s="656" t="s">
        <v>172</v>
      </c>
      <c r="AY81" s="656" t="s">
        <v>172</v>
      </c>
      <c r="AZ81" s="656" t="s">
        <v>172</v>
      </c>
      <c r="BA81" s="656" t="s">
        <v>172</v>
      </c>
      <c r="BB81" s="656" t="s">
        <v>172</v>
      </c>
      <c r="BC81" s="657">
        <v>2.7</v>
      </c>
      <c r="BD81" s="656" t="s">
        <v>172</v>
      </c>
      <c r="BE81" s="657">
        <v>2895.1</v>
      </c>
      <c r="BF81" s="656" t="s">
        <v>172</v>
      </c>
      <c r="BG81" s="657">
        <v>0</v>
      </c>
      <c r="BH81" s="657">
        <v>10.199999999999999</v>
      </c>
      <c r="BI81" s="657">
        <v>70.8</v>
      </c>
      <c r="BJ81" s="656" t="s">
        <v>172</v>
      </c>
      <c r="BK81" s="656" t="s">
        <v>172</v>
      </c>
      <c r="BL81" s="657">
        <v>32346.400000000001</v>
      </c>
      <c r="BM81" s="657">
        <v>3028.7</v>
      </c>
    </row>
    <row r="82" spans="1:65" ht="20.100000000000001" hidden="1" customHeight="1">
      <c r="A82" s="660" t="s">
        <v>992</v>
      </c>
      <c r="B82" s="658" t="s">
        <v>582</v>
      </c>
      <c r="C82" s="658" t="s">
        <v>1300</v>
      </c>
      <c r="D82" s="658" t="s">
        <v>1300</v>
      </c>
      <c r="E82" s="658" t="s">
        <v>1300</v>
      </c>
      <c r="F82" s="656" t="s">
        <v>172</v>
      </c>
      <c r="G82" s="656" t="s">
        <v>172</v>
      </c>
      <c r="H82" s="656" t="s">
        <v>172</v>
      </c>
      <c r="I82" s="656" t="s">
        <v>172</v>
      </c>
      <c r="J82" s="656" t="s">
        <v>172</v>
      </c>
      <c r="K82" s="656" t="s">
        <v>172</v>
      </c>
      <c r="L82" s="656" t="s">
        <v>172</v>
      </c>
      <c r="M82" s="656" t="s">
        <v>172</v>
      </c>
      <c r="N82" s="656" t="s">
        <v>172</v>
      </c>
      <c r="O82" s="656" t="s">
        <v>172</v>
      </c>
      <c r="P82" s="656" t="s">
        <v>172</v>
      </c>
      <c r="Q82" s="656" t="s">
        <v>172</v>
      </c>
      <c r="R82" s="656" t="s">
        <v>172</v>
      </c>
      <c r="S82" s="657">
        <v>42385.3</v>
      </c>
      <c r="T82" s="657">
        <v>812.5</v>
      </c>
      <c r="U82" s="656" t="s">
        <v>172</v>
      </c>
      <c r="V82" s="656" t="s">
        <v>172</v>
      </c>
      <c r="W82" s="656" t="s">
        <v>172</v>
      </c>
      <c r="X82" s="656" t="s">
        <v>172</v>
      </c>
      <c r="Y82" s="656" t="s">
        <v>172</v>
      </c>
      <c r="Z82" s="656" t="s">
        <v>172</v>
      </c>
      <c r="AA82" s="656" t="s">
        <v>172</v>
      </c>
      <c r="AB82" s="656" t="s">
        <v>172</v>
      </c>
      <c r="AC82" s="656" t="s">
        <v>172</v>
      </c>
      <c r="AD82" s="656" t="s">
        <v>172</v>
      </c>
      <c r="AE82" s="656" t="s">
        <v>172</v>
      </c>
      <c r="AF82" s="657">
        <v>74.8</v>
      </c>
      <c r="AG82" s="656" t="s">
        <v>172</v>
      </c>
      <c r="AH82" s="656" t="s">
        <v>172</v>
      </c>
      <c r="AI82" s="656" t="s">
        <v>172</v>
      </c>
      <c r="AJ82" s="657">
        <v>163.5</v>
      </c>
      <c r="AK82" s="656" t="s">
        <v>172</v>
      </c>
      <c r="AL82" s="656" t="s">
        <v>172</v>
      </c>
      <c r="AM82" s="656" t="s">
        <v>172</v>
      </c>
      <c r="AN82" s="656" t="s">
        <v>172</v>
      </c>
      <c r="AO82" s="656" t="s">
        <v>172</v>
      </c>
      <c r="AP82" s="656" t="s">
        <v>172</v>
      </c>
      <c r="AQ82" s="656" t="s">
        <v>172</v>
      </c>
      <c r="AR82" s="657">
        <v>57.5</v>
      </c>
      <c r="AS82" s="657">
        <v>98.4</v>
      </c>
      <c r="AT82" s="657">
        <v>13.3</v>
      </c>
      <c r="AU82" s="657">
        <v>65.7</v>
      </c>
      <c r="AV82" s="657">
        <v>1.5</v>
      </c>
      <c r="AW82" s="656" t="s">
        <v>172</v>
      </c>
      <c r="AX82" s="656" t="s">
        <v>172</v>
      </c>
      <c r="AY82" s="656" t="s">
        <v>172</v>
      </c>
      <c r="AZ82" s="656" t="s">
        <v>172</v>
      </c>
      <c r="BA82" s="656" t="s">
        <v>172</v>
      </c>
      <c r="BB82" s="656" t="s">
        <v>172</v>
      </c>
      <c r="BC82" s="656" t="s">
        <v>172</v>
      </c>
      <c r="BD82" s="656" t="s">
        <v>172</v>
      </c>
      <c r="BE82" s="656" t="s">
        <v>172</v>
      </c>
      <c r="BF82" s="656" t="s">
        <v>172</v>
      </c>
      <c r="BG82" s="656" t="s">
        <v>172</v>
      </c>
      <c r="BH82" s="656" t="s">
        <v>172</v>
      </c>
      <c r="BI82" s="656" t="s">
        <v>172</v>
      </c>
      <c r="BJ82" s="656" t="s">
        <v>172</v>
      </c>
      <c r="BK82" s="656" t="s">
        <v>172</v>
      </c>
      <c r="BL82" s="657">
        <v>43672.6</v>
      </c>
      <c r="BM82" s="657">
        <v>236.5</v>
      </c>
    </row>
    <row r="83" spans="1:65" ht="20.100000000000001" hidden="1" customHeight="1">
      <c r="A83" s="660" t="s">
        <v>992</v>
      </c>
      <c r="B83" s="658" t="s">
        <v>584</v>
      </c>
      <c r="C83" s="658" t="s">
        <v>1300</v>
      </c>
      <c r="D83" s="658" t="s">
        <v>1300</v>
      </c>
      <c r="E83" s="658" t="s">
        <v>1300</v>
      </c>
      <c r="F83" s="656" t="s">
        <v>172</v>
      </c>
      <c r="G83" s="656" t="s">
        <v>172</v>
      </c>
      <c r="H83" s="656" t="s">
        <v>172</v>
      </c>
      <c r="I83" s="657">
        <v>11899.6</v>
      </c>
      <c r="J83" s="656" t="s">
        <v>172</v>
      </c>
      <c r="K83" s="656" t="s">
        <v>172</v>
      </c>
      <c r="L83" s="656" t="s">
        <v>172</v>
      </c>
      <c r="M83" s="656" t="s">
        <v>172</v>
      </c>
      <c r="N83" s="656" t="s">
        <v>172</v>
      </c>
      <c r="O83" s="656" t="s">
        <v>172</v>
      </c>
      <c r="P83" s="656" t="s">
        <v>172</v>
      </c>
      <c r="Q83" s="656" t="s">
        <v>172</v>
      </c>
      <c r="R83" s="656" t="s">
        <v>172</v>
      </c>
      <c r="S83" s="657">
        <v>3327.9</v>
      </c>
      <c r="T83" s="657">
        <v>180.7</v>
      </c>
      <c r="U83" s="656" t="s">
        <v>172</v>
      </c>
      <c r="V83" s="656" t="s">
        <v>172</v>
      </c>
      <c r="W83" s="656" t="s">
        <v>172</v>
      </c>
      <c r="X83" s="656" t="s">
        <v>172</v>
      </c>
      <c r="Y83" s="657">
        <v>1228.5</v>
      </c>
      <c r="Z83" s="657">
        <v>120.4</v>
      </c>
      <c r="AA83" s="656" t="s">
        <v>172</v>
      </c>
      <c r="AB83" s="656" t="s">
        <v>172</v>
      </c>
      <c r="AC83" s="656" t="s">
        <v>172</v>
      </c>
      <c r="AD83" s="656" t="s">
        <v>172</v>
      </c>
      <c r="AE83" s="656" t="s">
        <v>172</v>
      </c>
      <c r="AF83" s="656" t="s">
        <v>172</v>
      </c>
      <c r="AG83" s="656" t="s">
        <v>172</v>
      </c>
      <c r="AH83" s="656" t="s">
        <v>172</v>
      </c>
      <c r="AI83" s="656" t="s">
        <v>172</v>
      </c>
      <c r="AJ83" s="657">
        <v>251.7</v>
      </c>
      <c r="AK83" s="656" t="s">
        <v>172</v>
      </c>
      <c r="AL83" s="656" t="s">
        <v>172</v>
      </c>
      <c r="AM83" s="656" t="s">
        <v>172</v>
      </c>
      <c r="AN83" s="656" t="s">
        <v>172</v>
      </c>
      <c r="AO83" s="656" t="s">
        <v>172</v>
      </c>
      <c r="AP83" s="656" t="s">
        <v>172</v>
      </c>
      <c r="AQ83" s="657">
        <v>1936.2</v>
      </c>
      <c r="AR83" s="657">
        <v>15.5</v>
      </c>
      <c r="AS83" s="657">
        <v>252.1</v>
      </c>
      <c r="AT83" s="657">
        <v>271</v>
      </c>
      <c r="AU83" s="657">
        <v>3217.1</v>
      </c>
      <c r="AV83" s="657">
        <v>4.5999999999999996</v>
      </c>
      <c r="AW83" s="656" t="s">
        <v>172</v>
      </c>
      <c r="AX83" s="656" t="s">
        <v>172</v>
      </c>
      <c r="AY83" s="656" t="s">
        <v>172</v>
      </c>
      <c r="AZ83" s="656" t="s">
        <v>172</v>
      </c>
      <c r="BA83" s="656" t="s">
        <v>172</v>
      </c>
      <c r="BB83" s="656" t="s">
        <v>172</v>
      </c>
      <c r="BC83" s="656" t="s">
        <v>172</v>
      </c>
      <c r="BD83" s="656" t="s">
        <v>172</v>
      </c>
      <c r="BE83" s="656" t="s">
        <v>172</v>
      </c>
      <c r="BF83" s="656" t="s">
        <v>172</v>
      </c>
      <c r="BG83" s="656" t="s">
        <v>172</v>
      </c>
      <c r="BH83" s="656" t="s">
        <v>172</v>
      </c>
      <c r="BI83" s="656" t="s">
        <v>172</v>
      </c>
      <c r="BJ83" s="656" t="s">
        <v>172</v>
      </c>
      <c r="BK83" s="656" t="s">
        <v>172</v>
      </c>
      <c r="BL83" s="657">
        <v>22705.1</v>
      </c>
      <c r="BM83" s="657">
        <v>3760.3</v>
      </c>
    </row>
    <row r="84" spans="1:65" ht="20.100000000000001" hidden="1" customHeight="1">
      <c r="A84" s="660" t="s">
        <v>992</v>
      </c>
      <c r="B84" s="658" t="s">
        <v>586</v>
      </c>
      <c r="C84" s="658" t="s">
        <v>1300</v>
      </c>
      <c r="D84" s="658" t="s">
        <v>1300</v>
      </c>
      <c r="E84" s="658" t="s">
        <v>1300</v>
      </c>
      <c r="F84" s="656" t="s">
        <v>172</v>
      </c>
      <c r="G84" s="656" t="s">
        <v>172</v>
      </c>
      <c r="H84" s="656" t="s">
        <v>172</v>
      </c>
      <c r="I84" s="656" t="s">
        <v>172</v>
      </c>
      <c r="J84" s="656" t="s">
        <v>172</v>
      </c>
      <c r="K84" s="656" t="s">
        <v>172</v>
      </c>
      <c r="L84" s="656" t="s">
        <v>172</v>
      </c>
      <c r="M84" s="656" t="s">
        <v>172</v>
      </c>
      <c r="N84" s="656" t="s">
        <v>172</v>
      </c>
      <c r="O84" s="656" t="s">
        <v>172</v>
      </c>
      <c r="P84" s="656" t="s">
        <v>172</v>
      </c>
      <c r="Q84" s="656" t="s">
        <v>172</v>
      </c>
      <c r="R84" s="656" t="s">
        <v>172</v>
      </c>
      <c r="S84" s="656" t="s">
        <v>172</v>
      </c>
      <c r="T84" s="656" t="s">
        <v>172</v>
      </c>
      <c r="U84" s="656" t="s">
        <v>172</v>
      </c>
      <c r="V84" s="656" t="s">
        <v>172</v>
      </c>
      <c r="W84" s="656" t="s">
        <v>172</v>
      </c>
      <c r="X84" s="656" t="s">
        <v>172</v>
      </c>
      <c r="Y84" s="656" t="s">
        <v>172</v>
      </c>
      <c r="Z84" s="656" t="s">
        <v>172</v>
      </c>
      <c r="AA84" s="656" t="s">
        <v>172</v>
      </c>
      <c r="AB84" s="656" t="s">
        <v>172</v>
      </c>
      <c r="AC84" s="656" t="s">
        <v>172</v>
      </c>
      <c r="AD84" s="656" t="s">
        <v>172</v>
      </c>
      <c r="AE84" s="656" t="s">
        <v>172</v>
      </c>
      <c r="AF84" s="656" t="s">
        <v>172</v>
      </c>
      <c r="AG84" s="656" t="s">
        <v>172</v>
      </c>
      <c r="AH84" s="656" t="s">
        <v>172</v>
      </c>
      <c r="AI84" s="656" t="s">
        <v>172</v>
      </c>
      <c r="AJ84" s="656" t="s">
        <v>172</v>
      </c>
      <c r="AK84" s="656" t="s">
        <v>172</v>
      </c>
      <c r="AL84" s="656" t="s">
        <v>172</v>
      </c>
      <c r="AM84" s="656" t="s">
        <v>172</v>
      </c>
      <c r="AN84" s="656" t="s">
        <v>172</v>
      </c>
      <c r="AO84" s="656" t="s">
        <v>172</v>
      </c>
      <c r="AP84" s="656" t="s">
        <v>172</v>
      </c>
      <c r="AQ84" s="656" t="s">
        <v>172</v>
      </c>
      <c r="AR84" s="656" t="s">
        <v>172</v>
      </c>
      <c r="AS84" s="656" t="s">
        <v>172</v>
      </c>
      <c r="AT84" s="656" t="s">
        <v>172</v>
      </c>
      <c r="AU84" s="656" t="s">
        <v>172</v>
      </c>
      <c r="AV84" s="656" t="s">
        <v>172</v>
      </c>
      <c r="AW84" s="656" t="s">
        <v>172</v>
      </c>
      <c r="AX84" s="656" t="s">
        <v>172</v>
      </c>
      <c r="AY84" s="656" t="s">
        <v>172</v>
      </c>
      <c r="AZ84" s="656" t="s">
        <v>172</v>
      </c>
      <c r="BA84" s="656" t="s">
        <v>172</v>
      </c>
      <c r="BB84" s="656" t="s">
        <v>172</v>
      </c>
      <c r="BC84" s="656" t="s">
        <v>172</v>
      </c>
      <c r="BD84" s="656" t="s">
        <v>172</v>
      </c>
      <c r="BE84" s="656" t="s">
        <v>172</v>
      </c>
      <c r="BF84" s="656" t="s">
        <v>172</v>
      </c>
      <c r="BG84" s="656" t="s">
        <v>172</v>
      </c>
      <c r="BH84" s="656" t="s">
        <v>172</v>
      </c>
      <c r="BI84" s="656" t="s">
        <v>172</v>
      </c>
      <c r="BJ84" s="656" t="s">
        <v>172</v>
      </c>
      <c r="BK84" s="657">
        <v>177</v>
      </c>
      <c r="BL84" s="657">
        <v>177</v>
      </c>
      <c r="BM84" s="656" t="s">
        <v>172</v>
      </c>
    </row>
    <row r="85" spans="1:65" ht="20.100000000000001" hidden="1" customHeight="1">
      <c r="A85" s="658" t="s">
        <v>1302</v>
      </c>
      <c r="B85" s="658" t="s">
        <v>1300</v>
      </c>
      <c r="C85" s="658" t="s">
        <v>1300</v>
      </c>
      <c r="D85" s="658" t="s">
        <v>1300</v>
      </c>
      <c r="E85" s="658" t="s">
        <v>1300</v>
      </c>
      <c r="F85" s="656" t="s">
        <v>172</v>
      </c>
      <c r="G85" s="656" t="s">
        <v>172</v>
      </c>
      <c r="H85" s="656" t="s">
        <v>172</v>
      </c>
      <c r="I85" s="657">
        <v>85355.1</v>
      </c>
      <c r="J85" s="656" t="s">
        <v>172</v>
      </c>
      <c r="K85" s="656" t="s">
        <v>172</v>
      </c>
      <c r="L85" s="656" t="s">
        <v>172</v>
      </c>
      <c r="M85" s="656" t="s">
        <v>172</v>
      </c>
      <c r="N85" s="656" t="s">
        <v>172</v>
      </c>
      <c r="O85" s="656" t="s">
        <v>172</v>
      </c>
      <c r="P85" s="656" t="s">
        <v>172</v>
      </c>
      <c r="Q85" s="656" t="s">
        <v>172</v>
      </c>
      <c r="R85" s="656" t="s">
        <v>172</v>
      </c>
      <c r="S85" s="657">
        <v>68321.5</v>
      </c>
      <c r="T85" s="657">
        <v>14187.6</v>
      </c>
      <c r="U85" s="656" t="s">
        <v>172</v>
      </c>
      <c r="V85" s="656" t="s">
        <v>172</v>
      </c>
      <c r="W85" s="656" t="s">
        <v>172</v>
      </c>
      <c r="X85" s="656" t="s">
        <v>172</v>
      </c>
      <c r="Y85" s="657">
        <v>30493.4</v>
      </c>
      <c r="Z85" s="657">
        <v>4141.1000000000004</v>
      </c>
      <c r="AA85" s="656" t="s">
        <v>172</v>
      </c>
      <c r="AB85" s="656" t="s">
        <v>172</v>
      </c>
      <c r="AC85" s="656" t="s">
        <v>172</v>
      </c>
      <c r="AD85" s="656" t="s">
        <v>172</v>
      </c>
      <c r="AE85" s="656" t="s">
        <v>172</v>
      </c>
      <c r="AF85" s="657">
        <v>938.6</v>
      </c>
      <c r="AG85" s="657">
        <v>9.9</v>
      </c>
      <c r="AH85" s="656" t="s">
        <v>172</v>
      </c>
      <c r="AI85" s="656" t="s">
        <v>172</v>
      </c>
      <c r="AJ85" s="657">
        <v>5002.3</v>
      </c>
      <c r="AK85" s="656" t="s">
        <v>172</v>
      </c>
      <c r="AL85" s="656" t="s">
        <v>172</v>
      </c>
      <c r="AM85" s="656" t="s">
        <v>172</v>
      </c>
      <c r="AN85" s="656" t="s">
        <v>172</v>
      </c>
      <c r="AO85" s="656" t="s">
        <v>172</v>
      </c>
      <c r="AP85" s="656" t="s">
        <v>172</v>
      </c>
      <c r="AQ85" s="657">
        <v>5942.4</v>
      </c>
      <c r="AR85" s="657">
        <v>3263.9</v>
      </c>
      <c r="AS85" s="657">
        <v>3074.4</v>
      </c>
      <c r="AT85" s="657">
        <v>6869</v>
      </c>
      <c r="AU85" s="657">
        <v>10997.7</v>
      </c>
      <c r="AV85" s="657">
        <v>170.4</v>
      </c>
      <c r="AW85" s="657">
        <v>1340.4</v>
      </c>
      <c r="AX85" s="656" t="s">
        <v>172</v>
      </c>
      <c r="AY85" s="656" t="s">
        <v>172</v>
      </c>
      <c r="AZ85" s="656" t="s">
        <v>172</v>
      </c>
      <c r="BA85" s="656" t="s">
        <v>172</v>
      </c>
      <c r="BB85" s="656" t="s">
        <v>172</v>
      </c>
      <c r="BC85" s="656" t="s">
        <v>172</v>
      </c>
      <c r="BD85" s="656" t="s">
        <v>172</v>
      </c>
      <c r="BE85" s="656" t="s">
        <v>172</v>
      </c>
      <c r="BF85" s="656" t="s">
        <v>172</v>
      </c>
      <c r="BG85" s="656" t="s">
        <v>172</v>
      </c>
      <c r="BH85" s="656" t="s">
        <v>172</v>
      </c>
      <c r="BI85" s="656" t="s">
        <v>172</v>
      </c>
      <c r="BJ85" s="656" t="s">
        <v>172</v>
      </c>
      <c r="BK85" s="657">
        <v>65419</v>
      </c>
      <c r="BL85" s="657">
        <v>305526.59999999998</v>
      </c>
      <c r="BM85" s="657">
        <v>25715.8</v>
      </c>
    </row>
    <row r="86" spans="1:65" ht="20.100000000000001" hidden="1" customHeight="1">
      <c r="A86" s="660" t="s">
        <v>992</v>
      </c>
      <c r="B86" s="658" t="s">
        <v>582</v>
      </c>
      <c r="C86" s="658" t="s">
        <v>1300</v>
      </c>
      <c r="D86" s="658" t="s">
        <v>1300</v>
      </c>
      <c r="E86" s="658" t="s">
        <v>1300</v>
      </c>
      <c r="F86" s="656" t="s">
        <v>172</v>
      </c>
      <c r="G86" s="656" t="s">
        <v>172</v>
      </c>
      <c r="H86" s="656" t="s">
        <v>172</v>
      </c>
      <c r="I86" s="656" t="s">
        <v>172</v>
      </c>
      <c r="J86" s="656" t="s">
        <v>172</v>
      </c>
      <c r="K86" s="656" t="s">
        <v>172</v>
      </c>
      <c r="L86" s="656" t="s">
        <v>172</v>
      </c>
      <c r="M86" s="656" t="s">
        <v>172</v>
      </c>
      <c r="N86" s="656" t="s">
        <v>172</v>
      </c>
      <c r="O86" s="656" t="s">
        <v>172</v>
      </c>
      <c r="P86" s="656" t="s">
        <v>172</v>
      </c>
      <c r="Q86" s="656" t="s">
        <v>172</v>
      </c>
      <c r="R86" s="656" t="s">
        <v>172</v>
      </c>
      <c r="S86" s="657">
        <v>61784.9</v>
      </c>
      <c r="T86" s="657">
        <v>5450.9</v>
      </c>
      <c r="U86" s="656" t="s">
        <v>172</v>
      </c>
      <c r="V86" s="656" t="s">
        <v>172</v>
      </c>
      <c r="W86" s="656" t="s">
        <v>172</v>
      </c>
      <c r="X86" s="656" t="s">
        <v>172</v>
      </c>
      <c r="Y86" s="656" t="s">
        <v>172</v>
      </c>
      <c r="Z86" s="656" t="s">
        <v>172</v>
      </c>
      <c r="AA86" s="656" t="s">
        <v>172</v>
      </c>
      <c r="AB86" s="656" t="s">
        <v>172</v>
      </c>
      <c r="AC86" s="656" t="s">
        <v>172</v>
      </c>
      <c r="AD86" s="656" t="s">
        <v>172</v>
      </c>
      <c r="AE86" s="656" t="s">
        <v>172</v>
      </c>
      <c r="AF86" s="657">
        <v>938.6</v>
      </c>
      <c r="AG86" s="656" t="s">
        <v>172</v>
      </c>
      <c r="AH86" s="656" t="s">
        <v>172</v>
      </c>
      <c r="AI86" s="656" t="s">
        <v>172</v>
      </c>
      <c r="AJ86" s="657">
        <v>472.4</v>
      </c>
      <c r="AK86" s="656" t="s">
        <v>172</v>
      </c>
      <c r="AL86" s="656" t="s">
        <v>172</v>
      </c>
      <c r="AM86" s="656" t="s">
        <v>172</v>
      </c>
      <c r="AN86" s="656" t="s">
        <v>172</v>
      </c>
      <c r="AO86" s="656" t="s">
        <v>172</v>
      </c>
      <c r="AP86" s="656" t="s">
        <v>172</v>
      </c>
      <c r="AQ86" s="656" t="s">
        <v>172</v>
      </c>
      <c r="AR86" s="657">
        <v>189</v>
      </c>
      <c r="AS86" s="657">
        <v>3074.4</v>
      </c>
      <c r="AT86" s="657">
        <v>559.5</v>
      </c>
      <c r="AU86" s="657">
        <v>2956.6</v>
      </c>
      <c r="AV86" s="657">
        <v>15.3</v>
      </c>
      <c r="AW86" s="656" t="s">
        <v>172</v>
      </c>
      <c r="AX86" s="656" t="s">
        <v>172</v>
      </c>
      <c r="AY86" s="656" t="s">
        <v>172</v>
      </c>
      <c r="AZ86" s="656" t="s">
        <v>172</v>
      </c>
      <c r="BA86" s="656" t="s">
        <v>172</v>
      </c>
      <c r="BB86" s="656" t="s">
        <v>172</v>
      </c>
      <c r="BC86" s="656" t="s">
        <v>172</v>
      </c>
      <c r="BD86" s="656" t="s">
        <v>172</v>
      </c>
      <c r="BE86" s="656" t="s">
        <v>172</v>
      </c>
      <c r="BF86" s="656" t="s">
        <v>172</v>
      </c>
      <c r="BG86" s="656" t="s">
        <v>172</v>
      </c>
      <c r="BH86" s="656" t="s">
        <v>172</v>
      </c>
      <c r="BI86" s="656" t="s">
        <v>172</v>
      </c>
      <c r="BJ86" s="656" t="s">
        <v>172</v>
      </c>
      <c r="BK86" s="657">
        <v>44494.2</v>
      </c>
      <c r="BL86" s="657">
        <v>119935.9</v>
      </c>
      <c r="BM86" s="657">
        <v>6794.9</v>
      </c>
    </row>
    <row r="87" spans="1:65" ht="20.100000000000001" hidden="1" customHeight="1">
      <c r="A87" s="660" t="s">
        <v>992</v>
      </c>
      <c r="B87" s="658" t="s">
        <v>584</v>
      </c>
      <c r="C87" s="658" t="s">
        <v>1300</v>
      </c>
      <c r="D87" s="658" t="s">
        <v>1300</v>
      </c>
      <c r="E87" s="658" t="s">
        <v>1300</v>
      </c>
      <c r="F87" s="656" t="s">
        <v>172</v>
      </c>
      <c r="G87" s="656" t="s">
        <v>172</v>
      </c>
      <c r="H87" s="656" t="s">
        <v>172</v>
      </c>
      <c r="I87" s="657">
        <v>85355.1</v>
      </c>
      <c r="J87" s="656" t="s">
        <v>172</v>
      </c>
      <c r="K87" s="656" t="s">
        <v>172</v>
      </c>
      <c r="L87" s="656" t="s">
        <v>172</v>
      </c>
      <c r="M87" s="656" t="s">
        <v>172</v>
      </c>
      <c r="N87" s="656" t="s">
        <v>172</v>
      </c>
      <c r="O87" s="656" t="s">
        <v>172</v>
      </c>
      <c r="P87" s="656" t="s">
        <v>172</v>
      </c>
      <c r="Q87" s="656" t="s">
        <v>172</v>
      </c>
      <c r="R87" s="656" t="s">
        <v>172</v>
      </c>
      <c r="S87" s="657">
        <v>5729.2</v>
      </c>
      <c r="T87" s="657">
        <v>2942</v>
      </c>
      <c r="U87" s="656" t="s">
        <v>172</v>
      </c>
      <c r="V87" s="656" t="s">
        <v>172</v>
      </c>
      <c r="W87" s="656" t="s">
        <v>172</v>
      </c>
      <c r="X87" s="656" t="s">
        <v>172</v>
      </c>
      <c r="Y87" s="657">
        <v>30493.4</v>
      </c>
      <c r="Z87" s="657">
        <v>3556.4</v>
      </c>
      <c r="AA87" s="656" t="s">
        <v>172</v>
      </c>
      <c r="AB87" s="656" t="s">
        <v>172</v>
      </c>
      <c r="AC87" s="656" t="s">
        <v>172</v>
      </c>
      <c r="AD87" s="656" t="s">
        <v>172</v>
      </c>
      <c r="AE87" s="656" t="s">
        <v>172</v>
      </c>
      <c r="AF87" s="656" t="s">
        <v>172</v>
      </c>
      <c r="AG87" s="656" t="s">
        <v>172</v>
      </c>
      <c r="AH87" s="656" t="s">
        <v>172</v>
      </c>
      <c r="AI87" s="656" t="s">
        <v>172</v>
      </c>
      <c r="AJ87" s="657">
        <v>3199.3</v>
      </c>
      <c r="AK87" s="656" t="s">
        <v>172</v>
      </c>
      <c r="AL87" s="656" t="s">
        <v>172</v>
      </c>
      <c r="AM87" s="656" t="s">
        <v>172</v>
      </c>
      <c r="AN87" s="656" t="s">
        <v>172</v>
      </c>
      <c r="AO87" s="656" t="s">
        <v>172</v>
      </c>
      <c r="AP87" s="656" t="s">
        <v>172</v>
      </c>
      <c r="AQ87" s="657">
        <v>5942.4</v>
      </c>
      <c r="AR87" s="656" t="s">
        <v>172</v>
      </c>
      <c r="AS87" s="656" t="s">
        <v>172</v>
      </c>
      <c r="AT87" s="657">
        <v>4391.8999999999996</v>
      </c>
      <c r="AU87" s="657">
        <v>7430.7</v>
      </c>
      <c r="AV87" s="656" t="s">
        <v>172</v>
      </c>
      <c r="AW87" s="656" t="s">
        <v>172</v>
      </c>
      <c r="AX87" s="656" t="s">
        <v>172</v>
      </c>
      <c r="AY87" s="656" t="s">
        <v>172</v>
      </c>
      <c r="AZ87" s="656" t="s">
        <v>172</v>
      </c>
      <c r="BA87" s="656" t="s">
        <v>172</v>
      </c>
      <c r="BB87" s="656" t="s">
        <v>172</v>
      </c>
      <c r="BC87" s="656" t="s">
        <v>172</v>
      </c>
      <c r="BD87" s="656" t="s">
        <v>172</v>
      </c>
      <c r="BE87" s="656" t="s">
        <v>172</v>
      </c>
      <c r="BF87" s="656" t="s">
        <v>172</v>
      </c>
      <c r="BG87" s="656" t="s">
        <v>172</v>
      </c>
      <c r="BH87" s="656" t="s">
        <v>172</v>
      </c>
      <c r="BI87" s="656" t="s">
        <v>172</v>
      </c>
      <c r="BJ87" s="656" t="s">
        <v>172</v>
      </c>
      <c r="BK87" s="657">
        <v>18096.7</v>
      </c>
      <c r="BL87" s="657">
        <v>167137</v>
      </c>
      <c r="BM87" s="657">
        <v>11822.6</v>
      </c>
    </row>
    <row r="88" spans="1:65" ht="20.100000000000001" hidden="1" customHeight="1">
      <c r="A88" s="660" t="s">
        <v>992</v>
      </c>
      <c r="B88" s="658" t="s">
        <v>592</v>
      </c>
      <c r="C88" s="658" t="s">
        <v>1300</v>
      </c>
      <c r="D88" s="658" t="s">
        <v>1300</v>
      </c>
      <c r="E88" s="658" t="s">
        <v>1300</v>
      </c>
      <c r="F88" s="656" t="s">
        <v>172</v>
      </c>
      <c r="G88" s="656" t="s">
        <v>172</v>
      </c>
      <c r="H88" s="656" t="s">
        <v>172</v>
      </c>
      <c r="I88" s="656" t="s">
        <v>172</v>
      </c>
      <c r="J88" s="656" t="s">
        <v>172</v>
      </c>
      <c r="K88" s="656" t="s">
        <v>172</v>
      </c>
      <c r="L88" s="656" t="s">
        <v>172</v>
      </c>
      <c r="M88" s="656" t="s">
        <v>172</v>
      </c>
      <c r="N88" s="656" t="s">
        <v>172</v>
      </c>
      <c r="O88" s="656" t="s">
        <v>172</v>
      </c>
      <c r="P88" s="656" t="s">
        <v>172</v>
      </c>
      <c r="Q88" s="656" t="s">
        <v>172</v>
      </c>
      <c r="R88" s="656" t="s">
        <v>172</v>
      </c>
      <c r="S88" s="657">
        <v>807.3</v>
      </c>
      <c r="T88" s="657">
        <v>5794.7</v>
      </c>
      <c r="U88" s="656" t="s">
        <v>172</v>
      </c>
      <c r="V88" s="656" t="s">
        <v>172</v>
      </c>
      <c r="W88" s="656" t="s">
        <v>172</v>
      </c>
      <c r="X88" s="656" t="s">
        <v>172</v>
      </c>
      <c r="Y88" s="656" t="s">
        <v>172</v>
      </c>
      <c r="Z88" s="656" t="s">
        <v>172</v>
      </c>
      <c r="AA88" s="656" t="s">
        <v>172</v>
      </c>
      <c r="AB88" s="656" t="s">
        <v>172</v>
      </c>
      <c r="AC88" s="656" t="s">
        <v>172</v>
      </c>
      <c r="AD88" s="656" t="s">
        <v>172</v>
      </c>
      <c r="AE88" s="656" t="s">
        <v>172</v>
      </c>
      <c r="AF88" s="656" t="s">
        <v>172</v>
      </c>
      <c r="AG88" s="656" t="s">
        <v>172</v>
      </c>
      <c r="AH88" s="656" t="s">
        <v>172</v>
      </c>
      <c r="AI88" s="656" t="s">
        <v>172</v>
      </c>
      <c r="AJ88" s="657">
        <v>1330.6</v>
      </c>
      <c r="AK88" s="656" t="s">
        <v>172</v>
      </c>
      <c r="AL88" s="656" t="s">
        <v>172</v>
      </c>
      <c r="AM88" s="656" t="s">
        <v>172</v>
      </c>
      <c r="AN88" s="656" t="s">
        <v>172</v>
      </c>
      <c r="AO88" s="656" t="s">
        <v>172</v>
      </c>
      <c r="AP88" s="656" t="s">
        <v>172</v>
      </c>
      <c r="AQ88" s="656" t="s">
        <v>172</v>
      </c>
      <c r="AR88" s="656" t="s">
        <v>172</v>
      </c>
      <c r="AS88" s="656" t="s">
        <v>172</v>
      </c>
      <c r="AT88" s="656" t="s">
        <v>172</v>
      </c>
      <c r="AU88" s="656" t="s">
        <v>172</v>
      </c>
      <c r="AV88" s="657">
        <v>155.1</v>
      </c>
      <c r="AW88" s="657">
        <v>1340.4</v>
      </c>
      <c r="AX88" s="656" t="s">
        <v>172</v>
      </c>
      <c r="AY88" s="656" t="s">
        <v>172</v>
      </c>
      <c r="AZ88" s="656" t="s">
        <v>172</v>
      </c>
      <c r="BA88" s="656" t="s">
        <v>172</v>
      </c>
      <c r="BB88" s="656" t="s">
        <v>172</v>
      </c>
      <c r="BC88" s="656" t="s">
        <v>172</v>
      </c>
      <c r="BD88" s="656" t="s">
        <v>172</v>
      </c>
      <c r="BE88" s="656" t="s">
        <v>172</v>
      </c>
      <c r="BF88" s="656" t="s">
        <v>172</v>
      </c>
      <c r="BG88" s="656" t="s">
        <v>172</v>
      </c>
      <c r="BH88" s="656" t="s">
        <v>172</v>
      </c>
      <c r="BI88" s="656" t="s">
        <v>172</v>
      </c>
      <c r="BJ88" s="656" t="s">
        <v>172</v>
      </c>
      <c r="BK88" s="656" t="s">
        <v>172</v>
      </c>
      <c r="BL88" s="657">
        <v>9428.2000000000007</v>
      </c>
      <c r="BM88" s="657">
        <v>1495.6</v>
      </c>
    </row>
    <row r="89" spans="1:65" ht="20.100000000000001" hidden="1" customHeight="1">
      <c r="A89" s="660" t="s">
        <v>992</v>
      </c>
      <c r="B89" s="658" t="s">
        <v>594</v>
      </c>
      <c r="C89" s="658" t="s">
        <v>1300</v>
      </c>
      <c r="D89" s="658" t="s">
        <v>1300</v>
      </c>
      <c r="E89" s="658" t="s">
        <v>1300</v>
      </c>
      <c r="F89" s="656" t="s">
        <v>172</v>
      </c>
      <c r="G89" s="656" t="s">
        <v>172</v>
      </c>
      <c r="H89" s="656" t="s">
        <v>172</v>
      </c>
      <c r="I89" s="656" t="s">
        <v>172</v>
      </c>
      <c r="J89" s="656" t="s">
        <v>172</v>
      </c>
      <c r="K89" s="656" t="s">
        <v>172</v>
      </c>
      <c r="L89" s="656" t="s">
        <v>172</v>
      </c>
      <c r="M89" s="656" t="s">
        <v>172</v>
      </c>
      <c r="N89" s="656" t="s">
        <v>172</v>
      </c>
      <c r="O89" s="656" t="s">
        <v>172</v>
      </c>
      <c r="P89" s="656" t="s">
        <v>172</v>
      </c>
      <c r="Q89" s="656" t="s">
        <v>172</v>
      </c>
      <c r="R89" s="656" t="s">
        <v>172</v>
      </c>
      <c r="S89" s="656" t="s">
        <v>172</v>
      </c>
      <c r="T89" s="656" t="s">
        <v>172</v>
      </c>
      <c r="U89" s="656" t="s">
        <v>172</v>
      </c>
      <c r="V89" s="656" t="s">
        <v>172</v>
      </c>
      <c r="W89" s="656" t="s">
        <v>172</v>
      </c>
      <c r="X89" s="656" t="s">
        <v>172</v>
      </c>
      <c r="Y89" s="656" t="s">
        <v>172</v>
      </c>
      <c r="Z89" s="657">
        <v>584.79999999999995</v>
      </c>
      <c r="AA89" s="656" t="s">
        <v>172</v>
      </c>
      <c r="AB89" s="656" t="s">
        <v>172</v>
      </c>
      <c r="AC89" s="656" t="s">
        <v>172</v>
      </c>
      <c r="AD89" s="656" t="s">
        <v>172</v>
      </c>
      <c r="AE89" s="656" t="s">
        <v>172</v>
      </c>
      <c r="AF89" s="656" t="s">
        <v>172</v>
      </c>
      <c r="AG89" s="657">
        <v>9.9</v>
      </c>
      <c r="AH89" s="656" t="s">
        <v>172</v>
      </c>
      <c r="AI89" s="656" t="s">
        <v>172</v>
      </c>
      <c r="AJ89" s="656" t="s">
        <v>172</v>
      </c>
      <c r="AK89" s="656" t="s">
        <v>172</v>
      </c>
      <c r="AL89" s="656" t="s">
        <v>172</v>
      </c>
      <c r="AM89" s="656" t="s">
        <v>172</v>
      </c>
      <c r="AN89" s="656" t="s">
        <v>172</v>
      </c>
      <c r="AO89" s="656" t="s">
        <v>172</v>
      </c>
      <c r="AP89" s="656" t="s">
        <v>172</v>
      </c>
      <c r="AQ89" s="656" t="s">
        <v>172</v>
      </c>
      <c r="AR89" s="657">
        <v>3074.9</v>
      </c>
      <c r="AS89" s="656" t="s">
        <v>172</v>
      </c>
      <c r="AT89" s="657">
        <v>1917.5</v>
      </c>
      <c r="AU89" s="657">
        <v>610.29999999999995</v>
      </c>
      <c r="AV89" s="656" t="s">
        <v>172</v>
      </c>
      <c r="AW89" s="656" t="s">
        <v>172</v>
      </c>
      <c r="AX89" s="656" t="s">
        <v>172</v>
      </c>
      <c r="AY89" s="656" t="s">
        <v>172</v>
      </c>
      <c r="AZ89" s="656" t="s">
        <v>172</v>
      </c>
      <c r="BA89" s="656" t="s">
        <v>172</v>
      </c>
      <c r="BB89" s="656" t="s">
        <v>172</v>
      </c>
      <c r="BC89" s="656" t="s">
        <v>172</v>
      </c>
      <c r="BD89" s="656" t="s">
        <v>172</v>
      </c>
      <c r="BE89" s="656" t="s">
        <v>172</v>
      </c>
      <c r="BF89" s="656" t="s">
        <v>172</v>
      </c>
      <c r="BG89" s="656" t="s">
        <v>172</v>
      </c>
      <c r="BH89" s="656" t="s">
        <v>172</v>
      </c>
      <c r="BI89" s="656" t="s">
        <v>172</v>
      </c>
      <c r="BJ89" s="656" t="s">
        <v>172</v>
      </c>
      <c r="BK89" s="656" t="s">
        <v>172</v>
      </c>
      <c r="BL89" s="657">
        <v>6197.4</v>
      </c>
      <c r="BM89" s="657">
        <v>5602.8</v>
      </c>
    </row>
    <row r="90" spans="1:65" ht="20.100000000000001" hidden="1" customHeight="1">
      <c r="A90" s="661" t="s">
        <v>992</v>
      </c>
      <c r="B90" s="659" t="s">
        <v>596</v>
      </c>
      <c r="C90" s="659" t="s">
        <v>1300</v>
      </c>
      <c r="D90" s="659" t="s">
        <v>1300</v>
      </c>
      <c r="E90" s="659" t="s">
        <v>1300</v>
      </c>
      <c r="F90" s="656" t="s">
        <v>172</v>
      </c>
      <c r="G90" s="656" t="s">
        <v>172</v>
      </c>
      <c r="H90" s="656" t="s">
        <v>172</v>
      </c>
      <c r="I90" s="656" t="s">
        <v>172</v>
      </c>
      <c r="J90" s="656" t="s">
        <v>172</v>
      </c>
      <c r="K90" s="656" t="s">
        <v>172</v>
      </c>
      <c r="L90" s="656" t="s">
        <v>172</v>
      </c>
      <c r="M90" s="656" t="s">
        <v>172</v>
      </c>
      <c r="N90" s="656" t="s">
        <v>172</v>
      </c>
      <c r="O90" s="656" t="s">
        <v>172</v>
      </c>
      <c r="P90" s="656" t="s">
        <v>172</v>
      </c>
      <c r="Q90" s="656" t="s">
        <v>172</v>
      </c>
      <c r="R90" s="656" t="s">
        <v>172</v>
      </c>
      <c r="S90" s="656" t="s">
        <v>172</v>
      </c>
      <c r="T90" s="656" t="s">
        <v>172</v>
      </c>
      <c r="U90" s="656" t="s">
        <v>172</v>
      </c>
      <c r="V90" s="656" t="s">
        <v>172</v>
      </c>
      <c r="W90" s="656" t="s">
        <v>172</v>
      </c>
      <c r="X90" s="656" t="s">
        <v>172</v>
      </c>
      <c r="Y90" s="656" t="s">
        <v>172</v>
      </c>
      <c r="Z90" s="656" t="s">
        <v>172</v>
      </c>
      <c r="AA90" s="656" t="s">
        <v>172</v>
      </c>
      <c r="AB90" s="656" t="s">
        <v>172</v>
      </c>
      <c r="AC90" s="656" t="s">
        <v>172</v>
      </c>
      <c r="AD90" s="656" t="s">
        <v>172</v>
      </c>
      <c r="AE90" s="656" t="s">
        <v>172</v>
      </c>
      <c r="AF90" s="656" t="s">
        <v>172</v>
      </c>
      <c r="AG90" s="656" t="s">
        <v>172</v>
      </c>
      <c r="AH90" s="656" t="s">
        <v>172</v>
      </c>
      <c r="AI90" s="656" t="s">
        <v>172</v>
      </c>
      <c r="AJ90" s="656" t="s">
        <v>172</v>
      </c>
      <c r="AK90" s="656" t="s">
        <v>172</v>
      </c>
      <c r="AL90" s="656" t="s">
        <v>172</v>
      </c>
      <c r="AM90" s="656" t="s">
        <v>172</v>
      </c>
      <c r="AN90" s="656" t="s">
        <v>172</v>
      </c>
      <c r="AO90" s="656" t="s">
        <v>172</v>
      </c>
      <c r="AP90" s="656" t="s">
        <v>172</v>
      </c>
      <c r="AQ90" s="656" t="s">
        <v>172</v>
      </c>
      <c r="AR90" s="656" t="s">
        <v>172</v>
      </c>
      <c r="AS90" s="656" t="s">
        <v>172</v>
      </c>
      <c r="AT90" s="656" t="s">
        <v>172</v>
      </c>
      <c r="AU90" s="656" t="s">
        <v>172</v>
      </c>
      <c r="AV90" s="656" t="s">
        <v>172</v>
      </c>
      <c r="AW90" s="656" t="s">
        <v>172</v>
      </c>
      <c r="AX90" s="656" t="s">
        <v>172</v>
      </c>
      <c r="AY90" s="656" t="s">
        <v>172</v>
      </c>
      <c r="AZ90" s="656" t="s">
        <v>172</v>
      </c>
      <c r="BA90" s="656" t="s">
        <v>172</v>
      </c>
      <c r="BB90" s="656" t="s">
        <v>172</v>
      </c>
      <c r="BC90" s="656" t="s">
        <v>172</v>
      </c>
      <c r="BD90" s="656" t="s">
        <v>172</v>
      </c>
      <c r="BE90" s="656" t="s">
        <v>172</v>
      </c>
      <c r="BF90" s="656" t="s">
        <v>172</v>
      </c>
      <c r="BG90" s="656" t="s">
        <v>172</v>
      </c>
      <c r="BH90" s="656" t="s">
        <v>172</v>
      </c>
      <c r="BI90" s="656" t="s">
        <v>172</v>
      </c>
      <c r="BJ90" s="656" t="s">
        <v>172</v>
      </c>
      <c r="BK90" s="657">
        <v>2828.2</v>
      </c>
      <c r="BL90" s="657">
        <v>2828.2</v>
      </c>
      <c r="BM90" s="656" t="s">
        <v>172</v>
      </c>
    </row>
    <row r="92" spans="1:65" ht="15.6">
      <c r="A92" s="586" t="s">
        <v>1303</v>
      </c>
      <c r="B92" s="586" t="s">
        <v>1304</v>
      </c>
      <c r="F92" s="587">
        <f>F93/G94</f>
        <v>947817077.74433935</v>
      </c>
      <c r="G92" s="588" t="s">
        <v>1305</v>
      </c>
      <c r="H92" s="589"/>
    </row>
    <row r="93" spans="1:65">
      <c r="A93" s="586" t="s">
        <v>1306</v>
      </c>
      <c r="B93" s="586" t="s">
        <v>1307</v>
      </c>
      <c r="F93" s="590">
        <v>39683205411</v>
      </c>
      <c r="G93" s="588" t="s">
        <v>1308</v>
      </c>
      <c r="P93" s="591">
        <f>-P32+P45</f>
        <v>2810</v>
      </c>
    </row>
    <row r="94" spans="1:65">
      <c r="A94" s="586" t="s">
        <v>1309</v>
      </c>
      <c r="B94" s="586" t="s">
        <v>1310</v>
      </c>
      <c r="F94" s="587" t="s">
        <v>1311</v>
      </c>
      <c r="G94" s="579">
        <v>41.868000000000002</v>
      </c>
    </row>
    <row r="95" spans="1:65">
      <c r="A95" s="586" t="s">
        <v>1261</v>
      </c>
      <c r="B95" s="586" t="s">
        <v>1312</v>
      </c>
      <c r="F95" s="587" t="s">
        <v>1313</v>
      </c>
      <c r="G95" s="591">
        <f>-SUM(H24:I25)+G58</f>
        <v>23206.299999999996</v>
      </c>
      <c r="H95" s="579" t="s">
        <v>1314</v>
      </c>
    </row>
    <row r="96" spans="1:65">
      <c r="A96" s="586" t="s">
        <v>1315</v>
      </c>
      <c r="B96" s="586" t="s">
        <v>1316</v>
      </c>
      <c r="F96" s="587"/>
      <c r="Q96" s="579" t="s">
        <v>1383</v>
      </c>
      <c r="R96" s="579" t="s">
        <v>1383</v>
      </c>
      <c r="S96" s="579" t="s">
        <v>1384</v>
      </c>
      <c r="T96" s="579" t="s">
        <v>1384</v>
      </c>
      <c r="U96" s="579" t="s">
        <v>1384</v>
      </c>
      <c r="V96" s="579" t="s">
        <v>1384</v>
      </c>
      <c r="W96" s="579" t="s">
        <v>1384</v>
      </c>
      <c r="X96" s="579" t="s">
        <v>1383</v>
      </c>
    </row>
    <row r="97" spans="1:26">
      <c r="A97" s="586" t="s">
        <v>1317</v>
      </c>
      <c r="B97" s="586" t="s">
        <v>1318</v>
      </c>
      <c r="H97" s="592"/>
      <c r="P97" s="579" t="s">
        <v>1371</v>
      </c>
      <c r="Q97" s="579" t="s">
        <v>1380</v>
      </c>
      <c r="R97" s="579" t="s">
        <v>1374</v>
      </c>
      <c r="S97" s="579" t="s">
        <v>1375</v>
      </c>
      <c r="T97" s="579" t="s">
        <v>1376</v>
      </c>
      <c r="U97" s="579" t="s">
        <v>382</v>
      </c>
      <c r="V97" s="579" t="s">
        <v>383</v>
      </c>
      <c r="W97" s="579" t="s">
        <v>1382</v>
      </c>
      <c r="X97" s="579" t="s">
        <v>385</v>
      </c>
    </row>
    <row r="98" spans="1:26">
      <c r="A98" s="586" t="s">
        <v>992</v>
      </c>
      <c r="B98" s="586" t="s">
        <v>1319</v>
      </c>
      <c r="P98" s="579" t="s">
        <v>1372</v>
      </c>
      <c r="Q98" s="579">
        <v>0</v>
      </c>
      <c r="R98" s="591">
        <f>-H24</f>
        <v>16794.099999999999</v>
      </c>
      <c r="S98" s="579">
        <v>0</v>
      </c>
      <c r="T98" s="579">
        <v>0</v>
      </c>
      <c r="U98" s="579">
        <v>0</v>
      </c>
      <c r="V98" s="579">
        <v>0</v>
      </c>
      <c r="W98" s="579">
        <v>0</v>
      </c>
    </row>
    <row r="99" spans="1:26">
      <c r="P99" s="579" t="s">
        <v>1373</v>
      </c>
      <c r="Q99" s="579">
        <v>0</v>
      </c>
      <c r="R99" s="579">
        <v>0</v>
      </c>
      <c r="S99" s="591">
        <f>N24</f>
        <v>10987.8</v>
      </c>
      <c r="T99" s="591">
        <v>0</v>
      </c>
      <c r="U99" s="591">
        <f t="shared" ref="U99:V99" si="0">P24</f>
        <v>3484.7</v>
      </c>
      <c r="V99" s="591" t="str">
        <f t="shared" si="0"/>
        <v>-</v>
      </c>
      <c r="W99" s="591">
        <f>-R37</f>
        <v>19.100000000000001</v>
      </c>
      <c r="Y99" s="579" t="s">
        <v>1377</v>
      </c>
      <c r="Z99" s="579" t="s">
        <v>1378</v>
      </c>
    </row>
    <row r="100" spans="1:26">
      <c r="C100" s="579" t="s">
        <v>1320</v>
      </c>
      <c r="P100" s="579" t="s">
        <v>1381</v>
      </c>
      <c r="Q100" s="579">
        <v>0</v>
      </c>
      <c r="R100" s="579">
        <v>0</v>
      </c>
      <c r="S100" s="579">
        <v>0</v>
      </c>
      <c r="T100" s="591">
        <f>O24</f>
        <v>530.20000000000005</v>
      </c>
      <c r="U100" s="591">
        <f>-P37</f>
        <v>356.7</v>
      </c>
      <c r="V100" s="591">
        <f t="shared" ref="V100" si="1">-Q37</f>
        <v>1116.4000000000001</v>
      </c>
      <c r="W100" s="591">
        <v>0</v>
      </c>
      <c r="Y100" s="591">
        <f>SUM(Q98:V98)</f>
        <v>16794.099999999999</v>
      </c>
      <c r="Z100" s="591">
        <f>SUM(Q100:W100)</f>
        <v>2003.3000000000002</v>
      </c>
    </row>
    <row r="102" spans="1:26">
      <c r="D102" s="593" t="s">
        <v>1321</v>
      </c>
      <c r="P102" s="579" t="s">
        <v>1379</v>
      </c>
    </row>
    <row r="103" spans="1:26">
      <c r="D103" s="579" t="s">
        <v>1322</v>
      </c>
      <c r="E103" s="579" t="s">
        <v>1323</v>
      </c>
      <c r="F103" s="579" t="s">
        <v>1324</v>
      </c>
      <c r="G103" s="579" t="s">
        <v>1325</v>
      </c>
      <c r="H103" s="579" t="s">
        <v>1326</v>
      </c>
      <c r="I103" s="579" t="s">
        <v>1327</v>
      </c>
      <c r="K103" s="579">
        <f>G105*1000000/F92*44/12</f>
        <v>0.10098819232201262</v>
      </c>
      <c r="P103" s="579" t="s">
        <v>1372</v>
      </c>
      <c r="Q103" s="591">
        <f>-I25</f>
        <v>4791.3999999999996</v>
      </c>
      <c r="R103" s="591">
        <f>-H25</f>
        <v>997.7</v>
      </c>
      <c r="S103" s="591">
        <f>-N25</f>
        <v>10277.799999999999</v>
      </c>
      <c r="T103" s="579">
        <v>0</v>
      </c>
      <c r="U103" s="579">
        <v>0</v>
      </c>
      <c r="V103" s="579">
        <v>0</v>
      </c>
      <c r="W103" s="579">
        <v>0</v>
      </c>
    </row>
    <row r="104" spans="1:26">
      <c r="D104" s="579" t="s">
        <v>1328</v>
      </c>
      <c r="E104" s="579">
        <v>0.86509999999999998</v>
      </c>
      <c r="G104" s="579">
        <v>29.2</v>
      </c>
      <c r="H104" s="591">
        <f>SUM(N25:N32,N38:N44)</f>
        <v>-10277.799999999999</v>
      </c>
      <c r="I104" s="579">
        <f>G104*$G$94*H104*44/12/1000000</f>
        <v>-46.071956948159993</v>
      </c>
      <c r="J104" s="579" t="s">
        <v>1369</v>
      </c>
      <c r="L104" s="591">
        <f>-H104-H105+H107</f>
        <v>18153.199999999997</v>
      </c>
      <c r="P104" s="579" t="s">
        <v>1373</v>
      </c>
      <c r="Q104" s="579">
        <v>0</v>
      </c>
      <c r="R104" s="579">
        <v>0</v>
      </c>
      <c r="S104" s="579">
        <v>0</v>
      </c>
      <c r="T104" s="579">
        <v>0</v>
      </c>
      <c r="U104" s="579">
        <v>0</v>
      </c>
      <c r="V104" s="591">
        <f>Q25</f>
        <v>5381.9</v>
      </c>
      <c r="W104" s="591">
        <f>R25</f>
        <v>1378.8</v>
      </c>
      <c r="Y104" s="579" t="s">
        <v>1377</v>
      </c>
      <c r="Z104" s="579" t="s">
        <v>1378</v>
      </c>
    </row>
    <row r="105" spans="1:26">
      <c r="D105" s="579" t="s">
        <v>1329</v>
      </c>
      <c r="E105" s="579">
        <v>0.79290000000000005</v>
      </c>
      <c r="G105" s="579">
        <v>26.105</v>
      </c>
      <c r="H105" s="594">
        <f>SUM(I24:I25,I37:I38)</f>
        <v>-4791.3999999999996</v>
      </c>
      <c r="I105" s="579">
        <f t="shared" ref="I105:I110" si="2">G105*$G$94*H105*44/12/1000000</f>
        <v>-19.201704061452002</v>
      </c>
      <c r="J105" s="579" t="s">
        <v>1370</v>
      </c>
      <c r="P105" s="579" t="s">
        <v>1381</v>
      </c>
      <c r="Q105" s="591">
        <f>-I25</f>
        <v>4791.3999999999996</v>
      </c>
      <c r="R105" s="579">
        <v>0</v>
      </c>
      <c r="S105" s="579">
        <v>0</v>
      </c>
      <c r="T105" s="579">
        <v>0</v>
      </c>
      <c r="U105" s="591">
        <f>-P38</f>
        <v>621.79999999999995</v>
      </c>
      <c r="V105" s="591">
        <f>-Q38</f>
        <v>1181.5</v>
      </c>
      <c r="W105" s="591">
        <f>-R38</f>
        <v>20.8</v>
      </c>
      <c r="Y105" s="591">
        <f>SUM(Q103:V103)</f>
        <v>16066.899999999998</v>
      </c>
      <c r="Z105" s="591">
        <f>SUM(Q105:W105)</f>
        <v>6615.5</v>
      </c>
    </row>
    <row r="106" spans="1:26">
      <c r="D106" s="579" t="s">
        <v>1330</v>
      </c>
      <c r="E106" s="579">
        <v>0.77070000000000005</v>
      </c>
      <c r="G106" s="579">
        <v>25.349</v>
      </c>
      <c r="H106" s="591">
        <f>SUM(H24:H25,H37:H38)</f>
        <v>-17791.8</v>
      </c>
      <c r="I106" s="579">
        <f t="shared" si="2"/>
        <v>-69.236381983111201</v>
      </c>
      <c r="J106" s="579" t="s">
        <v>1370</v>
      </c>
    </row>
    <row r="107" spans="1:26">
      <c r="D107" s="579" t="s">
        <v>1331</v>
      </c>
      <c r="E107" s="579">
        <v>0.18729999999999999</v>
      </c>
      <c r="G107" s="579">
        <v>70.8</v>
      </c>
      <c r="H107" s="594">
        <f>SUM(Q24:Q25,Q37:Q38)</f>
        <v>3084</v>
      </c>
      <c r="I107" s="579">
        <f t="shared" si="2"/>
        <v>33.519788755199997</v>
      </c>
      <c r="J107" s="579" t="s">
        <v>1370</v>
      </c>
      <c r="P107" s="579" t="s">
        <v>538</v>
      </c>
    </row>
    <row r="108" spans="1:26">
      <c r="D108" s="579" t="s">
        <v>1332</v>
      </c>
      <c r="E108" s="579">
        <v>0.41689999999999999</v>
      </c>
      <c r="G108" s="579">
        <v>12.1</v>
      </c>
      <c r="H108" s="591">
        <f>SUM(P24:P25,P37:P38)</f>
        <v>2506.1999999999998</v>
      </c>
      <c r="I108" s="579">
        <f t="shared" si="2"/>
        <v>4.6553757703199992</v>
      </c>
      <c r="J108" s="579" t="s">
        <v>1369</v>
      </c>
      <c r="P108" s="579" t="s">
        <v>1372</v>
      </c>
      <c r="Y108" s="579" t="s">
        <v>1377</v>
      </c>
      <c r="Z108" s="579" t="s">
        <v>1378</v>
      </c>
    </row>
    <row r="109" spans="1:26">
      <c r="D109" s="579" t="s">
        <v>1333</v>
      </c>
      <c r="G109" s="579">
        <v>22</v>
      </c>
      <c r="H109" s="591">
        <f>O24</f>
        <v>530.20000000000005</v>
      </c>
      <c r="I109" s="579">
        <f t="shared" si="2"/>
        <v>1.7906720304000003</v>
      </c>
      <c r="J109" s="579" t="s">
        <v>1369</v>
      </c>
      <c r="P109" s="579" t="s">
        <v>1373</v>
      </c>
      <c r="Y109" s="591">
        <f>SUM(Q108:V108)</f>
        <v>0</v>
      </c>
      <c r="Z109" s="591">
        <f>SUM(Q110:W110)</f>
        <v>8732.4</v>
      </c>
    </row>
    <row r="110" spans="1:26">
      <c r="D110" s="579" t="s">
        <v>1334</v>
      </c>
      <c r="E110" s="579">
        <v>0.27350000000000002</v>
      </c>
      <c r="G110" s="579">
        <v>49.6</v>
      </c>
      <c r="H110" s="594">
        <f>SUM(R24:R25,R37:R38)</f>
        <v>1338.9</v>
      </c>
      <c r="I110" s="579">
        <f t="shared" si="2"/>
        <v>10.194911591040002</v>
      </c>
      <c r="J110" s="579" t="s">
        <v>1369</v>
      </c>
      <c r="P110" s="579" t="s">
        <v>1381</v>
      </c>
      <c r="Q110" s="591">
        <f>G58</f>
        <v>623.1</v>
      </c>
      <c r="S110" s="591">
        <f>N58</f>
        <v>713.7</v>
      </c>
      <c r="T110" s="591" t="str">
        <f t="shared" ref="T110" si="3">O58</f>
        <v>-</v>
      </c>
      <c r="U110" s="591">
        <f>P58-P16</f>
        <v>2506.1999999999998</v>
      </c>
      <c r="V110" s="591">
        <f>V104-V105-V100</f>
        <v>3083.9999999999995</v>
      </c>
      <c r="W110" s="591">
        <f>R58-R14</f>
        <v>1805.4</v>
      </c>
    </row>
    <row r="111" spans="1:26">
      <c r="K111" s="579" t="s">
        <v>1335</v>
      </c>
      <c r="L111" s="591">
        <f>X113</f>
        <v>32861</v>
      </c>
    </row>
    <row r="112" spans="1:26">
      <c r="D112" s="579" t="s">
        <v>1210</v>
      </c>
      <c r="I112" s="579">
        <f>-I106+I107+I104-I108-I105-I110+I109</f>
        <v>62.826302520643203</v>
      </c>
      <c r="K112" s="579" t="s">
        <v>1336</v>
      </c>
      <c r="L112" s="591">
        <f>X114</f>
        <v>17351.199999999997</v>
      </c>
    </row>
    <row r="113" spans="1:36">
      <c r="K113" s="595" t="s">
        <v>1337</v>
      </c>
      <c r="L113" s="596">
        <f>L111*$F$93</f>
        <v>1304029813010871</v>
      </c>
      <c r="M113" s="579" t="s">
        <v>1338</v>
      </c>
      <c r="O113" s="579" t="s">
        <v>1339</v>
      </c>
      <c r="X113" s="591">
        <f>SUM(Y100,Y105,Y109)</f>
        <v>32861</v>
      </c>
      <c r="Y113" s="579" t="s">
        <v>1385</v>
      </c>
    </row>
    <row r="114" spans="1:36">
      <c r="D114" s="593" t="s">
        <v>1340</v>
      </c>
      <c r="K114" s="579" t="s">
        <v>1341</v>
      </c>
      <c r="L114" s="587">
        <f>L112*$F$93</f>
        <v>688551233727343.13</v>
      </c>
      <c r="P114" s="579" t="s">
        <v>1342</v>
      </c>
      <c r="X114" s="591">
        <f>SUM(Z100,Z105,Z109)</f>
        <v>17351.199999999997</v>
      </c>
      <c r="Y114" s="579" t="s">
        <v>1378</v>
      </c>
    </row>
    <row r="115" spans="1:36">
      <c r="D115" s="579" t="s">
        <v>1322</v>
      </c>
      <c r="E115" s="579" t="s">
        <v>1323</v>
      </c>
      <c r="F115" s="579" t="s">
        <v>1324</v>
      </c>
      <c r="G115" s="579" t="s">
        <v>1325</v>
      </c>
      <c r="H115" s="579" t="s">
        <v>1326</v>
      </c>
      <c r="I115" s="579" t="s">
        <v>1327</v>
      </c>
      <c r="K115" s="595" t="s">
        <v>1343</v>
      </c>
      <c r="L115" s="595">
        <f>L114/L113</f>
        <v>0.52801801527646752</v>
      </c>
      <c r="M115" s="579" t="s">
        <v>1344</v>
      </c>
      <c r="N115" s="579" t="s">
        <v>1345</v>
      </c>
      <c r="P115" s="579" t="s">
        <v>1346</v>
      </c>
      <c r="X115" s="606">
        <f>X114*G94</f>
        <v>726460.04159999988</v>
      </c>
      <c r="Y115" s="579" t="s">
        <v>1386</v>
      </c>
    </row>
    <row r="116" spans="1:36">
      <c r="D116" s="579" t="s">
        <v>1329</v>
      </c>
      <c r="E116" s="579">
        <v>0.79290000000000005</v>
      </c>
      <c r="G116" s="579">
        <v>26.105</v>
      </c>
      <c r="H116" s="591">
        <f>G58</f>
        <v>623.1</v>
      </c>
      <c r="I116" s="579">
        <f>G116*$G$94*H116*44/12/1000000</f>
        <v>2.4970951706580005</v>
      </c>
      <c r="K116" s="595" t="s">
        <v>1347</v>
      </c>
      <c r="L116" s="595">
        <f>I112*1000000000000/L114</f>
        <v>9.1244194249053598E-2</v>
      </c>
      <c r="P116" s="579" t="s">
        <v>1348</v>
      </c>
      <c r="X116" s="579">
        <f>X115*F92</f>
        <v>688551233727343.13</v>
      </c>
      <c r="Y116" s="579" t="s">
        <v>1387</v>
      </c>
    </row>
    <row r="117" spans="1:36">
      <c r="D117" s="579" t="s">
        <v>959</v>
      </c>
      <c r="G117" s="579">
        <v>15.281000000000001</v>
      </c>
      <c r="H117" s="594">
        <f>S58</f>
        <v>446.8</v>
      </c>
      <c r="I117" s="579">
        <f t="shared" ref="I117:I121" si="4">G117*$G$94*H117*44/12/1000000</f>
        <v>1.0481382886128001</v>
      </c>
      <c r="K117" s="579" t="s">
        <v>1349</v>
      </c>
      <c r="L117" s="579">
        <f>1-L115</f>
        <v>0.47198198472353248</v>
      </c>
      <c r="X117" s="579">
        <v>0.1023660608420203</v>
      </c>
      <c r="Y117" s="579" t="s">
        <v>1388</v>
      </c>
    </row>
    <row r="118" spans="1:36">
      <c r="D118" s="579" t="s">
        <v>1350</v>
      </c>
      <c r="G118" s="579">
        <v>15.236000000000001</v>
      </c>
      <c r="H118" s="591">
        <f>T58</f>
        <v>1096.0999999999999</v>
      </c>
      <c r="I118" s="579">
        <f t="shared" si="4"/>
        <v>2.5637447714735999</v>
      </c>
      <c r="X118" s="579">
        <f>X116*X117/1000000000000</f>
        <v>70.484277484581341</v>
      </c>
      <c r="Y118" s="579" t="s">
        <v>1327</v>
      </c>
    </row>
    <row r="119" spans="1:36">
      <c r="D119" s="579" t="s">
        <v>1351</v>
      </c>
      <c r="G119" s="579">
        <f>G110</f>
        <v>49.6</v>
      </c>
      <c r="H119" s="594">
        <f>R58</f>
        <v>242.5</v>
      </c>
      <c r="I119" s="579">
        <f t="shared" si="4"/>
        <v>1.8464904480000002</v>
      </c>
    </row>
    <row r="120" spans="1:36">
      <c r="D120" s="579" t="s">
        <v>1352</v>
      </c>
      <c r="G120" s="579">
        <f>G108</f>
        <v>12.1</v>
      </c>
      <c r="H120" s="591">
        <f>P58</f>
        <v>1831.5</v>
      </c>
      <c r="I120" s="579">
        <f t="shared" si="4"/>
        <v>3.4020911034000001</v>
      </c>
    </row>
    <row r="121" spans="1:36">
      <c r="D121" s="579" t="s">
        <v>1328</v>
      </c>
      <c r="G121" s="579">
        <f>G104</f>
        <v>29.2</v>
      </c>
      <c r="H121" s="594">
        <f>N58</f>
        <v>713.7</v>
      </c>
      <c r="I121" s="579">
        <f t="shared" si="4"/>
        <v>3.1992795806399998</v>
      </c>
    </row>
    <row r="123" spans="1:36">
      <c r="I123" s="579">
        <f>SUM(I116:I121)</f>
        <v>14.556839362784398</v>
      </c>
    </row>
    <row r="124" spans="1:36">
      <c r="I124" s="579">
        <f>SUM(I123,I112)</f>
        <v>77.383141883427598</v>
      </c>
    </row>
    <row r="128" spans="1:36">
      <c r="A128" s="579" t="s">
        <v>1353</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593" t="str">
        <f>'KEEI BAU - Industry'!N23</f>
        <v>steel</v>
      </c>
      <c r="B129" s="593">
        <f>'KEEI BAU - Industry'!O23</f>
        <v>656895614617480.63</v>
      </c>
      <c r="C129" s="593">
        <f>'KEEI BAU - Industry'!P23</f>
        <v>961264212796756.88</v>
      </c>
      <c r="D129" s="593">
        <f>'KEEI BAU - Industry'!Q23</f>
        <v>963514444975618.88</v>
      </c>
      <c r="E129" s="593">
        <f>'KEEI BAU - Industry'!R23</f>
        <v>912228068399069.5</v>
      </c>
      <c r="F129" s="593">
        <f>'KEEI BAU - Industry'!S23</f>
        <v>949983175623091.75</v>
      </c>
      <c r="G129" s="593">
        <f>'KEEI BAU - Industry'!T23</f>
        <v>876045934747584.88</v>
      </c>
      <c r="H129" s="593">
        <f>'KEEI BAU - Industry'!U23</f>
        <v>875468747080819.63</v>
      </c>
      <c r="I129" s="593">
        <f>'KEEI BAU - Industry'!V23</f>
        <v>879196923331805</v>
      </c>
      <c r="J129" s="593">
        <f>'KEEI BAU - Industry'!W23</f>
        <v>879196923331805</v>
      </c>
      <c r="K129" s="593">
        <f>'KEEI BAU - Industry'!X23</f>
        <v>879196923331805</v>
      </c>
      <c r="L129" s="593">
        <f>'KEEI BAU - Industry'!Y23</f>
        <v>792772284417707.5</v>
      </c>
      <c r="M129" s="593">
        <f>'KEEI BAU - Industry'!Z23</f>
        <v>744828072812266.25</v>
      </c>
      <c r="N129" s="593">
        <f>'KEEI BAU - Industry'!AA23</f>
        <v>731725097504561.13</v>
      </c>
      <c r="O129" s="593">
        <f>'KEEI BAU - Industry'!AB23</f>
        <v>760541587979631</v>
      </c>
      <c r="P129" s="593">
        <f>'KEEI BAU - Industry'!AC23</f>
        <v>693982035087827.38</v>
      </c>
      <c r="Q129" s="593">
        <f>'KEEI BAU - Industry'!AD23</f>
        <v>701117480074332.63</v>
      </c>
      <c r="R129" s="593">
        <f>'KEEI BAU - Industry'!AE23</f>
        <v>720193058101083.25</v>
      </c>
      <c r="S129" s="593">
        <f>'KEEI BAU - Industry'!AF23</f>
        <v>640170244291733.75</v>
      </c>
      <c r="T129" s="593">
        <f>'KEEI BAU - Industry'!AG23</f>
        <v>689389169139086.13</v>
      </c>
      <c r="U129" s="593">
        <f>'KEEI BAU - Industry'!AH23</f>
        <v>689389169139086.13</v>
      </c>
      <c r="V129" s="593">
        <f>'KEEI BAU - Industry'!AI23</f>
        <v>689389169139086.13</v>
      </c>
      <c r="W129" s="593">
        <f>'KEEI BAU - Industry'!AJ23</f>
        <v>641796808734640.75</v>
      </c>
      <c r="X129" s="593">
        <f>'KEEI BAU - Industry'!AK23</f>
        <v>453665117235258.25</v>
      </c>
      <c r="Y129" s="593">
        <f>'KEEI BAU - Industry'!AL23</f>
        <v>485457747279842.69</v>
      </c>
      <c r="Z129" s="593">
        <f>'KEEI BAU - Industry'!AM23</f>
        <v>433344811515763.69</v>
      </c>
      <c r="AA129" s="593">
        <f>'KEEI BAU - Industry'!AN23</f>
        <v>363417776992991.94</v>
      </c>
      <c r="AB129" s="593">
        <f>'KEEI BAU - Industry'!AO23</f>
        <v>298115470395839.88</v>
      </c>
      <c r="AC129" s="593">
        <f>'KEEI BAU - Industry'!AP23</f>
        <v>298115470395839.88</v>
      </c>
      <c r="AD129" s="593">
        <f>'KEEI BAU - Industry'!AQ23</f>
        <v>310832522413673.75</v>
      </c>
      <c r="AE129" s="593">
        <f>'KEEI BAU - Industry'!AR23</f>
        <v>310832522413673.75</v>
      </c>
      <c r="AF129" s="593">
        <f>'KEEI BAU - Industry'!AS23</f>
        <v>329908100440424.38</v>
      </c>
      <c r="AG129" s="593">
        <f>'KEEI BAU - Industry'!AT23</f>
        <v>329908100440424.38</v>
      </c>
      <c r="AH129" s="593">
        <f>'KEEI BAU - Industry'!AU23</f>
        <v>329908100440424.38</v>
      </c>
      <c r="AI129" s="593">
        <f>'KEEI BAU - Industry'!AV23</f>
        <v>329908100440424.38</v>
      </c>
      <c r="AJ129" s="579">
        <f>'KEEI BAU - Industry'!AW23</f>
        <v>-3.3334279099443642E-2</v>
      </c>
    </row>
    <row r="130" spans="1:36">
      <c r="A130" s="579" t="str">
        <f>'KEEI BAU - Industry'!N24</f>
        <v>Coal</v>
      </c>
      <c r="B130" s="605">
        <f>'KEEI BAU - Industry'!O24</f>
        <v>526442955893830.69</v>
      </c>
      <c r="C130" s="605">
        <f>'KEEI BAU - Industry'!P24</f>
        <v>772591212015419.88</v>
      </c>
      <c r="D130" s="605">
        <f>'KEEI BAU - Industry'!Q24</f>
        <v>778944399180864.5</v>
      </c>
      <c r="E130" s="605">
        <f>'KEEI BAU - Industry'!R24</f>
        <v>739444659395065</v>
      </c>
      <c r="F130" s="605">
        <f>'KEEI BAU - Industry'!S24</f>
        <v>767964757409266.63</v>
      </c>
      <c r="G130" s="605">
        <f>'KEEI BAU - Industry'!T24</f>
        <v>708180212565935.63</v>
      </c>
      <c r="H130" s="605">
        <f>'KEEI BAU - Industry'!U24</f>
        <v>712267136713175.75</v>
      </c>
      <c r="I130" s="605">
        <f>'KEEI BAU - Industry'!V24</f>
        <v>711999176967034.5</v>
      </c>
      <c r="J130" s="605">
        <f>'KEEI BAU - Industry'!W24</f>
        <v>711999176967034.5</v>
      </c>
      <c r="K130" s="605">
        <f>'KEEI BAU - Industry'!X24</f>
        <v>711999176967034.5</v>
      </c>
      <c r="L130" s="605">
        <f>'KEEI BAU - Industry'!Y24</f>
        <v>636140247796474.25</v>
      </c>
      <c r="M130" s="605">
        <f>'KEEI BAU - Industry'!Z24</f>
        <v>581799480450025.25</v>
      </c>
      <c r="N130" s="605">
        <f>'KEEI BAU - Industry'!AA24</f>
        <v>567682231050223.25</v>
      </c>
      <c r="O130" s="605">
        <f>'KEEI BAU - Industry'!AB24</f>
        <v>581788132169703.75</v>
      </c>
      <c r="P130" s="605">
        <f>'KEEI BAU - Industry'!AC24</f>
        <v>510337009209316.69</v>
      </c>
      <c r="Q130" s="605">
        <f>'KEEI BAU - Industry'!AD24</f>
        <v>510428629804384.13</v>
      </c>
      <c r="R130" s="605">
        <f>'KEEI BAU - Industry'!AE24</f>
        <v>511390646052591.44</v>
      </c>
      <c r="S130" s="605">
        <f>'KEEI BAU - Industry'!AF24</f>
        <v>441150896820591.19</v>
      </c>
      <c r="T130" s="605">
        <f>'KEEI BAU - Industry'!AG24</f>
        <v>442112913068798.44</v>
      </c>
      <c r="U130" s="605">
        <f>'KEEI BAU - Industry'!AH24</f>
        <v>442112913068798.44</v>
      </c>
      <c r="V130" s="605">
        <f>'KEEI BAU - Industry'!AI24</f>
        <v>442112913068798.44</v>
      </c>
      <c r="W130" s="605">
        <f>'KEEI BAU - Industry'!AJ24</f>
        <v>394165408211963.81</v>
      </c>
      <c r="X130" s="605">
        <f>'KEEI BAU - Industry'!AK24</f>
        <v>217705754485352.06</v>
      </c>
      <c r="Y130" s="605">
        <f>'KEEI BAU - Industry'!AL24</f>
        <v>219309114899030.91</v>
      </c>
      <c r="Z130" s="605">
        <f>'KEEI BAU - Industry'!AM24</f>
        <v>146779013209525.13</v>
      </c>
      <c r="AA130" s="605">
        <f>'KEEI BAU - Industry'!AN24</f>
        <v>84837103139240.922</v>
      </c>
      <c r="AB130" s="605">
        <f>'KEEI BAU - Industry'!AO24</f>
        <v>15330318667779.457</v>
      </c>
      <c r="AC130" s="605">
        <f>'KEEI BAU - Industry'!AP24</f>
        <v>15330318667779.457</v>
      </c>
      <c r="AD130" s="605">
        <f>'KEEI BAU - Industry'!AQ24</f>
        <v>15971662833251.01</v>
      </c>
      <c r="AE130" s="605">
        <f>'KEEI BAU - Industry'!AR24</f>
        <v>15971662833251.01</v>
      </c>
      <c r="AF130" s="605">
        <f>'KEEI BAU - Industry'!AS24</f>
        <v>16933679081458.322</v>
      </c>
      <c r="AG130" s="605">
        <f>'KEEI BAU - Industry'!AT24</f>
        <v>16933679081458.322</v>
      </c>
      <c r="AH130" s="605">
        <f>'KEEI BAU - Industry'!AU24</f>
        <v>16933679081458.322</v>
      </c>
      <c r="AI130" s="605">
        <f>'KEEI BAU - Industry'!AV24</f>
        <v>16933679081458.322</v>
      </c>
      <c r="AJ130" s="605">
        <f>'KEEI BAU - Industry'!AW24</f>
        <v>0</v>
      </c>
    </row>
    <row r="131" spans="1:36">
      <c r="A131" s="579" t="str">
        <f>'KEEI BAU - Industry'!N25</f>
        <v>Petroleum</v>
      </c>
      <c r="B131" s="579">
        <f>'KEEI BAU - Industry'!O25</f>
        <v>36595829325918.25</v>
      </c>
      <c r="C131" s="579">
        <f>'KEEI BAU - Industry'!P25</f>
        <v>0</v>
      </c>
      <c r="D131" s="579">
        <f>'KEEI BAU - Industry'!Q25</f>
        <v>0</v>
      </c>
      <c r="E131" s="579">
        <f>'KEEI BAU - Industry'!R25</f>
        <v>0</v>
      </c>
      <c r="F131" s="579">
        <f>'KEEI BAU - Industry'!S25</f>
        <v>0</v>
      </c>
      <c r="G131" s="579">
        <f>'KEEI BAU - Industry'!T25</f>
        <v>0</v>
      </c>
      <c r="H131" s="579">
        <f>'KEEI BAU - Industry'!U25</f>
        <v>0</v>
      </c>
      <c r="I131" s="579">
        <f>'KEEI BAU - Industry'!V25</f>
        <v>0</v>
      </c>
      <c r="J131" s="579">
        <f>'KEEI BAU - Industry'!W25</f>
        <v>0</v>
      </c>
      <c r="K131" s="579">
        <f>'KEEI BAU - Industry'!X25</f>
        <v>0</v>
      </c>
      <c r="L131" s="579">
        <f>'KEEI BAU - Industry'!Y25</f>
        <v>0</v>
      </c>
      <c r="M131" s="579">
        <f>'KEEI BAU - Industry'!Z25</f>
        <v>0</v>
      </c>
      <c r="N131" s="579">
        <f>'KEEI BAU - Industry'!AA25</f>
        <v>0</v>
      </c>
      <c r="O131" s="579">
        <f>'KEEI BAU - Industry'!AB25</f>
        <v>0</v>
      </c>
      <c r="P131" s="579">
        <f>'KEEI BAU - Industry'!AC25</f>
        <v>0</v>
      </c>
      <c r="Q131" s="579">
        <f>'KEEI BAU - Industry'!AD25</f>
        <v>0</v>
      </c>
      <c r="R131" s="579">
        <f>'KEEI BAU - Industry'!AE25</f>
        <v>0</v>
      </c>
      <c r="S131" s="579">
        <f>'KEEI BAU - Industry'!AF25</f>
        <v>0</v>
      </c>
      <c r="T131" s="579">
        <f>'KEEI BAU - Industry'!AG25</f>
        <v>0</v>
      </c>
      <c r="U131" s="579">
        <f>'KEEI BAU - Industry'!AH25</f>
        <v>0</v>
      </c>
      <c r="V131" s="579">
        <f>'KEEI BAU - Industry'!AI25</f>
        <v>0</v>
      </c>
      <c r="W131" s="579">
        <f>'KEEI BAU - Industry'!AJ25</f>
        <v>0</v>
      </c>
      <c r="X131" s="579">
        <f>'KEEI BAU - Industry'!AK25</f>
        <v>0</v>
      </c>
      <c r="Y131" s="579">
        <f>'KEEI BAU - Industry'!AL25</f>
        <v>0</v>
      </c>
      <c r="Z131" s="579">
        <f>'KEEI BAU - Industry'!AM25</f>
        <v>0</v>
      </c>
      <c r="AA131" s="579">
        <f>'KEEI BAU - Industry'!AN25</f>
        <v>0</v>
      </c>
      <c r="AB131" s="579">
        <f>'KEEI BAU - Industry'!AO25</f>
        <v>0</v>
      </c>
      <c r="AC131" s="579">
        <f>'KEEI BAU - Industry'!AP25</f>
        <v>0</v>
      </c>
      <c r="AD131" s="579">
        <f>'KEEI BAU - Industry'!AQ25</f>
        <v>0</v>
      </c>
      <c r="AE131" s="579">
        <f>'KEEI BAU - Industry'!AR25</f>
        <v>0</v>
      </c>
      <c r="AF131" s="579">
        <f>'KEEI BAU - Industry'!AS25</f>
        <v>0</v>
      </c>
      <c r="AG131" s="579">
        <f>'KEEI BAU - Industry'!AT25</f>
        <v>0</v>
      </c>
      <c r="AH131" s="579">
        <f>'KEEI BAU - Industry'!AU25</f>
        <v>0</v>
      </c>
      <c r="AI131" s="579">
        <f>'KEEI BAU - Industry'!AV25</f>
        <v>0</v>
      </c>
      <c r="AJ131" s="579">
        <f>'KEEI BAU - Industry'!AW25</f>
        <v>0</v>
      </c>
    </row>
    <row r="132" spans="1:36">
      <c r="A132" s="579" t="str">
        <f>'KEEI BAU - Industry'!N26</f>
        <v>Gas</v>
      </c>
      <c r="B132" s="579">
        <f>'KEEI BAU - Industry'!O26</f>
        <v>25658603993433.984</v>
      </c>
      <c r="C132" s="579">
        <f>'KEEI BAU - Industry'!P26</f>
        <v>91461566231037.359</v>
      </c>
      <c r="D132" s="579">
        <f>'KEEI BAU - Industry'!Q26</f>
        <v>89762548928311.75</v>
      </c>
      <c r="E132" s="579">
        <f>'KEEI BAU - Industry'!R26</f>
        <v>84158587719609.094</v>
      </c>
      <c r="F132" s="579">
        <f>'KEEI BAU - Industry'!S26</f>
        <v>88518965936138.891</v>
      </c>
      <c r="G132" s="579">
        <f>'KEEI BAU - Industry'!T26</f>
        <v>81635342415688.297</v>
      </c>
      <c r="H132" s="579">
        <f>'KEEI BAU - Industry'!U26</f>
        <v>79664693121352.406</v>
      </c>
      <c r="I132" s="579">
        <f>'KEEI BAU - Industry'!V26</f>
        <v>81393605980440.109</v>
      </c>
      <c r="J132" s="579">
        <f>'KEEI BAU - Industry'!W26</f>
        <v>81393605980440.109</v>
      </c>
      <c r="K132" s="579">
        <f>'KEEI BAU - Industry'!X26</f>
        <v>81393605980440.109</v>
      </c>
      <c r="L132" s="579">
        <f>'KEEI BAU - Industry'!Y26</f>
        <v>75863604450642.859</v>
      </c>
      <c r="M132" s="579">
        <f>'KEEI BAU - Industry'!Z26</f>
        <v>77339339138317.422</v>
      </c>
      <c r="N132" s="579">
        <f>'KEEI BAU - Industry'!AA26</f>
        <v>77528107654523.141</v>
      </c>
      <c r="O132" s="579">
        <f>'KEEI BAU - Industry'!AB26</f>
        <v>83462612638692.984</v>
      </c>
      <c r="P132" s="579">
        <f>'KEEI BAU - Industry'!AC26</f>
        <v>83860166801007.781</v>
      </c>
      <c r="Q132" s="579">
        <f>'KEEI BAU - Industry'!AD26</f>
        <v>86522429983329.344</v>
      </c>
      <c r="R132" s="579">
        <f>'KEEI BAU - Industry'!AE26</f>
        <v>95098584309328.969</v>
      </c>
      <c r="S132" s="579">
        <f>'KEEI BAU - Industry'!AF26</f>
        <v>89978212522479.672</v>
      </c>
      <c r="T132" s="579">
        <f>'KEEI BAU - Industry'!AG26</f>
        <v>98554366848479.328</v>
      </c>
      <c r="U132" s="579">
        <f>'KEEI BAU - Industry'!AH26</f>
        <v>98554366848479.328</v>
      </c>
      <c r="V132" s="579">
        <f>'KEEI BAU - Industry'!AI26</f>
        <v>98554366848479.328</v>
      </c>
      <c r="W132" s="579">
        <f>'KEEI BAU - Industry'!AJ26</f>
        <v>99042442325182.328</v>
      </c>
      <c r="X132" s="579">
        <f>'KEEI BAU - Industry'!AK26</f>
        <v>95698746214274.594</v>
      </c>
      <c r="Y132" s="579">
        <f>'KEEI BAU - Industry'!AL26</f>
        <v>109992336757607.33</v>
      </c>
      <c r="Z132" s="579">
        <f>'KEEI BAU - Industry'!AM26</f>
        <v>121717051315546.38</v>
      </c>
      <c r="AA132" s="579">
        <f>'KEEI BAU - Industry'!AN26</f>
        <v>120227078102291.5</v>
      </c>
      <c r="AB132" s="579">
        <f>'KEEI BAU - Industry'!AO26</f>
        <v>123486405715096.86</v>
      </c>
      <c r="AC132" s="579">
        <f>'KEEI BAU - Industry'!AP26</f>
        <v>123486405715096.86</v>
      </c>
      <c r="AD132" s="579">
        <f>'KEEI BAU - Industry'!AQ26</f>
        <v>129203841932429.95</v>
      </c>
      <c r="AE132" s="579">
        <f>'KEEI BAU - Industry'!AR26</f>
        <v>129203841932429.95</v>
      </c>
      <c r="AF132" s="579">
        <f>'KEEI BAU - Industry'!AS26</f>
        <v>137779996258429.59</v>
      </c>
      <c r="AG132" s="579">
        <f>'KEEI BAU - Industry'!AT26</f>
        <v>137779996258429.59</v>
      </c>
      <c r="AH132" s="579">
        <f>'KEEI BAU - Industry'!AU26</f>
        <v>137779996258429.59</v>
      </c>
      <c r="AI132" s="579">
        <f>'KEEI BAU - Industry'!AV26</f>
        <v>137779996258429.59</v>
      </c>
      <c r="AJ132" s="579">
        <f>'KEEI BAU - Industry'!AW26</f>
        <v>0</v>
      </c>
    </row>
    <row r="133" spans="1:36">
      <c r="A133" s="579" t="str">
        <f>'KEEI BAU - Industry'!N27</f>
        <v>Electricity</v>
      </c>
      <c r="B133" s="579">
        <f>'KEEI BAU - Industry'!O27</f>
        <v>68198225404297.664</v>
      </c>
      <c r="C133" s="579">
        <f>'KEEI BAU - Industry'!P27</f>
        <v>97211434550299.641</v>
      </c>
      <c r="D133" s="579">
        <f>'KEEI BAU - Industry'!Q27</f>
        <v>94807496866442.625</v>
      </c>
      <c r="E133" s="579">
        <f>'KEEI BAU - Industry'!R27</f>
        <v>88624821284395.469</v>
      </c>
      <c r="F133" s="579">
        <f>'KEEI BAU - Industry'!S27</f>
        <v>93499452277686.141</v>
      </c>
      <c r="G133" s="579">
        <f>'KEEI BAU - Industry'!T27</f>
        <v>86230379765960.953</v>
      </c>
      <c r="H133" s="579">
        <f>'KEEI BAU - Industry'!U27</f>
        <v>83536917246291.469</v>
      </c>
      <c r="I133" s="579">
        <f>'KEEI BAU - Industry'!V27</f>
        <v>85804140384330.297</v>
      </c>
      <c r="J133" s="579">
        <f>'KEEI BAU - Industry'!W27</f>
        <v>85804140384330.297</v>
      </c>
      <c r="K133" s="579">
        <f>'KEEI BAU - Industry'!X27</f>
        <v>85804140384330.297</v>
      </c>
      <c r="L133" s="579">
        <f>'KEEI BAU - Industry'!Y27</f>
        <v>80768432170590.281</v>
      </c>
      <c r="M133" s="579">
        <f>'KEEI BAU - Industry'!Z27</f>
        <v>85689253223923.563</v>
      </c>
      <c r="N133" s="579">
        <f>'KEEI BAU - Industry'!AA27</f>
        <v>86514758799814.859</v>
      </c>
      <c r="O133" s="579">
        <f>'KEEI BAU - Industry'!AB27</f>
        <v>95290843171234.266</v>
      </c>
      <c r="P133" s="579">
        <f>'KEEI BAU - Industry'!AC27</f>
        <v>99784859077502.953</v>
      </c>
      <c r="Q133" s="579">
        <f>'KEEI BAU - Industry'!AD27</f>
        <v>104166420286619.14</v>
      </c>
      <c r="R133" s="579">
        <f>'KEEI BAU - Industry'!AE27</f>
        <v>113703827739162.86</v>
      </c>
      <c r="S133" s="579">
        <f>'KEEI BAU - Industry'!AF27</f>
        <v>109041134948662.86</v>
      </c>
      <c r="T133" s="579">
        <f>'KEEI BAU - Industry'!AG27</f>
        <v>148721889221808.34</v>
      </c>
      <c r="U133" s="579">
        <f>'KEEI BAU - Industry'!AH27</f>
        <v>148721889221808.34</v>
      </c>
      <c r="V133" s="579">
        <f>'KEEI BAU - Industry'!AI27</f>
        <v>148721889221808.34</v>
      </c>
      <c r="W133" s="579">
        <f>'KEEI BAU - Industry'!AJ27</f>
        <v>148588958197494.66</v>
      </c>
      <c r="X133" s="579">
        <f>'KEEI BAU - Industry'!AK27</f>
        <v>140260616535631.56</v>
      </c>
      <c r="Y133" s="579">
        <f>'KEEI BAU - Industry'!AL27</f>
        <v>156156295623204.44</v>
      </c>
      <c r="Z133" s="579">
        <f>'KEEI BAU - Industry'!AM27</f>
        <v>164848746990692.16</v>
      </c>
      <c r="AA133" s="579">
        <f>'KEEI BAU - Industry'!AN27</f>
        <v>158353595751459.47</v>
      </c>
      <c r="AB133" s="579">
        <f>'KEEI BAU - Industry'!AO27</f>
        <v>159298746012963.53</v>
      </c>
      <c r="AC133" s="579">
        <f>'KEEI BAU - Industry'!AP27</f>
        <v>159298746012963.53</v>
      </c>
      <c r="AD133" s="579">
        <f>'KEEI BAU - Industry'!AQ27</f>
        <v>165657017647992.75</v>
      </c>
      <c r="AE133" s="579">
        <f>'KEEI BAU - Industry'!AR27</f>
        <v>165657017647992.75</v>
      </c>
      <c r="AF133" s="579">
        <f>'KEEI BAU - Industry'!AS27</f>
        <v>175194425100536.5</v>
      </c>
      <c r="AG133" s="579">
        <f>'KEEI BAU - Industry'!AT27</f>
        <v>175194425100536.5</v>
      </c>
      <c r="AH133" s="579">
        <f>'KEEI BAU - Industry'!AU27</f>
        <v>175194425100536.5</v>
      </c>
      <c r="AI133" s="579">
        <f>'KEEI BAU - Industry'!AV27</f>
        <v>175194425100536.5</v>
      </c>
      <c r="AJ133" s="579">
        <f>'KEEI BAU - Industry'!AW27</f>
        <v>0</v>
      </c>
    </row>
    <row r="134" spans="1:36">
      <c r="A134" s="579" t="str">
        <f>'KEEI BAU - Industry'!N28</f>
        <v>Renewables</v>
      </c>
      <c r="B134" s="579">
        <f>'KEEI BAU - Industry'!O28</f>
        <v>0</v>
      </c>
      <c r="C134" s="579">
        <f>'KEEI BAU - Industry'!P28</f>
        <v>0</v>
      </c>
      <c r="D134" s="579">
        <f>'KEEI BAU - Industry'!Q28</f>
        <v>0</v>
      </c>
      <c r="E134" s="579">
        <f>'KEEI BAU - Industry'!R28</f>
        <v>0</v>
      </c>
      <c r="F134" s="579">
        <f>'KEEI BAU - Industry'!S28</f>
        <v>0</v>
      </c>
      <c r="G134" s="579">
        <f>'KEEI BAU - Industry'!T28</f>
        <v>0</v>
      </c>
      <c r="H134" s="579">
        <f>'KEEI BAU - Industry'!U28</f>
        <v>0</v>
      </c>
      <c r="I134" s="579">
        <f>'KEEI BAU - Industry'!V28</f>
        <v>0</v>
      </c>
      <c r="J134" s="579">
        <f>'KEEI BAU - Industry'!W28</f>
        <v>0</v>
      </c>
      <c r="K134" s="579">
        <f>'KEEI BAU - Industry'!X28</f>
        <v>0</v>
      </c>
      <c r="L134" s="579">
        <f>'KEEI BAU - Industry'!Y28</f>
        <v>0</v>
      </c>
      <c r="M134" s="579">
        <f>'KEEI BAU - Industry'!Z28</f>
        <v>0</v>
      </c>
      <c r="N134" s="579">
        <f>'KEEI BAU - Industry'!AA28</f>
        <v>0</v>
      </c>
      <c r="O134" s="579">
        <f>'KEEI BAU - Industry'!AB28</f>
        <v>0</v>
      </c>
      <c r="P134" s="579">
        <f>'KEEI BAU - Industry'!AC28</f>
        <v>0</v>
      </c>
      <c r="Q134" s="579">
        <f>'KEEI BAU - Industry'!AD28</f>
        <v>0</v>
      </c>
      <c r="R134" s="579">
        <f>'KEEI BAU - Industry'!AE28</f>
        <v>0</v>
      </c>
      <c r="S134" s="579">
        <f>'KEEI BAU - Industry'!AF28</f>
        <v>0</v>
      </c>
      <c r="T134" s="579">
        <f>'KEEI BAU - Industry'!AG28</f>
        <v>0</v>
      </c>
      <c r="U134" s="579">
        <f>'KEEI BAU - Industry'!AH28</f>
        <v>0</v>
      </c>
      <c r="V134" s="579">
        <f>'KEEI BAU - Industry'!AI28</f>
        <v>0</v>
      </c>
      <c r="W134" s="579">
        <f>'KEEI BAU - Industry'!AJ28</f>
        <v>0</v>
      </c>
      <c r="X134" s="579">
        <f>'KEEI BAU - Industry'!AK28</f>
        <v>0</v>
      </c>
      <c r="Y134" s="579">
        <f>'KEEI BAU - Industry'!AL28</f>
        <v>0</v>
      </c>
      <c r="Z134" s="579">
        <f>'KEEI BAU - Industry'!AM28</f>
        <v>0</v>
      </c>
      <c r="AA134" s="579">
        <f>'KEEI BAU - Industry'!AN28</f>
        <v>0</v>
      </c>
      <c r="AB134" s="579">
        <f>'KEEI BAU - Industry'!AO28</f>
        <v>0</v>
      </c>
      <c r="AC134" s="579">
        <f>'KEEI BAU - Industry'!AP28</f>
        <v>0</v>
      </c>
      <c r="AD134" s="579">
        <f>'KEEI BAU - Industry'!AQ28</f>
        <v>0</v>
      </c>
      <c r="AE134" s="579">
        <f>'KEEI BAU - Industry'!AR28</f>
        <v>0</v>
      </c>
      <c r="AF134" s="579">
        <f>'KEEI BAU - Industry'!AS28</f>
        <v>0</v>
      </c>
      <c r="AG134" s="579">
        <f>'KEEI BAU - Industry'!AT28</f>
        <v>0</v>
      </c>
      <c r="AH134" s="579">
        <f>'KEEI BAU - Industry'!AU28</f>
        <v>0</v>
      </c>
      <c r="AI134" s="579">
        <f>'KEEI BAU - Industry'!AV28</f>
        <v>0</v>
      </c>
      <c r="AJ134" s="579">
        <f>'KEEI BAU - Industry'!AW28</f>
        <v>0</v>
      </c>
    </row>
    <row r="136" spans="1:36">
      <c r="A136" s="579" t="s">
        <v>1354</v>
      </c>
      <c r="D136" s="579">
        <f>(D130-C130)/D130</f>
        <v>8.1561497484616569E-3</v>
      </c>
      <c r="E136" s="579">
        <f t="shared" ref="E136:G136" si="5">(E130-D130)/E130</f>
        <v>-5.3418114910876481E-2</v>
      </c>
      <c r="F136" s="579">
        <f t="shared" si="5"/>
        <v>3.7137248472722019E-2</v>
      </c>
      <c r="G136" s="579">
        <f t="shared" si="5"/>
        <v>-8.4419959471494999E-2</v>
      </c>
      <c r="H136" s="579">
        <f>(H130-G130)/H130</f>
        <v>5.7379091868531573E-3</v>
      </c>
      <c r="I136" s="579">
        <f>(I130-H130)/H130</f>
        <v>-3.7620680827389521E-4</v>
      </c>
      <c r="J136" s="579">
        <f>(J130-I130)/I130</f>
        <v>0</v>
      </c>
      <c r="K136" s="579">
        <f t="shared" ref="K136:AI136" si="6">(K130-J130)/J130</f>
        <v>0</v>
      </c>
      <c r="L136" s="579">
        <f t="shared" si="6"/>
        <v>-0.1065435630048102</v>
      </c>
      <c r="M136" s="579">
        <f t="shared" si="6"/>
        <v>-8.5422621088164036E-2</v>
      </c>
      <c r="N136" s="579">
        <f t="shared" si="6"/>
        <v>-2.4264802348881828E-2</v>
      </c>
      <c r="O136" s="579">
        <f t="shared" si="6"/>
        <v>2.4848234360593437E-2</v>
      </c>
      <c r="P136" s="579">
        <f t="shared" si="6"/>
        <v>-0.12281296061148467</v>
      </c>
      <c r="Q136" s="579">
        <f t="shared" si="6"/>
        <v>1.7952959204230271E-4</v>
      </c>
      <c r="R136" s="579">
        <f t="shared" si="6"/>
        <v>1.884722353007499E-3</v>
      </c>
      <c r="S136" s="579">
        <f t="shared" si="6"/>
        <v>-0.1373504771238557</v>
      </c>
      <c r="T136" s="579">
        <f t="shared" si="6"/>
        <v>2.1806965714919226E-3</v>
      </c>
      <c r="U136" s="579">
        <f t="shared" si="6"/>
        <v>0</v>
      </c>
      <c r="V136" s="579">
        <f t="shared" si="6"/>
        <v>0</v>
      </c>
      <c r="W136" s="579">
        <f t="shared" si="6"/>
        <v>-0.10845081299259264</v>
      </c>
      <c r="X136" s="579">
        <f t="shared" si="6"/>
        <v>-0.44767919774360299</v>
      </c>
      <c r="Y136" s="579">
        <f t="shared" si="6"/>
        <v>7.3648049288780881E-3</v>
      </c>
      <c r="Z136" s="579">
        <f t="shared" si="6"/>
        <v>-0.33072087187483462</v>
      </c>
      <c r="AA136" s="579">
        <f t="shared" si="6"/>
        <v>-0.42200794729327507</v>
      </c>
      <c r="AB136" s="579">
        <f t="shared" si="6"/>
        <v>-0.81929700448849363</v>
      </c>
      <c r="AC136" s="579">
        <f t="shared" si="6"/>
        <v>0</v>
      </c>
      <c r="AD136" s="579">
        <f t="shared" si="6"/>
        <v>4.1835018525707479E-2</v>
      </c>
      <c r="AE136" s="579">
        <f t="shared" si="6"/>
        <v>0</v>
      </c>
      <c r="AF136" s="579">
        <f t="shared" si="6"/>
        <v>6.0232692002770975E-2</v>
      </c>
      <c r="AG136" s="579">
        <f t="shared" si="6"/>
        <v>0</v>
      </c>
      <c r="AH136" s="579">
        <f t="shared" si="6"/>
        <v>0</v>
      </c>
      <c r="AI136" s="579">
        <f t="shared" si="6"/>
        <v>0</v>
      </c>
    </row>
  </sheetData>
  <mergeCells count="6">
    <mergeCell ref="F1:BM1"/>
    <mergeCell ref="A1:A2"/>
    <mergeCell ref="B1:B2"/>
    <mergeCell ref="C1:C2"/>
    <mergeCell ref="D1:D2"/>
    <mergeCell ref="E1:E2"/>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261ED-751F-4BB1-9D70-74A9730F0F0C}">
  <dimension ref="A1:BM136"/>
  <sheetViews>
    <sheetView topLeftCell="A19" workbookViewId="0">
      <selection sqref="A1:BM90"/>
    </sheetView>
  </sheetViews>
  <sheetFormatPr defaultRowHeight="14.4"/>
  <cols>
    <col min="1" max="1" width="31.33203125" style="579" customWidth="1"/>
    <col min="2" max="2" width="26.6640625" style="579" customWidth="1"/>
    <col min="3" max="3" width="17.6640625" style="579" customWidth="1"/>
    <col min="4" max="4" width="19.5546875" style="579" customWidth="1"/>
    <col min="5" max="5" width="25.44140625" style="579" customWidth="1"/>
    <col min="6" max="6" width="15.5546875" style="579" bestFit="1" customWidth="1"/>
    <col min="7" max="7" width="19.77734375" style="579" customWidth="1"/>
    <col min="8" max="8" width="15.109375" style="579" customWidth="1"/>
    <col min="9" max="9" width="15.5546875" style="579" customWidth="1"/>
    <col min="10" max="10" width="13.6640625" style="579" customWidth="1"/>
    <col min="11" max="11" width="37.88671875" style="579" customWidth="1"/>
    <col min="12" max="12" width="11.6640625" style="579" customWidth="1"/>
    <col min="13" max="13" width="17.33203125" style="579" customWidth="1"/>
    <col min="14" max="14" width="15" style="579" bestFit="1" customWidth="1"/>
    <col min="15" max="15" width="7.88671875" style="579" customWidth="1"/>
    <col min="16" max="16" width="12.6640625" style="579" customWidth="1"/>
    <col min="17" max="17" width="16.5546875" style="579" customWidth="1"/>
    <col min="18" max="18" width="18.5546875" style="579" customWidth="1"/>
    <col min="19" max="19" width="10.6640625" style="579" customWidth="1"/>
    <col min="20" max="20" width="7.88671875" style="579" customWidth="1"/>
    <col min="21" max="21" width="9.6640625" style="579" customWidth="1"/>
    <col min="22" max="22" width="18.5546875" style="579" customWidth="1"/>
    <col min="23" max="23" width="28.33203125" style="579" customWidth="1"/>
    <col min="24" max="24" width="17.5546875" style="579" customWidth="1"/>
    <col min="25" max="25" width="11.6640625" style="579" customWidth="1"/>
    <col min="26" max="26" width="7.88671875" style="579" customWidth="1"/>
    <col min="27" max="27" width="6.88671875" style="579" customWidth="1"/>
    <col min="28" max="28" width="13.6640625" style="579" customWidth="1"/>
    <col min="29" max="29" width="16.5546875" style="579" customWidth="1"/>
    <col min="30" max="31" width="21.44140625" style="579" customWidth="1"/>
    <col min="32" max="32" width="7.88671875" style="579" customWidth="1"/>
    <col min="33" max="33" width="13.6640625" style="579" customWidth="1"/>
    <col min="34" max="35" width="5.88671875" style="579" customWidth="1"/>
    <col min="36" max="37" width="8.88671875" style="579" customWidth="1"/>
    <col min="38" max="38" width="17.5546875" style="579" customWidth="1"/>
    <col min="39" max="39" width="9.6640625" style="579" customWidth="1"/>
    <col min="40" max="40" width="7.88671875" style="579" customWidth="1"/>
    <col min="41" max="42" width="13.6640625" style="579" customWidth="1"/>
    <col min="43" max="43" width="17.5546875" style="579" customWidth="1"/>
    <col min="44" max="44" width="15.5546875" style="579" customWidth="1"/>
    <col min="45" max="45" width="26.44140625" style="579" customWidth="1"/>
    <col min="46" max="46" width="30.33203125" style="579" customWidth="1"/>
    <col min="47" max="47" width="20.5546875" style="579" customWidth="1"/>
    <col min="48" max="49" width="5.88671875" style="579" customWidth="1"/>
    <col min="50" max="50" width="10.6640625" style="579" customWidth="1"/>
    <col min="51" max="51" width="9.6640625" style="579" customWidth="1"/>
    <col min="52" max="52" width="21.44140625" style="579" customWidth="1"/>
    <col min="53" max="53" width="7.88671875" style="579" customWidth="1"/>
    <col min="54" max="54" width="8.88671875" style="579" customWidth="1"/>
    <col min="55" max="55" width="6.88671875" style="579" customWidth="1"/>
    <col min="56" max="56" width="9.6640625" style="579" customWidth="1"/>
    <col min="57" max="57" width="18.5546875" style="579" customWidth="1"/>
    <col min="58" max="58" width="12.6640625" style="579" customWidth="1"/>
    <col min="59" max="59" width="19.5546875" style="579" customWidth="1"/>
    <col min="60" max="60" width="6.88671875" style="579" customWidth="1"/>
    <col min="61" max="61" width="12.6640625" style="579" customWidth="1"/>
    <col min="62" max="62" width="10.6640625" style="579" customWidth="1"/>
    <col min="63" max="63" width="7.88671875" style="579" customWidth="1"/>
    <col min="64" max="64" width="26.44140625" style="579" customWidth="1"/>
    <col min="65" max="65" width="15.5546875" style="579" customWidth="1"/>
    <col min="66" max="16384" width="8.88671875" style="579"/>
  </cols>
  <sheetData>
    <row r="1" spans="1:65" ht="20.100000000000001" customHeight="1">
      <c r="A1" s="626" t="s">
        <v>1289</v>
      </c>
      <c r="B1" s="626" t="s">
        <v>1290</v>
      </c>
      <c r="C1" s="626" t="s">
        <v>1291</v>
      </c>
      <c r="D1" s="626" t="s">
        <v>1292</v>
      </c>
      <c r="E1" s="626" t="s">
        <v>1293</v>
      </c>
      <c r="F1" s="625" t="s">
        <v>1359</v>
      </c>
      <c r="G1" s="625" t="s">
        <v>1359</v>
      </c>
      <c r="H1" s="625" t="s">
        <v>1359</v>
      </c>
      <c r="I1" s="625" t="s">
        <v>1359</v>
      </c>
      <c r="J1" s="625" t="s">
        <v>1359</v>
      </c>
      <c r="K1" s="625" t="s">
        <v>1359</v>
      </c>
      <c r="L1" s="625" t="s">
        <v>1359</v>
      </c>
      <c r="M1" s="625" t="s">
        <v>1359</v>
      </c>
      <c r="N1" s="625" t="s">
        <v>1359</v>
      </c>
      <c r="O1" s="625" t="s">
        <v>1359</v>
      </c>
      <c r="P1" s="625" t="s">
        <v>1359</v>
      </c>
      <c r="Q1" s="625" t="s">
        <v>1359</v>
      </c>
      <c r="R1" s="625" t="s">
        <v>1359</v>
      </c>
      <c r="S1" s="625" t="s">
        <v>1359</v>
      </c>
      <c r="T1" s="625" t="s">
        <v>1359</v>
      </c>
      <c r="U1" s="625" t="s">
        <v>1359</v>
      </c>
      <c r="V1" s="625" t="s">
        <v>1359</v>
      </c>
      <c r="W1" s="625" t="s">
        <v>1359</v>
      </c>
      <c r="X1" s="625" t="s">
        <v>1359</v>
      </c>
      <c r="Y1" s="625" t="s">
        <v>1359</v>
      </c>
      <c r="Z1" s="625" t="s">
        <v>1359</v>
      </c>
      <c r="AA1" s="625" t="s">
        <v>1359</v>
      </c>
      <c r="AB1" s="625" t="s">
        <v>1359</v>
      </c>
      <c r="AC1" s="625" t="s">
        <v>1359</v>
      </c>
      <c r="AD1" s="625" t="s">
        <v>1359</v>
      </c>
      <c r="AE1" s="625" t="s">
        <v>1359</v>
      </c>
      <c r="AF1" s="625" t="s">
        <v>1359</v>
      </c>
      <c r="AG1" s="625" t="s">
        <v>1359</v>
      </c>
      <c r="AH1" s="625" t="s">
        <v>1359</v>
      </c>
      <c r="AI1" s="625" t="s">
        <v>1359</v>
      </c>
      <c r="AJ1" s="625" t="s">
        <v>1359</v>
      </c>
      <c r="AK1" s="625" t="s">
        <v>1359</v>
      </c>
      <c r="AL1" s="625" t="s">
        <v>1359</v>
      </c>
      <c r="AM1" s="625" t="s">
        <v>1359</v>
      </c>
      <c r="AN1" s="625" t="s">
        <v>1359</v>
      </c>
      <c r="AO1" s="625" t="s">
        <v>1359</v>
      </c>
      <c r="AP1" s="625" t="s">
        <v>1359</v>
      </c>
      <c r="AQ1" s="625" t="s">
        <v>1359</v>
      </c>
      <c r="AR1" s="625" t="s">
        <v>1359</v>
      </c>
      <c r="AS1" s="625" t="s">
        <v>1359</v>
      </c>
      <c r="AT1" s="625" t="s">
        <v>1359</v>
      </c>
      <c r="AU1" s="625" t="s">
        <v>1359</v>
      </c>
      <c r="AV1" s="625" t="s">
        <v>1359</v>
      </c>
      <c r="AW1" s="625" t="s">
        <v>1359</v>
      </c>
      <c r="AX1" s="625" t="s">
        <v>1359</v>
      </c>
      <c r="AY1" s="625" t="s">
        <v>1359</v>
      </c>
      <c r="AZ1" s="625" t="s">
        <v>1359</v>
      </c>
      <c r="BA1" s="625" t="s">
        <v>1359</v>
      </c>
      <c r="BB1" s="625" t="s">
        <v>1359</v>
      </c>
      <c r="BC1" s="625" t="s">
        <v>1359</v>
      </c>
      <c r="BD1" s="625" t="s">
        <v>1359</v>
      </c>
      <c r="BE1" s="625" t="s">
        <v>1359</v>
      </c>
      <c r="BF1" s="625" t="s">
        <v>1359</v>
      </c>
      <c r="BG1" s="625" t="s">
        <v>1359</v>
      </c>
      <c r="BH1" s="625" t="s">
        <v>1359</v>
      </c>
      <c r="BI1" s="625" t="s">
        <v>1359</v>
      </c>
      <c r="BJ1" s="625" t="s">
        <v>1359</v>
      </c>
      <c r="BK1" s="625" t="s">
        <v>1359</v>
      </c>
      <c r="BL1" s="625" t="s">
        <v>1359</v>
      </c>
      <c r="BM1" s="625" t="s">
        <v>1359</v>
      </c>
    </row>
    <row r="2" spans="1:65" ht="20.100000000000001" customHeight="1">
      <c r="A2" s="625" t="s">
        <v>1289</v>
      </c>
      <c r="B2" s="625" t="s">
        <v>1290</v>
      </c>
      <c r="C2" s="625" t="s">
        <v>1291</v>
      </c>
      <c r="D2" s="625" t="s">
        <v>1292</v>
      </c>
      <c r="E2" s="625" t="s">
        <v>1293</v>
      </c>
      <c r="F2" s="648" t="s">
        <v>1295</v>
      </c>
      <c r="G2" s="648" t="s">
        <v>1296</v>
      </c>
      <c r="H2" s="648" t="s">
        <v>374</v>
      </c>
      <c r="I2" s="648" t="s">
        <v>375</v>
      </c>
      <c r="J2" s="648" t="s">
        <v>1297</v>
      </c>
      <c r="K2" s="648" t="s">
        <v>377</v>
      </c>
      <c r="L2" s="648" t="s">
        <v>378</v>
      </c>
      <c r="M2" s="648" t="s">
        <v>379</v>
      </c>
      <c r="N2" s="648" t="s">
        <v>380</v>
      </c>
      <c r="O2" s="648" t="s">
        <v>381</v>
      </c>
      <c r="P2" s="648" t="s">
        <v>382</v>
      </c>
      <c r="Q2" s="648" t="s">
        <v>383</v>
      </c>
      <c r="R2" s="648" t="s">
        <v>384</v>
      </c>
      <c r="S2" s="648" t="s">
        <v>385</v>
      </c>
      <c r="T2" s="648" t="s">
        <v>386</v>
      </c>
      <c r="U2" s="648" t="s">
        <v>387</v>
      </c>
      <c r="V2" s="648" t="s">
        <v>388</v>
      </c>
      <c r="W2" s="648" t="s">
        <v>389</v>
      </c>
      <c r="X2" s="648" t="s">
        <v>390</v>
      </c>
      <c r="Y2" s="648" t="s">
        <v>391</v>
      </c>
      <c r="Z2" s="648" t="s">
        <v>392</v>
      </c>
      <c r="AA2" s="648" t="s">
        <v>393</v>
      </c>
      <c r="AB2" s="648" t="s">
        <v>394</v>
      </c>
      <c r="AC2" s="648" t="s">
        <v>395</v>
      </c>
      <c r="AD2" s="648" t="s">
        <v>396</v>
      </c>
      <c r="AE2" s="648" t="s">
        <v>397</v>
      </c>
      <c r="AF2" s="648" t="s">
        <v>398</v>
      </c>
      <c r="AG2" s="648" t="s">
        <v>1298</v>
      </c>
      <c r="AH2" s="648" t="s">
        <v>341</v>
      </c>
      <c r="AI2" s="648" t="s">
        <v>342</v>
      </c>
      <c r="AJ2" s="648" t="s">
        <v>343</v>
      </c>
      <c r="AK2" s="648" t="s">
        <v>400</v>
      </c>
      <c r="AL2" s="648" t="s">
        <v>401</v>
      </c>
      <c r="AM2" s="648" t="s">
        <v>402</v>
      </c>
      <c r="AN2" s="648" t="s">
        <v>403</v>
      </c>
      <c r="AO2" s="648" t="s">
        <v>404</v>
      </c>
      <c r="AP2" s="648" t="s">
        <v>405</v>
      </c>
      <c r="AQ2" s="648" t="s">
        <v>406</v>
      </c>
      <c r="AR2" s="648" t="s">
        <v>407</v>
      </c>
      <c r="AS2" s="648" t="s">
        <v>408</v>
      </c>
      <c r="AT2" s="648" t="s">
        <v>409</v>
      </c>
      <c r="AU2" s="648" t="s">
        <v>410</v>
      </c>
      <c r="AV2" s="648" t="s">
        <v>1299</v>
      </c>
      <c r="AW2" s="648" t="s">
        <v>412</v>
      </c>
      <c r="AX2" s="648" t="s">
        <v>413</v>
      </c>
      <c r="AY2" s="648" t="s">
        <v>414</v>
      </c>
      <c r="AZ2" s="648" t="s">
        <v>415</v>
      </c>
      <c r="BA2" s="648" t="s">
        <v>416</v>
      </c>
      <c r="BB2" s="648" t="s">
        <v>417</v>
      </c>
      <c r="BC2" s="648" t="s">
        <v>418</v>
      </c>
      <c r="BD2" s="648" t="s">
        <v>419</v>
      </c>
      <c r="BE2" s="648" t="s">
        <v>420</v>
      </c>
      <c r="BF2" s="648" t="s">
        <v>421</v>
      </c>
      <c r="BG2" s="648" t="s">
        <v>422</v>
      </c>
      <c r="BH2" s="648" t="s">
        <v>423</v>
      </c>
      <c r="BI2" s="648" t="s">
        <v>424</v>
      </c>
      <c r="BJ2" s="648" t="s">
        <v>425</v>
      </c>
      <c r="BK2" s="648" t="s">
        <v>426</v>
      </c>
      <c r="BL2" s="648" t="s">
        <v>427</v>
      </c>
      <c r="BM2" s="648" t="s">
        <v>428</v>
      </c>
    </row>
    <row r="3" spans="1:65" ht="20.100000000000001" customHeight="1">
      <c r="A3" s="651" t="s">
        <v>431</v>
      </c>
      <c r="B3" s="651" t="s">
        <v>1300</v>
      </c>
      <c r="C3" s="651" t="s">
        <v>1300</v>
      </c>
      <c r="D3" s="651" t="s">
        <v>1300</v>
      </c>
      <c r="E3" s="651" t="s">
        <v>1300</v>
      </c>
      <c r="F3" s="650">
        <v>386.2</v>
      </c>
      <c r="G3" s="649" t="s">
        <v>172</v>
      </c>
      <c r="H3" s="649" t="s">
        <v>172</v>
      </c>
      <c r="I3" s="649" t="s">
        <v>172</v>
      </c>
      <c r="J3" s="649" t="s">
        <v>172</v>
      </c>
      <c r="K3" s="649" t="s">
        <v>172</v>
      </c>
      <c r="L3" s="649" t="s">
        <v>172</v>
      </c>
      <c r="M3" s="649" t="s">
        <v>172</v>
      </c>
      <c r="N3" s="649" t="s">
        <v>172</v>
      </c>
      <c r="O3" s="649" t="s">
        <v>172</v>
      </c>
      <c r="P3" s="649" t="s">
        <v>172</v>
      </c>
      <c r="Q3" s="649" t="s">
        <v>172</v>
      </c>
      <c r="R3" s="649" t="s">
        <v>172</v>
      </c>
      <c r="S3" s="649" t="s">
        <v>172</v>
      </c>
      <c r="T3" s="649" t="s">
        <v>172</v>
      </c>
      <c r="U3" s="650">
        <v>2.5</v>
      </c>
      <c r="V3" s="649" t="s">
        <v>172</v>
      </c>
      <c r="W3" s="649" t="s">
        <v>172</v>
      </c>
      <c r="X3" s="649" t="s">
        <v>172</v>
      </c>
      <c r="Y3" s="649" t="s">
        <v>172</v>
      </c>
      <c r="Z3" s="649" t="s">
        <v>172</v>
      </c>
      <c r="AA3" s="649" t="s">
        <v>172</v>
      </c>
      <c r="AB3" s="649" t="s">
        <v>172</v>
      </c>
      <c r="AC3" s="649" t="s">
        <v>172</v>
      </c>
      <c r="AD3" s="649" t="s">
        <v>172</v>
      </c>
      <c r="AE3" s="649" t="s">
        <v>172</v>
      </c>
      <c r="AF3" s="649" t="s">
        <v>172</v>
      </c>
      <c r="AG3" s="649" t="s">
        <v>172</v>
      </c>
      <c r="AH3" s="649" t="s">
        <v>172</v>
      </c>
      <c r="AI3" s="649" t="s">
        <v>172</v>
      </c>
      <c r="AJ3" s="649" t="s">
        <v>172</v>
      </c>
      <c r="AK3" s="649" t="s">
        <v>172</v>
      </c>
      <c r="AL3" s="649" t="s">
        <v>172</v>
      </c>
      <c r="AM3" s="649" t="s">
        <v>172</v>
      </c>
      <c r="AN3" s="649" t="s">
        <v>172</v>
      </c>
      <c r="AO3" s="649" t="s">
        <v>172</v>
      </c>
      <c r="AP3" s="649" t="s">
        <v>172</v>
      </c>
      <c r="AQ3" s="649" t="s">
        <v>172</v>
      </c>
      <c r="AR3" s="650">
        <v>2153.4</v>
      </c>
      <c r="AS3" s="650">
        <v>984.7</v>
      </c>
      <c r="AT3" s="650">
        <v>742</v>
      </c>
      <c r="AU3" s="650">
        <v>3166.3</v>
      </c>
      <c r="AV3" s="650">
        <v>101.8</v>
      </c>
      <c r="AW3" s="650">
        <v>69.400000000000006</v>
      </c>
      <c r="AX3" s="649" t="s">
        <v>172</v>
      </c>
      <c r="AY3" s="650">
        <v>681.1</v>
      </c>
      <c r="AZ3" s="650">
        <v>352.3</v>
      </c>
      <c r="BA3" s="649" t="s">
        <v>172</v>
      </c>
      <c r="BB3" s="650">
        <v>37499.5</v>
      </c>
      <c r="BC3" s="650">
        <v>755.1</v>
      </c>
      <c r="BD3" s="650">
        <v>279.7</v>
      </c>
      <c r="BE3" s="650">
        <v>6544.7</v>
      </c>
      <c r="BF3" s="650">
        <v>25</v>
      </c>
      <c r="BG3" s="650">
        <v>90.3</v>
      </c>
      <c r="BH3" s="650">
        <v>717.7</v>
      </c>
      <c r="BI3" s="649" t="s">
        <v>172</v>
      </c>
      <c r="BJ3" s="649" t="s">
        <v>172</v>
      </c>
      <c r="BK3" s="650">
        <v>69.3</v>
      </c>
      <c r="BL3" s="650">
        <v>54621</v>
      </c>
      <c r="BM3" s="650">
        <v>16663.400000000001</v>
      </c>
    </row>
    <row r="4" spans="1:65" ht="20.100000000000001" customHeight="1">
      <c r="A4" s="651" t="s">
        <v>433</v>
      </c>
      <c r="B4" s="651" t="s">
        <v>1300</v>
      </c>
      <c r="C4" s="651" t="s">
        <v>1300</v>
      </c>
      <c r="D4" s="651" t="s">
        <v>1300</v>
      </c>
      <c r="E4" s="651" t="s">
        <v>1300</v>
      </c>
      <c r="F4" s="649" t="s">
        <v>172</v>
      </c>
      <c r="G4" s="650">
        <v>2961.3</v>
      </c>
      <c r="H4" s="650">
        <v>15653.1</v>
      </c>
      <c r="I4" s="650">
        <v>55954.5</v>
      </c>
      <c r="J4" s="650">
        <v>991.7</v>
      </c>
      <c r="K4" s="650">
        <v>0</v>
      </c>
      <c r="L4" s="650">
        <v>27</v>
      </c>
      <c r="M4" s="650">
        <v>0</v>
      </c>
      <c r="N4" s="650">
        <v>205.8</v>
      </c>
      <c r="O4" s="649" t="s">
        <v>172</v>
      </c>
      <c r="P4" s="649" t="s">
        <v>172</v>
      </c>
      <c r="Q4" s="649" t="s">
        <v>172</v>
      </c>
      <c r="R4" s="649" t="s">
        <v>172</v>
      </c>
      <c r="S4" s="650">
        <v>60683.5</v>
      </c>
      <c r="T4" s="649" t="s">
        <v>172</v>
      </c>
      <c r="U4" s="650">
        <v>153637.20000000001</v>
      </c>
      <c r="V4" s="650">
        <v>3030.4</v>
      </c>
      <c r="W4" s="649" t="s">
        <v>172</v>
      </c>
      <c r="X4" s="650">
        <v>22.1</v>
      </c>
      <c r="Y4" s="649" t="s">
        <v>172</v>
      </c>
      <c r="Z4" s="650">
        <v>8321</v>
      </c>
      <c r="AA4" s="650">
        <v>2300.1999999999998</v>
      </c>
      <c r="AB4" s="650">
        <v>10.5</v>
      </c>
      <c r="AC4" s="650">
        <v>0.3</v>
      </c>
      <c r="AD4" s="649" t="s">
        <v>172</v>
      </c>
      <c r="AE4" s="649" t="s">
        <v>172</v>
      </c>
      <c r="AF4" s="650">
        <v>5.2</v>
      </c>
      <c r="AG4" s="650">
        <v>43</v>
      </c>
      <c r="AH4" s="649" t="s">
        <v>172</v>
      </c>
      <c r="AI4" s="649" t="s">
        <v>172</v>
      </c>
      <c r="AJ4" s="650">
        <v>3300.3</v>
      </c>
      <c r="AK4" s="650">
        <v>28965</v>
      </c>
      <c r="AL4" s="650">
        <v>1.2</v>
      </c>
      <c r="AM4" s="650">
        <v>241.1</v>
      </c>
      <c r="AN4" s="650">
        <v>88</v>
      </c>
      <c r="AO4" s="649" t="s">
        <v>172</v>
      </c>
      <c r="AP4" s="649" t="s">
        <v>172</v>
      </c>
      <c r="AQ4" s="649" t="s">
        <v>172</v>
      </c>
      <c r="AR4" s="649" t="s">
        <v>172</v>
      </c>
      <c r="AS4" s="649" t="s">
        <v>172</v>
      </c>
      <c r="AT4" s="649" t="s">
        <v>172</v>
      </c>
      <c r="AU4" s="649" t="s">
        <v>172</v>
      </c>
      <c r="AV4" s="649" t="s">
        <v>172</v>
      </c>
      <c r="AW4" s="649" t="s">
        <v>172</v>
      </c>
      <c r="AX4" s="649" t="s">
        <v>172</v>
      </c>
      <c r="AY4" s="649" t="s">
        <v>172</v>
      </c>
      <c r="AZ4" s="649" t="s">
        <v>172</v>
      </c>
      <c r="BA4" s="649" t="s">
        <v>172</v>
      </c>
      <c r="BB4" s="649" t="s">
        <v>172</v>
      </c>
      <c r="BC4" s="649" t="s">
        <v>172</v>
      </c>
      <c r="BD4" s="649" t="s">
        <v>172</v>
      </c>
      <c r="BE4" s="649" t="s">
        <v>172</v>
      </c>
      <c r="BF4" s="649" t="s">
        <v>172</v>
      </c>
      <c r="BG4" s="649" t="s">
        <v>172</v>
      </c>
      <c r="BH4" s="649" t="s">
        <v>172</v>
      </c>
      <c r="BI4" s="649" t="s">
        <v>172</v>
      </c>
      <c r="BJ4" s="649" t="s">
        <v>172</v>
      </c>
      <c r="BK4" s="649" t="s">
        <v>172</v>
      </c>
      <c r="BL4" s="650">
        <v>336442.8</v>
      </c>
      <c r="BM4" s="649" t="s">
        <v>172</v>
      </c>
    </row>
    <row r="5" spans="1:65" ht="20.100000000000001" customHeight="1">
      <c r="A5" s="651" t="s">
        <v>435</v>
      </c>
      <c r="B5" s="651" t="s">
        <v>1300</v>
      </c>
      <c r="C5" s="651" t="s">
        <v>1300</v>
      </c>
      <c r="D5" s="651" t="s">
        <v>1300</v>
      </c>
      <c r="E5" s="651" t="s">
        <v>1300</v>
      </c>
      <c r="F5" s="649" t="s">
        <v>172</v>
      </c>
      <c r="G5" s="650">
        <v>-0.2</v>
      </c>
      <c r="H5" s="649" t="s">
        <v>172</v>
      </c>
      <c r="I5" s="649" t="s">
        <v>172</v>
      </c>
      <c r="J5" s="650">
        <v>0</v>
      </c>
      <c r="K5" s="649" t="s">
        <v>172</v>
      </c>
      <c r="L5" s="650">
        <v>0</v>
      </c>
      <c r="M5" s="649" t="s">
        <v>172</v>
      </c>
      <c r="N5" s="650">
        <v>-19.3</v>
      </c>
      <c r="O5" s="649" t="s">
        <v>172</v>
      </c>
      <c r="P5" s="649" t="s">
        <v>172</v>
      </c>
      <c r="Q5" s="649" t="s">
        <v>172</v>
      </c>
      <c r="R5" s="649" t="s">
        <v>172</v>
      </c>
      <c r="S5" s="649" t="s">
        <v>172</v>
      </c>
      <c r="T5" s="649" t="s">
        <v>172</v>
      </c>
      <c r="U5" s="649" t="s">
        <v>172</v>
      </c>
      <c r="V5" s="650">
        <v>-147.9</v>
      </c>
      <c r="W5" s="649" t="s">
        <v>172</v>
      </c>
      <c r="X5" s="650">
        <v>-183.4</v>
      </c>
      <c r="Y5" s="649" t="s">
        <v>172</v>
      </c>
      <c r="Z5" s="650">
        <v>-58.8</v>
      </c>
      <c r="AA5" s="650">
        <v>-10.4</v>
      </c>
      <c r="AB5" s="650">
        <v>-12362.6</v>
      </c>
      <c r="AC5" s="650">
        <v>-14.5</v>
      </c>
      <c r="AD5" s="649" t="s">
        <v>172</v>
      </c>
      <c r="AE5" s="650">
        <v>-11876.4</v>
      </c>
      <c r="AF5" s="650">
        <v>-696.7</v>
      </c>
      <c r="AG5" s="650">
        <v>-29187</v>
      </c>
      <c r="AH5" s="650">
        <v>-4.5999999999999996</v>
      </c>
      <c r="AI5" s="649" t="s">
        <v>172</v>
      </c>
      <c r="AJ5" s="650">
        <v>-2020.3</v>
      </c>
      <c r="AK5" s="650">
        <v>-4155.3999999999996</v>
      </c>
      <c r="AL5" s="650">
        <v>-137.19999999999999</v>
      </c>
      <c r="AM5" s="650">
        <v>-3817.9</v>
      </c>
      <c r="AN5" s="650">
        <v>-2204.4</v>
      </c>
      <c r="AO5" s="649" t="s">
        <v>172</v>
      </c>
      <c r="AP5" s="649" t="s">
        <v>172</v>
      </c>
      <c r="AQ5" s="650">
        <v>-2440.9</v>
      </c>
      <c r="AR5" s="649" t="s">
        <v>172</v>
      </c>
      <c r="AS5" s="649" t="s">
        <v>172</v>
      </c>
      <c r="AT5" s="649" t="s">
        <v>172</v>
      </c>
      <c r="AU5" s="649" t="s">
        <v>172</v>
      </c>
      <c r="AV5" s="649" t="s">
        <v>172</v>
      </c>
      <c r="AW5" s="649" t="s">
        <v>172</v>
      </c>
      <c r="AX5" s="649" t="s">
        <v>172</v>
      </c>
      <c r="AY5" s="649" t="s">
        <v>172</v>
      </c>
      <c r="AZ5" s="649" t="s">
        <v>172</v>
      </c>
      <c r="BA5" s="649" t="s">
        <v>172</v>
      </c>
      <c r="BB5" s="649" t="s">
        <v>172</v>
      </c>
      <c r="BC5" s="649" t="s">
        <v>172</v>
      </c>
      <c r="BD5" s="649" t="s">
        <v>172</v>
      </c>
      <c r="BE5" s="649" t="s">
        <v>172</v>
      </c>
      <c r="BF5" s="649" t="s">
        <v>172</v>
      </c>
      <c r="BG5" s="649" t="s">
        <v>172</v>
      </c>
      <c r="BH5" s="649" t="s">
        <v>172</v>
      </c>
      <c r="BI5" s="649" t="s">
        <v>172</v>
      </c>
      <c r="BJ5" s="649" t="s">
        <v>172</v>
      </c>
      <c r="BK5" s="649" t="s">
        <v>172</v>
      </c>
      <c r="BL5" s="650">
        <v>-69337.899999999994</v>
      </c>
      <c r="BM5" s="649" t="s">
        <v>172</v>
      </c>
    </row>
    <row r="6" spans="1:65" ht="20.100000000000001" hidden="1" customHeight="1">
      <c r="A6" s="651" t="s">
        <v>437</v>
      </c>
      <c r="B6" s="651" t="s">
        <v>1300</v>
      </c>
      <c r="C6" s="651" t="s">
        <v>1300</v>
      </c>
      <c r="D6" s="651" t="s">
        <v>1300</v>
      </c>
      <c r="E6" s="651" t="s">
        <v>1300</v>
      </c>
      <c r="F6" s="649" t="s">
        <v>172</v>
      </c>
      <c r="G6" s="649" t="s">
        <v>172</v>
      </c>
      <c r="H6" s="649" t="s">
        <v>172</v>
      </c>
      <c r="I6" s="649" t="s">
        <v>172</v>
      </c>
      <c r="J6" s="649" t="s">
        <v>172</v>
      </c>
      <c r="K6" s="649" t="s">
        <v>172</v>
      </c>
      <c r="L6" s="649" t="s">
        <v>172</v>
      </c>
      <c r="M6" s="649" t="s">
        <v>172</v>
      </c>
      <c r="N6" s="649" t="s">
        <v>172</v>
      </c>
      <c r="O6" s="649" t="s">
        <v>172</v>
      </c>
      <c r="P6" s="649" t="s">
        <v>172</v>
      </c>
      <c r="Q6" s="649" t="s">
        <v>172</v>
      </c>
      <c r="R6" s="649" t="s">
        <v>172</v>
      </c>
      <c r="S6" s="650">
        <v>-10.5</v>
      </c>
      <c r="T6" s="649" t="s">
        <v>172</v>
      </c>
      <c r="U6" s="649" t="s">
        <v>172</v>
      </c>
      <c r="V6" s="649" t="s">
        <v>172</v>
      </c>
      <c r="W6" s="649" t="s">
        <v>172</v>
      </c>
      <c r="X6" s="649" t="s">
        <v>172</v>
      </c>
      <c r="Y6" s="649" t="s">
        <v>172</v>
      </c>
      <c r="Z6" s="650">
        <v>0</v>
      </c>
      <c r="AA6" s="649" t="s">
        <v>172</v>
      </c>
      <c r="AB6" s="650">
        <v>0</v>
      </c>
      <c r="AC6" s="649" t="s">
        <v>172</v>
      </c>
      <c r="AD6" s="649" t="s">
        <v>172</v>
      </c>
      <c r="AE6" s="649" t="s">
        <v>172</v>
      </c>
      <c r="AF6" s="649" t="s">
        <v>172</v>
      </c>
      <c r="AG6" s="650">
        <v>-2208.8000000000002</v>
      </c>
      <c r="AH6" s="650">
        <v>-15.3</v>
      </c>
      <c r="AI6" s="650">
        <v>0</v>
      </c>
      <c r="AJ6" s="650">
        <v>-9833.7000000000007</v>
      </c>
      <c r="AK6" s="649" t="s">
        <v>172</v>
      </c>
      <c r="AL6" s="650">
        <v>0</v>
      </c>
      <c r="AM6" s="649" t="s">
        <v>172</v>
      </c>
      <c r="AN6" s="649" t="s">
        <v>172</v>
      </c>
      <c r="AO6" s="649" t="s">
        <v>172</v>
      </c>
      <c r="AP6" s="649" t="s">
        <v>172</v>
      </c>
      <c r="AQ6" s="649" t="s">
        <v>172</v>
      </c>
      <c r="AR6" s="649" t="s">
        <v>172</v>
      </c>
      <c r="AS6" s="649" t="s">
        <v>172</v>
      </c>
      <c r="AT6" s="649" t="s">
        <v>172</v>
      </c>
      <c r="AU6" s="649" t="s">
        <v>172</v>
      </c>
      <c r="AV6" s="649" t="s">
        <v>172</v>
      </c>
      <c r="AW6" s="649" t="s">
        <v>172</v>
      </c>
      <c r="AX6" s="649" t="s">
        <v>172</v>
      </c>
      <c r="AY6" s="649" t="s">
        <v>172</v>
      </c>
      <c r="AZ6" s="649" t="s">
        <v>172</v>
      </c>
      <c r="BA6" s="649" t="s">
        <v>172</v>
      </c>
      <c r="BB6" s="649" t="s">
        <v>172</v>
      </c>
      <c r="BC6" s="649" t="s">
        <v>172</v>
      </c>
      <c r="BD6" s="649" t="s">
        <v>172</v>
      </c>
      <c r="BE6" s="649" t="s">
        <v>172</v>
      </c>
      <c r="BF6" s="649" t="s">
        <v>172</v>
      </c>
      <c r="BG6" s="649" t="s">
        <v>172</v>
      </c>
      <c r="BH6" s="649" t="s">
        <v>172</v>
      </c>
      <c r="BI6" s="649" t="s">
        <v>172</v>
      </c>
      <c r="BJ6" s="649" t="s">
        <v>172</v>
      </c>
      <c r="BK6" s="649" t="s">
        <v>172</v>
      </c>
      <c r="BL6" s="650">
        <v>-12068.3</v>
      </c>
      <c r="BM6" s="649" t="s">
        <v>172</v>
      </c>
    </row>
    <row r="7" spans="1:65" ht="20.100000000000001" hidden="1" customHeight="1">
      <c r="A7" s="651" t="s">
        <v>439</v>
      </c>
      <c r="B7" s="651" t="s">
        <v>1300</v>
      </c>
      <c r="C7" s="651" t="s">
        <v>1300</v>
      </c>
      <c r="D7" s="651" t="s">
        <v>1300</v>
      </c>
      <c r="E7" s="651" t="s">
        <v>1300</v>
      </c>
      <c r="F7" s="649" t="s">
        <v>172</v>
      </c>
      <c r="G7" s="649" t="s">
        <v>172</v>
      </c>
      <c r="H7" s="649" t="s">
        <v>172</v>
      </c>
      <c r="I7" s="649" t="s">
        <v>172</v>
      </c>
      <c r="J7" s="649" t="s">
        <v>172</v>
      </c>
      <c r="K7" s="649" t="s">
        <v>172</v>
      </c>
      <c r="L7" s="649" t="s">
        <v>172</v>
      </c>
      <c r="M7" s="649" t="s">
        <v>172</v>
      </c>
      <c r="N7" s="649" t="s">
        <v>172</v>
      </c>
      <c r="O7" s="649" t="s">
        <v>172</v>
      </c>
      <c r="P7" s="649" t="s">
        <v>172</v>
      </c>
      <c r="Q7" s="649" t="s">
        <v>172</v>
      </c>
      <c r="R7" s="649" t="s">
        <v>172</v>
      </c>
      <c r="S7" s="649" t="s">
        <v>172</v>
      </c>
      <c r="T7" s="649" t="s">
        <v>172</v>
      </c>
      <c r="U7" s="649" t="s">
        <v>172</v>
      </c>
      <c r="V7" s="649" t="s">
        <v>172</v>
      </c>
      <c r="W7" s="649" t="s">
        <v>172</v>
      </c>
      <c r="X7" s="649" t="s">
        <v>172</v>
      </c>
      <c r="Y7" s="649" t="s">
        <v>172</v>
      </c>
      <c r="Z7" s="649" t="s">
        <v>172</v>
      </c>
      <c r="AA7" s="649" t="s">
        <v>172</v>
      </c>
      <c r="AB7" s="649" t="s">
        <v>172</v>
      </c>
      <c r="AC7" s="649" t="s">
        <v>172</v>
      </c>
      <c r="AD7" s="649" t="s">
        <v>172</v>
      </c>
      <c r="AE7" s="650">
        <v>-3445</v>
      </c>
      <c r="AF7" s="649" t="s">
        <v>172</v>
      </c>
      <c r="AG7" s="650">
        <v>-0.2</v>
      </c>
      <c r="AH7" s="649" t="s">
        <v>172</v>
      </c>
      <c r="AI7" s="649" t="s">
        <v>172</v>
      </c>
      <c r="AJ7" s="649" t="s">
        <v>172</v>
      </c>
      <c r="AK7" s="649" t="s">
        <v>172</v>
      </c>
      <c r="AL7" s="649" t="s">
        <v>172</v>
      </c>
      <c r="AM7" s="649" t="s">
        <v>172</v>
      </c>
      <c r="AN7" s="649" t="s">
        <v>172</v>
      </c>
      <c r="AO7" s="649" t="s">
        <v>172</v>
      </c>
      <c r="AP7" s="649" t="s">
        <v>172</v>
      </c>
      <c r="AQ7" s="649" t="s">
        <v>172</v>
      </c>
      <c r="AR7" s="649" t="s">
        <v>172</v>
      </c>
      <c r="AS7" s="649" t="s">
        <v>172</v>
      </c>
      <c r="AT7" s="649" t="s">
        <v>172</v>
      </c>
      <c r="AU7" s="649" t="s">
        <v>172</v>
      </c>
      <c r="AV7" s="649" t="s">
        <v>172</v>
      </c>
      <c r="AW7" s="649" t="s">
        <v>172</v>
      </c>
      <c r="AX7" s="649" t="s">
        <v>172</v>
      </c>
      <c r="AY7" s="649" t="s">
        <v>172</v>
      </c>
      <c r="AZ7" s="649" t="s">
        <v>172</v>
      </c>
      <c r="BA7" s="649" t="s">
        <v>172</v>
      </c>
      <c r="BB7" s="649" t="s">
        <v>172</v>
      </c>
      <c r="BC7" s="649" t="s">
        <v>172</v>
      </c>
      <c r="BD7" s="649" t="s">
        <v>172</v>
      </c>
      <c r="BE7" s="649" t="s">
        <v>172</v>
      </c>
      <c r="BF7" s="649" t="s">
        <v>172</v>
      </c>
      <c r="BG7" s="649" t="s">
        <v>172</v>
      </c>
      <c r="BH7" s="649" t="s">
        <v>172</v>
      </c>
      <c r="BI7" s="649" t="s">
        <v>172</v>
      </c>
      <c r="BJ7" s="649" t="s">
        <v>172</v>
      </c>
      <c r="BK7" s="649" t="s">
        <v>172</v>
      </c>
      <c r="BL7" s="650">
        <v>-3445.2</v>
      </c>
      <c r="BM7" s="649" t="s">
        <v>172</v>
      </c>
    </row>
    <row r="8" spans="1:65" ht="20.100000000000001" hidden="1" customHeight="1">
      <c r="A8" s="651" t="s">
        <v>441</v>
      </c>
      <c r="B8" s="651" t="s">
        <v>1300</v>
      </c>
      <c r="C8" s="651" t="s">
        <v>1300</v>
      </c>
      <c r="D8" s="651" t="s">
        <v>1300</v>
      </c>
      <c r="E8" s="651" t="s">
        <v>1300</v>
      </c>
      <c r="F8" s="650">
        <v>1.4</v>
      </c>
      <c r="G8" s="649" t="s">
        <v>172</v>
      </c>
      <c r="H8" s="650">
        <v>-47.7</v>
      </c>
      <c r="I8" s="650">
        <v>-311.39999999999998</v>
      </c>
      <c r="J8" s="649" t="s">
        <v>172</v>
      </c>
      <c r="K8" s="649" t="s">
        <v>172</v>
      </c>
      <c r="L8" s="649" t="s">
        <v>172</v>
      </c>
      <c r="M8" s="649" t="s">
        <v>172</v>
      </c>
      <c r="N8" s="650">
        <v>-49.7</v>
      </c>
      <c r="O8" s="649" t="s">
        <v>172</v>
      </c>
      <c r="P8" s="649" t="s">
        <v>172</v>
      </c>
      <c r="Q8" s="649" t="s">
        <v>172</v>
      </c>
      <c r="R8" s="649" t="s">
        <v>172</v>
      </c>
      <c r="S8" s="650">
        <v>-1577.4</v>
      </c>
      <c r="T8" s="649" t="s">
        <v>172</v>
      </c>
      <c r="U8" s="650">
        <v>-343.7</v>
      </c>
      <c r="V8" s="650">
        <v>-171.1</v>
      </c>
      <c r="W8" s="650">
        <v>-0.8</v>
      </c>
      <c r="X8" s="650">
        <v>-10.4</v>
      </c>
      <c r="Y8" s="649" t="s">
        <v>172</v>
      </c>
      <c r="Z8" s="650">
        <v>-79</v>
      </c>
      <c r="AA8" s="650">
        <v>-45.5</v>
      </c>
      <c r="AB8" s="650">
        <v>-48.8</v>
      </c>
      <c r="AC8" s="650">
        <v>-1.2</v>
      </c>
      <c r="AD8" s="649" t="s">
        <v>172</v>
      </c>
      <c r="AE8" s="650">
        <v>-6.8</v>
      </c>
      <c r="AF8" s="650">
        <v>53.7</v>
      </c>
      <c r="AG8" s="650">
        <v>-75.7</v>
      </c>
      <c r="AH8" s="650">
        <v>13.4</v>
      </c>
      <c r="AI8" s="650">
        <v>-0.6</v>
      </c>
      <c r="AJ8" s="650">
        <v>96.2</v>
      </c>
      <c r="AK8" s="650">
        <v>130.80000000000001</v>
      </c>
      <c r="AL8" s="650">
        <v>9.6</v>
      </c>
      <c r="AM8" s="650">
        <v>-46.9</v>
      </c>
      <c r="AN8" s="650">
        <v>52.7</v>
      </c>
      <c r="AO8" s="650">
        <v>-0.1</v>
      </c>
      <c r="AP8" s="650">
        <v>-6</v>
      </c>
      <c r="AQ8" s="650">
        <v>9.5</v>
      </c>
      <c r="AR8" s="649" t="s">
        <v>172</v>
      </c>
      <c r="AS8" s="649" t="s">
        <v>172</v>
      </c>
      <c r="AT8" s="649" t="s">
        <v>172</v>
      </c>
      <c r="AU8" s="649" t="s">
        <v>172</v>
      </c>
      <c r="AV8" s="649" t="s">
        <v>172</v>
      </c>
      <c r="AW8" s="649" t="s">
        <v>172</v>
      </c>
      <c r="AX8" s="649" t="s">
        <v>172</v>
      </c>
      <c r="AY8" s="650">
        <v>0.5</v>
      </c>
      <c r="AZ8" s="649" t="s">
        <v>172</v>
      </c>
      <c r="BA8" s="649" t="s">
        <v>172</v>
      </c>
      <c r="BB8" s="649" t="s">
        <v>172</v>
      </c>
      <c r="BC8" s="649" t="s">
        <v>172</v>
      </c>
      <c r="BD8" s="649" t="s">
        <v>172</v>
      </c>
      <c r="BE8" s="649" t="s">
        <v>172</v>
      </c>
      <c r="BF8" s="649" t="s">
        <v>172</v>
      </c>
      <c r="BG8" s="649" t="s">
        <v>172</v>
      </c>
      <c r="BH8" s="649" t="s">
        <v>172</v>
      </c>
      <c r="BI8" s="649" t="s">
        <v>172</v>
      </c>
      <c r="BJ8" s="649" t="s">
        <v>172</v>
      </c>
      <c r="BK8" s="649" t="s">
        <v>172</v>
      </c>
      <c r="BL8" s="650">
        <v>-2454.8000000000002</v>
      </c>
      <c r="BM8" s="650">
        <v>0.5</v>
      </c>
    </row>
    <row r="9" spans="1:65" ht="20.100000000000001" customHeight="1">
      <c r="A9" s="651" t="s">
        <v>443</v>
      </c>
      <c r="B9" s="651" t="s">
        <v>1300</v>
      </c>
      <c r="C9" s="651" t="s">
        <v>1300</v>
      </c>
      <c r="D9" s="651" t="s">
        <v>1300</v>
      </c>
      <c r="E9" s="651" t="s">
        <v>1300</v>
      </c>
      <c r="F9" s="650">
        <v>387.6</v>
      </c>
      <c r="G9" s="650">
        <v>2961.1</v>
      </c>
      <c r="H9" s="650">
        <v>15605.4</v>
      </c>
      <c r="I9" s="650">
        <v>55643</v>
      </c>
      <c r="J9" s="650">
        <v>991.7</v>
      </c>
      <c r="K9" s="650">
        <v>0</v>
      </c>
      <c r="L9" s="650">
        <v>27</v>
      </c>
      <c r="M9" s="650">
        <v>0</v>
      </c>
      <c r="N9" s="650">
        <v>136.9</v>
      </c>
      <c r="O9" s="649" t="s">
        <v>172</v>
      </c>
      <c r="P9" s="649" t="s">
        <v>172</v>
      </c>
      <c r="Q9" s="649" t="s">
        <v>172</v>
      </c>
      <c r="R9" s="649" t="s">
        <v>172</v>
      </c>
      <c r="S9" s="650">
        <v>59095.7</v>
      </c>
      <c r="T9" s="649" t="s">
        <v>172</v>
      </c>
      <c r="U9" s="650">
        <v>153296.1</v>
      </c>
      <c r="V9" s="650">
        <v>2711.4</v>
      </c>
      <c r="W9" s="650">
        <v>-0.8</v>
      </c>
      <c r="X9" s="650">
        <v>-171.7</v>
      </c>
      <c r="Y9" s="649" t="s">
        <v>172</v>
      </c>
      <c r="Z9" s="650">
        <v>8183.3</v>
      </c>
      <c r="AA9" s="650">
        <v>2244.3000000000002</v>
      </c>
      <c r="AB9" s="650">
        <v>-12400.8</v>
      </c>
      <c r="AC9" s="650">
        <v>-15.4</v>
      </c>
      <c r="AD9" s="649" t="s">
        <v>172</v>
      </c>
      <c r="AE9" s="650">
        <v>-15328.3</v>
      </c>
      <c r="AF9" s="650">
        <v>-637.70000000000005</v>
      </c>
      <c r="AG9" s="650">
        <v>-31428.7</v>
      </c>
      <c r="AH9" s="650">
        <v>-6.6</v>
      </c>
      <c r="AI9" s="650">
        <v>-0.7</v>
      </c>
      <c r="AJ9" s="650">
        <v>-8457.4</v>
      </c>
      <c r="AK9" s="650">
        <v>24940.400000000001</v>
      </c>
      <c r="AL9" s="650">
        <v>-126.4</v>
      </c>
      <c r="AM9" s="650">
        <v>-3623.7</v>
      </c>
      <c r="AN9" s="650">
        <v>-2063.8000000000002</v>
      </c>
      <c r="AO9" s="650">
        <v>-0.1</v>
      </c>
      <c r="AP9" s="650">
        <v>-6</v>
      </c>
      <c r="AQ9" s="650">
        <v>-2431.4</v>
      </c>
      <c r="AR9" s="650">
        <v>2153.4</v>
      </c>
      <c r="AS9" s="650">
        <v>984.7</v>
      </c>
      <c r="AT9" s="650">
        <v>742</v>
      </c>
      <c r="AU9" s="650">
        <v>3166.3</v>
      </c>
      <c r="AV9" s="650">
        <v>101.8</v>
      </c>
      <c r="AW9" s="650">
        <v>69.400000000000006</v>
      </c>
      <c r="AX9" s="649" t="s">
        <v>172</v>
      </c>
      <c r="AY9" s="650">
        <v>681.6</v>
      </c>
      <c r="AZ9" s="650">
        <v>352.3</v>
      </c>
      <c r="BA9" s="649" t="s">
        <v>172</v>
      </c>
      <c r="BB9" s="650">
        <v>37499.5</v>
      </c>
      <c r="BC9" s="650">
        <v>755.1</v>
      </c>
      <c r="BD9" s="650">
        <v>279.7</v>
      </c>
      <c r="BE9" s="650">
        <v>6544.7</v>
      </c>
      <c r="BF9" s="650">
        <v>25</v>
      </c>
      <c r="BG9" s="650">
        <v>90.3</v>
      </c>
      <c r="BH9" s="650">
        <v>717.7</v>
      </c>
      <c r="BI9" s="649" t="s">
        <v>172</v>
      </c>
      <c r="BJ9" s="649" t="s">
        <v>172</v>
      </c>
      <c r="BK9" s="650">
        <v>69.3</v>
      </c>
      <c r="BL9" s="650">
        <v>303757.5</v>
      </c>
      <c r="BM9" s="650">
        <v>16663.900000000001</v>
      </c>
    </row>
    <row r="10" spans="1:65" ht="20.100000000000001" customHeight="1">
      <c r="A10" s="651" t="s">
        <v>445</v>
      </c>
      <c r="B10" s="651" t="s">
        <v>1300</v>
      </c>
      <c r="C10" s="651" t="s">
        <v>1300</v>
      </c>
      <c r="D10" s="651" t="s">
        <v>1300</v>
      </c>
      <c r="E10" s="651" t="s">
        <v>1300</v>
      </c>
      <c r="F10" s="649" t="s">
        <v>172</v>
      </c>
      <c r="G10" s="649" t="s">
        <v>172</v>
      </c>
      <c r="H10" s="649" t="s">
        <v>172</v>
      </c>
      <c r="I10" s="649" t="s">
        <v>172</v>
      </c>
      <c r="J10" s="649" t="s">
        <v>172</v>
      </c>
      <c r="K10" s="649" t="s">
        <v>172</v>
      </c>
      <c r="L10" s="649" t="s">
        <v>172</v>
      </c>
      <c r="M10" s="649" t="s">
        <v>172</v>
      </c>
      <c r="N10" s="649" t="s">
        <v>172</v>
      </c>
      <c r="O10" s="649" t="s">
        <v>172</v>
      </c>
      <c r="P10" s="649" t="s">
        <v>172</v>
      </c>
      <c r="Q10" s="649" t="s">
        <v>172</v>
      </c>
      <c r="R10" s="649" t="s">
        <v>172</v>
      </c>
      <c r="S10" s="649" t="s">
        <v>172</v>
      </c>
      <c r="T10" s="649" t="s">
        <v>172</v>
      </c>
      <c r="U10" s="649" t="s">
        <v>172</v>
      </c>
      <c r="V10" s="650">
        <v>21681.4</v>
      </c>
      <c r="W10" s="649" t="s">
        <v>172</v>
      </c>
      <c r="X10" s="649" t="s">
        <v>172</v>
      </c>
      <c r="Y10" s="650">
        <v>-8.9</v>
      </c>
      <c r="Z10" s="650">
        <v>-403.7</v>
      </c>
      <c r="AA10" s="650">
        <v>-113.4</v>
      </c>
      <c r="AB10" s="650">
        <v>612.29999999999995</v>
      </c>
      <c r="AC10" s="650">
        <v>16.7</v>
      </c>
      <c r="AD10" s="649" t="s">
        <v>172</v>
      </c>
      <c r="AE10" s="650">
        <v>446.4</v>
      </c>
      <c r="AF10" s="650">
        <v>-3628.9</v>
      </c>
      <c r="AG10" s="650">
        <v>1198</v>
      </c>
      <c r="AH10" s="650">
        <v>4.8</v>
      </c>
      <c r="AI10" s="650">
        <v>10.4</v>
      </c>
      <c r="AJ10" s="650">
        <v>-4929.8</v>
      </c>
      <c r="AK10" s="650">
        <v>-8778.7999999999993</v>
      </c>
      <c r="AL10" s="650">
        <v>-119.7</v>
      </c>
      <c r="AM10" s="650">
        <v>-265.5</v>
      </c>
      <c r="AN10" s="650">
        <v>597.70000000000005</v>
      </c>
      <c r="AO10" s="650">
        <v>-8.3000000000000007</v>
      </c>
      <c r="AP10" s="649" t="s">
        <v>172</v>
      </c>
      <c r="AQ10" s="650">
        <v>-62</v>
      </c>
      <c r="AR10" s="649" t="s">
        <v>172</v>
      </c>
      <c r="AS10" s="649" t="s">
        <v>172</v>
      </c>
      <c r="AT10" s="649" t="s">
        <v>172</v>
      </c>
      <c r="AU10" s="649" t="s">
        <v>172</v>
      </c>
      <c r="AV10" s="649" t="s">
        <v>172</v>
      </c>
      <c r="AW10" s="649" t="s">
        <v>172</v>
      </c>
      <c r="AX10" s="649" t="s">
        <v>172</v>
      </c>
      <c r="AY10" s="649" t="s">
        <v>172</v>
      </c>
      <c r="AZ10" s="649" t="s">
        <v>172</v>
      </c>
      <c r="BA10" s="649" t="s">
        <v>172</v>
      </c>
      <c r="BB10" s="649" t="s">
        <v>172</v>
      </c>
      <c r="BC10" s="649" t="s">
        <v>172</v>
      </c>
      <c r="BD10" s="649" t="s">
        <v>172</v>
      </c>
      <c r="BE10" s="649" t="s">
        <v>172</v>
      </c>
      <c r="BF10" s="649" t="s">
        <v>172</v>
      </c>
      <c r="BG10" s="649" t="s">
        <v>172</v>
      </c>
      <c r="BH10" s="649" t="s">
        <v>172</v>
      </c>
      <c r="BI10" s="649" t="s">
        <v>172</v>
      </c>
      <c r="BJ10" s="649" t="s">
        <v>172</v>
      </c>
      <c r="BK10" s="649" t="s">
        <v>172</v>
      </c>
      <c r="BL10" s="650">
        <v>6248.7</v>
      </c>
      <c r="BM10" s="650">
        <v>-8.9</v>
      </c>
    </row>
    <row r="11" spans="1:65" ht="20.100000000000001" customHeight="1">
      <c r="A11" s="651" t="s">
        <v>447</v>
      </c>
      <c r="B11" s="651" t="s">
        <v>1300</v>
      </c>
      <c r="C11" s="651" t="s">
        <v>1300</v>
      </c>
      <c r="D11" s="651" t="s">
        <v>1300</v>
      </c>
      <c r="E11" s="651" t="s">
        <v>1300</v>
      </c>
      <c r="F11" s="650">
        <v>0.9</v>
      </c>
      <c r="G11" s="650">
        <v>0.2</v>
      </c>
      <c r="H11" s="650">
        <v>987.3</v>
      </c>
      <c r="I11" s="650">
        <v>-1657.2</v>
      </c>
      <c r="J11" s="649" t="s">
        <v>172</v>
      </c>
      <c r="K11" s="649" t="s">
        <v>172</v>
      </c>
      <c r="L11" s="649" t="s">
        <v>172</v>
      </c>
      <c r="M11" s="649" t="s">
        <v>172</v>
      </c>
      <c r="N11" s="650">
        <v>47.9</v>
      </c>
      <c r="O11" s="649" t="s">
        <v>172</v>
      </c>
      <c r="P11" s="649" t="s">
        <v>172</v>
      </c>
      <c r="Q11" s="649" t="s">
        <v>172</v>
      </c>
      <c r="R11" s="649" t="s">
        <v>172</v>
      </c>
      <c r="S11" s="650">
        <v>351.4</v>
      </c>
      <c r="T11" s="650">
        <v>-66.099999999999994</v>
      </c>
      <c r="U11" s="650">
        <v>-430.6</v>
      </c>
      <c r="V11" s="650">
        <v>-41.9</v>
      </c>
      <c r="W11" s="650">
        <v>-0.2</v>
      </c>
      <c r="X11" s="650">
        <v>0.7</v>
      </c>
      <c r="Y11" s="650">
        <v>412.4</v>
      </c>
      <c r="Z11" s="650">
        <v>345.4</v>
      </c>
      <c r="AA11" s="650">
        <v>0.5</v>
      </c>
      <c r="AB11" s="650">
        <v>25.6</v>
      </c>
      <c r="AC11" s="650">
        <v>-0.1</v>
      </c>
      <c r="AD11" s="649" t="s">
        <v>172</v>
      </c>
      <c r="AE11" s="650">
        <v>12.3</v>
      </c>
      <c r="AF11" s="650">
        <v>-6.2</v>
      </c>
      <c r="AG11" s="650">
        <v>16</v>
      </c>
      <c r="AH11" s="650">
        <v>-0.2</v>
      </c>
      <c r="AI11" s="650">
        <v>0.1</v>
      </c>
      <c r="AJ11" s="650">
        <v>13.3</v>
      </c>
      <c r="AK11" s="650">
        <v>-66.2</v>
      </c>
      <c r="AL11" s="650">
        <v>-0.2</v>
      </c>
      <c r="AM11" s="650">
        <v>-65.8</v>
      </c>
      <c r="AN11" s="650">
        <v>12.9</v>
      </c>
      <c r="AO11" s="650">
        <v>0.1</v>
      </c>
      <c r="AP11" s="650">
        <v>-0.4</v>
      </c>
      <c r="AQ11" s="650">
        <v>-3.1</v>
      </c>
      <c r="AR11" s="649" t="s">
        <v>172</v>
      </c>
      <c r="AS11" s="649" t="s">
        <v>172</v>
      </c>
      <c r="AT11" s="649" t="s">
        <v>172</v>
      </c>
      <c r="AU11" s="649" t="s">
        <v>172</v>
      </c>
      <c r="AV11" s="649" t="s">
        <v>172</v>
      </c>
      <c r="AW11" s="649" t="s">
        <v>172</v>
      </c>
      <c r="AX11" s="649" t="s">
        <v>172</v>
      </c>
      <c r="AY11" s="650">
        <v>0</v>
      </c>
      <c r="AZ11" s="649" t="s">
        <v>172</v>
      </c>
      <c r="BA11" s="649" t="s">
        <v>172</v>
      </c>
      <c r="BB11" s="649" t="s">
        <v>172</v>
      </c>
      <c r="BC11" s="649" t="s">
        <v>172</v>
      </c>
      <c r="BD11" s="649" t="s">
        <v>172</v>
      </c>
      <c r="BE11" s="649" t="s">
        <v>172</v>
      </c>
      <c r="BF11" s="649" t="s">
        <v>172</v>
      </c>
      <c r="BG11" s="649" t="s">
        <v>172</v>
      </c>
      <c r="BH11" s="649" t="s">
        <v>172</v>
      </c>
      <c r="BI11" s="649" t="s">
        <v>172</v>
      </c>
      <c r="BJ11" s="649" t="s">
        <v>172</v>
      </c>
      <c r="BK11" s="649" t="s">
        <v>172</v>
      </c>
      <c r="BL11" s="650">
        <v>-111.2</v>
      </c>
      <c r="BM11" s="650">
        <v>412.4</v>
      </c>
    </row>
    <row r="12" spans="1:65" ht="20.100000000000001" customHeight="1">
      <c r="A12" s="651" t="s">
        <v>449</v>
      </c>
      <c r="B12" s="651" t="s">
        <v>1300</v>
      </c>
      <c r="C12" s="651" t="s">
        <v>1300</v>
      </c>
      <c r="D12" s="651" t="s">
        <v>1300</v>
      </c>
      <c r="E12" s="651" t="s">
        <v>1300</v>
      </c>
      <c r="F12" s="650">
        <v>388.6</v>
      </c>
      <c r="G12" s="650">
        <v>2961.3</v>
      </c>
      <c r="H12" s="650">
        <v>16592.7</v>
      </c>
      <c r="I12" s="650">
        <v>53985.9</v>
      </c>
      <c r="J12" s="650">
        <v>991.7</v>
      </c>
      <c r="K12" s="650">
        <v>0</v>
      </c>
      <c r="L12" s="650">
        <v>27</v>
      </c>
      <c r="M12" s="650">
        <v>0</v>
      </c>
      <c r="N12" s="650">
        <v>184.8</v>
      </c>
      <c r="O12" s="649" t="s">
        <v>172</v>
      </c>
      <c r="P12" s="649" t="s">
        <v>172</v>
      </c>
      <c r="Q12" s="649" t="s">
        <v>172</v>
      </c>
      <c r="R12" s="649" t="s">
        <v>172</v>
      </c>
      <c r="S12" s="650">
        <v>59447.1</v>
      </c>
      <c r="T12" s="650">
        <v>-66.099999999999994</v>
      </c>
      <c r="U12" s="650">
        <v>152865.5</v>
      </c>
      <c r="V12" s="650">
        <v>24350.799999999999</v>
      </c>
      <c r="W12" s="650">
        <v>-0.9</v>
      </c>
      <c r="X12" s="650">
        <v>-171</v>
      </c>
      <c r="Y12" s="650">
        <v>403.5</v>
      </c>
      <c r="Z12" s="650">
        <v>8125</v>
      </c>
      <c r="AA12" s="650">
        <v>2131.4</v>
      </c>
      <c r="AB12" s="650">
        <v>-11762.9</v>
      </c>
      <c r="AC12" s="650">
        <v>1.2</v>
      </c>
      <c r="AD12" s="649" t="s">
        <v>172</v>
      </c>
      <c r="AE12" s="650">
        <v>-14869.6</v>
      </c>
      <c r="AF12" s="650">
        <v>-4272.8999999999996</v>
      </c>
      <c r="AG12" s="650">
        <v>-30214.7</v>
      </c>
      <c r="AH12" s="650">
        <v>-2</v>
      </c>
      <c r="AI12" s="650">
        <v>9.8000000000000007</v>
      </c>
      <c r="AJ12" s="650">
        <v>-13374</v>
      </c>
      <c r="AK12" s="650">
        <v>16095.4</v>
      </c>
      <c r="AL12" s="650">
        <v>-246.3</v>
      </c>
      <c r="AM12" s="650">
        <v>-3955.1</v>
      </c>
      <c r="AN12" s="650">
        <v>-1453.2</v>
      </c>
      <c r="AO12" s="650">
        <v>-8.3000000000000007</v>
      </c>
      <c r="AP12" s="650">
        <v>-6.4</v>
      </c>
      <c r="AQ12" s="650">
        <v>-2496.4</v>
      </c>
      <c r="AR12" s="650">
        <v>2153.4</v>
      </c>
      <c r="AS12" s="650">
        <v>984.7</v>
      </c>
      <c r="AT12" s="650">
        <v>742</v>
      </c>
      <c r="AU12" s="650">
        <v>3166.3</v>
      </c>
      <c r="AV12" s="650">
        <v>101.8</v>
      </c>
      <c r="AW12" s="650">
        <v>69.400000000000006</v>
      </c>
      <c r="AX12" s="649" t="s">
        <v>172</v>
      </c>
      <c r="AY12" s="650">
        <v>681.6</v>
      </c>
      <c r="AZ12" s="650">
        <v>352.3</v>
      </c>
      <c r="BA12" s="649" t="s">
        <v>172</v>
      </c>
      <c r="BB12" s="650">
        <v>37499.5</v>
      </c>
      <c r="BC12" s="650">
        <v>755.1</v>
      </c>
      <c r="BD12" s="650">
        <v>279.7</v>
      </c>
      <c r="BE12" s="650">
        <v>6544.7</v>
      </c>
      <c r="BF12" s="650">
        <v>25</v>
      </c>
      <c r="BG12" s="650">
        <v>90.3</v>
      </c>
      <c r="BH12" s="650">
        <v>717.7</v>
      </c>
      <c r="BI12" s="649" t="s">
        <v>172</v>
      </c>
      <c r="BJ12" s="649" t="s">
        <v>172</v>
      </c>
      <c r="BK12" s="650">
        <v>69.3</v>
      </c>
      <c r="BL12" s="650">
        <v>309894.90000000002</v>
      </c>
      <c r="BM12" s="650">
        <v>17067.5</v>
      </c>
    </row>
    <row r="13" spans="1:65" ht="20.100000000000001" customHeight="1">
      <c r="A13" s="651" t="s">
        <v>451</v>
      </c>
      <c r="B13" s="651" t="s">
        <v>1300</v>
      </c>
      <c r="C13" s="651" t="s">
        <v>1300</v>
      </c>
      <c r="D13" s="651" t="s">
        <v>1300</v>
      </c>
      <c r="E13" s="651" t="s">
        <v>1300</v>
      </c>
      <c r="F13" s="650">
        <v>-388.6</v>
      </c>
      <c r="G13" s="650">
        <v>-281.60000000000002</v>
      </c>
      <c r="H13" s="650">
        <v>-16592.7</v>
      </c>
      <c r="I13" s="650">
        <v>-50315.7</v>
      </c>
      <c r="J13" s="650">
        <v>-991.7</v>
      </c>
      <c r="K13" s="649" t="s">
        <v>172</v>
      </c>
      <c r="L13" s="649" t="s">
        <v>172</v>
      </c>
      <c r="M13" s="650">
        <v>195.5</v>
      </c>
      <c r="N13" s="650">
        <v>511.7</v>
      </c>
      <c r="O13" s="650">
        <v>505.6</v>
      </c>
      <c r="P13" s="650">
        <v>2567.1999999999998</v>
      </c>
      <c r="Q13" s="650">
        <v>2173.6</v>
      </c>
      <c r="R13" s="650">
        <v>199.4</v>
      </c>
      <c r="S13" s="650">
        <v>-56679.4</v>
      </c>
      <c r="T13" s="650">
        <v>24617.7</v>
      </c>
      <c r="U13" s="650">
        <v>-152865.5</v>
      </c>
      <c r="V13" s="650">
        <v>-24263.599999999999</v>
      </c>
      <c r="W13" s="650">
        <v>0.9</v>
      </c>
      <c r="X13" s="650">
        <v>171</v>
      </c>
      <c r="Y13" s="650">
        <v>2418.4</v>
      </c>
      <c r="Z13" s="650">
        <v>-456.4</v>
      </c>
      <c r="AA13" s="650">
        <v>1894.6</v>
      </c>
      <c r="AB13" s="650">
        <v>22651.1</v>
      </c>
      <c r="AC13" s="649" t="s">
        <v>172</v>
      </c>
      <c r="AD13" s="649" t="s">
        <v>172</v>
      </c>
      <c r="AE13" s="650">
        <v>17031.900000000001</v>
      </c>
      <c r="AF13" s="650">
        <v>6389.1</v>
      </c>
      <c r="AG13" s="650">
        <v>51982.1</v>
      </c>
      <c r="AH13" s="650">
        <v>148.6</v>
      </c>
      <c r="AI13" s="650">
        <v>14.7</v>
      </c>
      <c r="AJ13" s="650">
        <v>14190.9</v>
      </c>
      <c r="AK13" s="650">
        <v>27483.3</v>
      </c>
      <c r="AL13" s="650">
        <v>421</v>
      </c>
      <c r="AM13" s="650">
        <v>5096</v>
      </c>
      <c r="AN13" s="650">
        <v>2791.2</v>
      </c>
      <c r="AO13" s="650">
        <v>32.200000000000003</v>
      </c>
      <c r="AP13" s="650">
        <v>496.2</v>
      </c>
      <c r="AQ13" s="650">
        <v>5206.6000000000004</v>
      </c>
      <c r="AR13" s="650">
        <v>-408.1</v>
      </c>
      <c r="AS13" s="650">
        <v>-284.7</v>
      </c>
      <c r="AT13" s="650">
        <v>-305.3</v>
      </c>
      <c r="AU13" s="650">
        <v>-2311</v>
      </c>
      <c r="AV13" s="650">
        <v>-44.1</v>
      </c>
      <c r="AW13" s="650">
        <v>-69.2</v>
      </c>
      <c r="AX13" s="649" t="s">
        <v>172</v>
      </c>
      <c r="AY13" s="649" t="s">
        <v>172</v>
      </c>
      <c r="AZ13" s="650">
        <v>-352.3</v>
      </c>
      <c r="BA13" s="649" t="s">
        <v>172</v>
      </c>
      <c r="BB13" s="650">
        <v>-37499.5</v>
      </c>
      <c r="BC13" s="650">
        <v>-755.1</v>
      </c>
      <c r="BD13" s="649" t="s">
        <v>172</v>
      </c>
      <c r="BE13" s="650">
        <v>-6544.7</v>
      </c>
      <c r="BF13" s="649" t="s">
        <v>172</v>
      </c>
      <c r="BG13" s="650">
        <v>-90.3</v>
      </c>
      <c r="BH13" s="650">
        <v>-717.7</v>
      </c>
      <c r="BI13" s="649" t="s">
        <v>172</v>
      </c>
      <c r="BJ13" s="650">
        <v>54421.8</v>
      </c>
      <c r="BK13" s="650">
        <v>7120.8</v>
      </c>
      <c r="BL13" s="650">
        <v>-101484</v>
      </c>
      <c r="BM13" s="650">
        <v>-4523.8999999999996</v>
      </c>
    </row>
    <row r="14" spans="1:65" ht="20.100000000000001" customHeight="1">
      <c r="A14" s="653" t="s">
        <v>992</v>
      </c>
      <c r="B14" s="651" t="s">
        <v>453</v>
      </c>
      <c r="C14" s="651" t="s">
        <v>1300</v>
      </c>
      <c r="D14" s="651" t="s">
        <v>1300</v>
      </c>
      <c r="E14" s="651" t="s">
        <v>1300</v>
      </c>
      <c r="F14" s="650">
        <v>-188.4</v>
      </c>
      <c r="G14" s="650">
        <v>-281.60000000000002</v>
      </c>
      <c r="H14" s="649" t="s">
        <v>172</v>
      </c>
      <c r="I14" s="650">
        <v>-42619.7</v>
      </c>
      <c r="J14" s="650">
        <v>-991.7</v>
      </c>
      <c r="K14" s="649" t="s">
        <v>172</v>
      </c>
      <c r="L14" s="649" t="s">
        <v>172</v>
      </c>
      <c r="M14" s="649" t="s">
        <v>172</v>
      </c>
      <c r="N14" s="649" t="s">
        <v>172</v>
      </c>
      <c r="O14" s="649" t="s">
        <v>172</v>
      </c>
      <c r="P14" s="650">
        <v>-651.70000000000005</v>
      </c>
      <c r="Q14" s="650">
        <v>-2689.4</v>
      </c>
      <c r="R14" s="650">
        <v>-1422.4</v>
      </c>
      <c r="S14" s="650">
        <v>-21337.599999999999</v>
      </c>
      <c r="T14" s="650">
        <v>-4.2</v>
      </c>
      <c r="U14" s="649" t="s">
        <v>172</v>
      </c>
      <c r="V14" s="649" t="s">
        <v>172</v>
      </c>
      <c r="W14" s="649" t="s">
        <v>172</v>
      </c>
      <c r="X14" s="649" t="s">
        <v>172</v>
      </c>
      <c r="Y14" s="650">
        <v>-339.7</v>
      </c>
      <c r="Z14" s="650">
        <v>-86.6</v>
      </c>
      <c r="AA14" s="650">
        <v>-0.5</v>
      </c>
      <c r="AB14" s="650">
        <v>0</v>
      </c>
      <c r="AC14" s="649" t="s">
        <v>172</v>
      </c>
      <c r="AD14" s="649" t="s">
        <v>172</v>
      </c>
      <c r="AE14" s="649" t="s">
        <v>172</v>
      </c>
      <c r="AF14" s="650">
        <v>-201.8</v>
      </c>
      <c r="AG14" s="650">
        <v>-138.19999999999999</v>
      </c>
      <c r="AH14" s="649" t="s">
        <v>172</v>
      </c>
      <c r="AI14" s="649" t="s">
        <v>172</v>
      </c>
      <c r="AJ14" s="650">
        <v>-145.6</v>
      </c>
      <c r="AK14" s="649" t="s">
        <v>172</v>
      </c>
      <c r="AL14" s="649" t="s">
        <v>172</v>
      </c>
      <c r="AM14" s="649" t="s">
        <v>172</v>
      </c>
      <c r="AN14" s="649" t="s">
        <v>172</v>
      </c>
      <c r="AO14" s="649" t="s">
        <v>172</v>
      </c>
      <c r="AP14" s="649" t="s">
        <v>172</v>
      </c>
      <c r="AQ14" s="649" t="s">
        <v>172</v>
      </c>
      <c r="AR14" s="650">
        <v>-160.19999999999999</v>
      </c>
      <c r="AS14" s="650">
        <v>-101.5</v>
      </c>
      <c r="AT14" s="650">
        <v>-26.9</v>
      </c>
      <c r="AU14" s="650">
        <v>-1288.4000000000001</v>
      </c>
      <c r="AV14" s="650">
        <v>-39.9</v>
      </c>
      <c r="AW14" s="650">
        <v>-44</v>
      </c>
      <c r="AX14" s="649" t="s">
        <v>172</v>
      </c>
      <c r="AY14" s="649" t="s">
        <v>172</v>
      </c>
      <c r="AZ14" s="650">
        <v>-352.3</v>
      </c>
      <c r="BA14" s="649" t="s">
        <v>172</v>
      </c>
      <c r="BB14" s="650">
        <v>-37499.5</v>
      </c>
      <c r="BC14" s="650">
        <v>-755.1</v>
      </c>
      <c r="BD14" s="649" t="s">
        <v>172</v>
      </c>
      <c r="BE14" s="650">
        <v>-6544.7</v>
      </c>
      <c r="BF14" s="649" t="s">
        <v>172</v>
      </c>
      <c r="BG14" s="650">
        <v>-90.3</v>
      </c>
      <c r="BH14" s="650">
        <v>-717.7</v>
      </c>
      <c r="BI14" s="650">
        <v>-1153.5</v>
      </c>
      <c r="BJ14" s="650">
        <v>48728.800000000003</v>
      </c>
      <c r="BK14" s="649" t="s">
        <v>172</v>
      </c>
      <c r="BL14" s="650">
        <v>-71144.399999999994</v>
      </c>
      <c r="BM14" s="650">
        <v>-16796.2</v>
      </c>
    </row>
    <row r="15" spans="1:65" ht="20.100000000000001" customHeight="1">
      <c r="A15" s="653" t="s">
        <v>992</v>
      </c>
      <c r="B15" s="653" t="s">
        <v>992</v>
      </c>
      <c r="C15" s="651" t="s">
        <v>455</v>
      </c>
      <c r="D15" s="651" t="s">
        <v>1300</v>
      </c>
      <c r="E15" s="651" t="s">
        <v>1300</v>
      </c>
      <c r="F15" s="650">
        <v>-188.4</v>
      </c>
      <c r="G15" s="650">
        <v>-281.60000000000002</v>
      </c>
      <c r="H15" s="649" t="s">
        <v>172</v>
      </c>
      <c r="I15" s="650">
        <v>-42502.3</v>
      </c>
      <c r="J15" s="650">
        <v>-991.7</v>
      </c>
      <c r="K15" s="649" t="s">
        <v>172</v>
      </c>
      <c r="L15" s="649" t="s">
        <v>172</v>
      </c>
      <c r="M15" s="649" t="s">
        <v>172</v>
      </c>
      <c r="N15" s="649" t="s">
        <v>172</v>
      </c>
      <c r="O15" s="649" t="s">
        <v>172</v>
      </c>
      <c r="P15" s="649" t="s">
        <v>172</v>
      </c>
      <c r="Q15" s="649" t="s">
        <v>172</v>
      </c>
      <c r="R15" s="650">
        <v>-418.5</v>
      </c>
      <c r="S15" s="650">
        <v>-21053</v>
      </c>
      <c r="T15" s="649" t="s">
        <v>172</v>
      </c>
      <c r="U15" s="649" t="s">
        <v>172</v>
      </c>
      <c r="V15" s="649" t="s">
        <v>172</v>
      </c>
      <c r="W15" s="649" t="s">
        <v>172</v>
      </c>
      <c r="X15" s="649" t="s">
        <v>172</v>
      </c>
      <c r="Y15" s="649" t="s">
        <v>172</v>
      </c>
      <c r="Z15" s="650">
        <v>-86.6</v>
      </c>
      <c r="AA15" s="650">
        <v>-0.5</v>
      </c>
      <c r="AB15" s="650">
        <v>0</v>
      </c>
      <c r="AC15" s="649" t="s">
        <v>172</v>
      </c>
      <c r="AD15" s="649" t="s">
        <v>172</v>
      </c>
      <c r="AE15" s="649" t="s">
        <v>172</v>
      </c>
      <c r="AF15" s="650">
        <v>-201.8</v>
      </c>
      <c r="AG15" s="650">
        <v>-138.19999999999999</v>
      </c>
      <c r="AH15" s="649" t="s">
        <v>172</v>
      </c>
      <c r="AI15" s="649" t="s">
        <v>172</v>
      </c>
      <c r="AJ15" s="650">
        <v>-118.9</v>
      </c>
      <c r="AK15" s="649" t="s">
        <v>172</v>
      </c>
      <c r="AL15" s="649" t="s">
        <v>172</v>
      </c>
      <c r="AM15" s="649" t="s">
        <v>172</v>
      </c>
      <c r="AN15" s="649" t="s">
        <v>172</v>
      </c>
      <c r="AO15" s="649" t="s">
        <v>172</v>
      </c>
      <c r="AP15" s="649" t="s">
        <v>172</v>
      </c>
      <c r="AQ15" s="649" t="s">
        <v>172</v>
      </c>
      <c r="AR15" s="650">
        <v>-87.1</v>
      </c>
      <c r="AS15" s="650">
        <v>-54.9</v>
      </c>
      <c r="AT15" s="650">
        <v>-26.9</v>
      </c>
      <c r="AU15" s="650">
        <v>-1250.7</v>
      </c>
      <c r="AV15" s="650">
        <v>-31</v>
      </c>
      <c r="AW15" s="650">
        <v>-44</v>
      </c>
      <c r="AX15" s="649" t="s">
        <v>172</v>
      </c>
      <c r="AY15" s="649" t="s">
        <v>172</v>
      </c>
      <c r="AZ15" s="650">
        <v>-352.3</v>
      </c>
      <c r="BA15" s="649" t="s">
        <v>172</v>
      </c>
      <c r="BB15" s="650">
        <v>-37499.5</v>
      </c>
      <c r="BC15" s="650">
        <v>-754.3</v>
      </c>
      <c r="BD15" s="649" t="s">
        <v>172</v>
      </c>
      <c r="BE15" s="650">
        <v>-5745.6</v>
      </c>
      <c r="BF15" s="649" t="s">
        <v>172</v>
      </c>
      <c r="BG15" s="650">
        <v>-90.3</v>
      </c>
      <c r="BH15" s="650">
        <v>-715.4</v>
      </c>
      <c r="BI15" s="650">
        <v>-1135.2</v>
      </c>
      <c r="BJ15" s="650">
        <v>46149</v>
      </c>
      <c r="BK15" s="649" t="s">
        <v>172</v>
      </c>
      <c r="BL15" s="650">
        <v>-67619.7</v>
      </c>
      <c r="BM15" s="650">
        <v>-11124.6</v>
      </c>
    </row>
    <row r="16" spans="1:65" ht="20.100000000000001" customHeight="1">
      <c r="A16" s="653" t="s">
        <v>992</v>
      </c>
      <c r="B16" s="653" t="s">
        <v>992</v>
      </c>
      <c r="C16" s="651" t="s">
        <v>457</v>
      </c>
      <c r="D16" s="651" t="s">
        <v>1300</v>
      </c>
      <c r="E16" s="651" t="s">
        <v>1300</v>
      </c>
      <c r="F16" s="649" t="s">
        <v>172</v>
      </c>
      <c r="G16" s="649" t="s">
        <v>172</v>
      </c>
      <c r="H16" s="649" t="s">
        <v>172</v>
      </c>
      <c r="I16" s="650">
        <v>-117.3</v>
      </c>
      <c r="J16" s="649" t="s">
        <v>172</v>
      </c>
      <c r="K16" s="649" t="s">
        <v>172</v>
      </c>
      <c r="L16" s="649" t="s">
        <v>172</v>
      </c>
      <c r="M16" s="649" t="s">
        <v>172</v>
      </c>
      <c r="N16" s="649" t="s">
        <v>172</v>
      </c>
      <c r="O16" s="649" t="s">
        <v>172</v>
      </c>
      <c r="P16" s="650">
        <v>-651.70000000000005</v>
      </c>
      <c r="Q16" s="650">
        <v>-2689.4</v>
      </c>
      <c r="R16" s="650">
        <v>-1003.9</v>
      </c>
      <c r="S16" s="650">
        <v>-284.60000000000002</v>
      </c>
      <c r="T16" s="650">
        <v>-4.2</v>
      </c>
      <c r="U16" s="649" t="s">
        <v>172</v>
      </c>
      <c r="V16" s="649" t="s">
        <v>172</v>
      </c>
      <c r="W16" s="649" t="s">
        <v>172</v>
      </c>
      <c r="X16" s="649" t="s">
        <v>172</v>
      </c>
      <c r="Y16" s="650">
        <v>-339.7</v>
      </c>
      <c r="Z16" s="649" t="s">
        <v>172</v>
      </c>
      <c r="AA16" s="649" t="s">
        <v>172</v>
      </c>
      <c r="AB16" s="649" t="s">
        <v>172</v>
      </c>
      <c r="AC16" s="649" t="s">
        <v>172</v>
      </c>
      <c r="AD16" s="649" t="s">
        <v>172</v>
      </c>
      <c r="AE16" s="649" t="s">
        <v>172</v>
      </c>
      <c r="AF16" s="649" t="s">
        <v>172</v>
      </c>
      <c r="AG16" s="650">
        <v>0</v>
      </c>
      <c r="AH16" s="649" t="s">
        <v>172</v>
      </c>
      <c r="AI16" s="649" t="s">
        <v>172</v>
      </c>
      <c r="AJ16" s="650">
        <v>-26.7</v>
      </c>
      <c r="AK16" s="649" t="s">
        <v>172</v>
      </c>
      <c r="AL16" s="649" t="s">
        <v>172</v>
      </c>
      <c r="AM16" s="649" t="s">
        <v>172</v>
      </c>
      <c r="AN16" s="649" t="s">
        <v>172</v>
      </c>
      <c r="AO16" s="649" t="s">
        <v>172</v>
      </c>
      <c r="AP16" s="649" t="s">
        <v>172</v>
      </c>
      <c r="AQ16" s="649" t="s">
        <v>172</v>
      </c>
      <c r="AR16" s="650">
        <v>-73.099999999999994</v>
      </c>
      <c r="AS16" s="650">
        <v>-46.7</v>
      </c>
      <c r="AT16" s="649" t="s">
        <v>172</v>
      </c>
      <c r="AU16" s="650">
        <v>-37.700000000000003</v>
      </c>
      <c r="AV16" s="650">
        <v>-8.9</v>
      </c>
      <c r="AW16" s="649" t="s">
        <v>172</v>
      </c>
      <c r="AX16" s="649" t="s">
        <v>172</v>
      </c>
      <c r="AY16" s="649" t="s">
        <v>172</v>
      </c>
      <c r="AZ16" s="649" t="s">
        <v>172</v>
      </c>
      <c r="BA16" s="649" t="s">
        <v>172</v>
      </c>
      <c r="BB16" s="649" t="s">
        <v>172</v>
      </c>
      <c r="BC16" s="650">
        <v>-0.8</v>
      </c>
      <c r="BD16" s="649" t="s">
        <v>172</v>
      </c>
      <c r="BE16" s="650">
        <v>-799.1</v>
      </c>
      <c r="BF16" s="649" t="s">
        <v>172</v>
      </c>
      <c r="BG16" s="649" t="s">
        <v>172</v>
      </c>
      <c r="BH16" s="650">
        <v>-2.2999999999999998</v>
      </c>
      <c r="BI16" s="650">
        <v>-18.3</v>
      </c>
      <c r="BJ16" s="650">
        <v>2579.6999999999998</v>
      </c>
      <c r="BK16" s="649" t="s">
        <v>172</v>
      </c>
      <c r="BL16" s="650">
        <v>-3524.7</v>
      </c>
      <c r="BM16" s="650">
        <v>-5671.6</v>
      </c>
    </row>
    <row r="17" spans="1:65" ht="20.100000000000001" customHeight="1">
      <c r="A17" s="653" t="s">
        <v>992</v>
      </c>
      <c r="B17" s="651" t="s">
        <v>459</v>
      </c>
      <c r="C17" s="651" t="s">
        <v>1300</v>
      </c>
      <c r="D17" s="651" t="s">
        <v>1300</v>
      </c>
      <c r="E17" s="651" t="s">
        <v>1300</v>
      </c>
      <c r="F17" s="649" t="s">
        <v>172</v>
      </c>
      <c r="G17" s="649" t="s">
        <v>172</v>
      </c>
      <c r="H17" s="649" t="s">
        <v>172</v>
      </c>
      <c r="I17" s="650">
        <v>-3234.5</v>
      </c>
      <c r="J17" s="649" t="s">
        <v>172</v>
      </c>
      <c r="K17" s="649" t="s">
        <v>172</v>
      </c>
      <c r="L17" s="649" t="s">
        <v>172</v>
      </c>
      <c r="M17" s="649" t="s">
        <v>172</v>
      </c>
      <c r="N17" s="649" t="s">
        <v>172</v>
      </c>
      <c r="O17" s="649" t="s">
        <v>172</v>
      </c>
      <c r="P17" s="649" t="s">
        <v>172</v>
      </c>
      <c r="Q17" s="649" t="s">
        <v>172</v>
      </c>
      <c r="R17" s="649" t="s">
        <v>172</v>
      </c>
      <c r="S17" s="650">
        <v>-9627.2999999999993</v>
      </c>
      <c r="T17" s="650">
        <v>-459.1</v>
      </c>
      <c r="U17" s="649" t="s">
        <v>172</v>
      </c>
      <c r="V17" s="649" t="s">
        <v>172</v>
      </c>
      <c r="W17" s="649" t="s">
        <v>172</v>
      </c>
      <c r="X17" s="649" t="s">
        <v>172</v>
      </c>
      <c r="Y17" s="650">
        <v>-690.4</v>
      </c>
      <c r="Z17" s="650">
        <v>-193.1</v>
      </c>
      <c r="AA17" s="649" t="s">
        <v>172</v>
      </c>
      <c r="AB17" s="649" t="s">
        <v>172</v>
      </c>
      <c r="AC17" s="649" t="s">
        <v>172</v>
      </c>
      <c r="AD17" s="649" t="s">
        <v>172</v>
      </c>
      <c r="AE17" s="649" t="s">
        <v>172</v>
      </c>
      <c r="AF17" s="650">
        <v>-0.2</v>
      </c>
      <c r="AG17" s="650">
        <v>0</v>
      </c>
      <c r="AH17" s="649" t="s">
        <v>172</v>
      </c>
      <c r="AI17" s="649" t="s">
        <v>172</v>
      </c>
      <c r="AJ17" s="650">
        <v>-70.099999999999994</v>
      </c>
      <c r="AK17" s="649" t="s">
        <v>172</v>
      </c>
      <c r="AL17" s="649" t="s">
        <v>172</v>
      </c>
      <c r="AM17" s="649" t="s">
        <v>172</v>
      </c>
      <c r="AN17" s="649" t="s">
        <v>172</v>
      </c>
      <c r="AO17" s="649" t="s">
        <v>172</v>
      </c>
      <c r="AP17" s="649" t="s">
        <v>172</v>
      </c>
      <c r="AQ17" s="650">
        <v>-966.8</v>
      </c>
      <c r="AR17" s="650">
        <v>-9</v>
      </c>
      <c r="AS17" s="650">
        <v>-183.2</v>
      </c>
      <c r="AT17" s="650">
        <v>-246.3</v>
      </c>
      <c r="AU17" s="650">
        <v>-740.9</v>
      </c>
      <c r="AV17" s="650">
        <v>-2.2000000000000002</v>
      </c>
      <c r="AW17" s="650">
        <v>-0.8</v>
      </c>
      <c r="AX17" s="649" t="s">
        <v>172</v>
      </c>
      <c r="AY17" s="649" t="s">
        <v>172</v>
      </c>
      <c r="AZ17" s="649" t="s">
        <v>172</v>
      </c>
      <c r="BA17" s="649" t="s">
        <v>172</v>
      </c>
      <c r="BB17" s="649" t="s">
        <v>172</v>
      </c>
      <c r="BC17" s="649" t="s">
        <v>172</v>
      </c>
      <c r="BD17" s="649" t="s">
        <v>172</v>
      </c>
      <c r="BE17" s="649" t="s">
        <v>172</v>
      </c>
      <c r="BF17" s="649" t="s">
        <v>172</v>
      </c>
      <c r="BG17" s="649" t="s">
        <v>172</v>
      </c>
      <c r="BH17" s="649" t="s">
        <v>172</v>
      </c>
      <c r="BI17" s="649" t="s">
        <v>172</v>
      </c>
      <c r="BJ17" s="650">
        <v>5678.7</v>
      </c>
      <c r="BK17" s="650">
        <v>6580.3</v>
      </c>
      <c r="BL17" s="650">
        <v>-4165</v>
      </c>
      <c r="BM17" s="650">
        <v>-1872.8</v>
      </c>
    </row>
    <row r="18" spans="1:65" ht="20.100000000000001" customHeight="1">
      <c r="A18" s="653" t="s">
        <v>992</v>
      </c>
      <c r="B18" s="653" t="s">
        <v>992</v>
      </c>
      <c r="C18" s="651" t="s">
        <v>461</v>
      </c>
      <c r="D18" s="651" t="s">
        <v>1300</v>
      </c>
      <c r="E18" s="651" t="s">
        <v>1300</v>
      </c>
      <c r="F18" s="649" t="s">
        <v>172</v>
      </c>
      <c r="G18" s="649" t="s">
        <v>172</v>
      </c>
      <c r="H18" s="649" t="s">
        <v>172</v>
      </c>
      <c r="I18" s="649" t="s">
        <v>172</v>
      </c>
      <c r="J18" s="649" t="s">
        <v>172</v>
      </c>
      <c r="K18" s="649" t="s">
        <v>172</v>
      </c>
      <c r="L18" s="649" t="s">
        <v>172</v>
      </c>
      <c r="M18" s="649" t="s">
        <v>172</v>
      </c>
      <c r="N18" s="649" t="s">
        <v>172</v>
      </c>
      <c r="O18" s="649" t="s">
        <v>172</v>
      </c>
      <c r="P18" s="649" t="s">
        <v>172</v>
      </c>
      <c r="Q18" s="649" t="s">
        <v>172</v>
      </c>
      <c r="R18" s="649" t="s">
        <v>172</v>
      </c>
      <c r="S18" s="650">
        <v>-8585.5</v>
      </c>
      <c r="T18" s="650">
        <v>-372.4</v>
      </c>
      <c r="U18" s="649" t="s">
        <v>172</v>
      </c>
      <c r="V18" s="649" t="s">
        <v>172</v>
      </c>
      <c r="W18" s="649" t="s">
        <v>172</v>
      </c>
      <c r="X18" s="649" t="s">
        <v>172</v>
      </c>
      <c r="Y18" s="649" t="s">
        <v>172</v>
      </c>
      <c r="Z18" s="650">
        <v>-82.1</v>
      </c>
      <c r="AA18" s="649" t="s">
        <v>172</v>
      </c>
      <c r="AB18" s="649" t="s">
        <v>172</v>
      </c>
      <c r="AC18" s="649" t="s">
        <v>172</v>
      </c>
      <c r="AD18" s="649" t="s">
        <v>172</v>
      </c>
      <c r="AE18" s="649" t="s">
        <v>172</v>
      </c>
      <c r="AF18" s="650">
        <v>-0.2</v>
      </c>
      <c r="AG18" s="650">
        <v>0</v>
      </c>
      <c r="AH18" s="649" t="s">
        <v>172</v>
      </c>
      <c r="AI18" s="649" t="s">
        <v>172</v>
      </c>
      <c r="AJ18" s="650">
        <v>-18.8</v>
      </c>
      <c r="AK18" s="649" t="s">
        <v>172</v>
      </c>
      <c r="AL18" s="649" t="s">
        <v>172</v>
      </c>
      <c r="AM18" s="649" t="s">
        <v>172</v>
      </c>
      <c r="AN18" s="649" t="s">
        <v>172</v>
      </c>
      <c r="AO18" s="649" t="s">
        <v>172</v>
      </c>
      <c r="AP18" s="649" t="s">
        <v>172</v>
      </c>
      <c r="AQ18" s="649" t="s">
        <v>172</v>
      </c>
      <c r="AR18" s="650">
        <v>-4.5</v>
      </c>
      <c r="AS18" s="650">
        <v>-171.2</v>
      </c>
      <c r="AT18" s="650">
        <v>-20</v>
      </c>
      <c r="AU18" s="650">
        <v>-24.5</v>
      </c>
      <c r="AV18" s="650">
        <v>-1</v>
      </c>
      <c r="AW18" s="649" t="s">
        <v>172</v>
      </c>
      <c r="AX18" s="649" t="s">
        <v>172</v>
      </c>
      <c r="AY18" s="649" t="s">
        <v>172</v>
      </c>
      <c r="AZ18" s="649" t="s">
        <v>172</v>
      </c>
      <c r="BA18" s="649" t="s">
        <v>172</v>
      </c>
      <c r="BB18" s="649" t="s">
        <v>172</v>
      </c>
      <c r="BC18" s="649" t="s">
        <v>172</v>
      </c>
      <c r="BD18" s="649" t="s">
        <v>172</v>
      </c>
      <c r="BE18" s="649" t="s">
        <v>172</v>
      </c>
      <c r="BF18" s="649" t="s">
        <v>172</v>
      </c>
      <c r="BG18" s="649" t="s">
        <v>172</v>
      </c>
      <c r="BH18" s="649" t="s">
        <v>172</v>
      </c>
      <c r="BI18" s="649" t="s">
        <v>172</v>
      </c>
      <c r="BJ18" s="650">
        <v>3713.9</v>
      </c>
      <c r="BK18" s="650">
        <v>2886.7</v>
      </c>
      <c r="BL18" s="650">
        <v>-2679.7</v>
      </c>
      <c r="BM18" s="650">
        <v>-221.3</v>
      </c>
    </row>
    <row r="19" spans="1:65" ht="20.100000000000001" customHeight="1">
      <c r="A19" s="653" t="s">
        <v>992</v>
      </c>
      <c r="B19" s="653" t="s">
        <v>992</v>
      </c>
      <c r="C19" s="651" t="s">
        <v>463</v>
      </c>
      <c r="D19" s="651" t="s">
        <v>1300</v>
      </c>
      <c r="E19" s="651" t="s">
        <v>1300</v>
      </c>
      <c r="F19" s="649" t="s">
        <v>172</v>
      </c>
      <c r="G19" s="649" t="s">
        <v>172</v>
      </c>
      <c r="H19" s="649" t="s">
        <v>172</v>
      </c>
      <c r="I19" s="650">
        <v>-3234.5</v>
      </c>
      <c r="J19" s="649" t="s">
        <v>172</v>
      </c>
      <c r="K19" s="649" t="s">
        <v>172</v>
      </c>
      <c r="L19" s="649" t="s">
        <v>172</v>
      </c>
      <c r="M19" s="649" t="s">
        <v>172</v>
      </c>
      <c r="N19" s="649" t="s">
        <v>172</v>
      </c>
      <c r="O19" s="649" t="s">
        <v>172</v>
      </c>
      <c r="P19" s="649" t="s">
        <v>172</v>
      </c>
      <c r="Q19" s="649" t="s">
        <v>172</v>
      </c>
      <c r="R19" s="649" t="s">
        <v>172</v>
      </c>
      <c r="S19" s="650">
        <v>-1041.8</v>
      </c>
      <c r="T19" s="650">
        <v>-86.7</v>
      </c>
      <c r="U19" s="649" t="s">
        <v>172</v>
      </c>
      <c r="V19" s="649" t="s">
        <v>172</v>
      </c>
      <c r="W19" s="649" t="s">
        <v>172</v>
      </c>
      <c r="X19" s="649" t="s">
        <v>172</v>
      </c>
      <c r="Y19" s="650">
        <v>-690.4</v>
      </c>
      <c r="Z19" s="650">
        <v>-111</v>
      </c>
      <c r="AA19" s="649" t="s">
        <v>172</v>
      </c>
      <c r="AB19" s="649" t="s">
        <v>172</v>
      </c>
      <c r="AC19" s="649" t="s">
        <v>172</v>
      </c>
      <c r="AD19" s="649" t="s">
        <v>172</v>
      </c>
      <c r="AE19" s="649" t="s">
        <v>172</v>
      </c>
      <c r="AF19" s="649" t="s">
        <v>172</v>
      </c>
      <c r="AG19" s="649" t="s">
        <v>172</v>
      </c>
      <c r="AH19" s="649" t="s">
        <v>172</v>
      </c>
      <c r="AI19" s="649" t="s">
        <v>172</v>
      </c>
      <c r="AJ19" s="650">
        <v>-51.4</v>
      </c>
      <c r="AK19" s="649" t="s">
        <v>172</v>
      </c>
      <c r="AL19" s="649" t="s">
        <v>172</v>
      </c>
      <c r="AM19" s="649" t="s">
        <v>172</v>
      </c>
      <c r="AN19" s="649" t="s">
        <v>172</v>
      </c>
      <c r="AO19" s="649" t="s">
        <v>172</v>
      </c>
      <c r="AP19" s="649" t="s">
        <v>172</v>
      </c>
      <c r="AQ19" s="650">
        <v>-966.8</v>
      </c>
      <c r="AR19" s="650">
        <v>-4.4000000000000004</v>
      </c>
      <c r="AS19" s="650">
        <v>-12</v>
      </c>
      <c r="AT19" s="650">
        <v>-226.3</v>
      </c>
      <c r="AU19" s="650">
        <v>-716.5</v>
      </c>
      <c r="AV19" s="650">
        <v>-1.1000000000000001</v>
      </c>
      <c r="AW19" s="650">
        <v>-0.8</v>
      </c>
      <c r="AX19" s="649" t="s">
        <v>172</v>
      </c>
      <c r="AY19" s="649" t="s">
        <v>172</v>
      </c>
      <c r="AZ19" s="649" t="s">
        <v>172</v>
      </c>
      <c r="BA19" s="649" t="s">
        <v>172</v>
      </c>
      <c r="BB19" s="649" t="s">
        <v>172</v>
      </c>
      <c r="BC19" s="649" t="s">
        <v>172</v>
      </c>
      <c r="BD19" s="649" t="s">
        <v>172</v>
      </c>
      <c r="BE19" s="649" t="s">
        <v>172</v>
      </c>
      <c r="BF19" s="649" t="s">
        <v>172</v>
      </c>
      <c r="BG19" s="649" t="s">
        <v>172</v>
      </c>
      <c r="BH19" s="649" t="s">
        <v>172</v>
      </c>
      <c r="BI19" s="649" t="s">
        <v>172</v>
      </c>
      <c r="BJ19" s="650">
        <v>1964.8</v>
      </c>
      <c r="BK19" s="650">
        <v>3693.6</v>
      </c>
      <c r="BL19" s="650">
        <v>-1485.3</v>
      </c>
      <c r="BM19" s="650">
        <v>-1651.6</v>
      </c>
    </row>
    <row r="20" spans="1:65" ht="20.100000000000001" customHeight="1">
      <c r="A20" s="653" t="s">
        <v>992</v>
      </c>
      <c r="B20" s="651" t="s">
        <v>465</v>
      </c>
      <c r="C20" s="651" t="s">
        <v>1300</v>
      </c>
      <c r="D20" s="651" t="s">
        <v>1300</v>
      </c>
      <c r="E20" s="651" t="s">
        <v>1300</v>
      </c>
      <c r="F20" s="649" t="s">
        <v>172</v>
      </c>
      <c r="G20" s="649" t="s">
        <v>172</v>
      </c>
      <c r="H20" s="649" t="s">
        <v>172</v>
      </c>
      <c r="I20" s="649" t="s">
        <v>172</v>
      </c>
      <c r="J20" s="649" t="s">
        <v>172</v>
      </c>
      <c r="K20" s="649" t="s">
        <v>172</v>
      </c>
      <c r="L20" s="649" t="s">
        <v>172</v>
      </c>
      <c r="M20" s="649" t="s">
        <v>172</v>
      </c>
      <c r="N20" s="649" t="s">
        <v>172</v>
      </c>
      <c r="O20" s="649" t="s">
        <v>172</v>
      </c>
      <c r="P20" s="649" t="s">
        <v>172</v>
      </c>
      <c r="Q20" s="649" t="s">
        <v>172</v>
      </c>
      <c r="R20" s="649" t="s">
        <v>172</v>
      </c>
      <c r="S20" s="650">
        <v>-20.9</v>
      </c>
      <c r="T20" s="650">
        <v>-339.7</v>
      </c>
      <c r="U20" s="649" t="s">
        <v>172</v>
      </c>
      <c r="V20" s="649" t="s">
        <v>172</v>
      </c>
      <c r="W20" s="649" t="s">
        <v>172</v>
      </c>
      <c r="X20" s="649" t="s">
        <v>172</v>
      </c>
      <c r="Y20" s="649" t="s">
        <v>172</v>
      </c>
      <c r="Z20" s="650">
        <v>-57.8</v>
      </c>
      <c r="AA20" s="649" t="s">
        <v>172</v>
      </c>
      <c r="AB20" s="649" t="s">
        <v>172</v>
      </c>
      <c r="AC20" s="649" t="s">
        <v>172</v>
      </c>
      <c r="AD20" s="649" t="s">
        <v>172</v>
      </c>
      <c r="AE20" s="649" t="s">
        <v>172</v>
      </c>
      <c r="AF20" s="650">
        <v>-33.6</v>
      </c>
      <c r="AG20" s="650">
        <v>-0.2</v>
      </c>
      <c r="AH20" s="649" t="s">
        <v>172</v>
      </c>
      <c r="AI20" s="649" t="s">
        <v>172</v>
      </c>
      <c r="AJ20" s="650">
        <v>-259.89999999999998</v>
      </c>
      <c r="AK20" s="649" t="s">
        <v>172</v>
      </c>
      <c r="AL20" s="649" t="s">
        <v>172</v>
      </c>
      <c r="AM20" s="649" t="s">
        <v>172</v>
      </c>
      <c r="AN20" s="649" t="s">
        <v>172</v>
      </c>
      <c r="AO20" s="649" t="s">
        <v>172</v>
      </c>
      <c r="AP20" s="649" t="s">
        <v>172</v>
      </c>
      <c r="AQ20" s="650">
        <v>-16.899999999999999</v>
      </c>
      <c r="AR20" s="650">
        <v>-238.9</v>
      </c>
      <c r="AS20" s="649" t="s">
        <v>172</v>
      </c>
      <c r="AT20" s="650">
        <v>-32.1</v>
      </c>
      <c r="AU20" s="650">
        <v>-281.7</v>
      </c>
      <c r="AV20" s="650">
        <v>-2</v>
      </c>
      <c r="AW20" s="650">
        <v>-24.3</v>
      </c>
      <c r="AX20" s="649" t="s">
        <v>172</v>
      </c>
      <c r="AY20" s="649" t="s">
        <v>172</v>
      </c>
      <c r="AZ20" s="649" t="s">
        <v>172</v>
      </c>
      <c r="BA20" s="649" t="s">
        <v>172</v>
      </c>
      <c r="BB20" s="649" t="s">
        <v>172</v>
      </c>
      <c r="BC20" s="649" t="s">
        <v>172</v>
      </c>
      <c r="BD20" s="649" t="s">
        <v>172</v>
      </c>
      <c r="BE20" s="649" t="s">
        <v>172</v>
      </c>
      <c r="BF20" s="649" t="s">
        <v>172</v>
      </c>
      <c r="BG20" s="649" t="s">
        <v>172</v>
      </c>
      <c r="BH20" s="649" t="s">
        <v>172</v>
      </c>
      <c r="BI20" s="649" t="s">
        <v>172</v>
      </c>
      <c r="BJ20" s="649" t="s">
        <v>172</v>
      </c>
      <c r="BK20" s="650">
        <v>609.9</v>
      </c>
      <c r="BL20" s="650">
        <v>-698.1</v>
      </c>
      <c r="BM20" s="650">
        <v>-579.1</v>
      </c>
    </row>
    <row r="21" spans="1:65" ht="20.100000000000001" customHeight="1">
      <c r="A21" s="653" t="s">
        <v>992</v>
      </c>
      <c r="B21" s="653" t="s">
        <v>992</v>
      </c>
      <c r="C21" s="651" t="s">
        <v>467</v>
      </c>
      <c r="D21" s="651" t="s">
        <v>1300</v>
      </c>
      <c r="E21" s="651" t="s">
        <v>1300</v>
      </c>
      <c r="F21" s="649" t="s">
        <v>172</v>
      </c>
      <c r="G21" s="649" t="s">
        <v>172</v>
      </c>
      <c r="H21" s="649" t="s">
        <v>172</v>
      </c>
      <c r="I21" s="649" t="s">
        <v>172</v>
      </c>
      <c r="J21" s="649" t="s">
        <v>172</v>
      </c>
      <c r="K21" s="649" t="s">
        <v>172</v>
      </c>
      <c r="L21" s="649" t="s">
        <v>172</v>
      </c>
      <c r="M21" s="649" t="s">
        <v>172</v>
      </c>
      <c r="N21" s="649" t="s">
        <v>172</v>
      </c>
      <c r="O21" s="649" t="s">
        <v>172</v>
      </c>
      <c r="P21" s="649" t="s">
        <v>172</v>
      </c>
      <c r="Q21" s="649" t="s">
        <v>172</v>
      </c>
      <c r="R21" s="649" t="s">
        <v>172</v>
      </c>
      <c r="S21" s="650">
        <v>-20</v>
      </c>
      <c r="T21" s="650">
        <v>-316.5</v>
      </c>
      <c r="U21" s="649" t="s">
        <v>172</v>
      </c>
      <c r="V21" s="649" t="s">
        <v>172</v>
      </c>
      <c r="W21" s="649" t="s">
        <v>172</v>
      </c>
      <c r="X21" s="649" t="s">
        <v>172</v>
      </c>
      <c r="Y21" s="649" t="s">
        <v>172</v>
      </c>
      <c r="Z21" s="650">
        <v>-50</v>
      </c>
      <c r="AA21" s="649" t="s">
        <v>172</v>
      </c>
      <c r="AB21" s="649" t="s">
        <v>172</v>
      </c>
      <c r="AC21" s="649" t="s">
        <v>172</v>
      </c>
      <c r="AD21" s="649" t="s">
        <v>172</v>
      </c>
      <c r="AE21" s="649" t="s">
        <v>172</v>
      </c>
      <c r="AF21" s="650">
        <v>-2.2999999999999998</v>
      </c>
      <c r="AG21" s="649" t="s">
        <v>172</v>
      </c>
      <c r="AH21" s="649" t="s">
        <v>172</v>
      </c>
      <c r="AI21" s="649" t="s">
        <v>172</v>
      </c>
      <c r="AJ21" s="650">
        <v>-182.5</v>
      </c>
      <c r="AK21" s="649" t="s">
        <v>172</v>
      </c>
      <c r="AL21" s="649" t="s">
        <v>172</v>
      </c>
      <c r="AM21" s="649" t="s">
        <v>172</v>
      </c>
      <c r="AN21" s="649" t="s">
        <v>172</v>
      </c>
      <c r="AO21" s="649" t="s">
        <v>172</v>
      </c>
      <c r="AP21" s="649" t="s">
        <v>172</v>
      </c>
      <c r="AQ21" s="649" t="s">
        <v>172</v>
      </c>
      <c r="AR21" s="649" t="s">
        <v>172</v>
      </c>
      <c r="AS21" s="649" t="s">
        <v>172</v>
      </c>
      <c r="AT21" s="649" t="s">
        <v>172</v>
      </c>
      <c r="AU21" s="649" t="s">
        <v>172</v>
      </c>
      <c r="AV21" s="649" t="s">
        <v>172</v>
      </c>
      <c r="AW21" s="650">
        <v>-24.3</v>
      </c>
      <c r="AX21" s="649" t="s">
        <v>172</v>
      </c>
      <c r="AY21" s="649" t="s">
        <v>172</v>
      </c>
      <c r="AZ21" s="649" t="s">
        <v>172</v>
      </c>
      <c r="BA21" s="649" t="s">
        <v>172</v>
      </c>
      <c r="BB21" s="649" t="s">
        <v>172</v>
      </c>
      <c r="BC21" s="649" t="s">
        <v>172</v>
      </c>
      <c r="BD21" s="649" t="s">
        <v>172</v>
      </c>
      <c r="BE21" s="649" t="s">
        <v>172</v>
      </c>
      <c r="BF21" s="649" t="s">
        <v>172</v>
      </c>
      <c r="BG21" s="649" t="s">
        <v>172</v>
      </c>
      <c r="BH21" s="649" t="s">
        <v>172</v>
      </c>
      <c r="BI21" s="649" t="s">
        <v>172</v>
      </c>
      <c r="BJ21" s="649" t="s">
        <v>172</v>
      </c>
      <c r="BK21" s="650">
        <v>338.4</v>
      </c>
      <c r="BL21" s="650">
        <v>-257.39999999999998</v>
      </c>
      <c r="BM21" s="650">
        <v>-24.3</v>
      </c>
    </row>
    <row r="22" spans="1:65" ht="20.100000000000001" customHeight="1">
      <c r="A22" s="653" t="s">
        <v>992</v>
      </c>
      <c r="B22" s="653" t="s">
        <v>992</v>
      </c>
      <c r="C22" s="651" t="s">
        <v>469</v>
      </c>
      <c r="D22" s="651" t="s">
        <v>1300</v>
      </c>
      <c r="E22" s="651" t="s">
        <v>1300</v>
      </c>
      <c r="F22" s="649" t="s">
        <v>172</v>
      </c>
      <c r="G22" s="649" t="s">
        <v>172</v>
      </c>
      <c r="H22" s="649" t="s">
        <v>172</v>
      </c>
      <c r="I22" s="649" t="s">
        <v>172</v>
      </c>
      <c r="J22" s="649" t="s">
        <v>172</v>
      </c>
      <c r="K22" s="649" t="s">
        <v>172</v>
      </c>
      <c r="L22" s="649" t="s">
        <v>172</v>
      </c>
      <c r="M22" s="649" t="s">
        <v>172</v>
      </c>
      <c r="N22" s="649" t="s">
        <v>172</v>
      </c>
      <c r="O22" s="649" t="s">
        <v>172</v>
      </c>
      <c r="P22" s="649" t="s">
        <v>172</v>
      </c>
      <c r="Q22" s="649" t="s">
        <v>172</v>
      </c>
      <c r="R22" s="649" t="s">
        <v>172</v>
      </c>
      <c r="S22" s="650">
        <v>-0.8</v>
      </c>
      <c r="T22" s="650">
        <v>-23.2</v>
      </c>
      <c r="U22" s="649" t="s">
        <v>172</v>
      </c>
      <c r="V22" s="649" t="s">
        <v>172</v>
      </c>
      <c r="W22" s="649" t="s">
        <v>172</v>
      </c>
      <c r="X22" s="649" t="s">
        <v>172</v>
      </c>
      <c r="Y22" s="649" t="s">
        <v>172</v>
      </c>
      <c r="Z22" s="650">
        <v>-7.8</v>
      </c>
      <c r="AA22" s="649" t="s">
        <v>172</v>
      </c>
      <c r="AB22" s="649" t="s">
        <v>172</v>
      </c>
      <c r="AC22" s="649" t="s">
        <v>172</v>
      </c>
      <c r="AD22" s="649" t="s">
        <v>172</v>
      </c>
      <c r="AE22" s="649" t="s">
        <v>172</v>
      </c>
      <c r="AF22" s="650">
        <v>-31.2</v>
      </c>
      <c r="AG22" s="650">
        <v>-0.2</v>
      </c>
      <c r="AH22" s="649" t="s">
        <v>172</v>
      </c>
      <c r="AI22" s="649" t="s">
        <v>172</v>
      </c>
      <c r="AJ22" s="650">
        <v>-77.400000000000006</v>
      </c>
      <c r="AK22" s="649" t="s">
        <v>172</v>
      </c>
      <c r="AL22" s="649" t="s">
        <v>172</v>
      </c>
      <c r="AM22" s="649" t="s">
        <v>172</v>
      </c>
      <c r="AN22" s="649" t="s">
        <v>172</v>
      </c>
      <c r="AO22" s="649" t="s">
        <v>172</v>
      </c>
      <c r="AP22" s="649" t="s">
        <v>172</v>
      </c>
      <c r="AQ22" s="650">
        <v>-16.899999999999999</v>
      </c>
      <c r="AR22" s="650">
        <v>-238.9</v>
      </c>
      <c r="AS22" s="649" t="s">
        <v>172</v>
      </c>
      <c r="AT22" s="650">
        <v>-32.1</v>
      </c>
      <c r="AU22" s="650">
        <v>-281.7</v>
      </c>
      <c r="AV22" s="650">
        <v>-2</v>
      </c>
      <c r="AW22" s="649" t="s">
        <v>172</v>
      </c>
      <c r="AX22" s="649" t="s">
        <v>172</v>
      </c>
      <c r="AY22" s="649" t="s">
        <v>172</v>
      </c>
      <c r="AZ22" s="649" t="s">
        <v>172</v>
      </c>
      <c r="BA22" s="649" t="s">
        <v>172</v>
      </c>
      <c r="BB22" s="649" t="s">
        <v>172</v>
      </c>
      <c r="BC22" s="649" t="s">
        <v>172</v>
      </c>
      <c r="BD22" s="649" t="s">
        <v>172</v>
      </c>
      <c r="BE22" s="649" t="s">
        <v>172</v>
      </c>
      <c r="BF22" s="649" t="s">
        <v>172</v>
      </c>
      <c r="BG22" s="649" t="s">
        <v>172</v>
      </c>
      <c r="BH22" s="649" t="s">
        <v>172</v>
      </c>
      <c r="BI22" s="649" t="s">
        <v>172</v>
      </c>
      <c r="BJ22" s="649" t="s">
        <v>172</v>
      </c>
      <c r="BK22" s="650">
        <v>271.5</v>
      </c>
      <c r="BL22" s="650">
        <v>-440.7</v>
      </c>
      <c r="BM22" s="650">
        <v>-554.70000000000005</v>
      </c>
    </row>
    <row r="23" spans="1:65" ht="20.100000000000001" customHeight="1">
      <c r="A23" s="653" t="s">
        <v>992</v>
      </c>
      <c r="B23" s="651" t="s">
        <v>471</v>
      </c>
      <c r="C23" s="651" t="s">
        <v>1300</v>
      </c>
      <c r="D23" s="651" t="s">
        <v>1300</v>
      </c>
      <c r="E23" s="651" t="s">
        <v>1300</v>
      </c>
      <c r="F23" s="649" t="s">
        <v>172</v>
      </c>
      <c r="G23" s="649" t="s">
        <v>172</v>
      </c>
      <c r="H23" s="649" t="s">
        <v>172</v>
      </c>
      <c r="I23" s="649" t="s">
        <v>172</v>
      </c>
      <c r="J23" s="649" t="s">
        <v>172</v>
      </c>
      <c r="K23" s="649" t="s">
        <v>172</v>
      </c>
      <c r="L23" s="649" t="s">
        <v>172</v>
      </c>
      <c r="M23" s="649" t="s">
        <v>172</v>
      </c>
      <c r="N23" s="649" t="s">
        <v>172</v>
      </c>
      <c r="O23" s="649" t="s">
        <v>172</v>
      </c>
      <c r="P23" s="649" t="s">
        <v>172</v>
      </c>
      <c r="Q23" s="649" t="s">
        <v>172</v>
      </c>
      <c r="R23" s="649" t="s">
        <v>172</v>
      </c>
      <c r="S23" s="649" t="s">
        <v>172</v>
      </c>
      <c r="T23" s="649" t="s">
        <v>172</v>
      </c>
      <c r="U23" s="649" t="s">
        <v>172</v>
      </c>
      <c r="V23" s="649" t="s">
        <v>172</v>
      </c>
      <c r="W23" s="649" t="s">
        <v>172</v>
      </c>
      <c r="X23" s="649" t="s">
        <v>172</v>
      </c>
      <c r="Y23" s="649" t="s">
        <v>172</v>
      </c>
      <c r="Z23" s="649" t="s">
        <v>172</v>
      </c>
      <c r="AA23" s="649" t="s">
        <v>172</v>
      </c>
      <c r="AB23" s="649" t="s">
        <v>172</v>
      </c>
      <c r="AC23" s="649" t="s">
        <v>172</v>
      </c>
      <c r="AD23" s="649" t="s">
        <v>172</v>
      </c>
      <c r="AE23" s="649" t="s">
        <v>172</v>
      </c>
      <c r="AF23" s="649" t="s">
        <v>172</v>
      </c>
      <c r="AG23" s="649" t="s">
        <v>172</v>
      </c>
      <c r="AH23" s="649" t="s">
        <v>172</v>
      </c>
      <c r="AI23" s="649" t="s">
        <v>172</v>
      </c>
      <c r="AJ23" s="649" t="s">
        <v>172</v>
      </c>
      <c r="AK23" s="649" t="s">
        <v>172</v>
      </c>
      <c r="AL23" s="649" t="s">
        <v>172</v>
      </c>
      <c r="AM23" s="649" t="s">
        <v>172</v>
      </c>
      <c r="AN23" s="649" t="s">
        <v>172</v>
      </c>
      <c r="AO23" s="649" t="s">
        <v>172</v>
      </c>
      <c r="AP23" s="649" t="s">
        <v>172</v>
      </c>
      <c r="AQ23" s="649" t="s">
        <v>172</v>
      </c>
      <c r="AR23" s="649" t="s">
        <v>172</v>
      </c>
      <c r="AS23" s="649" t="s">
        <v>172</v>
      </c>
      <c r="AT23" s="649" t="s">
        <v>172</v>
      </c>
      <c r="AU23" s="649" t="s">
        <v>172</v>
      </c>
      <c r="AV23" s="649" t="s">
        <v>172</v>
      </c>
      <c r="AW23" s="649" t="s">
        <v>172</v>
      </c>
      <c r="AX23" s="649" t="s">
        <v>172</v>
      </c>
      <c r="AY23" s="649" t="s">
        <v>172</v>
      </c>
      <c r="AZ23" s="649" t="s">
        <v>172</v>
      </c>
      <c r="BA23" s="649" t="s">
        <v>172</v>
      </c>
      <c r="BB23" s="649" t="s">
        <v>172</v>
      </c>
      <c r="BC23" s="649" t="s">
        <v>172</v>
      </c>
      <c r="BD23" s="649" t="s">
        <v>172</v>
      </c>
      <c r="BE23" s="649" t="s">
        <v>172</v>
      </c>
      <c r="BF23" s="649" t="s">
        <v>172</v>
      </c>
      <c r="BG23" s="649" t="s">
        <v>172</v>
      </c>
      <c r="BH23" s="649" t="s">
        <v>172</v>
      </c>
      <c r="BI23" s="649" t="s">
        <v>172</v>
      </c>
      <c r="BJ23" s="650">
        <v>14.3</v>
      </c>
      <c r="BK23" s="650">
        <v>-69.3</v>
      </c>
      <c r="BL23" s="650">
        <v>-55</v>
      </c>
      <c r="BM23" s="649" t="s">
        <v>172</v>
      </c>
    </row>
    <row r="24" spans="1:65" ht="20.100000000000001" customHeight="1">
      <c r="A24" s="653" t="s">
        <v>992</v>
      </c>
      <c r="B24" s="651" t="s">
        <v>473</v>
      </c>
      <c r="C24" s="651" t="s">
        <v>1300</v>
      </c>
      <c r="D24" s="651" t="s">
        <v>1300</v>
      </c>
      <c r="E24" s="651" t="s">
        <v>1300</v>
      </c>
      <c r="F24" s="649" t="s">
        <v>172</v>
      </c>
      <c r="G24" s="649" t="s">
        <v>172</v>
      </c>
      <c r="H24" s="650">
        <v>-15693.1</v>
      </c>
      <c r="I24" s="649" t="s">
        <v>172</v>
      </c>
      <c r="J24" s="649" t="s">
        <v>172</v>
      </c>
      <c r="K24" s="649" t="s">
        <v>172</v>
      </c>
      <c r="L24" s="649" t="s">
        <v>172</v>
      </c>
      <c r="M24" s="649" t="s">
        <v>172</v>
      </c>
      <c r="N24" s="650">
        <v>10341.1</v>
      </c>
      <c r="O24" s="650">
        <v>505.6</v>
      </c>
      <c r="P24" s="650">
        <v>3218.9</v>
      </c>
      <c r="Q24" s="649" t="s">
        <v>172</v>
      </c>
      <c r="R24" s="649" t="s">
        <v>172</v>
      </c>
      <c r="S24" s="649" t="s">
        <v>172</v>
      </c>
      <c r="T24" s="649" t="s">
        <v>172</v>
      </c>
      <c r="U24" s="649" t="s">
        <v>172</v>
      </c>
      <c r="V24" s="649" t="s">
        <v>172</v>
      </c>
      <c r="W24" s="649" t="s">
        <v>172</v>
      </c>
      <c r="X24" s="649" t="s">
        <v>172</v>
      </c>
      <c r="Y24" s="649" t="s">
        <v>172</v>
      </c>
      <c r="Z24" s="649" t="s">
        <v>172</v>
      </c>
      <c r="AA24" s="649" t="s">
        <v>172</v>
      </c>
      <c r="AB24" s="649" t="s">
        <v>172</v>
      </c>
      <c r="AC24" s="649" t="s">
        <v>172</v>
      </c>
      <c r="AD24" s="649" t="s">
        <v>172</v>
      </c>
      <c r="AE24" s="649" t="s">
        <v>172</v>
      </c>
      <c r="AF24" s="649" t="s">
        <v>172</v>
      </c>
      <c r="AG24" s="649" t="s">
        <v>172</v>
      </c>
      <c r="AH24" s="649" t="s">
        <v>172</v>
      </c>
      <c r="AI24" s="649" t="s">
        <v>172</v>
      </c>
      <c r="AJ24" s="649" t="s">
        <v>172</v>
      </c>
      <c r="AK24" s="649" t="s">
        <v>172</v>
      </c>
      <c r="AL24" s="649" t="s">
        <v>172</v>
      </c>
      <c r="AM24" s="649" t="s">
        <v>172</v>
      </c>
      <c r="AN24" s="649" t="s">
        <v>172</v>
      </c>
      <c r="AO24" s="649" t="s">
        <v>172</v>
      </c>
      <c r="AP24" s="649" t="s">
        <v>172</v>
      </c>
      <c r="AQ24" s="649" t="s">
        <v>172</v>
      </c>
      <c r="AR24" s="649" t="s">
        <v>172</v>
      </c>
      <c r="AS24" s="649" t="s">
        <v>172</v>
      </c>
      <c r="AT24" s="649" t="s">
        <v>172</v>
      </c>
      <c r="AU24" s="649" t="s">
        <v>172</v>
      </c>
      <c r="AV24" s="649" t="s">
        <v>172</v>
      </c>
      <c r="AW24" s="649" t="s">
        <v>172</v>
      </c>
      <c r="AX24" s="649" t="s">
        <v>172</v>
      </c>
      <c r="AY24" s="649" t="s">
        <v>172</v>
      </c>
      <c r="AZ24" s="649" t="s">
        <v>172</v>
      </c>
      <c r="BA24" s="649" t="s">
        <v>172</v>
      </c>
      <c r="BB24" s="649" t="s">
        <v>172</v>
      </c>
      <c r="BC24" s="649" t="s">
        <v>172</v>
      </c>
      <c r="BD24" s="649" t="s">
        <v>172</v>
      </c>
      <c r="BE24" s="649" t="s">
        <v>172</v>
      </c>
      <c r="BF24" s="649" t="s">
        <v>172</v>
      </c>
      <c r="BG24" s="649" t="s">
        <v>172</v>
      </c>
      <c r="BH24" s="649" t="s">
        <v>172</v>
      </c>
      <c r="BI24" s="649" t="s">
        <v>172</v>
      </c>
      <c r="BJ24" s="649" t="s">
        <v>172</v>
      </c>
      <c r="BK24" s="649" t="s">
        <v>172</v>
      </c>
      <c r="BL24" s="650">
        <v>-1627.5</v>
      </c>
      <c r="BM24" s="649" t="s">
        <v>172</v>
      </c>
    </row>
    <row r="25" spans="1:65" ht="20.100000000000001" customHeight="1">
      <c r="A25" s="653" t="s">
        <v>992</v>
      </c>
      <c r="B25" s="651" t="s">
        <v>475</v>
      </c>
      <c r="C25" s="651" t="s">
        <v>1300</v>
      </c>
      <c r="D25" s="651" t="s">
        <v>1300</v>
      </c>
      <c r="E25" s="651" t="s">
        <v>1300</v>
      </c>
      <c r="F25" s="649" t="s">
        <v>172</v>
      </c>
      <c r="G25" s="649" t="s">
        <v>172</v>
      </c>
      <c r="H25" s="650">
        <v>-899.6</v>
      </c>
      <c r="I25" s="650">
        <v>-4134.2</v>
      </c>
      <c r="J25" s="649" t="s">
        <v>172</v>
      </c>
      <c r="K25" s="649" t="s">
        <v>172</v>
      </c>
      <c r="L25" s="649" t="s">
        <v>172</v>
      </c>
      <c r="M25" s="649" t="s">
        <v>172</v>
      </c>
      <c r="N25" s="650">
        <v>-9829.2999999999993</v>
      </c>
      <c r="O25" s="649" t="s">
        <v>172</v>
      </c>
      <c r="P25" s="649" t="s">
        <v>172</v>
      </c>
      <c r="Q25" s="650">
        <v>4863</v>
      </c>
      <c r="R25" s="650">
        <v>1203.3</v>
      </c>
      <c r="S25" s="649" t="s">
        <v>172</v>
      </c>
      <c r="T25" s="649" t="s">
        <v>172</v>
      </c>
      <c r="U25" s="649" t="s">
        <v>172</v>
      </c>
      <c r="V25" s="649" t="s">
        <v>172</v>
      </c>
      <c r="W25" s="649" t="s">
        <v>172</v>
      </c>
      <c r="X25" s="649" t="s">
        <v>172</v>
      </c>
      <c r="Y25" s="649" t="s">
        <v>172</v>
      </c>
      <c r="Z25" s="649" t="s">
        <v>172</v>
      </c>
      <c r="AA25" s="649" t="s">
        <v>172</v>
      </c>
      <c r="AB25" s="649" t="s">
        <v>172</v>
      </c>
      <c r="AC25" s="649" t="s">
        <v>172</v>
      </c>
      <c r="AD25" s="649" t="s">
        <v>172</v>
      </c>
      <c r="AE25" s="649" t="s">
        <v>172</v>
      </c>
      <c r="AF25" s="649" t="s">
        <v>172</v>
      </c>
      <c r="AG25" s="649" t="s">
        <v>172</v>
      </c>
      <c r="AH25" s="649" t="s">
        <v>172</v>
      </c>
      <c r="AI25" s="649" t="s">
        <v>172</v>
      </c>
      <c r="AJ25" s="649" t="s">
        <v>172</v>
      </c>
      <c r="AK25" s="649" t="s">
        <v>172</v>
      </c>
      <c r="AL25" s="649" t="s">
        <v>172</v>
      </c>
      <c r="AM25" s="649" t="s">
        <v>172</v>
      </c>
      <c r="AN25" s="649" t="s">
        <v>172</v>
      </c>
      <c r="AO25" s="649" t="s">
        <v>172</v>
      </c>
      <c r="AP25" s="649" t="s">
        <v>172</v>
      </c>
      <c r="AQ25" s="649" t="s">
        <v>172</v>
      </c>
      <c r="AR25" s="649" t="s">
        <v>172</v>
      </c>
      <c r="AS25" s="649" t="s">
        <v>172</v>
      </c>
      <c r="AT25" s="649" t="s">
        <v>172</v>
      </c>
      <c r="AU25" s="649" t="s">
        <v>172</v>
      </c>
      <c r="AV25" s="649" t="s">
        <v>172</v>
      </c>
      <c r="AW25" s="649" t="s">
        <v>172</v>
      </c>
      <c r="AX25" s="649" t="s">
        <v>172</v>
      </c>
      <c r="AY25" s="649" t="s">
        <v>172</v>
      </c>
      <c r="AZ25" s="649" t="s">
        <v>172</v>
      </c>
      <c r="BA25" s="649" t="s">
        <v>172</v>
      </c>
      <c r="BB25" s="649" t="s">
        <v>172</v>
      </c>
      <c r="BC25" s="649" t="s">
        <v>172</v>
      </c>
      <c r="BD25" s="649" t="s">
        <v>172</v>
      </c>
      <c r="BE25" s="649" t="s">
        <v>172</v>
      </c>
      <c r="BF25" s="649" t="s">
        <v>172</v>
      </c>
      <c r="BG25" s="649" t="s">
        <v>172</v>
      </c>
      <c r="BH25" s="649" t="s">
        <v>172</v>
      </c>
      <c r="BI25" s="649" t="s">
        <v>172</v>
      </c>
      <c r="BJ25" s="649" t="s">
        <v>172</v>
      </c>
      <c r="BK25" s="649" t="s">
        <v>172</v>
      </c>
      <c r="BL25" s="650">
        <v>-8796.9</v>
      </c>
      <c r="BM25" s="649" t="s">
        <v>172</v>
      </c>
    </row>
    <row r="26" spans="1:65" ht="20.100000000000001" hidden="1" customHeight="1">
      <c r="A26" s="653" t="s">
        <v>992</v>
      </c>
      <c r="B26" s="651" t="s">
        <v>477</v>
      </c>
      <c r="C26" s="651" t="s">
        <v>1300</v>
      </c>
      <c r="D26" s="651" t="s">
        <v>1300</v>
      </c>
      <c r="E26" s="651" t="s">
        <v>1300</v>
      </c>
      <c r="F26" s="650">
        <v>-200.2</v>
      </c>
      <c r="G26" s="649" t="s">
        <v>172</v>
      </c>
      <c r="H26" s="649" t="s">
        <v>172</v>
      </c>
      <c r="I26" s="649" t="s">
        <v>172</v>
      </c>
      <c r="J26" s="649" t="s">
        <v>172</v>
      </c>
      <c r="K26" s="649" t="s">
        <v>172</v>
      </c>
      <c r="L26" s="649" t="s">
        <v>172</v>
      </c>
      <c r="M26" s="650">
        <v>195.5</v>
      </c>
      <c r="N26" s="649" t="s">
        <v>172</v>
      </c>
      <c r="O26" s="649" t="s">
        <v>172</v>
      </c>
      <c r="P26" s="649" t="s">
        <v>172</v>
      </c>
      <c r="Q26" s="649" t="s">
        <v>172</v>
      </c>
      <c r="R26" s="649" t="s">
        <v>172</v>
      </c>
      <c r="S26" s="649" t="s">
        <v>172</v>
      </c>
      <c r="T26" s="649" t="s">
        <v>172</v>
      </c>
      <c r="U26" s="649" t="s">
        <v>172</v>
      </c>
      <c r="V26" s="649" t="s">
        <v>172</v>
      </c>
      <c r="W26" s="649" t="s">
        <v>172</v>
      </c>
      <c r="X26" s="649" t="s">
        <v>172</v>
      </c>
      <c r="Y26" s="649" t="s">
        <v>172</v>
      </c>
      <c r="Z26" s="649" t="s">
        <v>172</v>
      </c>
      <c r="AA26" s="649" t="s">
        <v>172</v>
      </c>
      <c r="AB26" s="649" t="s">
        <v>172</v>
      </c>
      <c r="AC26" s="649" t="s">
        <v>172</v>
      </c>
      <c r="AD26" s="649" t="s">
        <v>172</v>
      </c>
      <c r="AE26" s="649" t="s">
        <v>172</v>
      </c>
      <c r="AF26" s="649" t="s">
        <v>172</v>
      </c>
      <c r="AG26" s="649" t="s">
        <v>172</v>
      </c>
      <c r="AH26" s="649" t="s">
        <v>172</v>
      </c>
      <c r="AI26" s="649" t="s">
        <v>172</v>
      </c>
      <c r="AJ26" s="649" t="s">
        <v>172</v>
      </c>
      <c r="AK26" s="649" t="s">
        <v>172</v>
      </c>
      <c r="AL26" s="649" t="s">
        <v>172</v>
      </c>
      <c r="AM26" s="649" t="s">
        <v>172</v>
      </c>
      <c r="AN26" s="649" t="s">
        <v>172</v>
      </c>
      <c r="AO26" s="649" t="s">
        <v>172</v>
      </c>
      <c r="AP26" s="649" t="s">
        <v>172</v>
      </c>
      <c r="AQ26" s="649" t="s">
        <v>172</v>
      </c>
      <c r="AR26" s="649" t="s">
        <v>172</v>
      </c>
      <c r="AS26" s="649" t="s">
        <v>172</v>
      </c>
      <c r="AT26" s="649" t="s">
        <v>172</v>
      </c>
      <c r="AU26" s="649" t="s">
        <v>172</v>
      </c>
      <c r="AV26" s="649" t="s">
        <v>172</v>
      </c>
      <c r="AW26" s="649" t="s">
        <v>172</v>
      </c>
      <c r="AX26" s="649" t="s">
        <v>172</v>
      </c>
      <c r="AY26" s="649" t="s">
        <v>172</v>
      </c>
      <c r="AZ26" s="649" t="s">
        <v>172</v>
      </c>
      <c r="BA26" s="649" t="s">
        <v>172</v>
      </c>
      <c r="BB26" s="649" t="s">
        <v>172</v>
      </c>
      <c r="BC26" s="649" t="s">
        <v>172</v>
      </c>
      <c r="BD26" s="649" t="s">
        <v>172</v>
      </c>
      <c r="BE26" s="649" t="s">
        <v>172</v>
      </c>
      <c r="BF26" s="649" t="s">
        <v>172</v>
      </c>
      <c r="BG26" s="649" t="s">
        <v>172</v>
      </c>
      <c r="BH26" s="649" t="s">
        <v>172</v>
      </c>
      <c r="BI26" s="649" t="s">
        <v>172</v>
      </c>
      <c r="BJ26" s="649" t="s">
        <v>172</v>
      </c>
      <c r="BK26" s="649" t="s">
        <v>172</v>
      </c>
      <c r="BL26" s="650">
        <v>-4.7</v>
      </c>
      <c r="BM26" s="649" t="s">
        <v>172</v>
      </c>
    </row>
    <row r="27" spans="1:65" ht="20.100000000000001" hidden="1" customHeight="1">
      <c r="A27" s="653" t="s">
        <v>992</v>
      </c>
      <c r="B27" s="651" t="s">
        <v>479</v>
      </c>
      <c r="C27" s="651" t="s">
        <v>1300</v>
      </c>
      <c r="D27" s="651" t="s">
        <v>1300</v>
      </c>
      <c r="E27" s="651" t="s">
        <v>1300</v>
      </c>
      <c r="F27" s="649" t="s">
        <v>172</v>
      </c>
      <c r="G27" s="649" t="s">
        <v>172</v>
      </c>
      <c r="H27" s="649" t="s">
        <v>172</v>
      </c>
      <c r="I27" s="649" t="s">
        <v>172</v>
      </c>
      <c r="J27" s="649" t="s">
        <v>172</v>
      </c>
      <c r="K27" s="649" t="s">
        <v>172</v>
      </c>
      <c r="L27" s="649" t="s">
        <v>172</v>
      </c>
      <c r="M27" s="649" t="s">
        <v>172</v>
      </c>
      <c r="N27" s="649" t="s">
        <v>172</v>
      </c>
      <c r="O27" s="649" t="s">
        <v>172</v>
      </c>
      <c r="P27" s="649" t="s">
        <v>172</v>
      </c>
      <c r="Q27" s="649" t="s">
        <v>172</v>
      </c>
      <c r="R27" s="649" t="s">
        <v>172</v>
      </c>
      <c r="S27" s="649" t="s">
        <v>172</v>
      </c>
      <c r="T27" s="649" t="s">
        <v>172</v>
      </c>
      <c r="U27" s="650">
        <v>-152865.5</v>
      </c>
      <c r="V27" s="650">
        <v>-44198.400000000001</v>
      </c>
      <c r="W27" s="650">
        <v>0.9</v>
      </c>
      <c r="X27" s="650">
        <v>351.4</v>
      </c>
      <c r="Y27" s="650">
        <v>3519.1</v>
      </c>
      <c r="Z27" s="650">
        <v>1424.7</v>
      </c>
      <c r="AA27" s="650">
        <v>2101.6999999999998</v>
      </c>
      <c r="AB27" s="650">
        <v>22651.1</v>
      </c>
      <c r="AC27" s="649" t="s">
        <v>172</v>
      </c>
      <c r="AD27" s="649" t="s">
        <v>172</v>
      </c>
      <c r="AE27" s="650">
        <v>17031.900000000001</v>
      </c>
      <c r="AF27" s="650">
        <v>6624.6</v>
      </c>
      <c r="AG27" s="650">
        <v>52120.6</v>
      </c>
      <c r="AH27" s="650">
        <v>148.6</v>
      </c>
      <c r="AI27" s="650">
        <v>14.7</v>
      </c>
      <c r="AJ27" s="650">
        <v>14666.6</v>
      </c>
      <c r="AK27" s="650">
        <v>38604.800000000003</v>
      </c>
      <c r="AL27" s="650">
        <v>421</v>
      </c>
      <c r="AM27" s="650">
        <v>5096</v>
      </c>
      <c r="AN27" s="650">
        <v>2791.2</v>
      </c>
      <c r="AO27" s="650">
        <v>32.200000000000003</v>
      </c>
      <c r="AP27" s="650">
        <v>496.2</v>
      </c>
      <c r="AQ27" s="650">
        <v>6190.3</v>
      </c>
      <c r="AR27" s="649" t="s">
        <v>172</v>
      </c>
      <c r="AS27" s="649" t="s">
        <v>172</v>
      </c>
      <c r="AT27" s="649" t="s">
        <v>172</v>
      </c>
      <c r="AU27" s="649" t="s">
        <v>172</v>
      </c>
      <c r="AV27" s="649" t="s">
        <v>172</v>
      </c>
      <c r="AW27" s="649" t="s">
        <v>172</v>
      </c>
      <c r="AX27" s="649" t="s">
        <v>172</v>
      </c>
      <c r="AY27" s="649" t="s">
        <v>172</v>
      </c>
      <c r="AZ27" s="649" t="s">
        <v>172</v>
      </c>
      <c r="BA27" s="649" t="s">
        <v>172</v>
      </c>
      <c r="BB27" s="649" t="s">
        <v>172</v>
      </c>
      <c r="BC27" s="649" t="s">
        <v>172</v>
      </c>
      <c r="BD27" s="649" t="s">
        <v>172</v>
      </c>
      <c r="BE27" s="649" t="s">
        <v>172</v>
      </c>
      <c r="BF27" s="649" t="s">
        <v>172</v>
      </c>
      <c r="BG27" s="649" t="s">
        <v>172</v>
      </c>
      <c r="BH27" s="649" t="s">
        <v>172</v>
      </c>
      <c r="BI27" s="649" t="s">
        <v>172</v>
      </c>
      <c r="BJ27" s="649" t="s">
        <v>172</v>
      </c>
      <c r="BK27" s="649" t="s">
        <v>172</v>
      </c>
      <c r="BL27" s="650">
        <v>-22776.3</v>
      </c>
      <c r="BM27" s="649" t="s">
        <v>172</v>
      </c>
    </row>
    <row r="28" spans="1:65" ht="20.100000000000001" hidden="1" customHeight="1">
      <c r="A28" s="653" t="s">
        <v>992</v>
      </c>
      <c r="B28" s="651" t="s">
        <v>480</v>
      </c>
      <c r="C28" s="651" t="s">
        <v>1300</v>
      </c>
      <c r="D28" s="651" t="s">
        <v>1300</v>
      </c>
      <c r="E28" s="651" t="s">
        <v>1300</v>
      </c>
      <c r="F28" s="649" t="s">
        <v>172</v>
      </c>
      <c r="G28" s="649" t="s">
        <v>172</v>
      </c>
      <c r="H28" s="649" t="s">
        <v>172</v>
      </c>
      <c r="I28" s="649" t="s">
        <v>172</v>
      </c>
      <c r="J28" s="649" t="s">
        <v>172</v>
      </c>
      <c r="K28" s="649" t="s">
        <v>172</v>
      </c>
      <c r="L28" s="649" t="s">
        <v>172</v>
      </c>
      <c r="M28" s="649" t="s">
        <v>172</v>
      </c>
      <c r="N28" s="649" t="s">
        <v>172</v>
      </c>
      <c r="O28" s="649" t="s">
        <v>172</v>
      </c>
      <c r="P28" s="649" t="s">
        <v>172</v>
      </c>
      <c r="Q28" s="649" t="s">
        <v>172</v>
      </c>
      <c r="R28" s="649" t="s">
        <v>172</v>
      </c>
      <c r="S28" s="649" t="s">
        <v>172</v>
      </c>
      <c r="T28" s="649" t="s">
        <v>172</v>
      </c>
      <c r="U28" s="649" t="s">
        <v>172</v>
      </c>
      <c r="V28" s="650">
        <v>19934.8</v>
      </c>
      <c r="W28" s="649" t="s">
        <v>172</v>
      </c>
      <c r="X28" s="650">
        <v>-180.4</v>
      </c>
      <c r="Y28" s="650">
        <v>-70.7</v>
      </c>
      <c r="Z28" s="650">
        <v>-1209.2</v>
      </c>
      <c r="AA28" s="650">
        <v>-206.6</v>
      </c>
      <c r="AB28" s="649" t="s">
        <v>172</v>
      </c>
      <c r="AC28" s="649" t="s">
        <v>172</v>
      </c>
      <c r="AD28" s="649" t="s">
        <v>172</v>
      </c>
      <c r="AE28" s="649" t="s">
        <v>172</v>
      </c>
      <c r="AF28" s="649" t="s">
        <v>172</v>
      </c>
      <c r="AG28" s="649" t="s">
        <v>172</v>
      </c>
      <c r="AH28" s="649" t="s">
        <v>172</v>
      </c>
      <c r="AI28" s="649" t="s">
        <v>172</v>
      </c>
      <c r="AJ28" s="649" t="s">
        <v>172</v>
      </c>
      <c r="AK28" s="650">
        <v>-11121.5</v>
      </c>
      <c r="AL28" s="649" t="s">
        <v>172</v>
      </c>
      <c r="AM28" s="649" t="s">
        <v>172</v>
      </c>
      <c r="AN28" s="649" t="s">
        <v>172</v>
      </c>
      <c r="AO28" s="649" t="s">
        <v>172</v>
      </c>
      <c r="AP28" s="649" t="s">
        <v>172</v>
      </c>
      <c r="AQ28" s="649" t="s">
        <v>172</v>
      </c>
      <c r="AR28" s="649" t="s">
        <v>172</v>
      </c>
      <c r="AS28" s="649" t="s">
        <v>172</v>
      </c>
      <c r="AT28" s="649" t="s">
        <v>172</v>
      </c>
      <c r="AU28" s="649" t="s">
        <v>172</v>
      </c>
      <c r="AV28" s="649" t="s">
        <v>172</v>
      </c>
      <c r="AW28" s="649" t="s">
        <v>172</v>
      </c>
      <c r="AX28" s="649" t="s">
        <v>172</v>
      </c>
      <c r="AY28" s="649" t="s">
        <v>172</v>
      </c>
      <c r="AZ28" s="649" t="s">
        <v>172</v>
      </c>
      <c r="BA28" s="649" t="s">
        <v>172</v>
      </c>
      <c r="BB28" s="649" t="s">
        <v>172</v>
      </c>
      <c r="BC28" s="649" t="s">
        <v>172</v>
      </c>
      <c r="BD28" s="649" t="s">
        <v>172</v>
      </c>
      <c r="BE28" s="649" t="s">
        <v>172</v>
      </c>
      <c r="BF28" s="649" t="s">
        <v>172</v>
      </c>
      <c r="BG28" s="649" t="s">
        <v>172</v>
      </c>
      <c r="BH28" s="649" t="s">
        <v>172</v>
      </c>
      <c r="BI28" s="649" t="s">
        <v>172</v>
      </c>
      <c r="BJ28" s="649" t="s">
        <v>172</v>
      </c>
      <c r="BK28" s="649" t="s">
        <v>172</v>
      </c>
      <c r="BL28" s="650">
        <v>7146.5</v>
      </c>
      <c r="BM28" s="649" t="s">
        <v>172</v>
      </c>
    </row>
    <row r="29" spans="1:65" ht="20.100000000000001" hidden="1" customHeight="1">
      <c r="A29" s="653" t="s">
        <v>992</v>
      </c>
      <c r="B29" s="651" t="s">
        <v>482</v>
      </c>
      <c r="C29" s="651" t="s">
        <v>1300</v>
      </c>
      <c r="D29" s="651" t="s">
        <v>1300</v>
      </c>
      <c r="E29" s="651" t="s">
        <v>1300</v>
      </c>
      <c r="F29" s="649" t="s">
        <v>172</v>
      </c>
      <c r="G29" s="649" t="s">
        <v>172</v>
      </c>
      <c r="H29" s="649" t="s">
        <v>172</v>
      </c>
      <c r="I29" s="649" t="s">
        <v>172</v>
      </c>
      <c r="J29" s="649" t="s">
        <v>172</v>
      </c>
      <c r="K29" s="649" t="s">
        <v>172</v>
      </c>
      <c r="L29" s="649" t="s">
        <v>172</v>
      </c>
      <c r="M29" s="649" t="s">
        <v>172</v>
      </c>
      <c r="N29" s="649" t="s">
        <v>172</v>
      </c>
      <c r="O29" s="649" t="s">
        <v>172</v>
      </c>
      <c r="P29" s="649" t="s">
        <v>172</v>
      </c>
      <c r="Q29" s="649" t="s">
        <v>172</v>
      </c>
      <c r="R29" s="649" t="s">
        <v>172</v>
      </c>
      <c r="S29" s="650">
        <v>-25693.599999999999</v>
      </c>
      <c r="T29" s="650">
        <v>26027.9</v>
      </c>
      <c r="U29" s="649" t="s">
        <v>172</v>
      </c>
      <c r="V29" s="649" t="s">
        <v>172</v>
      </c>
      <c r="W29" s="649" t="s">
        <v>172</v>
      </c>
      <c r="X29" s="649" t="s">
        <v>172</v>
      </c>
      <c r="Y29" s="649" t="s">
        <v>172</v>
      </c>
      <c r="Z29" s="650">
        <v>-334.3</v>
      </c>
      <c r="AA29" s="649" t="s">
        <v>172</v>
      </c>
      <c r="AB29" s="649" t="s">
        <v>172</v>
      </c>
      <c r="AC29" s="649" t="s">
        <v>172</v>
      </c>
      <c r="AD29" s="649" t="s">
        <v>172</v>
      </c>
      <c r="AE29" s="649" t="s">
        <v>172</v>
      </c>
      <c r="AF29" s="649" t="s">
        <v>172</v>
      </c>
      <c r="AG29" s="649" t="s">
        <v>172</v>
      </c>
      <c r="AH29" s="649" t="s">
        <v>172</v>
      </c>
      <c r="AI29" s="649" t="s">
        <v>172</v>
      </c>
      <c r="AJ29" s="649" t="s">
        <v>172</v>
      </c>
      <c r="AK29" s="649" t="s">
        <v>172</v>
      </c>
      <c r="AL29" s="649" t="s">
        <v>172</v>
      </c>
      <c r="AM29" s="649" t="s">
        <v>172</v>
      </c>
      <c r="AN29" s="649" t="s">
        <v>172</v>
      </c>
      <c r="AO29" s="649" t="s">
        <v>172</v>
      </c>
      <c r="AP29" s="649" t="s">
        <v>172</v>
      </c>
      <c r="AQ29" s="649" t="s">
        <v>172</v>
      </c>
      <c r="AR29" s="649" t="s">
        <v>172</v>
      </c>
      <c r="AS29" s="649" t="s">
        <v>172</v>
      </c>
      <c r="AT29" s="649" t="s">
        <v>172</v>
      </c>
      <c r="AU29" s="649" t="s">
        <v>172</v>
      </c>
      <c r="AV29" s="649" t="s">
        <v>172</v>
      </c>
      <c r="AW29" s="649" t="s">
        <v>172</v>
      </c>
      <c r="AX29" s="649" t="s">
        <v>172</v>
      </c>
      <c r="AY29" s="649" t="s">
        <v>172</v>
      </c>
      <c r="AZ29" s="649" t="s">
        <v>172</v>
      </c>
      <c r="BA29" s="649" t="s">
        <v>172</v>
      </c>
      <c r="BB29" s="649" t="s">
        <v>172</v>
      </c>
      <c r="BC29" s="649" t="s">
        <v>172</v>
      </c>
      <c r="BD29" s="649" t="s">
        <v>172</v>
      </c>
      <c r="BE29" s="649" t="s">
        <v>172</v>
      </c>
      <c r="BF29" s="649" t="s">
        <v>172</v>
      </c>
      <c r="BG29" s="649" t="s">
        <v>172</v>
      </c>
      <c r="BH29" s="649" t="s">
        <v>172</v>
      </c>
      <c r="BI29" s="649" t="s">
        <v>172</v>
      </c>
      <c r="BJ29" s="649" t="s">
        <v>172</v>
      </c>
      <c r="BK29" s="649" t="s">
        <v>172</v>
      </c>
      <c r="BL29" s="650">
        <v>0</v>
      </c>
      <c r="BM29" s="649" t="s">
        <v>172</v>
      </c>
    </row>
    <row r="30" spans="1:65" ht="20.100000000000001" hidden="1" customHeight="1">
      <c r="A30" s="653" t="s">
        <v>992</v>
      </c>
      <c r="B30" s="651" t="s">
        <v>484</v>
      </c>
      <c r="C30" s="651" t="s">
        <v>1300</v>
      </c>
      <c r="D30" s="651" t="s">
        <v>1300</v>
      </c>
      <c r="E30" s="651" t="s">
        <v>1300</v>
      </c>
      <c r="F30" s="649" t="s">
        <v>172</v>
      </c>
      <c r="G30" s="649" t="s">
        <v>172</v>
      </c>
      <c r="H30" s="649" t="s">
        <v>172</v>
      </c>
      <c r="I30" s="650">
        <v>-327.39999999999998</v>
      </c>
      <c r="J30" s="649" t="s">
        <v>172</v>
      </c>
      <c r="K30" s="649" t="s">
        <v>172</v>
      </c>
      <c r="L30" s="649" t="s">
        <v>172</v>
      </c>
      <c r="M30" s="649" t="s">
        <v>172</v>
      </c>
      <c r="N30" s="649" t="s">
        <v>172</v>
      </c>
      <c r="O30" s="649" t="s">
        <v>172</v>
      </c>
      <c r="P30" s="649" t="s">
        <v>172</v>
      </c>
      <c r="Q30" s="649" t="s">
        <v>172</v>
      </c>
      <c r="R30" s="650">
        <v>418.5</v>
      </c>
      <c r="S30" s="649" t="s">
        <v>172</v>
      </c>
      <c r="T30" s="649" t="s">
        <v>172</v>
      </c>
      <c r="U30" s="649" t="s">
        <v>172</v>
      </c>
      <c r="V30" s="649" t="s">
        <v>172</v>
      </c>
      <c r="W30" s="649" t="s">
        <v>172</v>
      </c>
      <c r="X30" s="649" t="s">
        <v>172</v>
      </c>
      <c r="Y30" s="649" t="s">
        <v>172</v>
      </c>
      <c r="Z30" s="649" t="s">
        <v>172</v>
      </c>
      <c r="AA30" s="649" t="s">
        <v>172</v>
      </c>
      <c r="AB30" s="649" t="s">
        <v>172</v>
      </c>
      <c r="AC30" s="649" t="s">
        <v>172</v>
      </c>
      <c r="AD30" s="649" t="s">
        <v>172</v>
      </c>
      <c r="AE30" s="649" t="s">
        <v>172</v>
      </c>
      <c r="AF30" s="649" t="s">
        <v>172</v>
      </c>
      <c r="AG30" s="649" t="s">
        <v>172</v>
      </c>
      <c r="AH30" s="649" t="s">
        <v>172</v>
      </c>
      <c r="AI30" s="649" t="s">
        <v>172</v>
      </c>
      <c r="AJ30" s="649" t="s">
        <v>172</v>
      </c>
      <c r="AK30" s="649" t="s">
        <v>172</v>
      </c>
      <c r="AL30" s="649" t="s">
        <v>172</v>
      </c>
      <c r="AM30" s="649" t="s">
        <v>172</v>
      </c>
      <c r="AN30" s="649" t="s">
        <v>172</v>
      </c>
      <c r="AO30" s="649" t="s">
        <v>172</v>
      </c>
      <c r="AP30" s="649" t="s">
        <v>172</v>
      </c>
      <c r="AQ30" s="649" t="s">
        <v>172</v>
      </c>
      <c r="AR30" s="649" t="s">
        <v>172</v>
      </c>
      <c r="AS30" s="649" t="s">
        <v>172</v>
      </c>
      <c r="AT30" s="649" t="s">
        <v>172</v>
      </c>
      <c r="AU30" s="649" t="s">
        <v>172</v>
      </c>
      <c r="AV30" s="649" t="s">
        <v>172</v>
      </c>
      <c r="AW30" s="649" t="s">
        <v>172</v>
      </c>
      <c r="AX30" s="649" t="s">
        <v>172</v>
      </c>
      <c r="AY30" s="649" t="s">
        <v>172</v>
      </c>
      <c r="AZ30" s="649" t="s">
        <v>172</v>
      </c>
      <c r="BA30" s="649" t="s">
        <v>172</v>
      </c>
      <c r="BB30" s="649" t="s">
        <v>172</v>
      </c>
      <c r="BC30" s="649" t="s">
        <v>172</v>
      </c>
      <c r="BD30" s="649" t="s">
        <v>172</v>
      </c>
      <c r="BE30" s="649" t="s">
        <v>172</v>
      </c>
      <c r="BF30" s="649" t="s">
        <v>172</v>
      </c>
      <c r="BG30" s="649" t="s">
        <v>172</v>
      </c>
      <c r="BH30" s="649" t="s">
        <v>172</v>
      </c>
      <c r="BI30" s="649" t="s">
        <v>172</v>
      </c>
      <c r="BJ30" s="649" t="s">
        <v>172</v>
      </c>
      <c r="BK30" s="649" t="s">
        <v>172</v>
      </c>
      <c r="BL30" s="650">
        <v>91.1</v>
      </c>
      <c r="BM30" s="650">
        <v>837</v>
      </c>
    </row>
    <row r="31" spans="1:65" ht="20.100000000000001" hidden="1" customHeight="1">
      <c r="A31" s="653" t="s">
        <v>992</v>
      </c>
      <c r="B31" s="651" t="s">
        <v>486</v>
      </c>
      <c r="C31" s="651" t="s">
        <v>1300</v>
      </c>
      <c r="D31" s="651" t="s">
        <v>1300</v>
      </c>
      <c r="E31" s="651" t="s">
        <v>1300</v>
      </c>
      <c r="F31" s="649" t="s">
        <v>172</v>
      </c>
      <c r="G31" s="649" t="s">
        <v>172</v>
      </c>
      <c r="H31" s="649" t="s">
        <v>172</v>
      </c>
      <c r="I31" s="649" t="s">
        <v>172</v>
      </c>
      <c r="J31" s="649" t="s">
        <v>172</v>
      </c>
      <c r="K31" s="649" t="s">
        <v>172</v>
      </c>
      <c r="L31" s="649" t="s">
        <v>172</v>
      </c>
      <c r="M31" s="649" t="s">
        <v>172</v>
      </c>
      <c r="N31" s="649" t="s">
        <v>172</v>
      </c>
      <c r="O31" s="649" t="s">
        <v>172</v>
      </c>
      <c r="P31" s="649" t="s">
        <v>172</v>
      </c>
      <c r="Q31" s="649" t="s">
        <v>172</v>
      </c>
      <c r="R31" s="649" t="s">
        <v>172</v>
      </c>
      <c r="S31" s="649" t="s">
        <v>172</v>
      </c>
      <c r="T31" s="650">
        <v>-607.20000000000005</v>
      </c>
      <c r="U31" s="649" t="s">
        <v>172</v>
      </c>
      <c r="V31" s="649" t="s">
        <v>172</v>
      </c>
      <c r="W31" s="649" t="s">
        <v>172</v>
      </c>
      <c r="X31" s="649" t="s">
        <v>172</v>
      </c>
      <c r="Y31" s="649" t="s">
        <v>172</v>
      </c>
      <c r="Z31" s="649" t="s">
        <v>172</v>
      </c>
      <c r="AA31" s="649" t="s">
        <v>172</v>
      </c>
      <c r="AB31" s="649" t="s">
        <v>172</v>
      </c>
      <c r="AC31" s="649" t="s">
        <v>172</v>
      </c>
      <c r="AD31" s="649" t="s">
        <v>172</v>
      </c>
      <c r="AE31" s="649" t="s">
        <v>172</v>
      </c>
      <c r="AF31" s="649" t="s">
        <v>172</v>
      </c>
      <c r="AG31" s="649" t="s">
        <v>172</v>
      </c>
      <c r="AH31" s="649" t="s">
        <v>172</v>
      </c>
      <c r="AI31" s="649" t="s">
        <v>172</v>
      </c>
      <c r="AJ31" s="649" t="s">
        <v>172</v>
      </c>
      <c r="AK31" s="649" t="s">
        <v>172</v>
      </c>
      <c r="AL31" s="649" t="s">
        <v>172</v>
      </c>
      <c r="AM31" s="649" t="s">
        <v>172</v>
      </c>
      <c r="AN31" s="649" t="s">
        <v>172</v>
      </c>
      <c r="AO31" s="649" t="s">
        <v>172</v>
      </c>
      <c r="AP31" s="649" t="s">
        <v>172</v>
      </c>
      <c r="AQ31" s="649" t="s">
        <v>172</v>
      </c>
      <c r="AR31" s="649" t="s">
        <v>172</v>
      </c>
      <c r="AS31" s="649" t="s">
        <v>172</v>
      </c>
      <c r="AT31" s="649" t="s">
        <v>172</v>
      </c>
      <c r="AU31" s="649" t="s">
        <v>172</v>
      </c>
      <c r="AV31" s="649" t="s">
        <v>172</v>
      </c>
      <c r="AW31" s="649" t="s">
        <v>172</v>
      </c>
      <c r="AX31" s="649" t="s">
        <v>172</v>
      </c>
      <c r="AY31" s="649" t="s">
        <v>172</v>
      </c>
      <c r="AZ31" s="649" t="s">
        <v>172</v>
      </c>
      <c r="BA31" s="649" t="s">
        <v>172</v>
      </c>
      <c r="BB31" s="649" t="s">
        <v>172</v>
      </c>
      <c r="BC31" s="649" t="s">
        <v>172</v>
      </c>
      <c r="BD31" s="649" t="s">
        <v>172</v>
      </c>
      <c r="BE31" s="649" t="s">
        <v>172</v>
      </c>
      <c r="BF31" s="649" t="s">
        <v>172</v>
      </c>
      <c r="BG31" s="649" t="s">
        <v>172</v>
      </c>
      <c r="BH31" s="649" t="s">
        <v>172</v>
      </c>
      <c r="BI31" s="650">
        <v>1153.5</v>
      </c>
      <c r="BJ31" s="649" t="s">
        <v>172</v>
      </c>
      <c r="BK31" s="649" t="s">
        <v>172</v>
      </c>
      <c r="BL31" s="650">
        <v>546.29999999999995</v>
      </c>
      <c r="BM31" s="650">
        <v>1153.5</v>
      </c>
    </row>
    <row r="32" spans="1:65" ht="20.100000000000001" customHeight="1">
      <c r="A32" s="651" t="s">
        <v>488</v>
      </c>
      <c r="B32" s="651" t="s">
        <v>1300</v>
      </c>
      <c r="C32" s="651" t="s">
        <v>1300</v>
      </c>
      <c r="D32" s="651" t="s">
        <v>1300</v>
      </c>
      <c r="E32" s="651" t="s">
        <v>1300</v>
      </c>
      <c r="F32" s="649" t="s">
        <v>172</v>
      </c>
      <c r="G32" s="649" t="s">
        <v>172</v>
      </c>
      <c r="H32" s="649" t="s">
        <v>172</v>
      </c>
      <c r="I32" s="649" t="s">
        <v>172</v>
      </c>
      <c r="J32" s="649" t="s">
        <v>172</v>
      </c>
      <c r="K32" s="649" t="s">
        <v>172</v>
      </c>
      <c r="L32" s="649" t="s">
        <v>172</v>
      </c>
      <c r="M32" s="649" t="s">
        <v>172</v>
      </c>
      <c r="N32" s="649" t="s">
        <v>172</v>
      </c>
      <c r="O32" s="649" t="s">
        <v>172</v>
      </c>
      <c r="P32" s="650">
        <v>-894.7</v>
      </c>
      <c r="Q32" s="650">
        <v>-2140.6999999999998</v>
      </c>
      <c r="R32" s="650">
        <v>-37.799999999999997</v>
      </c>
      <c r="S32" s="650">
        <v>-1085.7</v>
      </c>
      <c r="T32" s="650">
        <v>-828.7</v>
      </c>
      <c r="U32" s="649" t="s">
        <v>172</v>
      </c>
      <c r="V32" s="650">
        <v>-87.2</v>
      </c>
      <c r="W32" s="649" t="s">
        <v>172</v>
      </c>
      <c r="X32" s="649" t="s">
        <v>172</v>
      </c>
      <c r="Y32" s="650">
        <v>-2528.6</v>
      </c>
      <c r="Z32" s="650">
        <v>-225.5</v>
      </c>
      <c r="AA32" s="650">
        <v>-7.1</v>
      </c>
      <c r="AB32" s="650">
        <v>-0.2</v>
      </c>
      <c r="AC32" s="649" t="s">
        <v>172</v>
      </c>
      <c r="AD32" s="649" t="s">
        <v>172</v>
      </c>
      <c r="AE32" s="650">
        <v>-0.3</v>
      </c>
      <c r="AF32" s="650">
        <v>-3.3</v>
      </c>
      <c r="AG32" s="650">
        <v>-232.5</v>
      </c>
      <c r="AH32" s="650">
        <v>0</v>
      </c>
      <c r="AI32" s="650">
        <v>0</v>
      </c>
      <c r="AJ32" s="650">
        <v>-27.8</v>
      </c>
      <c r="AK32" s="649" t="s">
        <v>172</v>
      </c>
      <c r="AL32" s="649" t="s">
        <v>172</v>
      </c>
      <c r="AM32" s="649" t="s">
        <v>172</v>
      </c>
      <c r="AN32" s="649" t="s">
        <v>172</v>
      </c>
      <c r="AO32" s="649" t="s">
        <v>172</v>
      </c>
      <c r="AP32" s="649" t="s">
        <v>172</v>
      </c>
      <c r="AQ32" s="649" t="s">
        <v>172</v>
      </c>
      <c r="AR32" s="649" t="s">
        <v>172</v>
      </c>
      <c r="AS32" s="649" t="s">
        <v>172</v>
      </c>
      <c r="AT32" s="649" t="s">
        <v>172</v>
      </c>
      <c r="AU32" s="649" t="s">
        <v>172</v>
      </c>
      <c r="AV32" s="649" t="s">
        <v>172</v>
      </c>
      <c r="AW32" s="649" t="s">
        <v>172</v>
      </c>
      <c r="AX32" s="649" t="s">
        <v>172</v>
      </c>
      <c r="AY32" s="649" t="s">
        <v>172</v>
      </c>
      <c r="AZ32" s="649" t="s">
        <v>172</v>
      </c>
      <c r="BA32" s="649" t="s">
        <v>172</v>
      </c>
      <c r="BB32" s="649" t="s">
        <v>172</v>
      </c>
      <c r="BC32" s="649" t="s">
        <v>172</v>
      </c>
      <c r="BD32" s="649" t="s">
        <v>172</v>
      </c>
      <c r="BE32" s="649" t="s">
        <v>172</v>
      </c>
      <c r="BF32" s="649" t="s">
        <v>172</v>
      </c>
      <c r="BG32" s="649" t="s">
        <v>172</v>
      </c>
      <c r="BH32" s="649" t="s">
        <v>172</v>
      </c>
      <c r="BI32" s="649" t="s">
        <v>172</v>
      </c>
      <c r="BJ32" s="650">
        <v>-3277.4</v>
      </c>
      <c r="BK32" s="650">
        <v>-207.2</v>
      </c>
      <c r="BL32" s="650">
        <v>-11584.9</v>
      </c>
      <c r="BM32" s="650">
        <v>-5601.7</v>
      </c>
    </row>
    <row r="33" spans="1:65" ht="20.100000000000001" hidden="1" customHeight="1">
      <c r="A33" s="653" t="s">
        <v>992</v>
      </c>
      <c r="B33" s="651" t="s">
        <v>490</v>
      </c>
      <c r="C33" s="651" t="s">
        <v>1300</v>
      </c>
      <c r="D33" s="651" t="s">
        <v>1300</v>
      </c>
      <c r="E33" s="651" t="s">
        <v>1300</v>
      </c>
      <c r="F33" s="649" t="s">
        <v>172</v>
      </c>
      <c r="G33" s="649" t="s">
        <v>172</v>
      </c>
      <c r="H33" s="649" t="s">
        <v>172</v>
      </c>
      <c r="I33" s="649" t="s">
        <v>172</v>
      </c>
      <c r="J33" s="649" t="s">
        <v>172</v>
      </c>
      <c r="K33" s="649" t="s">
        <v>172</v>
      </c>
      <c r="L33" s="649" t="s">
        <v>172</v>
      </c>
      <c r="M33" s="649" t="s">
        <v>172</v>
      </c>
      <c r="N33" s="649" t="s">
        <v>172</v>
      </c>
      <c r="O33" s="649" t="s">
        <v>172</v>
      </c>
      <c r="P33" s="649" t="s">
        <v>172</v>
      </c>
      <c r="Q33" s="649" t="s">
        <v>172</v>
      </c>
      <c r="R33" s="649" t="s">
        <v>172</v>
      </c>
      <c r="S33" s="649" t="s">
        <v>172</v>
      </c>
      <c r="T33" s="649" t="s">
        <v>172</v>
      </c>
      <c r="U33" s="649" t="s">
        <v>172</v>
      </c>
      <c r="V33" s="649" t="s">
        <v>172</v>
      </c>
      <c r="W33" s="649" t="s">
        <v>172</v>
      </c>
      <c r="X33" s="649" t="s">
        <v>172</v>
      </c>
      <c r="Y33" s="649" t="s">
        <v>172</v>
      </c>
      <c r="Z33" s="649" t="s">
        <v>172</v>
      </c>
      <c r="AA33" s="649" t="s">
        <v>172</v>
      </c>
      <c r="AB33" s="650">
        <v>0</v>
      </c>
      <c r="AC33" s="649" t="s">
        <v>172</v>
      </c>
      <c r="AD33" s="649" t="s">
        <v>172</v>
      </c>
      <c r="AE33" s="649" t="s">
        <v>172</v>
      </c>
      <c r="AF33" s="650">
        <v>-0.4</v>
      </c>
      <c r="AG33" s="650">
        <v>-16.3</v>
      </c>
      <c r="AH33" s="649" t="s">
        <v>172</v>
      </c>
      <c r="AI33" s="649" t="s">
        <v>172</v>
      </c>
      <c r="AJ33" s="650">
        <v>-0.5</v>
      </c>
      <c r="AK33" s="649" t="s">
        <v>172</v>
      </c>
      <c r="AL33" s="649" t="s">
        <v>172</v>
      </c>
      <c r="AM33" s="649" t="s">
        <v>172</v>
      </c>
      <c r="AN33" s="649" t="s">
        <v>172</v>
      </c>
      <c r="AO33" s="649" t="s">
        <v>172</v>
      </c>
      <c r="AP33" s="649" t="s">
        <v>172</v>
      </c>
      <c r="AQ33" s="649" t="s">
        <v>172</v>
      </c>
      <c r="AR33" s="649" t="s">
        <v>172</v>
      </c>
      <c r="AS33" s="649" t="s">
        <v>172</v>
      </c>
      <c r="AT33" s="649" t="s">
        <v>172</v>
      </c>
      <c r="AU33" s="649" t="s">
        <v>172</v>
      </c>
      <c r="AV33" s="649" t="s">
        <v>172</v>
      </c>
      <c r="AW33" s="649" t="s">
        <v>172</v>
      </c>
      <c r="AX33" s="649" t="s">
        <v>172</v>
      </c>
      <c r="AY33" s="649" t="s">
        <v>172</v>
      </c>
      <c r="AZ33" s="649" t="s">
        <v>172</v>
      </c>
      <c r="BA33" s="649" t="s">
        <v>172</v>
      </c>
      <c r="BB33" s="649" t="s">
        <v>172</v>
      </c>
      <c r="BC33" s="649" t="s">
        <v>172</v>
      </c>
      <c r="BD33" s="649" t="s">
        <v>172</v>
      </c>
      <c r="BE33" s="649" t="s">
        <v>172</v>
      </c>
      <c r="BF33" s="649" t="s">
        <v>172</v>
      </c>
      <c r="BG33" s="649" t="s">
        <v>172</v>
      </c>
      <c r="BH33" s="649" t="s">
        <v>172</v>
      </c>
      <c r="BI33" s="649" t="s">
        <v>172</v>
      </c>
      <c r="BJ33" s="649" t="s">
        <v>172</v>
      </c>
      <c r="BK33" s="649" t="s">
        <v>172</v>
      </c>
      <c r="BL33" s="650">
        <v>-17.3</v>
      </c>
      <c r="BM33" s="649" t="s">
        <v>172</v>
      </c>
    </row>
    <row r="34" spans="1:65" ht="20.100000000000001" hidden="1" customHeight="1">
      <c r="A34" s="653" t="s">
        <v>992</v>
      </c>
      <c r="B34" s="651" t="s">
        <v>492</v>
      </c>
      <c r="C34" s="651" t="s">
        <v>1300</v>
      </c>
      <c r="D34" s="651" t="s">
        <v>1300</v>
      </c>
      <c r="E34" s="651" t="s">
        <v>1300</v>
      </c>
      <c r="F34" s="649" t="s">
        <v>172</v>
      </c>
      <c r="G34" s="649" t="s">
        <v>172</v>
      </c>
      <c r="H34" s="649" t="s">
        <v>172</v>
      </c>
      <c r="I34" s="649" t="s">
        <v>172</v>
      </c>
      <c r="J34" s="649" t="s">
        <v>172</v>
      </c>
      <c r="K34" s="649" t="s">
        <v>172</v>
      </c>
      <c r="L34" s="649" t="s">
        <v>172</v>
      </c>
      <c r="M34" s="649" t="s">
        <v>172</v>
      </c>
      <c r="N34" s="649" t="s">
        <v>172</v>
      </c>
      <c r="O34" s="649" t="s">
        <v>172</v>
      </c>
      <c r="P34" s="649" t="s">
        <v>172</v>
      </c>
      <c r="Q34" s="649" t="s">
        <v>172</v>
      </c>
      <c r="R34" s="649" t="s">
        <v>172</v>
      </c>
      <c r="S34" s="649" t="s">
        <v>172</v>
      </c>
      <c r="T34" s="649" t="s">
        <v>172</v>
      </c>
      <c r="U34" s="649" t="s">
        <v>172</v>
      </c>
      <c r="V34" s="649" t="s">
        <v>172</v>
      </c>
      <c r="W34" s="649" t="s">
        <v>172</v>
      </c>
      <c r="X34" s="649" t="s">
        <v>172</v>
      </c>
      <c r="Y34" s="649" t="s">
        <v>172</v>
      </c>
      <c r="Z34" s="650">
        <v>-3.9</v>
      </c>
      <c r="AA34" s="650">
        <v>0</v>
      </c>
      <c r="AB34" s="649" t="s">
        <v>172</v>
      </c>
      <c r="AC34" s="649" t="s">
        <v>172</v>
      </c>
      <c r="AD34" s="649" t="s">
        <v>172</v>
      </c>
      <c r="AE34" s="649" t="s">
        <v>172</v>
      </c>
      <c r="AF34" s="649" t="s">
        <v>172</v>
      </c>
      <c r="AG34" s="649" t="s">
        <v>172</v>
      </c>
      <c r="AH34" s="649" t="s">
        <v>172</v>
      </c>
      <c r="AI34" s="649" t="s">
        <v>172</v>
      </c>
      <c r="AJ34" s="649" t="s">
        <v>172</v>
      </c>
      <c r="AK34" s="649" t="s">
        <v>172</v>
      </c>
      <c r="AL34" s="649" t="s">
        <v>172</v>
      </c>
      <c r="AM34" s="649" t="s">
        <v>172</v>
      </c>
      <c r="AN34" s="649" t="s">
        <v>172</v>
      </c>
      <c r="AO34" s="649" t="s">
        <v>172</v>
      </c>
      <c r="AP34" s="649" t="s">
        <v>172</v>
      </c>
      <c r="AQ34" s="649" t="s">
        <v>172</v>
      </c>
      <c r="AR34" s="649" t="s">
        <v>172</v>
      </c>
      <c r="AS34" s="649" t="s">
        <v>172</v>
      </c>
      <c r="AT34" s="649" t="s">
        <v>172</v>
      </c>
      <c r="AU34" s="649" t="s">
        <v>172</v>
      </c>
      <c r="AV34" s="649" t="s">
        <v>172</v>
      </c>
      <c r="AW34" s="649" t="s">
        <v>172</v>
      </c>
      <c r="AX34" s="649" t="s">
        <v>172</v>
      </c>
      <c r="AY34" s="649" t="s">
        <v>172</v>
      </c>
      <c r="AZ34" s="649" t="s">
        <v>172</v>
      </c>
      <c r="BA34" s="649" t="s">
        <v>172</v>
      </c>
      <c r="BB34" s="649" t="s">
        <v>172</v>
      </c>
      <c r="BC34" s="649" t="s">
        <v>172</v>
      </c>
      <c r="BD34" s="649" t="s">
        <v>172</v>
      </c>
      <c r="BE34" s="649" t="s">
        <v>172</v>
      </c>
      <c r="BF34" s="649" t="s">
        <v>172</v>
      </c>
      <c r="BG34" s="649" t="s">
        <v>172</v>
      </c>
      <c r="BH34" s="649" t="s">
        <v>172</v>
      </c>
      <c r="BI34" s="649" t="s">
        <v>172</v>
      </c>
      <c r="BJ34" s="649" t="s">
        <v>172</v>
      </c>
      <c r="BK34" s="649" t="s">
        <v>172</v>
      </c>
      <c r="BL34" s="650">
        <v>-3.9</v>
      </c>
      <c r="BM34" s="649" t="s">
        <v>172</v>
      </c>
    </row>
    <row r="35" spans="1:65" ht="20.100000000000001" hidden="1" customHeight="1">
      <c r="A35" s="653" t="s">
        <v>992</v>
      </c>
      <c r="B35" s="651" t="s">
        <v>494</v>
      </c>
      <c r="C35" s="651" t="s">
        <v>1300</v>
      </c>
      <c r="D35" s="651" t="s">
        <v>1300</v>
      </c>
      <c r="E35" s="651" t="s">
        <v>1300</v>
      </c>
      <c r="F35" s="649" t="s">
        <v>172</v>
      </c>
      <c r="G35" s="649" t="s">
        <v>172</v>
      </c>
      <c r="H35" s="649" t="s">
        <v>172</v>
      </c>
      <c r="I35" s="649" t="s">
        <v>172</v>
      </c>
      <c r="J35" s="649" t="s">
        <v>172</v>
      </c>
      <c r="K35" s="649" t="s">
        <v>172</v>
      </c>
      <c r="L35" s="649" t="s">
        <v>172</v>
      </c>
      <c r="M35" s="649" t="s">
        <v>172</v>
      </c>
      <c r="N35" s="649" t="s">
        <v>172</v>
      </c>
      <c r="O35" s="649" t="s">
        <v>172</v>
      </c>
      <c r="P35" s="649" t="s">
        <v>172</v>
      </c>
      <c r="Q35" s="649" t="s">
        <v>172</v>
      </c>
      <c r="R35" s="649" t="s">
        <v>172</v>
      </c>
      <c r="S35" s="649" t="s">
        <v>172</v>
      </c>
      <c r="T35" s="649" t="s">
        <v>172</v>
      </c>
      <c r="U35" s="649" t="s">
        <v>172</v>
      </c>
      <c r="V35" s="649" t="s">
        <v>172</v>
      </c>
      <c r="W35" s="649" t="s">
        <v>172</v>
      </c>
      <c r="X35" s="649" t="s">
        <v>172</v>
      </c>
      <c r="Y35" s="649" t="s">
        <v>172</v>
      </c>
      <c r="Z35" s="649" t="s">
        <v>172</v>
      </c>
      <c r="AA35" s="649" t="s">
        <v>172</v>
      </c>
      <c r="AB35" s="649" t="s">
        <v>172</v>
      </c>
      <c r="AC35" s="649" t="s">
        <v>172</v>
      </c>
      <c r="AD35" s="649" t="s">
        <v>172</v>
      </c>
      <c r="AE35" s="649" t="s">
        <v>172</v>
      </c>
      <c r="AF35" s="649" t="s">
        <v>172</v>
      </c>
      <c r="AG35" s="649" t="s">
        <v>172</v>
      </c>
      <c r="AH35" s="649" t="s">
        <v>172</v>
      </c>
      <c r="AI35" s="649" t="s">
        <v>172</v>
      </c>
      <c r="AJ35" s="649" t="s">
        <v>172</v>
      </c>
      <c r="AK35" s="649" t="s">
        <v>172</v>
      </c>
      <c r="AL35" s="649" t="s">
        <v>172</v>
      </c>
      <c r="AM35" s="649" t="s">
        <v>172</v>
      </c>
      <c r="AN35" s="649" t="s">
        <v>172</v>
      </c>
      <c r="AO35" s="649" t="s">
        <v>172</v>
      </c>
      <c r="AP35" s="649" t="s">
        <v>172</v>
      </c>
      <c r="AQ35" s="649" t="s">
        <v>172</v>
      </c>
      <c r="AR35" s="649" t="s">
        <v>172</v>
      </c>
      <c r="AS35" s="649" t="s">
        <v>172</v>
      </c>
      <c r="AT35" s="649" t="s">
        <v>172</v>
      </c>
      <c r="AU35" s="649" t="s">
        <v>172</v>
      </c>
      <c r="AV35" s="649" t="s">
        <v>172</v>
      </c>
      <c r="AW35" s="649" t="s">
        <v>172</v>
      </c>
      <c r="AX35" s="649" t="s">
        <v>172</v>
      </c>
      <c r="AY35" s="649" t="s">
        <v>172</v>
      </c>
      <c r="AZ35" s="649" t="s">
        <v>172</v>
      </c>
      <c r="BA35" s="649" t="s">
        <v>172</v>
      </c>
      <c r="BB35" s="649" t="s">
        <v>172</v>
      </c>
      <c r="BC35" s="649" t="s">
        <v>172</v>
      </c>
      <c r="BD35" s="649" t="s">
        <v>172</v>
      </c>
      <c r="BE35" s="649" t="s">
        <v>172</v>
      </c>
      <c r="BF35" s="649" t="s">
        <v>172</v>
      </c>
      <c r="BG35" s="649" t="s">
        <v>172</v>
      </c>
      <c r="BH35" s="649" t="s">
        <v>172</v>
      </c>
      <c r="BI35" s="649" t="s">
        <v>172</v>
      </c>
      <c r="BJ35" s="650">
        <v>-1899</v>
      </c>
      <c r="BK35" s="649" t="s">
        <v>172</v>
      </c>
      <c r="BL35" s="650">
        <v>-1899</v>
      </c>
      <c r="BM35" s="649" t="s">
        <v>172</v>
      </c>
    </row>
    <row r="36" spans="1:65" ht="20.100000000000001" hidden="1" customHeight="1">
      <c r="A36" s="653" t="s">
        <v>992</v>
      </c>
      <c r="B36" s="651" t="s">
        <v>496</v>
      </c>
      <c r="C36" s="651" t="s">
        <v>1300</v>
      </c>
      <c r="D36" s="651" t="s">
        <v>1300</v>
      </c>
      <c r="E36" s="651" t="s">
        <v>1300</v>
      </c>
      <c r="F36" s="649" t="s">
        <v>172</v>
      </c>
      <c r="G36" s="649" t="s">
        <v>172</v>
      </c>
      <c r="H36" s="649" t="s">
        <v>172</v>
      </c>
      <c r="I36" s="649" t="s">
        <v>172</v>
      </c>
      <c r="J36" s="649" t="s">
        <v>172</v>
      </c>
      <c r="K36" s="649" t="s">
        <v>172</v>
      </c>
      <c r="L36" s="649" t="s">
        <v>172</v>
      </c>
      <c r="M36" s="649" t="s">
        <v>172</v>
      </c>
      <c r="N36" s="649" t="s">
        <v>172</v>
      </c>
      <c r="O36" s="649" t="s">
        <v>172</v>
      </c>
      <c r="P36" s="649" t="s">
        <v>172</v>
      </c>
      <c r="Q36" s="649" t="s">
        <v>172</v>
      </c>
      <c r="R36" s="649" t="s">
        <v>172</v>
      </c>
      <c r="S36" s="649" t="s">
        <v>172</v>
      </c>
      <c r="T36" s="649" t="s">
        <v>172</v>
      </c>
      <c r="U36" s="649" t="s">
        <v>172</v>
      </c>
      <c r="V36" s="649" t="s">
        <v>172</v>
      </c>
      <c r="W36" s="649" t="s">
        <v>172</v>
      </c>
      <c r="X36" s="649" t="s">
        <v>172</v>
      </c>
      <c r="Y36" s="649" t="s">
        <v>172</v>
      </c>
      <c r="Z36" s="649" t="s">
        <v>172</v>
      </c>
      <c r="AA36" s="649" t="s">
        <v>172</v>
      </c>
      <c r="AB36" s="649" t="s">
        <v>172</v>
      </c>
      <c r="AC36" s="649" t="s">
        <v>172</v>
      </c>
      <c r="AD36" s="649" t="s">
        <v>172</v>
      </c>
      <c r="AE36" s="649" t="s">
        <v>172</v>
      </c>
      <c r="AF36" s="649" t="s">
        <v>172</v>
      </c>
      <c r="AG36" s="649" t="s">
        <v>172</v>
      </c>
      <c r="AH36" s="649" t="s">
        <v>172</v>
      </c>
      <c r="AI36" s="649" t="s">
        <v>172</v>
      </c>
      <c r="AJ36" s="649" t="s">
        <v>172</v>
      </c>
      <c r="AK36" s="649" t="s">
        <v>172</v>
      </c>
      <c r="AL36" s="649" t="s">
        <v>172</v>
      </c>
      <c r="AM36" s="649" t="s">
        <v>172</v>
      </c>
      <c r="AN36" s="649" t="s">
        <v>172</v>
      </c>
      <c r="AO36" s="649" t="s">
        <v>172</v>
      </c>
      <c r="AP36" s="649" t="s">
        <v>172</v>
      </c>
      <c r="AQ36" s="649" t="s">
        <v>172</v>
      </c>
      <c r="AR36" s="649" t="s">
        <v>172</v>
      </c>
      <c r="AS36" s="649" t="s">
        <v>172</v>
      </c>
      <c r="AT36" s="649" t="s">
        <v>172</v>
      </c>
      <c r="AU36" s="649" t="s">
        <v>172</v>
      </c>
      <c r="AV36" s="649" t="s">
        <v>172</v>
      </c>
      <c r="AW36" s="649" t="s">
        <v>172</v>
      </c>
      <c r="AX36" s="649" t="s">
        <v>172</v>
      </c>
      <c r="AY36" s="649" t="s">
        <v>172</v>
      </c>
      <c r="AZ36" s="649" t="s">
        <v>172</v>
      </c>
      <c r="BA36" s="649" t="s">
        <v>172</v>
      </c>
      <c r="BB36" s="649" t="s">
        <v>172</v>
      </c>
      <c r="BC36" s="649" t="s">
        <v>172</v>
      </c>
      <c r="BD36" s="649" t="s">
        <v>172</v>
      </c>
      <c r="BE36" s="649" t="s">
        <v>172</v>
      </c>
      <c r="BF36" s="649" t="s">
        <v>172</v>
      </c>
      <c r="BG36" s="649" t="s">
        <v>172</v>
      </c>
      <c r="BH36" s="649" t="s">
        <v>172</v>
      </c>
      <c r="BI36" s="649" t="s">
        <v>172</v>
      </c>
      <c r="BJ36" s="650">
        <v>-102.9</v>
      </c>
      <c r="BK36" s="649" t="s">
        <v>172</v>
      </c>
      <c r="BL36" s="650">
        <v>-102.9</v>
      </c>
      <c r="BM36" s="649" t="s">
        <v>172</v>
      </c>
    </row>
    <row r="37" spans="1:65" ht="20.100000000000001" customHeight="1">
      <c r="A37" s="653" t="s">
        <v>992</v>
      </c>
      <c r="B37" s="651" t="s">
        <v>498</v>
      </c>
      <c r="C37" s="651" t="s">
        <v>1300</v>
      </c>
      <c r="D37" s="651" t="s">
        <v>1300</v>
      </c>
      <c r="E37" s="651" t="s">
        <v>1300</v>
      </c>
      <c r="F37" s="649" t="s">
        <v>172</v>
      </c>
      <c r="G37" s="649" t="s">
        <v>172</v>
      </c>
      <c r="H37" s="649" t="s">
        <v>172</v>
      </c>
      <c r="I37" s="649" t="s">
        <v>172</v>
      </c>
      <c r="J37" s="649" t="s">
        <v>172</v>
      </c>
      <c r="K37" s="649" t="s">
        <v>172</v>
      </c>
      <c r="L37" s="649" t="s">
        <v>172</v>
      </c>
      <c r="M37" s="649" t="s">
        <v>172</v>
      </c>
      <c r="N37" s="649" t="s">
        <v>172</v>
      </c>
      <c r="O37" s="649" t="s">
        <v>172</v>
      </c>
      <c r="P37" s="650">
        <v>-300.3</v>
      </c>
      <c r="Q37" s="650">
        <v>-1055.5</v>
      </c>
      <c r="R37" s="650">
        <v>-21</v>
      </c>
      <c r="S37" s="649" t="s">
        <v>172</v>
      </c>
      <c r="T37" s="649" t="s">
        <v>172</v>
      </c>
      <c r="U37" s="649" t="s">
        <v>172</v>
      </c>
      <c r="V37" s="649" t="s">
        <v>172</v>
      </c>
      <c r="W37" s="649" t="s">
        <v>172</v>
      </c>
      <c r="X37" s="649" t="s">
        <v>172</v>
      </c>
      <c r="Y37" s="649" t="s">
        <v>172</v>
      </c>
      <c r="Z37" s="649" t="s">
        <v>172</v>
      </c>
      <c r="AA37" s="649" t="s">
        <v>172</v>
      </c>
      <c r="AB37" s="649" t="s">
        <v>172</v>
      </c>
      <c r="AC37" s="649" t="s">
        <v>172</v>
      </c>
      <c r="AD37" s="649" t="s">
        <v>172</v>
      </c>
      <c r="AE37" s="649" t="s">
        <v>172</v>
      </c>
      <c r="AF37" s="649" t="s">
        <v>172</v>
      </c>
      <c r="AG37" s="649" t="s">
        <v>172</v>
      </c>
      <c r="AH37" s="649" t="s">
        <v>172</v>
      </c>
      <c r="AI37" s="649" t="s">
        <v>172</v>
      </c>
      <c r="AJ37" s="649" t="s">
        <v>172</v>
      </c>
      <c r="AK37" s="649" t="s">
        <v>172</v>
      </c>
      <c r="AL37" s="649" t="s">
        <v>172</v>
      </c>
      <c r="AM37" s="649" t="s">
        <v>172</v>
      </c>
      <c r="AN37" s="649" t="s">
        <v>172</v>
      </c>
      <c r="AO37" s="649" t="s">
        <v>172</v>
      </c>
      <c r="AP37" s="649" t="s">
        <v>172</v>
      </c>
      <c r="AQ37" s="649" t="s">
        <v>172</v>
      </c>
      <c r="AR37" s="649" t="s">
        <v>172</v>
      </c>
      <c r="AS37" s="649" t="s">
        <v>172</v>
      </c>
      <c r="AT37" s="649" t="s">
        <v>172</v>
      </c>
      <c r="AU37" s="649" t="s">
        <v>172</v>
      </c>
      <c r="AV37" s="649" t="s">
        <v>172</v>
      </c>
      <c r="AW37" s="649" t="s">
        <v>172</v>
      </c>
      <c r="AX37" s="649" t="s">
        <v>172</v>
      </c>
      <c r="AY37" s="649" t="s">
        <v>172</v>
      </c>
      <c r="AZ37" s="649" t="s">
        <v>172</v>
      </c>
      <c r="BA37" s="649" t="s">
        <v>172</v>
      </c>
      <c r="BB37" s="649" t="s">
        <v>172</v>
      </c>
      <c r="BC37" s="649" t="s">
        <v>172</v>
      </c>
      <c r="BD37" s="649" t="s">
        <v>172</v>
      </c>
      <c r="BE37" s="649" t="s">
        <v>172</v>
      </c>
      <c r="BF37" s="649" t="s">
        <v>172</v>
      </c>
      <c r="BG37" s="649" t="s">
        <v>172</v>
      </c>
      <c r="BH37" s="649" t="s">
        <v>172</v>
      </c>
      <c r="BI37" s="649" t="s">
        <v>172</v>
      </c>
      <c r="BJ37" s="649" t="s">
        <v>172</v>
      </c>
      <c r="BK37" s="649" t="s">
        <v>172</v>
      </c>
      <c r="BL37" s="650">
        <v>-1376.7</v>
      </c>
      <c r="BM37" s="650">
        <v>-1376.7</v>
      </c>
    </row>
    <row r="38" spans="1:65" ht="20.100000000000001" customHeight="1">
      <c r="A38" s="653" t="s">
        <v>992</v>
      </c>
      <c r="B38" s="651" t="s">
        <v>500</v>
      </c>
      <c r="C38" s="651" t="s">
        <v>1300</v>
      </c>
      <c r="D38" s="651" t="s">
        <v>1300</v>
      </c>
      <c r="E38" s="651" t="s">
        <v>1300</v>
      </c>
      <c r="F38" s="649" t="s">
        <v>172</v>
      </c>
      <c r="G38" s="649" t="s">
        <v>172</v>
      </c>
      <c r="H38" s="649" t="s">
        <v>172</v>
      </c>
      <c r="I38" s="649" t="s">
        <v>172</v>
      </c>
      <c r="J38" s="649" t="s">
        <v>172</v>
      </c>
      <c r="K38" s="649" t="s">
        <v>172</v>
      </c>
      <c r="L38" s="649" t="s">
        <v>172</v>
      </c>
      <c r="M38" s="649" t="s">
        <v>172</v>
      </c>
      <c r="N38" s="649" t="s">
        <v>172</v>
      </c>
      <c r="O38" s="649" t="s">
        <v>172</v>
      </c>
      <c r="P38" s="650">
        <v>-594.4</v>
      </c>
      <c r="Q38" s="650">
        <v>-1085.3</v>
      </c>
      <c r="R38" s="650">
        <v>-16.8</v>
      </c>
      <c r="S38" s="649" t="s">
        <v>172</v>
      </c>
      <c r="T38" s="649" t="s">
        <v>172</v>
      </c>
      <c r="U38" s="649" t="s">
        <v>172</v>
      </c>
      <c r="V38" s="649" t="s">
        <v>172</v>
      </c>
      <c r="W38" s="649" t="s">
        <v>172</v>
      </c>
      <c r="X38" s="649" t="s">
        <v>172</v>
      </c>
      <c r="Y38" s="649" t="s">
        <v>172</v>
      </c>
      <c r="Z38" s="649" t="s">
        <v>172</v>
      </c>
      <c r="AA38" s="649" t="s">
        <v>172</v>
      </c>
      <c r="AB38" s="649" t="s">
        <v>172</v>
      </c>
      <c r="AC38" s="649" t="s">
        <v>172</v>
      </c>
      <c r="AD38" s="649" t="s">
        <v>172</v>
      </c>
      <c r="AE38" s="649" t="s">
        <v>172</v>
      </c>
      <c r="AF38" s="649" t="s">
        <v>172</v>
      </c>
      <c r="AG38" s="649" t="s">
        <v>172</v>
      </c>
      <c r="AH38" s="649" t="s">
        <v>172</v>
      </c>
      <c r="AI38" s="649" t="s">
        <v>172</v>
      </c>
      <c r="AJ38" s="649" t="s">
        <v>172</v>
      </c>
      <c r="AK38" s="649" t="s">
        <v>172</v>
      </c>
      <c r="AL38" s="649" t="s">
        <v>172</v>
      </c>
      <c r="AM38" s="649" t="s">
        <v>172</v>
      </c>
      <c r="AN38" s="649" t="s">
        <v>172</v>
      </c>
      <c r="AO38" s="649" t="s">
        <v>172</v>
      </c>
      <c r="AP38" s="649" t="s">
        <v>172</v>
      </c>
      <c r="AQ38" s="649" t="s">
        <v>172</v>
      </c>
      <c r="AR38" s="649" t="s">
        <v>172</v>
      </c>
      <c r="AS38" s="649" t="s">
        <v>172</v>
      </c>
      <c r="AT38" s="649" t="s">
        <v>172</v>
      </c>
      <c r="AU38" s="649" t="s">
        <v>172</v>
      </c>
      <c r="AV38" s="649" t="s">
        <v>172</v>
      </c>
      <c r="AW38" s="649" t="s">
        <v>172</v>
      </c>
      <c r="AX38" s="649" t="s">
        <v>172</v>
      </c>
      <c r="AY38" s="649" t="s">
        <v>172</v>
      </c>
      <c r="AZ38" s="649" t="s">
        <v>172</v>
      </c>
      <c r="BA38" s="649" t="s">
        <v>172</v>
      </c>
      <c r="BB38" s="649" t="s">
        <v>172</v>
      </c>
      <c r="BC38" s="649" t="s">
        <v>172</v>
      </c>
      <c r="BD38" s="649" t="s">
        <v>172</v>
      </c>
      <c r="BE38" s="649" t="s">
        <v>172</v>
      </c>
      <c r="BF38" s="649" t="s">
        <v>172</v>
      </c>
      <c r="BG38" s="649" t="s">
        <v>172</v>
      </c>
      <c r="BH38" s="649" t="s">
        <v>172</v>
      </c>
      <c r="BI38" s="649" t="s">
        <v>172</v>
      </c>
      <c r="BJ38" s="649" t="s">
        <v>172</v>
      </c>
      <c r="BK38" s="649" t="s">
        <v>172</v>
      </c>
      <c r="BL38" s="650">
        <v>-1696.5</v>
      </c>
      <c r="BM38" s="650">
        <v>-1696.5</v>
      </c>
    </row>
    <row r="39" spans="1:65" ht="20.100000000000001" hidden="1" customHeight="1">
      <c r="A39" s="653" t="s">
        <v>992</v>
      </c>
      <c r="B39" s="651" t="s">
        <v>502</v>
      </c>
      <c r="C39" s="651" t="s">
        <v>1300</v>
      </c>
      <c r="D39" s="651" t="s">
        <v>1300</v>
      </c>
      <c r="E39" s="651" t="s">
        <v>1300</v>
      </c>
      <c r="F39" s="649" t="s">
        <v>172</v>
      </c>
      <c r="G39" s="649" t="s">
        <v>172</v>
      </c>
      <c r="H39" s="649" t="s">
        <v>172</v>
      </c>
      <c r="I39" s="649" t="s">
        <v>172</v>
      </c>
      <c r="J39" s="649" t="s">
        <v>172</v>
      </c>
      <c r="K39" s="649" t="s">
        <v>172</v>
      </c>
      <c r="L39" s="649" t="s">
        <v>172</v>
      </c>
      <c r="M39" s="649" t="s">
        <v>172</v>
      </c>
      <c r="N39" s="649" t="s">
        <v>172</v>
      </c>
      <c r="O39" s="649" t="s">
        <v>172</v>
      </c>
      <c r="P39" s="649" t="s">
        <v>172</v>
      </c>
      <c r="Q39" s="649" t="s">
        <v>172</v>
      </c>
      <c r="R39" s="649" t="s">
        <v>172</v>
      </c>
      <c r="S39" s="649" t="s">
        <v>172</v>
      </c>
      <c r="T39" s="649" t="s">
        <v>172</v>
      </c>
      <c r="U39" s="649" t="s">
        <v>172</v>
      </c>
      <c r="V39" s="649" t="s">
        <v>172</v>
      </c>
      <c r="W39" s="649" t="s">
        <v>172</v>
      </c>
      <c r="X39" s="649" t="s">
        <v>172</v>
      </c>
      <c r="Y39" s="649" t="s">
        <v>172</v>
      </c>
      <c r="Z39" s="649" t="s">
        <v>172</v>
      </c>
      <c r="AA39" s="649" t="s">
        <v>172</v>
      </c>
      <c r="AB39" s="649" t="s">
        <v>172</v>
      </c>
      <c r="AC39" s="649" t="s">
        <v>172</v>
      </c>
      <c r="AD39" s="649" t="s">
        <v>172</v>
      </c>
      <c r="AE39" s="649" t="s">
        <v>172</v>
      </c>
      <c r="AF39" s="649" t="s">
        <v>172</v>
      </c>
      <c r="AG39" s="649" t="s">
        <v>172</v>
      </c>
      <c r="AH39" s="649" t="s">
        <v>172</v>
      </c>
      <c r="AI39" s="649" t="s">
        <v>172</v>
      </c>
      <c r="AJ39" s="649" t="s">
        <v>172</v>
      </c>
      <c r="AK39" s="649" t="s">
        <v>172</v>
      </c>
      <c r="AL39" s="649" t="s">
        <v>172</v>
      </c>
      <c r="AM39" s="649" t="s">
        <v>172</v>
      </c>
      <c r="AN39" s="649" t="s">
        <v>172</v>
      </c>
      <c r="AO39" s="649" t="s">
        <v>172</v>
      </c>
      <c r="AP39" s="649" t="s">
        <v>172</v>
      </c>
      <c r="AQ39" s="649" t="s">
        <v>172</v>
      </c>
      <c r="AR39" s="649" t="s">
        <v>172</v>
      </c>
      <c r="AS39" s="649" t="s">
        <v>172</v>
      </c>
      <c r="AT39" s="649" t="s">
        <v>172</v>
      </c>
      <c r="AU39" s="649" t="s">
        <v>172</v>
      </c>
      <c r="AV39" s="649" t="s">
        <v>172</v>
      </c>
      <c r="AW39" s="649" t="s">
        <v>172</v>
      </c>
      <c r="AX39" s="649" t="s">
        <v>172</v>
      </c>
      <c r="AY39" s="649" t="s">
        <v>172</v>
      </c>
      <c r="AZ39" s="649" t="s">
        <v>172</v>
      </c>
      <c r="BA39" s="649" t="s">
        <v>172</v>
      </c>
      <c r="BB39" s="649" t="s">
        <v>172</v>
      </c>
      <c r="BC39" s="649" t="s">
        <v>172</v>
      </c>
      <c r="BD39" s="649" t="s">
        <v>172</v>
      </c>
      <c r="BE39" s="649" t="s">
        <v>172</v>
      </c>
      <c r="BF39" s="649" t="s">
        <v>172</v>
      </c>
      <c r="BG39" s="649" t="s">
        <v>172</v>
      </c>
      <c r="BH39" s="649" t="s">
        <v>172</v>
      </c>
      <c r="BI39" s="649" t="s">
        <v>172</v>
      </c>
      <c r="BJ39" s="649" t="s">
        <v>172</v>
      </c>
      <c r="BK39" s="649" t="s">
        <v>172</v>
      </c>
      <c r="BL39" s="649" t="s">
        <v>172</v>
      </c>
      <c r="BM39" s="649" t="s">
        <v>172</v>
      </c>
    </row>
    <row r="40" spans="1:65" ht="20.100000000000001" hidden="1" customHeight="1">
      <c r="A40" s="653" t="s">
        <v>992</v>
      </c>
      <c r="B40" s="651" t="s">
        <v>504</v>
      </c>
      <c r="C40" s="651" t="s">
        <v>1300</v>
      </c>
      <c r="D40" s="651" t="s">
        <v>1300</v>
      </c>
      <c r="E40" s="651" t="s">
        <v>1300</v>
      </c>
      <c r="F40" s="649" t="s">
        <v>172</v>
      </c>
      <c r="G40" s="649" t="s">
        <v>172</v>
      </c>
      <c r="H40" s="649" t="s">
        <v>172</v>
      </c>
      <c r="I40" s="649" t="s">
        <v>172</v>
      </c>
      <c r="J40" s="649" t="s">
        <v>172</v>
      </c>
      <c r="K40" s="649" t="s">
        <v>172</v>
      </c>
      <c r="L40" s="649" t="s">
        <v>172</v>
      </c>
      <c r="M40" s="649" t="s">
        <v>172</v>
      </c>
      <c r="N40" s="649" t="s">
        <v>172</v>
      </c>
      <c r="O40" s="649" t="s">
        <v>172</v>
      </c>
      <c r="P40" s="649" t="s">
        <v>172</v>
      </c>
      <c r="Q40" s="649" t="s">
        <v>172</v>
      </c>
      <c r="R40" s="649" t="s">
        <v>172</v>
      </c>
      <c r="S40" s="650">
        <v>-953.7</v>
      </c>
      <c r="T40" s="650">
        <v>-828.7</v>
      </c>
      <c r="U40" s="649" t="s">
        <v>172</v>
      </c>
      <c r="V40" s="650">
        <v>-87.2</v>
      </c>
      <c r="W40" s="649" t="s">
        <v>172</v>
      </c>
      <c r="X40" s="649" t="s">
        <v>172</v>
      </c>
      <c r="Y40" s="650">
        <v>-2500.3000000000002</v>
      </c>
      <c r="Z40" s="650">
        <v>-116.7</v>
      </c>
      <c r="AA40" s="650">
        <v>-0.1</v>
      </c>
      <c r="AB40" s="650">
        <v>-0.2</v>
      </c>
      <c r="AC40" s="649" t="s">
        <v>172</v>
      </c>
      <c r="AD40" s="649" t="s">
        <v>172</v>
      </c>
      <c r="AE40" s="649" t="s">
        <v>172</v>
      </c>
      <c r="AF40" s="650">
        <v>-0.1</v>
      </c>
      <c r="AG40" s="650">
        <v>-1.5</v>
      </c>
      <c r="AH40" s="650">
        <v>0</v>
      </c>
      <c r="AI40" s="650">
        <v>0</v>
      </c>
      <c r="AJ40" s="650">
        <v>-19.7</v>
      </c>
      <c r="AK40" s="649" t="s">
        <v>172</v>
      </c>
      <c r="AL40" s="649" t="s">
        <v>172</v>
      </c>
      <c r="AM40" s="649" t="s">
        <v>172</v>
      </c>
      <c r="AN40" s="649" t="s">
        <v>172</v>
      </c>
      <c r="AO40" s="649" t="s">
        <v>172</v>
      </c>
      <c r="AP40" s="649" t="s">
        <v>172</v>
      </c>
      <c r="AQ40" s="649" t="s">
        <v>172</v>
      </c>
      <c r="AR40" s="649" t="s">
        <v>172</v>
      </c>
      <c r="AS40" s="649" t="s">
        <v>172</v>
      </c>
      <c r="AT40" s="649" t="s">
        <v>172</v>
      </c>
      <c r="AU40" s="649" t="s">
        <v>172</v>
      </c>
      <c r="AV40" s="649" t="s">
        <v>172</v>
      </c>
      <c r="AW40" s="649" t="s">
        <v>172</v>
      </c>
      <c r="AX40" s="649" t="s">
        <v>172</v>
      </c>
      <c r="AY40" s="649" t="s">
        <v>172</v>
      </c>
      <c r="AZ40" s="649" t="s">
        <v>172</v>
      </c>
      <c r="BA40" s="649" t="s">
        <v>172</v>
      </c>
      <c r="BB40" s="649" t="s">
        <v>172</v>
      </c>
      <c r="BC40" s="649" t="s">
        <v>172</v>
      </c>
      <c r="BD40" s="649" t="s">
        <v>172</v>
      </c>
      <c r="BE40" s="649" t="s">
        <v>172</v>
      </c>
      <c r="BF40" s="649" t="s">
        <v>172</v>
      </c>
      <c r="BG40" s="649" t="s">
        <v>172</v>
      </c>
      <c r="BH40" s="649" t="s">
        <v>172</v>
      </c>
      <c r="BI40" s="649" t="s">
        <v>172</v>
      </c>
      <c r="BJ40" s="650">
        <v>-1268.5999999999999</v>
      </c>
      <c r="BK40" s="650">
        <v>-207.2</v>
      </c>
      <c r="BL40" s="650">
        <v>-5984.1</v>
      </c>
      <c r="BM40" s="650">
        <v>-2500.3000000000002</v>
      </c>
    </row>
    <row r="41" spans="1:65" ht="20.100000000000001" hidden="1" customHeight="1">
      <c r="A41" s="653" t="s">
        <v>992</v>
      </c>
      <c r="B41" s="651" t="s">
        <v>506</v>
      </c>
      <c r="C41" s="651" t="s">
        <v>1300</v>
      </c>
      <c r="D41" s="651" t="s">
        <v>1300</v>
      </c>
      <c r="E41" s="651" t="s">
        <v>1300</v>
      </c>
      <c r="F41" s="649" t="s">
        <v>172</v>
      </c>
      <c r="G41" s="649" t="s">
        <v>172</v>
      </c>
      <c r="H41" s="649" t="s">
        <v>172</v>
      </c>
      <c r="I41" s="649" t="s">
        <v>172</v>
      </c>
      <c r="J41" s="649" t="s">
        <v>172</v>
      </c>
      <c r="K41" s="649" t="s">
        <v>172</v>
      </c>
      <c r="L41" s="649" t="s">
        <v>172</v>
      </c>
      <c r="M41" s="649" t="s">
        <v>172</v>
      </c>
      <c r="N41" s="649" t="s">
        <v>172</v>
      </c>
      <c r="O41" s="649" t="s">
        <v>172</v>
      </c>
      <c r="P41" s="649" t="s">
        <v>172</v>
      </c>
      <c r="Q41" s="649" t="s">
        <v>172</v>
      </c>
      <c r="R41" s="649" t="s">
        <v>172</v>
      </c>
      <c r="S41" s="650">
        <v>-132</v>
      </c>
      <c r="T41" s="649" t="s">
        <v>172</v>
      </c>
      <c r="U41" s="649" t="s">
        <v>172</v>
      </c>
      <c r="V41" s="649" t="s">
        <v>172</v>
      </c>
      <c r="W41" s="649" t="s">
        <v>172</v>
      </c>
      <c r="X41" s="649" t="s">
        <v>172</v>
      </c>
      <c r="Y41" s="650">
        <v>-13.9</v>
      </c>
      <c r="Z41" s="650">
        <v>-94.4</v>
      </c>
      <c r="AA41" s="650">
        <v>-6.9</v>
      </c>
      <c r="AB41" s="650">
        <v>0</v>
      </c>
      <c r="AC41" s="649" t="s">
        <v>172</v>
      </c>
      <c r="AD41" s="649" t="s">
        <v>172</v>
      </c>
      <c r="AE41" s="649" t="s">
        <v>172</v>
      </c>
      <c r="AF41" s="649" t="s">
        <v>172</v>
      </c>
      <c r="AG41" s="650">
        <v>0</v>
      </c>
      <c r="AH41" s="649" t="s">
        <v>172</v>
      </c>
      <c r="AI41" s="649" t="s">
        <v>172</v>
      </c>
      <c r="AJ41" s="650">
        <v>-0.4</v>
      </c>
      <c r="AK41" s="649" t="s">
        <v>172</v>
      </c>
      <c r="AL41" s="649" t="s">
        <v>172</v>
      </c>
      <c r="AM41" s="649" t="s">
        <v>172</v>
      </c>
      <c r="AN41" s="649" t="s">
        <v>172</v>
      </c>
      <c r="AO41" s="649" t="s">
        <v>172</v>
      </c>
      <c r="AP41" s="649" t="s">
        <v>172</v>
      </c>
      <c r="AQ41" s="649" t="s">
        <v>172</v>
      </c>
      <c r="AR41" s="649" t="s">
        <v>172</v>
      </c>
      <c r="AS41" s="649" t="s">
        <v>172</v>
      </c>
      <c r="AT41" s="649" t="s">
        <v>172</v>
      </c>
      <c r="AU41" s="649" t="s">
        <v>172</v>
      </c>
      <c r="AV41" s="649" t="s">
        <v>172</v>
      </c>
      <c r="AW41" s="649" t="s">
        <v>172</v>
      </c>
      <c r="AX41" s="649" t="s">
        <v>172</v>
      </c>
      <c r="AY41" s="649" t="s">
        <v>172</v>
      </c>
      <c r="AZ41" s="649" t="s">
        <v>172</v>
      </c>
      <c r="BA41" s="649" t="s">
        <v>172</v>
      </c>
      <c r="BB41" s="649" t="s">
        <v>172</v>
      </c>
      <c r="BC41" s="649" t="s">
        <v>172</v>
      </c>
      <c r="BD41" s="649" t="s">
        <v>172</v>
      </c>
      <c r="BE41" s="649" t="s">
        <v>172</v>
      </c>
      <c r="BF41" s="649" t="s">
        <v>172</v>
      </c>
      <c r="BG41" s="649" t="s">
        <v>172</v>
      </c>
      <c r="BH41" s="649" t="s">
        <v>172</v>
      </c>
      <c r="BI41" s="649" t="s">
        <v>172</v>
      </c>
      <c r="BJ41" s="649" t="s">
        <v>172</v>
      </c>
      <c r="BK41" s="649" t="s">
        <v>172</v>
      </c>
      <c r="BL41" s="650">
        <v>-247.5</v>
      </c>
      <c r="BM41" s="650">
        <v>-13.9</v>
      </c>
    </row>
    <row r="42" spans="1:65" ht="20.100000000000001" hidden="1" customHeight="1">
      <c r="A42" s="653" t="s">
        <v>992</v>
      </c>
      <c r="B42" s="651" t="s">
        <v>508</v>
      </c>
      <c r="C42" s="651" t="s">
        <v>1300</v>
      </c>
      <c r="D42" s="651" t="s">
        <v>1300</v>
      </c>
      <c r="E42" s="651" t="s">
        <v>1300</v>
      </c>
      <c r="F42" s="649" t="s">
        <v>172</v>
      </c>
      <c r="G42" s="649" t="s">
        <v>172</v>
      </c>
      <c r="H42" s="649" t="s">
        <v>172</v>
      </c>
      <c r="I42" s="649" t="s">
        <v>172</v>
      </c>
      <c r="J42" s="649" t="s">
        <v>172</v>
      </c>
      <c r="K42" s="649" t="s">
        <v>172</v>
      </c>
      <c r="L42" s="649" t="s">
        <v>172</v>
      </c>
      <c r="M42" s="649" t="s">
        <v>172</v>
      </c>
      <c r="N42" s="649" t="s">
        <v>172</v>
      </c>
      <c r="O42" s="649" t="s">
        <v>172</v>
      </c>
      <c r="P42" s="649" t="s">
        <v>172</v>
      </c>
      <c r="Q42" s="649" t="s">
        <v>172</v>
      </c>
      <c r="R42" s="649" t="s">
        <v>172</v>
      </c>
      <c r="S42" s="649" t="s">
        <v>172</v>
      </c>
      <c r="T42" s="649" t="s">
        <v>172</v>
      </c>
      <c r="U42" s="649" t="s">
        <v>172</v>
      </c>
      <c r="V42" s="649" t="s">
        <v>172</v>
      </c>
      <c r="W42" s="649" t="s">
        <v>172</v>
      </c>
      <c r="X42" s="649" t="s">
        <v>172</v>
      </c>
      <c r="Y42" s="649" t="s">
        <v>172</v>
      </c>
      <c r="Z42" s="649" t="s">
        <v>172</v>
      </c>
      <c r="AA42" s="649" t="s">
        <v>172</v>
      </c>
      <c r="AB42" s="649" t="s">
        <v>172</v>
      </c>
      <c r="AC42" s="649" t="s">
        <v>172</v>
      </c>
      <c r="AD42" s="649" t="s">
        <v>172</v>
      </c>
      <c r="AE42" s="649" t="s">
        <v>172</v>
      </c>
      <c r="AF42" s="649" t="s">
        <v>172</v>
      </c>
      <c r="AG42" s="649" t="s">
        <v>172</v>
      </c>
      <c r="AH42" s="649" t="s">
        <v>172</v>
      </c>
      <c r="AI42" s="649" t="s">
        <v>172</v>
      </c>
      <c r="AJ42" s="649" t="s">
        <v>172</v>
      </c>
      <c r="AK42" s="649" t="s">
        <v>172</v>
      </c>
      <c r="AL42" s="649" t="s">
        <v>172</v>
      </c>
      <c r="AM42" s="649" t="s">
        <v>172</v>
      </c>
      <c r="AN42" s="649" t="s">
        <v>172</v>
      </c>
      <c r="AO42" s="649" t="s">
        <v>172</v>
      </c>
      <c r="AP42" s="649" t="s">
        <v>172</v>
      </c>
      <c r="AQ42" s="649" t="s">
        <v>172</v>
      </c>
      <c r="AR42" s="649" t="s">
        <v>172</v>
      </c>
      <c r="AS42" s="649" t="s">
        <v>172</v>
      </c>
      <c r="AT42" s="649" t="s">
        <v>172</v>
      </c>
      <c r="AU42" s="649" t="s">
        <v>172</v>
      </c>
      <c r="AV42" s="649" t="s">
        <v>172</v>
      </c>
      <c r="AW42" s="649" t="s">
        <v>172</v>
      </c>
      <c r="AX42" s="649" t="s">
        <v>172</v>
      </c>
      <c r="AY42" s="649" t="s">
        <v>172</v>
      </c>
      <c r="AZ42" s="649" t="s">
        <v>172</v>
      </c>
      <c r="BA42" s="649" t="s">
        <v>172</v>
      </c>
      <c r="BB42" s="649" t="s">
        <v>172</v>
      </c>
      <c r="BC42" s="649" t="s">
        <v>172</v>
      </c>
      <c r="BD42" s="649" t="s">
        <v>172</v>
      </c>
      <c r="BE42" s="649" t="s">
        <v>172</v>
      </c>
      <c r="BF42" s="649" t="s">
        <v>172</v>
      </c>
      <c r="BG42" s="649" t="s">
        <v>172</v>
      </c>
      <c r="BH42" s="649" t="s">
        <v>172</v>
      </c>
      <c r="BI42" s="649" t="s">
        <v>172</v>
      </c>
      <c r="BJ42" s="649" t="s">
        <v>172</v>
      </c>
      <c r="BK42" s="649" t="s">
        <v>172</v>
      </c>
      <c r="BL42" s="649" t="s">
        <v>172</v>
      </c>
      <c r="BM42" s="649" t="s">
        <v>172</v>
      </c>
    </row>
    <row r="43" spans="1:65" ht="20.100000000000001" hidden="1" customHeight="1">
      <c r="A43" s="653" t="s">
        <v>992</v>
      </c>
      <c r="B43" s="651" t="s">
        <v>510</v>
      </c>
      <c r="C43" s="651" t="s">
        <v>1300</v>
      </c>
      <c r="D43" s="651" t="s">
        <v>1300</v>
      </c>
      <c r="E43" s="651" t="s">
        <v>1300</v>
      </c>
      <c r="F43" s="649" t="s">
        <v>172</v>
      </c>
      <c r="G43" s="649" t="s">
        <v>172</v>
      </c>
      <c r="H43" s="649" t="s">
        <v>172</v>
      </c>
      <c r="I43" s="649" t="s">
        <v>172</v>
      </c>
      <c r="J43" s="649" t="s">
        <v>172</v>
      </c>
      <c r="K43" s="649" t="s">
        <v>172</v>
      </c>
      <c r="L43" s="649" t="s">
        <v>172</v>
      </c>
      <c r="M43" s="649" t="s">
        <v>172</v>
      </c>
      <c r="N43" s="649" t="s">
        <v>172</v>
      </c>
      <c r="O43" s="649" t="s">
        <v>172</v>
      </c>
      <c r="P43" s="649" t="s">
        <v>172</v>
      </c>
      <c r="Q43" s="649" t="s">
        <v>172</v>
      </c>
      <c r="R43" s="649" t="s">
        <v>172</v>
      </c>
      <c r="S43" s="649" t="s">
        <v>172</v>
      </c>
      <c r="T43" s="649" t="s">
        <v>172</v>
      </c>
      <c r="U43" s="649" t="s">
        <v>172</v>
      </c>
      <c r="V43" s="649" t="s">
        <v>172</v>
      </c>
      <c r="W43" s="649" t="s">
        <v>172</v>
      </c>
      <c r="X43" s="649" t="s">
        <v>172</v>
      </c>
      <c r="Y43" s="650">
        <v>-14.3</v>
      </c>
      <c r="Z43" s="650">
        <v>-10.5</v>
      </c>
      <c r="AA43" s="650">
        <v>-0.1</v>
      </c>
      <c r="AB43" s="649" t="s">
        <v>172</v>
      </c>
      <c r="AC43" s="649" t="s">
        <v>172</v>
      </c>
      <c r="AD43" s="649" t="s">
        <v>172</v>
      </c>
      <c r="AE43" s="650">
        <v>-0.3</v>
      </c>
      <c r="AF43" s="650">
        <v>-2.8</v>
      </c>
      <c r="AG43" s="650">
        <v>-214.7</v>
      </c>
      <c r="AH43" s="649" t="s">
        <v>172</v>
      </c>
      <c r="AI43" s="649" t="s">
        <v>172</v>
      </c>
      <c r="AJ43" s="650">
        <v>-7.2</v>
      </c>
      <c r="AK43" s="649" t="s">
        <v>172</v>
      </c>
      <c r="AL43" s="649" t="s">
        <v>172</v>
      </c>
      <c r="AM43" s="649" t="s">
        <v>172</v>
      </c>
      <c r="AN43" s="649" t="s">
        <v>172</v>
      </c>
      <c r="AO43" s="649" t="s">
        <v>172</v>
      </c>
      <c r="AP43" s="649" t="s">
        <v>172</v>
      </c>
      <c r="AQ43" s="649" t="s">
        <v>172</v>
      </c>
      <c r="AR43" s="649" t="s">
        <v>172</v>
      </c>
      <c r="AS43" s="649" t="s">
        <v>172</v>
      </c>
      <c r="AT43" s="649" t="s">
        <v>172</v>
      </c>
      <c r="AU43" s="649" t="s">
        <v>172</v>
      </c>
      <c r="AV43" s="649" t="s">
        <v>172</v>
      </c>
      <c r="AW43" s="649" t="s">
        <v>172</v>
      </c>
      <c r="AX43" s="649" t="s">
        <v>172</v>
      </c>
      <c r="AY43" s="649" t="s">
        <v>172</v>
      </c>
      <c r="AZ43" s="649" t="s">
        <v>172</v>
      </c>
      <c r="BA43" s="649" t="s">
        <v>172</v>
      </c>
      <c r="BB43" s="649" t="s">
        <v>172</v>
      </c>
      <c r="BC43" s="649" t="s">
        <v>172</v>
      </c>
      <c r="BD43" s="649" t="s">
        <v>172</v>
      </c>
      <c r="BE43" s="649" t="s">
        <v>172</v>
      </c>
      <c r="BF43" s="649" t="s">
        <v>172</v>
      </c>
      <c r="BG43" s="649" t="s">
        <v>172</v>
      </c>
      <c r="BH43" s="649" t="s">
        <v>172</v>
      </c>
      <c r="BI43" s="649" t="s">
        <v>172</v>
      </c>
      <c r="BJ43" s="650">
        <v>-6.9</v>
      </c>
      <c r="BK43" s="649" t="s">
        <v>172</v>
      </c>
      <c r="BL43" s="650">
        <v>-257</v>
      </c>
      <c r="BM43" s="650">
        <v>-14.3</v>
      </c>
    </row>
    <row r="44" spans="1:65" ht="20.100000000000001" customHeight="1">
      <c r="A44" s="651" t="s">
        <v>512</v>
      </c>
      <c r="B44" s="651" t="s">
        <v>1300</v>
      </c>
      <c r="C44" s="651" t="s">
        <v>1300</v>
      </c>
      <c r="D44" s="651" t="s">
        <v>1300</v>
      </c>
      <c r="E44" s="651" t="s">
        <v>1300</v>
      </c>
      <c r="F44" s="649" t="s">
        <v>172</v>
      </c>
      <c r="G44" s="649" t="s">
        <v>172</v>
      </c>
      <c r="H44" s="649" t="s">
        <v>172</v>
      </c>
      <c r="I44" s="649" t="s">
        <v>172</v>
      </c>
      <c r="J44" s="649" t="s">
        <v>172</v>
      </c>
      <c r="K44" s="649" t="s">
        <v>172</v>
      </c>
      <c r="L44" s="649" t="s">
        <v>172</v>
      </c>
      <c r="M44" s="649" t="s">
        <v>172</v>
      </c>
      <c r="N44" s="649" t="s">
        <v>172</v>
      </c>
      <c r="O44" s="649" t="s">
        <v>172</v>
      </c>
      <c r="P44" s="649" t="s">
        <v>172</v>
      </c>
      <c r="Q44" s="649" t="s">
        <v>172</v>
      </c>
      <c r="R44" s="649" t="s">
        <v>172</v>
      </c>
      <c r="S44" s="650">
        <v>4.7</v>
      </c>
      <c r="T44" s="649" t="s">
        <v>172</v>
      </c>
      <c r="U44" s="649" t="s">
        <v>172</v>
      </c>
      <c r="V44" s="649" t="s">
        <v>172</v>
      </c>
      <c r="W44" s="649" t="s">
        <v>172</v>
      </c>
      <c r="X44" s="649" t="s">
        <v>172</v>
      </c>
      <c r="Y44" s="649" t="s">
        <v>172</v>
      </c>
      <c r="Z44" s="649" t="s">
        <v>172</v>
      </c>
      <c r="AA44" s="649" t="s">
        <v>172</v>
      </c>
      <c r="AB44" s="649" t="s">
        <v>172</v>
      </c>
      <c r="AC44" s="649" t="s">
        <v>172</v>
      </c>
      <c r="AD44" s="649" t="s">
        <v>172</v>
      </c>
      <c r="AE44" s="649" t="s">
        <v>172</v>
      </c>
      <c r="AF44" s="649" t="s">
        <v>172</v>
      </c>
      <c r="AG44" s="649" t="s">
        <v>172</v>
      </c>
      <c r="AH44" s="649" t="s">
        <v>172</v>
      </c>
      <c r="AI44" s="649" t="s">
        <v>172</v>
      </c>
      <c r="AJ44" s="649" t="s">
        <v>172</v>
      </c>
      <c r="AK44" s="649" t="s">
        <v>172</v>
      </c>
      <c r="AL44" s="649" t="s">
        <v>172</v>
      </c>
      <c r="AM44" s="649" t="s">
        <v>172</v>
      </c>
      <c r="AN44" s="649" t="s">
        <v>172</v>
      </c>
      <c r="AO44" s="649" t="s">
        <v>172</v>
      </c>
      <c r="AP44" s="649" t="s">
        <v>172</v>
      </c>
      <c r="AQ44" s="649" t="s">
        <v>172</v>
      </c>
      <c r="AR44" s="649" t="s">
        <v>172</v>
      </c>
      <c r="AS44" s="649" t="s">
        <v>172</v>
      </c>
      <c r="AT44" s="649" t="s">
        <v>172</v>
      </c>
      <c r="AU44" s="649" t="s">
        <v>172</v>
      </c>
      <c r="AV44" s="649" t="s">
        <v>172</v>
      </c>
      <c r="AW44" s="649" t="s">
        <v>172</v>
      </c>
      <c r="AX44" s="649" t="s">
        <v>172</v>
      </c>
      <c r="AY44" s="649" t="s">
        <v>172</v>
      </c>
      <c r="AZ44" s="649" t="s">
        <v>172</v>
      </c>
      <c r="BA44" s="649" t="s">
        <v>172</v>
      </c>
      <c r="BB44" s="649" t="s">
        <v>172</v>
      </c>
      <c r="BC44" s="649" t="s">
        <v>172</v>
      </c>
      <c r="BD44" s="649" t="s">
        <v>172</v>
      </c>
      <c r="BE44" s="649" t="s">
        <v>172</v>
      </c>
      <c r="BF44" s="649" t="s">
        <v>172</v>
      </c>
      <c r="BG44" s="649" t="s">
        <v>172</v>
      </c>
      <c r="BH44" s="649" t="s">
        <v>172</v>
      </c>
      <c r="BI44" s="649" t="s">
        <v>172</v>
      </c>
      <c r="BJ44" s="650">
        <v>-1957.1</v>
      </c>
      <c r="BK44" s="650">
        <v>-333.4</v>
      </c>
      <c r="BL44" s="650">
        <v>-2285.6999999999998</v>
      </c>
      <c r="BM44" s="649" t="s">
        <v>172</v>
      </c>
    </row>
    <row r="45" spans="1:65" ht="20.100000000000001" customHeight="1">
      <c r="A45" s="651" t="s">
        <v>514</v>
      </c>
      <c r="B45" s="651" t="s">
        <v>1300</v>
      </c>
      <c r="C45" s="651" t="s">
        <v>1300</v>
      </c>
      <c r="D45" s="651" t="s">
        <v>1300</v>
      </c>
      <c r="E45" s="651" t="s">
        <v>1300</v>
      </c>
      <c r="F45" s="649" t="s">
        <v>172</v>
      </c>
      <c r="G45" s="650">
        <v>2679.7</v>
      </c>
      <c r="H45" s="649" t="s">
        <v>172</v>
      </c>
      <c r="I45" s="650">
        <v>3670.2</v>
      </c>
      <c r="J45" s="649" t="s">
        <v>172</v>
      </c>
      <c r="K45" s="650">
        <v>0</v>
      </c>
      <c r="L45" s="650">
        <v>27</v>
      </c>
      <c r="M45" s="650">
        <v>195.5</v>
      </c>
      <c r="N45" s="650">
        <v>696.6</v>
      </c>
      <c r="O45" s="650">
        <v>505.6</v>
      </c>
      <c r="P45" s="650">
        <v>1672.5</v>
      </c>
      <c r="Q45" s="650">
        <v>32.9</v>
      </c>
      <c r="R45" s="650">
        <v>161.6</v>
      </c>
      <c r="S45" s="650">
        <v>1686.7</v>
      </c>
      <c r="T45" s="650">
        <v>23722.9</v>
      </c>
      <c r="U45" s="649" t="s">
        <v>172</v>
      </c>
      <c r="V45" s="649" t="s">
        <v>172</v>
      </c>
      <c r="W45" s="649" t="s">
        <v>172</v>
      </c>
      <c r="X45" s="649" t="s">
        <v>172</v>
      </c>
      <c r="Y45" s="650">
        <v>293.3</v>
      </c>
      <c r="Z45" s="650">
        <v>7443.2</v>
      </c>
      <c r="AA45" s="650">
        <v>4018.9</v>
      </c>
      <c r="AB45" s="650">
        <v>10888</v>
      </c>
      <c r="AC45" s="650">
        <v>1.2</v>
      </c>
      <c r="AD45" s="649" t="s">
        <v>172</v>
      </c>
      <c r="AE45" s="650">
        <v>2162</v>
      </c>
      <c r="AF45" s="650">
        <v>2112.9</v>
      </c>
      <c r="AG45" s="650">
        <v>21534.9</v>
      </c>
      <c r="AH45" s="650">
        <v>146.6</v>
      </c>
      <c r="AI45" s="650">
        <v>24.5</v>
      </c>
      <c r="AJ45" s="650">
        <v>789.1</v>
      </c>
      <c r="AK45" s="650">
        <v>43578.7</v>
      </c>
      <c r="AL45" s="650">
        <v>174.7</v>
      </c>
      <c r="AM45" s="650">
        <v>1141</v>
      </c>
      <c r="AN45" s="650">
        <v>1338</v>
      </c>
      <c r="AO45" s="650">
        <v>23.9</v>
      </c>
      <c r="AP45" s="650">
        <v>489.8</v>
      </c>
      <c r="AQ45" s="650">
        <v>2710.1</v>
      </c>
      <c r="AR45" s="650">
        <v>1745.3</v>
      </c>
      <c r="AS45" s="650">
        <v>699.9</v>
      </c>
      <c r="AT45" s="650">
        <v>436.7</v>
      </c>
      <c r="AU45" s="650">
        <v>855.3</v>
      </c>
      <c r="AV45" s="650">
        <v>57.7</v>
      </c>
      <c r="AW45" s="650">
        <v>0.2</v>
      </c>
      <c r="AX45" s="649" t="s">
        <v>172</v>
      </c>
      <c r="AY45" s="650">
        <v>681.6</v>
      </c>
      <c r="AZ45" s="649" t="s">
        <v>172</v>
      </c>
      <c r="BA45" s="649" t="s">
        <v>172</v>
      </c>
      <c r="BB45" s="649" t="s">
        <v>172</v>
      </c>
      <c r="BC45" s="649" t="s">
        <v>172</v>
      </c>
      <c r="BD45" s="650">
        <v>279.7</v>
      </c>
      <c r="BE45" s="649" t="s">
        <v>172</v>
      </c>
      <c r="BF45" s="650">
        <v>25</v>
      </c>
      <c r="BG45" s="649" t="s">
        <v>172</v>
      </c>
      <c r="BH45" s="649" t="s">
        <v>172</v>
      </c>
      <c r="BI45" s="649" t="s">
        <v>172</v>
      </c>
      <c r="BJ45" s="650">
        <v>49187.3</v>
      </c>
      <c r="BK45" s="650">
        <v>6649.6</v>
      </c>
      <c r="BL45" s="650">
        <v>194540.3</v>
      </c>
      <c r="BM45" s="650">
        <v>6941.8</v>
      </c>
    </row>
    <row r="46" spans="1:65" ht="20.100000000000001" customHeight="1">
      <c r="A46" s="653" t="s">
        <v>992</v>
      </c>
      <c r="B46" s="651" t="s">
        <v>516</v>
      </c>
      <c r="C46" s="651" t="s">
        <v>1300</v>
      </c>
      <c r="D46" s="651" t="s">
        <v>1300</v>
      </c>
      <c r="E46" s="651" t="s">
        <v>1300</v>
      </c>
      <c r="F46" s="649" t="s">
        <v>172</v>
      </c>
      <c r="G46" s="650">
        <v>2679.7</v>
      </c>
      <c r="H46" s="649" t="s">
        <v>172</v>
      </c>
      <c r="I46" s="650">
        <v>3670.2</v>
      </c>
      <c r="J46" s="649" t="s">
        <v>172</v>
      </c>
      <c r="K46" s="650">
        <v>0</v>
      </c>
      <c r="L46" s="649" t="s">
        <v>172</v>
      </c>
      <c r="M46" s="650">
        <v>195.5</v>
      </c>
      <c r="N46" s="650">
        <v>696.6</v>
      </c>
      <c r="O46" s="649" t="s">
        <v>172</v>
      </c>
      <c r="P46" s="650">
        <v>1672.5</v>
      </c>
      <c r="Q46" s="650">
        <v>32.9</v>
      </c>
      <c r="R46" s="650">
        <v>161.6</v>
      </c>
      <c r="S46" s="650">
        <v>936.6</v>
      </c>
      <c r="T46" s="650">
        <v>23722.9</v>
      </c>
      <c r="U46" s="649" t="s">
        <v>172</v>
      </c>
      <c r="V46" s="649" t="s">
        <v>172</v>
      </c>
      <c r="W46" s="649" t="s">
        <v>172</v>
      </c>
      <c r="X46" s="649" t="s">
        <v>172</v>
      </c>
      <c r="Y46" s="650">
        <v>293.3</v>
      </c>
      <c r="Z46" s="650">
        <v>2675.4</v>
      </c>
      <c r="AA46" s="650">
        <v>3210.5</v>
      </c>
      <c r="AB46" s="650">
        <v>10888</v>
      </c>
      <c r="AC46" s="650">
        <v>1.2</v>
      </c>
      <c r="AD46" s="649" t="s">
        <v>172</v>
      </c>
      <c r="AE46" s="650">
        <v>2162</v>
      </c>
      <c r="AF46" s="650">
        <v>2112.9</v>
      </c>
      <c r="AG46" s="650">
        <v>21534.9</v>
      </c>
      <c r="AH46" s="650">
        <v>146.6</v>
      </c>
      <c r="AI46" s="650">
        <v>24.5</v>
      </c>
      <c r="AJ46" s="650">
        <v>789.1</v>
      </c>
      <c r="AK46" s="649" t="s">
        <v>172</v>
      </c>
      <c r="AL46" s="649" t="s">
        <v>172</v>
      </c>
      <c r="AM46" s="649" t="s">
        <v>172</v>
      </c>
      <c r="AN46" s="649" t="s">
        <v>172</v>
      </c>
      <c r="AO46" s="649" t="s">
        <v>172</v>
      </c>
      <c r="AP46" s="649" t="s">
        <v>172</v>
      </c>
      <c r="AQ46" s="649" t="s">
        <v>172</v>
      </c>
      <c r="AR46" s="650">
        <v>1745.3</v>
      </c>
      <c r="AS46" s="650">
        <v>699.9</v>
      </c>
      <c r="AT46" s="650">
        <v>436.7</v>
      </c>
      <c r="AU46" s="650">
        <v>855.3</v>
      </c>
      <c r="AV46" s="650">
        <v>57.7</v>
      </c>
      <c r="AW46" s="650">
        <v>0.2</v>
      </c>
      <c r="AX46" s="649" t="s">
        <v>172</v>
      </c>
      <c r="AY46" s="650">
        <v>681.6</v>
      </c>
      <c r="AZ46" s="649" t="s">
        <v>172</v>
      </c>
      <c r="BA46" s="649" t="s">
        <v>172</v>
      </c>
      <c r="BB46" s="649" t="s">
        <v>172</v>
      </c>
      <c r="BC46" s="649" t="s">
        <v>172</v>
      </c>
      <c r="BD46" s="650">
        <v>279.7</v>
      </c>
      <c r="BE46" s="649" t="s">
        <v>172</v>
      </c>
      <c r="BF46" s="650">
        <v>25</v>
      </c>
      <c r="BG46" s="649" t="s">
        <v>172</v>
      </c>
      <c r="BH46" s="649" t="s">
        <v>172</v>
      </c>
      <c r="BI46" s="649" t="s">
        <v>172</v>
      </c>
      <c r="BJ46" s="650">
        <v>49187.3</v>
      </c>
      <c r="BK46" s="650">
        <v>6649.6</v>
      </c>
      <c r="BL46" s="650">
        <v>138225.20000000001</v>
      </c>
      <c r="BM46" s="650">
        <v>6941.8</v>
      </c>
    </row>
    <row r="47" spans="1:65" ht="20.100000000000001" hidden="1" customHeight="1">
      <c r="A47" s="653" t="s">
        <v>992</v>
      </c>
      <c r="B47" s="653" t="s">
        <v>992</v>
      </c>
      <c r="C47" s="651" t="s">
        <v>517</v>
      </c>
      <c r="D47" s="651" t="s">
        <v>1300</v>
      </c>
      <c r="E47" s="651" t="s">
        <v>1300</v>
      </c>
      <c r="F47" s="649" t="s">
        <v>172</v>
      </c>
      <c r="G47" s="650">
        <v>2679.7</v>
      </c>
      <c r="H47" s="649" t="s">
        <v>172</v>
      </c>
      <c r="I47" s="650">
        <v>3670.2</v>
      </c>
      <c r="J47" s="649" t="s">
        <v>172</v>
      </c>
      <c r="K47" s="650">
        <v>0</v>
      </c>
      <c r="L47" s="649" t="s">
        <v>172</v>
      </c>
      <c r="M47" s="650">
        <v>1.2</v>
      </c>
      <c r="N47" s="650">
        <v>696.6</v>
      </c>
      <c r="O47" s="649" t="s">
        <v>172</v>
      </c>
      <c r="P47" s="650">
        <v>1672.5</v>
      </c>
      <c r="Q47" s="650">
        <v>32.9</v>
      </c>
      <c r="R47" s="650">
        <v>161.6</v>
      </c>
      <c r="S47" s="650">
        <v>936.6</v>
      </c>
      <c r="T47" s="650">
        <v>7673.8</v>
      </c>
      <c r="U47" s="649" t="s">
        <v>172</v>
      </c>
      <c r="V47" s="649" t="s">
        <v>172</v>
      </c>
      <c r="W47" s="649" t="s">
        <v>172</v>
      </c>
      <c r="X47" s="649" t="s">
        <v>172</v>
      </c>
      <c r="Y47" s="650">
        <v>293.3</v>
      </c>
      <c r="Z47" s="650">
        <v>852.1</v>
      </c>
      <c r="AA47" s="650">
        <v>115.8</v>
      </c>
      <c r="AB47" s="650">
        <v>138.9</v>
      </c>
      <c r="AC47" s="649" t="s">
        <v>172</v>
      </c>
      <c r="AD47" s="649" t="s">
        <v>172</v>
      </c>
      <c r="AE47" s="650">
        <v>0.4</v>
      </c>
      <c r="AF47" s="650">
        <v>256</v>
      </c>
      <c r="AG47" s="650">
        <v>1997.2</v>
      </c>
      <c r="AH47" s="650">
        <v>82.8</v>
      </c>
      <c r="AI47" s="650">
        <v>19.7</v>
      </c>
      <c r="AJ47" s="650">
        <v>552.6</v>
      </c>
      <c r="AK47" s="649" t="s">
        <v>172</v>
      </c>
      <c r="AL47" s="649" t="s">
        <v>172</v>
      </c>
      <c r="AM47" s="649" t="s">
        <v>172</v>
      </c>
      <c r="AN47" s="649" t="s">
        <v>172</v>
      </c>
      <c r="AO47" s="649" t="s">
        <v>172</v>
      </c>
      <c r="AP47" s="649" t="s">
        <v>172</v>
      </c>
      <c r="AQ47" s="649" t="s">
        <v>172</v>
      </c>
      <c r="AR47" s="650">
        <v>1701.9</v>
      </c>
      <c r="AS47" s="650">
        <v>44.2</v>
      </c>
      <c r="AT47" s="650">
        <v>393.6</v>
      </c>
      <c r="AU47" s="650">
        <v>637.70000000000005</v>
      </c>
      <c r="AV47" s="650">
        <v>19.5</v>
      </c>
      <c r="AW47" s="650">
        <v>0.2</v>
      </c>
      <c r="AX47" s="649" t="s">
        <v>172</v>
      </c>
      <c r="AY47" s="649" t="s">
        <v>172</v>
      </c>
      <c r="AZ47" s="649" t="s">
        <v>172</v>
      </c>
      <c r="BA47" s="649" t="s">
        <v>172</v>
      </c>
      <c r="BB47" s="649" t="s">
        <v>172</v>
      </c>
      <c r="BC47" s="649" t="s">
        <v>172</v>
      </c>
      <c r="BD47" s="650">
        <v>38.799999999999997</v>
      </c>
      <c r="BE47" s="649" t="s">
        <v>172</v>
      </c>
      <c r="BF47" s="650">
        <v>1.3</v>
      </c>
      <c r="BG47" s="649" t="s">
        <v>172</v>
      </c>
      <c r="BH47" s="649" t="s">
        <v>172</v>
      </c>
      <c r="BI47" s="649" t="s">
        <v>172</v>
      </c>
      <c r="BJ47" s="650">
        <v>26373.9</v>
      </c>
      <c r="BK47" s="650">
        <v>3600.1</v>
      </c>
      <c r="BL47" s="650">
        <v>54645</v>
      </c>
      <c r="BM47" s="650">
        <v>4997.6000000000004</v>
      </c>
    </row>
    <row r="48" spans="1:65" ht="20.100000000000001" hidden="1" customHeight="1">
      <c r="A48" s="653" t="s">
        <v>992</v>
      </c>
      <c r="B48" s="653" t="s">
        <v>992</v>
      </c>
      <c r="C48" s="653" t="s">
        <v>992</v>
      </c>
      <c r="D48" s="651" t="s">
        <v>519</v>
      </c>
      <c r="E48" s="651" t="s">
        <v>1300</v>
      </c>
      <c r="F48" s="649" t="s">
        <v>172</v>
      </c>
      <c r="G48" s="649" t="s">
        <v>172</v>
      </c>
      <c r="H48" s="649" t="s">
        <v>172</v>
      </c>
      <c r="I48" s="649" t="s">
        <v>172</v>
      </c>
      <c r="J48" s="649" t="s">
        <v>172</v>
      </c>
      <c r="K48" s="649" t="s">
        <v>172</v>
      </c>
      <c r="L48" s="649" t="s">
        <v>172</v>
      </c>
      <c r="M48" s="650">
        <v>0.5</v>
      </c>
      <c r="N48" s="649" t="s">
        <v>172</v>
      </c>
      <c r="O48" s="649" t="s">
        <v>172</v>
      </c>
      <c r="P48" s="649" t="s">
        <v>172</v>
      </c>
      <c r="Q48" s="649" t="s">
        <v>172</v>
      </c>
      <c r="R48" s="649" t="s">
        <v>172</v>
      </c>
      <c r="S48" s="649" t="s">
        <v>172</v>
      </c>
      <c r="T48" s="650">
        <v>3.4</v>
      </c>
      <c r="U48" s="649" t="s">
        <v>172</v>
      </c>
      <c r="V48" s="649" t="s">
        <v>172</v>
      </c>
      <c r="W48" s="649" t="s">
        <v>172</v>
      </c>
      <c r="X48" s="649" t="s">
        <v>172</v>
      </c>
      <c r="Y48" s="649" t="s">
        <v>172</v>
      </c>
      <c r="Z48" s="650">
        <v>5.2</v>
      </c>
      <c r="AA48" s="650">
        <v>0.1</v>
      </c>
      <c r="AB48" s="650">
        <v>28.8</v>
      </c>
      <c r="AC48" s="649" t="s">
        <v>172</v>
      </c>
      <c r="AD48" s="649" t="s">
        <v>172</v>
      </c>
      <c r="AE48" s="649" t="s">
        <v>172</v>
      </c>
      <c r="AF48" s="650">
        <v>172.1</v>
      </c>
      <c r="AG48" s="650">
        <v>222.3</v>
      </c>
      <c r="AH48" s="650">
        <v>2.7</v>
      </c>
      <c r="AI48" s="650">
        <v>6.1</v>
      </c>
      <c r="AJ48" s="650">
        <v>13.1</v>
      </c>
      <c r="AK48" s="649" t="s">
        <v>172</v>
      </c>
      <c r="AL48" s="649" t="s">
        <v>172</v>
      </c>
      <c r="AM48" s="649" t="s">
        <v>172</v>
      </c>
      <c r="AN48" s="649" t="s">
        <v>172</v>
      </c>
      <c r="AO48" s="649" t="s">
        <v>172</v>
      </c>
      <c r="AP48" s="649" t="s">
        <v>172</v>
      </c>
      <c r="AQ48" s="649" t="s">
        <v>172</v>
      </c>
      <c r="AR48" s="649" t="s">
        <v>172</v>
      </c>
      <c r="AS48" s="650">
        <v>0.6</v>
      </c>
      <c r="AT48" s="649" t="s">
        <v>172</v>
      </c>
      <c r="AU48" s="650">
        <v>158.30000000000001</v>
      </c>
      <c r="AV48" s="649" t="s">
        <v>172</v>
      </c>
      <c r="AW48" s="649" t="s">
        <v>172</v>
      </c>
      <c r="AX48" s="649" t="s">
        <v>172</v>
      </c>
      <c r="AY48" s="649" t="s">
        <v>172</v>
      </c>
      <c r="AZ48" s="649" t="s">
        <v>172</v>
      </c>
      <c r="BA48" s="649" t="s">
        <v>172</v>
      </c>
      <c r="BB48" s="649" t="s">
        <v>172</v>
      </c>
      <c r="BC48" s="649" t="s">
        <v>172</v>
      </c>
      <c r="BD48" s="650">
        <v>33.799999999999997</v>
      </c>
      <c r="BE48" s="649" t="s">
        <v>172</v>
      </c>
      <c r="BF48" s="649" t="s">
        <v>172</v>
      </c>
      <c r="BG48" s="649" t="s">
        <v>172</v>
      </c>
      <c r="BH48" s="649" t="s">
        <v>172</v>
      </c>
      <c r="BI48" s="649" t="s">
        <v>172</v>
      </c>
      <c r="BJ48" s="650">
        <v>1392.1</v>
      </c>
      <c r="BK48" s="649" t="s">
        <v>172</v>
      </c>
      <c r="BL48" s="650">
        <v>2039</v>
      </c>
      <c r="BM48" s="650">
        <v>192.6</v>
      </c>
    </row>
    <row r="49" spans="1:65" ht="20.100000000000001" hidden="1" customHeight="1">
      <c r="A49" s="653" t="s">
        <v>992</v>
      </c>
      <c r="B49" s="653" t="s">
        <v>992</v>
      </c>
      <c r="C49" s="653" t="s">
        <v>992</v>
      </c>
      <c r="D49" s="651" t="s">
        <v>521</v>
      </c>
      <c r="E49" s="651" t="s">
        <v>1300</v>
      </c>
      <c r="F49" s="649" t="s">
        <v>172</v>
      </c>
      <c r="G49" s="649" t="s">
        <v>172</v>
      </c>
      <c r="H49" s="649" t="s">
        <v>172</v>
      </c>
      <c r="I49" s="649" t="s">
        <v>172</v>
      </c>
      <c r="J49" s="649" t="s">
        <v>172</v>
      </c>
      <c r="K49" s="649" t="s">
        <v>172</v>
      </c>
      <c r="L49" s="649" t="s">
        <v>172</v>
      </c>
      <c r="M49" s="649" t="s">
        <v>172</v>
      </c>
      <c r="N49" s="649" t="s">
        <v>172</v>
      </c>
      <c r="O49" s="649" t="s">
        <v>172</v>
      </c>
      <c r="P49" s="649" t="s">
        <v>172</v>
      </c>
      <c r="Q49" s="649" t="s">
        <v>172</v>
      </c>
      <c r="R49" s="649" t="s">
        <v>172</v>
      </c>
      <c r="S49" s="649" t="s">
        <v>172</v>
      </c>
      <c r="T49" s="649" t="s">
        <v>172</v>
      </c>
      <c r="U49" s="649" t="s">
        <v>172</v>
      </c>
      <c r="V49" s="649" t="s">
        <v>172</v>
      </c>
      <c r="W49" s="649" t="s">
        <v>172</v>
      </c>
      <c r="X49" s="649" t="s">
        <v>172</v>
      </c>
      <c r="Y49" s="649" t="s">
        <v>172</v>
      </c>
      <c r="Z49" s="650">
        <v>1.2</v>
      </c>
      <c r="AA49" s="649" t="s">
        <v>172</v>
      </c>
      <c r="AB49" s="650">
        <v>73.900000000000006</v>
      </c>
      <c r="AC49" s="649" t="s">
        <v>172</v>
      </c>
      <c r="AD49" s="649" t="s">
        <v>172</v>
      </c>
      <c r="AE49" s="649" t="s">
        <v>172</v>
      </c>
      <c r="AF49" s="650">
        <v>0</v>
      </c>
      <c r="AG49" s="650">
        <v>719.6</v>
      </c>
      <c r="AH49" s="650">
        <v>2.9</v>
      </c>
      <c r="AI49" s="650">
        <v>6.7</v>
      </c>
      <c r="AJ49" s="650">
        <v>4.2</v>
      </c>
      <c r="AK49" s="649" t="s">
        <v>172</v>
      </c>
      <c r="AL49" s="649" t="s">
        <v>172</v>
      </c>
      <c r="AM49" s="649" t="s">
        <v>172</v>
      </c>
      <c r="AN49" s="649" t="s">
        <v>172</v>
      </c>
      <c r="AO49" s="649" t="s">
        <v>172</v>
      </c>
      <c r="AP49" s="649" t="s">
        <v>172</v>
      </c>
      <c r="AQ49" s="649" t="s">
        <v>172</v>
      </c>
      <c r="AR49" s="649" t="s">
        <v>172</v>
      </c>
      <c r="AS49" s="649" t="s">
        <v>172</v>
      </c>
      <c r="AT49" s="649" t="s">
        <v>172</v>
      </c>
      <c r="AU49" s="649" t="s">
        <v>172</v>
      </c>
      <c r="AV49" s="649" t="s">
        <v>172</v>
      </c>
      <c r="AW49" s="649" t="s">
        <v>172</v>
      </c>
      <c r="AX49" s="649" t="s">
        <v>172</v>
      </c>
      <c r="AY49" s="649" t="s">
        <v>172</v>
      </c>
      <c r="AZ49" s="649" t="s">
        <v>172</v>
      </c>
      <c r="BA49" s="649" t="s">
        <v>172</v>
      </c>
      <c r="BB49" s="649" t="s">
        <v>172</v>
      </c>
      <c r="BC49" s="649" t="s">
        <v>172</v>
      </c>
      <c r="BD49" s="649" t="s">
        <v>172</v>
      </c>
      <c r="BE49" s="649" t="s">
        <v>172</v>
      </c>
      <c r="BF49" s="649" t="s">
        <v>172</v>
      </c>
      <c r="BG49" s="649" t="s">
        <v>172</v>
      </c>
      <c r="BH49" s="649" t="s">
        <v>172</v>
      </c>
      <c r="BI49" s="649" t="s">
        <v>172</v>
      </c>
      <c r="BJ49" s="650">
        <v>266.5</v>
      </c>
      <c r="BK49" s="649" t="s">
        <v>172</v>
      </c>
      <c r="BL49" s="650">
        <v>1074.9000000000001</v>
      </c>
      <c r="BM49" s="649" t="s">
        <v>172</v>
      </c>
    </row>
    <row r="50" spans="1:65" ht="20.100000000000001" hidden="1" customHeight="1">
      <c r="A50" s="653" t="s">
        <v>992</v>
      </c>
      <c r="B50" s="653" t="s">
        <v>992</v>
      </c>
      <c r="C50" s="653" t="s">
        <v>992</v>
      </c>
      <c r="D50" s="651" t="s">
        <v>523</v>
      </c>
      <c r="E50" s="651" t="s">
        <v>1300</v>
      </c>
      <c r="F50" s="649" t="s">
        <v>172</v>
      </c>
      <c r="G50" s="649" t="s">
        <v>172</v>
      </c>
      <c r="H50" s="649" t="s">
        <v>172</v>
      </c>
      <c r="I50" s="649" t="s">
        <v>172</v>
      </c>
      <c r="J50" s="649" t="s">
        <v>172</v>
      </c>
      <c r="K50" s="649" t="s">
        <v>172</v>
      </c>
      <c r="L50" s="649" t="s">
        <v>172</v>
      </c>
      <c r="M50" s="649" t="s">
        <v>172</v>
      </c>
      <c r="N50" s="649" t="s">
        <v>172</v>
      </c>
      <c r="O50" s="649" t="s">
        <v>172</v>
      </c>
      <c r="P50" s="649" t="s">
        <v>172</v>
      </c>
      <c r="Q50" s="649" t="s">
        <v>172</v>
      </c>
      <c r="R50" s="649" t="s">
        <v>172</v>
      </c>
      <c r="S50" s="649" t="s">
        <v>172</v>
      </c>
      <c r="T50" s="649" t="s">
        <v>172</v>
      </c>
      <c r="U50" s="649" t="s">
        <v>172</v>
      </c>
      <c r="V50" s="649" t="s">
        <v>172</v>
      </c>
      <c r="W50" s="649" t="s">
        <v>172</v>
      </c>
      <c r="X50" s="649" t="s">
        <v>172</v>
      </c>
      <c r="Y50" s="649" t="s">
        <v>172</v>
      </c>
      <c r="Z50" s="650">
        <v>1.9</v>
      </c>
      <c r="AA50" s="650">
        <v>0</v>
      </c>
      <c r="AB50" s="650">
        <v>0</v>
      </c>
      <c r="AC50" s="649" t="s">
        <v>172</v>
      </c>
      <c r="AD50" s="649" t="s">
        <v>172</v>
      </c>
      <c r="AE50" s="649" t="s">
        <v>172</v>
      </c>
      <c r="AF50" s="650">
        <v>0.7</v>
      </c>
      <c r="AG50" s="650">
        <v>29.9</v>
      </c>
      <c r="AH50" s="650">
        <v>3.1</v>
      </c>
      <c r="AI50" s="650">
        <v>0.5</v>
      </c>
      <c r="AJ50" s="650">
        <v>6.2</v>
      </c>
      <c r="AK50" s="649" t="s">
        <v>172</v>
      </c>
      <c r="AL50" s="649" t="s">
        <v>172</v>
      </c>
      <c r="AM50" s="649" t="s">
        <v>172</v>
      </c>
      <c r="AN50" s="649" t="s">
        <v>172</v>
      </c>
      <c r="AO50" s="649" t="s">
        <v>172</v>
      </c>
      <c r="AP50" s="649" t="s">
        <v>172</v>
      </c>
      <c r="AQ50" s="649" t="s">
        <v>172</v>
      </c>
      <c r="AR50" s="649" t="s">
        <v>172</v>
      </c>
      <c r="AS50" s="649" t="s">
        <v>172</v>
      </c>
      <c r="AT50" s="649" t="s">
        <v>172</v>
      </c>
      <c r="AU50" s="649" t="s">
        <v>172</v>
      </c>
      <c r="AV50" s="650">
        <v>4</v>
      </c>
      <c r="AW50" s="649" t="s">
        <v>172</v>
      </c>
      <c r="AX50" s="649" t="s">
        <v>172</v>
      </c>
      <c r="AY50" s="649" t="s">
        <v>172</v>
      </c>
      <c r="AZ50" s="649" t="s">
        <v>172</v>
      </c>
      <c r="BA50" s="649" t="s">
        <v>172</v>
      </c>
      <c r="BB50" s="649" t="s">
        <v>172</v>
      </c>
      <c r="BC50" s="649" t="s">
        <v>172</v>
      </c>
      <c r="BD50" s="649" t="s">
        <v>172</v>
      </c>
      <c r="BE50" s="649" t="s">
        <v>172</v>
      </c>
      <c r="BF50" s="649" t="s">
        <v>172</v>
      </c>
      <c r="BG50" s="649" t="s">
        <v>172</v>
      </c>
      <c r="BH50" s="649" t="s">
        <v>172</v>
      </c>
      <c r="BI50" s="649" t="s">
        <v>172</v>
      </c>
      <c r="BJ50" s="650">
        <v>151.30000000000001</v>
      </c>
      <c r="BK50" s="649" t="s">
        <v>172</v>
      </c>
      <c r="BL50" s="650">
        <v>197.6</v>
      </c>
      <c r="BM50" s="650">
        <v>4</v>
      </c>
    </row>
    <row r="51" spans="1:65" ht="20.100000000000001" customHeight="1">
      <c r="A51" s="653" t="s">
        <v>992</v>
      </c>
      <c r="B51" s="653" t="s">
        <v>992</v>
      </c>
      <c r="C51" s="653" t="s">
        <v>992</v>
      </c>
      <c r="D51" s="651" t="s">
        <v>525</v>
      </c>
      <c r="E51" s="651" t="s">
        <v>1300</v>
      </c>
      <c r="F51" s="649" t="s">
        <v>172</v>
      </c>
      <c r="G51" s="650">
        <v>2679.7</v>
      </c>
      <c r="H51" s="649" t="s">
        <v>172</v>
      </c>
      <c r="I51" s="650">
        <v>3670.2</v>
      </c>
      <c r="J51" s="649" t="s">
        <v>172</v>
      </c>
      <c r="K51" s="649" t="s">
        <v>172</v>
      </c>
      <c r="L51" s="649" t="s">
        <v>172</v>
      </c>
      <c r="M51" s="650">
        <v>0.8</v>
      </c>
      <c r="N51" s="650">
        <v>696.6</v>
      </c>
      <c r="O51" s="649" t="s">
        <v>172</v>
      </c>
      <c r="P51" s="650">
        <v>1672.5</v>
      </c>
      <c r="Q51" s="650">
        <v>32.9</v>
      </c>
      <c r="R51" s="650">
        <v>161.6</v>
      </c>
      <c r="S51" s="650">
        <v>936.6</v>
      </c>
      <c r="T51" s="650">
        <v>7670.3</v>
      </c>
      <c r="U51" s="649" t="s">
        <v>172</v>
      </c>
      <c r="V51" s="649" t="s">
        <v>172</v>
      </c>
      <c r="W51" s="649" t="s">
        <v>172</v>
      </c>
      <c r="X51" s="649" t="s">
        <v>172</v>
      </c>
      <c r="Y51" s="650">
        <v>293.3</v>
      </c>
      <c r="Z51" s="650">
        <v>835.8</v>
      </c>
      <c r="AA51" s="650">
        <v>115.7</v>
      </c>
      <c r="AB51" s="650">
        <v>28.6</v>
      </c>
      <c r="AC51" s="649" t="s">
        <v>172</v>
      </c>
      <c r="AD51" s="649" t="s">
        <v>172</v>
      </c>
      <c r="AE51" s="650">
        <v>0.4</v>
      </c>
      <c r="AF51" s="650">
        <v>55.4</v>
      </c>
      <c r="AG51" s="650">
        <v>433.9</v>
      </c>
      <c r="AH51" s="650">
        <v>37.299999999999997</v>
      </c>
      <c r="AI51" s="650">
        <v>6.4</v>
      </c>
      <c r="AJ51" s="650">
        <v>527.1</v>
      </c>
      <c r="AK51" s="649" t="s">
        <v>172</v>
      </c>
      <c r="AL51" s="649" t="s">
        <v>172</v>
      </c>
      <c r="AM51" s="649" t="s">
        <v>172</v>
      </c>
      <c r="AN51" s="649" t="s">
        <v>172</v>
      </c>
      <c r="AO51" s="649" t="s">
        <v>172</v>
      </c>
      <c r="AP51" s="649" t="s">
        <v>172</v>
      </c>
      <c r="AQ51" s="649" t="s">
        <v>172</v>
      </c>
      <c r="AR51" s="650">
        <v>1701.9</v>
      </c>
      <c r="AS51" s="650">
        <v>43.6</v>
      </c>
      <c r="AT51" s="650">
        <v>393.6</v>
      </c>
      <c r="AU51" s="650">
        <v>479.4</v>
      </c>
      <c r="AV51" s="650">
        <v>15.5</v>
      </c>
      <c r="AW51" s="650">
        <v>0.2</v>
      </c>
      <c r="AX51" s="649" t="s">
        <v>172</v>
      </c>
      <c r="AY51" s="649" t="s">
        <v>172</v>
      </c>
      <c r="AZ51" s="649" t="s">
        <v>172</v>
      </c>
      <c r="BA51" s="649" t="s">
        <v>172</v>
      </c>
      <c r="BB51" s="649" t="s">
        <v>172</v>
      </c>
      <c r="BC51" s="649" t="s">
        <v>172</v>
      </c>
      <c r="BD51" s="650">
        <v>5</v>
      </c>
      <c r="BE51" s="649" t="s">
        <v>172</v>
      </c>
      <c r="BF51" s="650">
        <v>1.3</v>
      </c>
      <c r="BG51" s="649" t="s">
        <v>172</v>
      </c>
      <c r="BH51" s="649" t="s">
        <v>172</v>
      </c>
      <c r="BI51" s="649" t="s">
        <v>172</v>
      </c>
      <c r="BJ51" s="650">
        <v>24564.1</v>
      </c>
      <c r="BK51" s="650">
        <v>3600.1</v>
      </c>
      <c r="BL51" s="650">
        <v>50659.9</v>
      </c>
      <c r="BM51" s="650">
        <v>4800.8999999999996</v>
      </c>
    </row>
    <row r="52" spans="1:65" ht="20.100000000000001" hidden="1" customHeight="1">
      <c r="A52" s="653" t="s">
        <v>992</v>
      </c>
      <c r="B52" s="653" t="s">
        <v>992</v>
      </c>
      <c r="C52" s="653" t="s">
        <v>992</v>
      </c>
      <c r="D52" s="653" t="s">
        <v>992</v>
      </c>
      <c r="E52" s="651" t="s">
        <v>527</v>
      </c>
      <c r="F52" s="649" t="s">
        <v>172</v>
      </c>
      <c r="G52" s="649" t="s">
        <v>172</v>
      </c>
      <c r="H52" s="649" t="s">
        <v>172</v>
      </c>
      <c r="I52" s="649" t="s">
        <v>172</v>
      </c>
      <c r="J52" s="649" t="s">
        <v>172</v>
      </c>
      <c r="K52" s="649" t="s">
        <v>172</v>
      </c>
      <c r="L52" s="649" t="s">
        <v>172</v>
      </c>
      <c r="M52" s="649" t="s">
        <v>172</v>
      </c>
      <c r="N52" s="649" t="s">
        <v>172</v>
      </c>
      <c r="O52" s="649" t="s">
        <v>172</v>
      </c>
      <c r="P52" s="649" t="s">
        <v>172</v>
      </c>
      <c r="Q52" s="649" t="s">
        <v>172</v>
      </c>
      <c r="R52" s="649" t="s">
        <v>172</v>
      </c>
      <c r="S52" s="649" t="s">
        <v>172</v>
      </c>
      <c r="T52" s="650">
        <v>912.9</v>
      </c>
      <c r="U52" s="649" t="s">
        <v>172</v>
      </c>
      <c r="V52" s="649" t="s">
        <v>172</v>
      </c>
      <c r="W52" s="649" t="s">
        <v>172</v>
      </c>
      <c r="X52" s="649" t="s">
        <v>172</v>
      </c>
      <c r="Y52" s="649" t="s">
        <v>172</v>
      </c>
      <c r="Z52" s="650">
        <v>21</v>
      </c>
      <c r="AA52" s="650">
        <v>0</v>
      </c>
      <c r="AB52" s="650">
        <v>0.1</v>
      </c>
      <c r="AC52" s="649" t="s">
        <v>172</v>
      </c>
      <c r="AD52" s="649" t="s">
        <v>172</v>
      </c>
      <c r="AE52" s="649" t="s">
        <v>172</v>
      </c>
      <c r="AF52" s="650">
        <v>7</v>
      </c>
      <c r="AG52" s="650">
        <v>3.1</v>
      </c>
      <c r="AH52" s="650">
        <v>0.1</v>
      </c>
      <c r="AI52" s="650">
        <v>0.4</v>
      </c>
      <c r="AJ52" s="650">
        <v>9.5</v>
      </c>
      <c r="AK52" s="649" t="s">
        <v>172</v>
      </c>
      <c r="AL52" s="649" t="s">
        <v>172</v>
      </c>
      <c r="AM52" s="649" t="s">
        <v>172</v>
      </c>
      <c r="AN52" s="649" t="s">
        <v>172</v>
      </c>
      <c r="AO52" s="649" t="s">
        <v>172</v>
      </c>
      <c r="AP52" s="649" t="s">
        <v>172</v>
      </c>
      <c r="AQ52" s="649" t="s">
        <v>172</v>
      </c>
      <c r="AR52" s="650">
        <v>6.6</v>
      </c>
      <c r="AS52" s="649" t="s">
        <v>172</v>
      </c>
      <c r="AT52" s="650">
        <v>34.200000000000003</v>
      </c>
      <c r="AU52" s="650">
        <v>6.9</v>
      </c>
      <c r="AV52" s="650">
        <v>6.1</v>
      </c>
      <c r="AW52" s="649" t="s">
        <v>172</v>
      </c>
      <c r="AX52" s="649" t="s">
        <v>172</v>
      </c>
      <c r="AY52" s="649" t="s">
        <v>172</v>
      </c>
      <c r="AZ52" s="649" t="s">
        <v>172</v>
      </c>
      <c r="BA52" s="649" t="s">
        <v>172</v>
      </c>
      <c r="BB52" s="649" t="s">
        <v>172</v>
      </c>
      <c r="BC52" s="649" t="s">
        <v>172</v>
      </c>
      <c r="BD52" s="649" t="s">
        <v>172</v>
      </c>
      <c r="BE52" s="649" t="s">
        <v>172</v>
      </c>
      <c r="BF52" s="649" t="s">
        <v>172</v>
      </c>
      <c r="BG52" s="649" t="s">
        <v>172</v>
      </c>
      <c r="BH52" s="649" t="s">
        <v>172</v>
      </c>
      <c r="BI52" s="649" t="s">
        <v>172</v>
      </c>
      <c r="BJ52" s="650">
        <v>1202.2</v>
      </c>
      <c r="BK52" s="650">
        <v>120.2</v>
      </c>
      <c r="BL52" s="650">
        <v>2330.4</v>
      </c>
      <c r="BM52" s="650">
        <v>53.9</v>
      </c>
    </row>
    <row r="53" spans="1:65" ht="20.100000000000001" hidden="1" customHeight="1">
      <c r="A53" s="653" t="s">
        <v>992</v>
      </c>
      <c r="B53" s="653" t="s">
        <v>992</v>
      </c>
      <c r="C53" s="653" t="s">
        <v>992</v>
      </c>
      <c r="D53" s="653" t="s">
        <v>992</v>
      </c>
      <c r="E53" s="651" t="s">
        <v>529</v>
      </c>
      <c r="F53" s="649" t="s">
        <v>172</v>
      </c>
      <c r="G53" s="649" t="s">
        <v>172</v>
      </c>
      <c r="H53" s="649" t="s">
        <v>172</v>
      </c>
      <c r="I53" s="650">
        <v>416.7</v>
      </c>
      <c r="J53" s="649" t="s">
        <v>172</v>
      </c>
      <c r="K53" s="649" t="s">
        <v>172</v>
      </c>
      <c r="L53" s="649" t="s">
        <v>172</v>
      </c>
      <c r="M53" s="649" t="s">
        <v>172</v>
      </c>
      <c r="N53" s="649" t="s">
        <v>172</v>
      </c>
      <c r="O53" s="649" t="s">
        <v>172</v>
      </c>
      <c r="P53" s="649" t="s">
        <v>172</v>
      </c>
      <c r="Q53" s="649" t="s">
        <v>172</v>
      </c>
      <c r="R53" s="649" t="s">
        <v>172</v>
      </c>
      <c r="S53" s="649" t="s">
        <v>172</v>
      </c>
      <c r="T53" s="650">
        <v>202.1</v>
      </c>
      <c r="U53" s="649" t="s">
        <v>172</v>
      </c>
      <c r="V53" s="649" t="s">
        <v>172</v>
      </c>
      <c r="W53" s="649" t="s">
        <v>172</v>
      </c>
      <c r="X53" s="649" t="s">
        <v>172</v>
      </c>
      <c r="Y53" s="649" t="s">
        <v>172</v>
      </c>
      <c r="Z53" s="650">
        <v>4</v>
      </c>
      <c r="AA53" s="650">
        <v>0.2</v>
      </c>
      <c r="AB53" s="650">
        <v>0.1</v>
      </c>
      <c r="AC53" s="649" t="s">
        <v>172</v>
      </c>
      <c r="AD53" s="649" t="s">
        <v>172</v>
      </c>
      <c r="AE53" s="649" t="s">
        <v>172</v>
      </c>
      <c r="AF53" s="650">
        <v>3.7</v>
      </c>
      <c r="AG53" s="650">
        <v>2</v>
      </c>
      <c r="AH53" s="650">
        <v>0.1</v>
      </c>
      <c r="AI53" s="650">
        <v>0.3</v>
      </c>
      <c r="AJ53" s="650">
        <v>9</v>
      </c>
      <c r="AK53" s="649" t="s">
        <v>172</v>
      </c>
      <c r="AL53" s="649" t="s">
        <v>172</v>
      </c>
      <c r="AM53" s="649" t="s">
        <v>172</v>
      </c>
      <c r="AN53" s="649" t="s">
        <v>172</v>
      </c>
      <c r="AO53" s="649" t="s">
        <v>172</v>
      </c>
      <c r="AP53" s="649" t="s">
        <v>172</v>
      </c>
      <c r="AQ53" s="649" t="s">
        <v>172</v>
      </c>
      <c r="AR53" s="650">
        <v>34.1</v>
      </c>
      <c r="AS53" s="650">
        <v>2.2999999999999998</v>
      </c>
      <c r="AT53" s="650">
        <v>22.7</v>
      </c>
      <c r="AU53" s="650">
        <v>28.2</v>
      </c>
      <c r="AV53" s="649" t="s">
        <v>172</v>
      </c>
      <c r="AW53" s="649" t="s">
        <v>172</v>
      </c>
      <c r="AX53" s="649" t="s">
        <v>172</v>
      </c>
      <c r="AY53" s="649" t="s">
        <v>172</v>
      </c>
      <c r="AZ53" s="649" t="s">
        <v>172</v>
      </c>
      <c r="BA53" s="649" t="s">
        <v>172</v>
      </c>
      <c r="BB53" s="649" t="s">
        <v>172</v>
      </c>
      <c r="BC53" s="649" t="s">
        <v>172</v>
      </c>
      <c r="BD53" s="649" t="s">
        <v>172</v>
      </c>
      <c r="BE53" s="649" t="s">
        <v>172</v>
      </c>
      <c r="BF53" s="649" t="s">
        <v>172</v>
      </c>
      <c r="BG53" s="649" t="s">
        <v>172</v>
      </c>
      <c r="BH53" s="649" t="s">
        <v>172</v>
      </c>
      <c r="BI53" s="649" t="s">
        <v>172</v>
      </c>
      <c r="BJ53" s="650">
        <v>799.9</v>
      </c>
      <c r="BK53" s="650">
        <v>229.1</v>
      </c>
      <c r="BL53" s="650">
        <v>1754.2</v>
      </c>
      <c r="BM53" s="650">
        <v>87.2</v>
      </c>
    </row>
    <row r="54" spans="1:65" ht="20.100000000000001" hidden="1" customHeight="1">
      <c r="A54" s="653" t="s">
        <v>992</v>
      </c>
      <c r="B54" s="653" t="s">
        <v>992</v>
      </c>
      <c r="C54" s="653" t="s">
        <v>992</v>
      </c>
      <c r="D54" s="653" t="s">
        <v>992</v>
      </c>
      <c r="E54" s="651" t="s">
        <v>531</v>
      </c>
      <c r="F54" s="649" t="s">
        <v>172</v>
      </c>
      <c r="G54" s="649" t="s">
        <v>172</v>
      </c>
      <c r="H54" s="649" t="s">
        <v>172</v>
      </c>
      <c r="I54" s="649" t="s">
        <v>172</v>
      </c>
      <c r="J54" s="649" t="s">
        <v>172</v>
      </c>
      <c r="K54" s="649" t="s">
        <v>172</v>
      </c>
      <c r="L54" s="649" t="s">
        <v>172</v>
      </c>
      <c r="M54" s="649" t="s">
        <v>172</v>
      </c>
      <c r="N54" s="649" t="s">
        <v>172</v>
      </c>
      <c r="O54" s="649" t="s">
        <v>172</v>
      </c>
      <c r="P54" s="649" t="s">
        <v>172</v>
      </c>
      <c r="Q54" s="649" t="s">
        <v>172</v>
      </c>
      <c r="R54" s="649" t="s">
        <v>172</v>
      </c>
      <c r="S54" s="649" t="s">
        <v>172</v>
      </c>
      <c r="T54" s="650">
        <v>31.7</v>
      </c>
      <c r="U54" s="649" t="s">
        <v>172</v>
      </c>
      <c r="V54" s="649" t="s">
        <v>172</v>
      </c>
      <c r="W54" s="649" t="s">
        <v>172</v>
      </c>
      <c r="X54" s="649" t="s">
        <v>172</v>
      </c>
      <c r="Y54" s="649" t="s">
        <v>172</v>
      </c>
      <c r="Z54" s="650">
        <v>0.3</v>
      </c>
      <c r="AA54" s="649" t="s">
        <v>172</v>
      </c>
      <c r="AB54" s="650">
        <v>0.2</v>
      </c>
      <c r="AC54" s="649" t="s">
        <v>172</v>
      </c>
      <c r="AD54" s="649" t="s">
        <v>172</v>
      </c>
      <c r="AE54" s="649" t="s">
        <v>172</v>
      </c>
      <c r="AF54" s="650">
        <v>0.8</v>
      </c>
      <c r="AG54" s="650">
        <v>3.7</v>
      </c>
      <c r="AH54" s="649" t="s">
        <v>172</v>
      </c>
      <c r="AI54" s="649" t="s">
        <v>172</v>
      </c>
      <c r="AJ54" s="650">
        <v>2</v>
      </c>
      <c r="AK54" s="649" t="s">
        <v>172</v>
      </c>
      <c r="AL54" s="649" t="s">
        <v>172</v>
      </c>
      <c r="AM54" s="649" t="s">
        <v>172</v>
      </c>
      <c r="AN54" s="649" t="s">
        <v>172</v>
      </c>
      <c r="AO54" s="649" t="s">
        <v>172</v>
      </c>
      <c r="AP54" s="649" t="s">
        <v>172</v>
      </c>
      <c r="AQ54" s="649" t="s">
        <v>172</v>
      </c>
      <c r="AR54" s="649" t="s">
        <v>172</v>
      </c>
      <c r="AS54" s="649" t="s">
        <v>172</v>
      </c>
      <c r="AT54" s="650">
        <v>2.2999999999999998</v>
      </c>
      <c r="AU54" s="650">
        <v>53.2</v>
      </c>
      <c r="AV54" s="649" t="s">
        <v>172</v>
      </c>
      <c r="AW54" s="649" t="s">
        <v>172</v>
      </c>
      <c r="AX54" s="649" t="s">
        <v>172</v>
      </c>
      <c r="AY54" s="649" t="s">
        <v>172</v>
      </c>
      <c r="AZ54" s="649" t="s">
        <v>172</v>
      </c>
      <c r="BA54" s="649" t="s">
        <v>172</v>
      </c>
      <c r="BB54" s="649" t="s">
        <v>172</v>
      </c>
      <c r="BC54" s="649" t="s">
        <v>172</v>
      </c>
      <c r="BD54" s="649" t="s">
        <v>172</v>
      </c>
      <c r="BE54" s="649" t="s">
        <v>172</v>
      </c>
      <c r="BF54" s="649" t="s">
        <v>172</v>
      </c>
      <c r="BG54" s="649" t="s">
        <v>172</v>
      </c>
      <c r="BH54" s="649" t="s">
        <v>172</v>
      </c>
      <c r="BI54" s="649" t="s">
        <v>172</v>
      </c>
      <c r="BJ54" s="650">
        <v>150.9</v>
      </c>
      <c r="BK54" s="650">
        <v>8.8000000000000007</v>
      </c>
      <c r="BL54" s="650">
        <v>253.9</v>
      </c>
      <c r="BM54" s="650">
        <v>55.5</v>
      </c>
    </row>
    <row r="55" spans="1:65" ht="20.100000000000001" hidden="1" customHeight="1">
      <c r="A55" s="653" t="s">
        <v>992</v>
      </c>
      <c r="B55" s="653" t="s">
        <v>992</v>
      </c>
      <c r="C55" s="653" t="s">
        <v>992</v>
      </c>
      <c r="D55" s="653" t="s">
        <v>992</v>
      </c>
      <c r="E55" s="651" t="s">
        <v>533</v>
      </c>
      <c r="F55" s="649" t="s">
        <v>172</v>
      </c>
      <c r="G55" s="649" t="s">
        <v>172</v>
      </c>
      <c r="H55" s="649" t="s">
        <v>172</v>
      </c>
      <c r="I55" s="649" t="s">
        <v>172</v>
      </c>
      <c r="J55" s="649" t="s">
        <v>172</v>
      </c>
      <c r="K55" s="649" t="s">
        <v>172</v>
      </c>
      <c r="L55" s="649" t="s">
        <v>172</v>
      </c>
      <c r="M55" s="649" t="s">
        <v>172</v>
      </c>
      <c r="N55" s="649" t="s">
        <v>172</v>
      </c>
      <c r="O55" s="649" t="s">
        <v>172</v>
      </c>
      <c r="P55" s="649" t="s">
        <v>172</v>
      </c>
      <c r="Q55" s="649" t="s">
        <v>172</v>
      </c>
      <c r="R55" s="649" t="s">
        <v>172</v>
      </c>
      <c r="S55" s="649" t="s">
        <v>172</v>
      </c>
      <c r="T55" s="650">
        <v>305.89999999999998</v>
      </c>
      <c r="U55" s="649" t="s">
        <v>172</v>
      </c>
      <c r="V55" s="649" t="s">
        <v>172</v>
      </c>
      <c r="W55" s="649" t="s">
        <v>172</v>
      </c>
      <c r="X55" s="649" t="s">
        <v>172</v>
      </c>
      <c r="Y55" s="649" t="s">
        <v>172</v>
      </c>
      <c r="Z55" s="650">
        <v>5.3</v>
      </c>
      <c r="AA55" s="649" t="s">
        <v>172</v>
      </c>
      <c r="AB55" s="650">
        <v>0.1</v>
      </c>
      <c r="AC55" s="649" t="s">
        <v>172</v>
      </c>
      <c r="AD55" s="649" t="s">
        <v>172</v>
      </c>
      <c r="AE55" s="649" t="s">
        <v>172</v>
      </c>
      <c r="AF55" s="650">
        <v>1</v>
      </c>
      <c r="AG55" s="650">
        <v>6.7</v>
      </c>
      <c r="AH55" s="650">
        <v>0.1</v>
      </c>
      <c r="AI55" s="650">
        <v>0.6</v>
      </c>
      <c r="AJ55" s="650">
        <v>9.3000000000000007</v>
      </c>
      <c r="AK55" s="649" t="s">
        <v>172</v>
      </c>
      <c r="AL55" s="649" t="s">
        <v>172</v>
      </c>
      <c r="AM55" s="649" t="s">
        <v>172</v>
      </c>
      <c r="AN55" s="649" t="s">
        <v>172</v>
      </c>
      <c r="AO55" s="649" t="s">
        <v>172</v>
      </c>
      <c r="AP55" s="649" t="s">
        <v>172</v>
      </c>
      <c r="AQ55" s="649" t="s">
        <v>172</v>
      </c>
      <c r="AR55" s="650">
        <v>259.10000000000002</v>
      </c>
      <c r="AS55" s="650">
        <v>15.8</v>
      </c>
      <c r="AT55" s="650">
        <v>169.9</v>
      </c>
      <c r="AU55" s="650">
        <v>14.8</v>
      </c>
      <c r="AV55" s="650">
        <v>4.2</v>
      </c>
      <c r="AW55" s="649" t="s">
        <v>172</v>
      </c>
      <c r="AX55" s="649" t="s">
        <v>172</v>
      </c>
      <c r="AY55" s="649" t="s">
        <v>172</v>
      </c>
      <c r="AZ55" s="649" t="s">
        <v>172</v>
      </c>
      <c r="BA55" s="649" t="s">
        <v>172</v>
      </c>
      <c r="BB55" s="649" t="s">
        <v>172</v>
      </c>
      <c r="BC55" s="649" t="s">
        <v>172</v>
      </c>
      <c r="BD55" s="649" t="s">
        <v>172</v>
      </c>
      <c r="BE55" s="649" t="s">
        <v>172</v>
      </c>
      <c r="BF55" s="649" t="s">
        <v>172</v>
      </c>
      <c r="BG55" s="649" t="s">
        <v>172</v>
      </c>
      <c r="BH55" s="649" t="s">
        <v>172</v>
      </c>
      <c r="BI55" s="649" t="s">
        <v>172</v>
      </c>
      <c r="BJ55" s="650">
        <v>821</v>
      </c>
      <c r="BK55" s="650">
        <v>275.39999999999998</v>
      </c>
      <c r="BL55" s="650">
        <v>1889.1</v>
      </c>
      <c r="BM55" s="650">
        <v>463.8</v>
      </c>
    </row>
    <row r="56" spans="1:65" ht="20.100000000000001" hidden="1" customHeight="1">
      <c r="A56" s="653" t="s">
        <v>992</v>
      </c>
      <c r="B56" s="653" t="s">
        <v>992</v>
      </c>
      <c r="C56" s="653" t="s">
        <v>992</v>
      </c>
      <c r="D56" s="653" t="s">
        <v>992</v>
      </c>
      <c r="E56" s="651" t="s">
        <v>535</v>
      </c>
      <c r="F56" s="649" t="s">
        <v>172</v>
      </c>
      <c r="G56" s="649" t="s">
        <v>172</v>
      </c>
      <c r="H56" s="649" t="s">
        <v>172</v>
      </c>
      <c r="I56" s="650">
        <v>657.5</v>
      </c>
      <c r="J56" s="649" t="s">
        <v>172</v>
      </c>
      <c r="K56" s="649" t="s">
        <v>172</v>
      </c>
      <c r="L56" s="649" t="s">
        <v>172</v>
      </c>
      <c r="M56" s="649" t="s">
        <v>172</v>
      </c>
      <c r="N56" s="649" t="s">
        <v>172</v>
      </c>
      <c r="O56" s="649" t="s">
        <v>172</v>
      </c>
      <c r="P56" s="649" t="s">
        <v>172</v>
      </c>
      <c r="Q56" s="649" t="s">
        <v>172</v>
      </c>
      <c r="R56" s="649" t="s">
        <v>172</v>
      </c>
      <c r="S56" s="650">
        <v>220.6</v>
      </c>
      <c r="T56" s="650">
        <v>1863.2</v>
      </c>
      <c r="U56" s="649" t="s">
        <v>172</v>
      </c>
      <c r="V56" s="649" t="s">
        <v>172</v>
      </c>
      <c r="W56" s="649" t="s">
        <v>172</v>
      </c>
      <c r="X56" s="649" t="s">
        <v>172</v>
      </c>
      <c r="Y56" s="650">
        <v>293.3</v>
      </c>
      <c r="Z56" s="650">
        <v>4.7</v>
      </c>
      <c r="AA56" s="650">
        <v>9.6</v>
      </c>
      <c r="AB56" s="650">
        <v>0.2</v>
      </c>
      <c r="AC56" s="649" t="s">
        <v>172</v>
      </c>
      <c r="AD56" s="649" t="s">
        <v>172</v>
      </c>
      <c r="AE56" s="649" t="s">
        <v>172</v>
      </c>
      <c r="AF56" s="650">
        <v>7.8</v>
      </c>
      <c r="AG56" s="650">
        <v>7.6</v>
      </c>
      <c r="AH56" s="650">
        <v>2</v>
      </c>
      <c r="AI56" s="650">
        <v>3.4</v>
      </c>
      <c r="AJ56" s="650">
        <v>180.6</v>
      </c>
      <c r="AK56" s="649" t="s">
        <v>172</v>
      </c>
      <c r="AL56" s="649" t="s">
        <v>172</v>
      </c>
      <c r="AM56" s="649" t="s">
        <v>172</v>
      </c>
      <c r="AN56" s="649" t="s">
        <v>172</v>
      </c>
      <c r="AO56" s="649" t="s">
        <v>172</v>
      </c>
      <c r="AP56" s="649" t="s">
        <v>172</v>
      </c>
      <c r="AQ56" s="649" t="s">
        <v>172</v>
      </c>
      <c r="AR56" s="650">
        <v>252.1</v>
      </c>
      <c r="AS56" s="649" t="s">
        <v>172</v>
      </c>
      <c r="AT56" s="650">
        <v>139</v>
      </c>
      <c r="AU56" s="650">
        <v>274.3</v>
      </c>
      <c r="AV56" s="649" t="s">
        <v>172</v>
      </c>
      <c r="AW56" s="650">
        <v>0.2</v>
      </c>
      <c r="AX56" s="649" t="s">
        <v>172</v>
      </c>
      <c r="AY56" s="649" t="s">
        <v>172</v>
      </c>
      <c r="AZ56" s="649" t="s">
        <v>172</v>
      </c>
      <c r="BA56" s="649" t="s">
        <v>172</v>
      </c>
      <c r="BB56" s="649" t="s">
        <v>172</v>
      </c>
      <c r="BC56" s="649" t="s">
        <v>172</v>
      </c>
      <c r="BD56" s="649" t="s">
        <v>172</v>
      </c>
      <c r="BE56" s="649" t="s">
        <v>172</v>
      </c>
      <c r="BF56" s="649" t="s">
        <v>172</v>
      </c>
      <c r="BG56" s="649" t="s">
        <v>172</v>
      </c>
      <c r="BH56" s="649" t="s">
        <v>172</v>
      </c>
      <c r="BI56" s="649" t="s">
        <v>172</v>
      </c>
      <c r="BJ56" s="650">
        <v>5237</v>
      </c>
      <c r="BK56" s="650">
        <v>2538.8000000000002</v>
      </c>
      <c r="BL56" s="650">
        <v>11691.8</v>
      </c>
      <c r="BM56" s="650">
        <v>958.9</v>
      </c>
    </row>
    <row r="57" spans="1:65" ht="20.100000000000001" hidden="1" customHeight="1">
      <c r="A57" s="653" t="s">
        <v>992</v>
      </c>
      <c r="B57" s="653" t="s">
        <v>992</v>
      </c>
      <c r="C57" s="653" t="s">
        <v>992</v>
      </c>
      <c r="D57" s="653" t="s">
        <v>992</v>
      </c>
      <c r="E57" s="651" t="s">
        <v>537</v>
      </c>
      <c r="F57" s="649" t="s">
        <v>172</v>
      </c>
      <c r="G57" s="649" t="s">
        <v>172</v>
      </c>
      <c r="H57" s="649" t="s">
        <v>172</v>
      </c>
      <c r="I57" s="650">
        <v>2053.6999999999998</v>
      </c>
      <c r="J57" s="649" t="s">
        <v>172</v>
      </c>
      <c r="K57" s="649" t="s">
        <v>172</v>
      </c>
      <c r="L57" s="649" t="s">
        <v>172</v>
      </c>
      <c r="M57" s="649" t="s">
        <v>172</v>
      </c>
      <c r="N57" s="649" t="s">
        <v>172</v>
      </c>
      <c r="O57" s="649" t="s">
        <v>172</v>
      </c>
      <c r="P57" s="649" t="s">
        <v>172</v>
      </c>
      <c r="Q57" s="649" t="s">
        <v>172</v>
      </c>
      <c r="R57" s="649" t="s">
        <v>172</v>
      </c>
      <c r="S57" s="649" t="s">
        <v>172</v>
      </c>
      <c r="T57" s="650">
        <v>532.20000000000005</v>
      </c>
      <c r="U57" s="649" t="s">
        <v>172</v>
      </c>
      <c r="V57" s="649" t="s">
        <v>172</v>
      </c>
      <c r="W57" s="649" t="s">
        <v>172</v>
      </c>
      <c r="X57" s="649" t="s">
        <v>172</v>
      </c>
      <c r="Y57" s="649" t="s">
        <v>172</v>
      </c>
      <c r="Z57" s="650">
        <v>26.7</v>
      </c>
      <c r="AA57" s="650">
        <v>0</v>
      </c>
      <c r="AB57" s="650">
        <v>0.8</v>
      </c>
      <c r="AC57" s="649" t="s">
        <v>172</v>
      </c>
      <c r="AD57" s="649" t="s">
        <v>172</v>
      </c>
      <c r="AE57" s="649" t="s">
        <v>172</v>
      </c>
      <c r="AF57" s="650">
        <v>0.9</v>
      </c>
      <c r="AG57" s="650">
        <v>144.19999999999999</v>
      </c>
      <c r="AH57" s="650">
        <v>3</v>
      </c>
      <c r="AI57" s="650">
        <v>0.1</v>
      </c>
      <c r="AJ57" s="650">
        <v>209.1</v>
      </c>
      <c r="AK57" s="649" t="s">
        <v>172</v>
      </c>
      <c r="AL57" s="649" t="s">
        <v>172</v>
      </c>
      <c r="AM57" s="649" t="s">
        <v>172</v>
      </c>
      <c r="AN57" s="649" t="s">
        <v>172</v>
      </c>
      <c r="AO57" s="649" t="s">
        <v>172</v>
      </c>
      <c r="AP57" s="649" t="s">
        <v>172</v>
      </c>
      <c r="AQ57" s="649" t="s">
        <v>172</v>
      </c>
      <c r="AR57" s="650">
        <v>991.2</v>
      </c>
      <c r="AS57" s="649" t="s">
        <v>172</v>
      </c>
      <c r="AT57" s="649" t="s">
        <v>172</v>
      </c>
      <c r="AU57" s="649" t="s">
        <v>172</v>
      </c>
      <c r="AV57" s="649" t="s">
        <v>172</v>
      </c>
      <c r="AW57" s="649" t="s">
        <v>172</v>
      </c>
      <c r="AX57" s="649" t="s">
        <v>172</v>
      </c>
      <c r="AY57" s="649" t="s">
        <v>172</v>
      </c>
      <c r="AZ57" s="649" t="s">
        <v>172</v>
      </c>
      <c r="BA57" s="649" t="s">
        <v>172</v>
      </c>
      <c r="BB57" s="649" t="s">
        <v>172</v>
      </c>
      <c r="BC57" s="649" t="s">
        <v>172</v>
      </c>
      <c r="BD57" s="649" t="s">
        <v>172</v>
      </c>
      <c r="BE57" s="649" t="s">
        <v>172</v>
      </c>
      <c r="BF57" s="649" t="s">
        <v>172</v>
      </c>
      <c r="BG57" s="649" t="s">
        <v>172</v>
      </c>
      <c r="BH57" s="649" t="s">
        <v>172</v>
      </c>
      <c r="BI57" s="649" t="s">
        <v>172</v>
      </c>
      <c r="BJ57" s="650">
        <v>1050.3</v>
      </c>
      <c r="BK57" s="650">
        <v>0.5</v>
      </c>
      <c r="BL57" s="650">
        <v>5012.8999999999996</v>
      </c>
      <c r="BM57" s="650">
        <v>991.2</v>
      </c>
    </row>
    <row r="58" spans="1:65" ht="20.100000000000001" customHeight="1">
      <c r="A58" s="653" t="s">
        <v>992</v>
      </c>
      <c r="B58" s="653" t="s">
        <v>992</v>
      </c>
      <c r="C58" s="653" t="s">
        <v>992</v>
      </c>
      <c r="D58" s="653" t="s">
        <v>992</v>
      </c>
      <c r="E58" s="651" t="s">
        <v>538</v>
      </c>
      <c r="F58" s="649" t="s">
        <v>172</v>
      </c>
      <c r="G58" s="650">
        <v>593.9</v>
      </c>
      <c r="H58" s="649" t="s">
        <v>172</v>
      </c>
      <c r="I58" s="650">
        <v>289.2</v>
      </c>
      <c r="J58" s="649" t="s">
        <v>172</v>
      </c>
      <c r="K58" s="649" t="s">
        <v>172</v>
      </c>
      <c r="L58" s="649" t="s">
        <v>172</v>
      </c>
      <c r="M58" s="649" t="s">
        <v>172</v>
      </c>
      <c r="N58" s="650">
        <v>696.6</v>
      </c>
      <c r="O58" s="649" t="s">
        <v>172</v>
      </c>
      <c r="P58" s="650">
        <v>1672.5</v>
      </c>
      <c r="Q58" s="650">
        <v>32.9</v>
      </c>
      <c r="R58" s="650">
        <v>161.6</v>
      </c>
      <c r="S58" s="650">
        <v>457.3</v>
      </c>
      <c r="T58" s="650">
        <v>1075.8</v>
      </c>
      <c r="U58" s="649" t="s">
        <v>172</v>
      </c>
      <c r="V58" s="649" t="s">
        <v>172</v>
      </c>
      <c r="W58" s="649" t="s">
        <v>172</v>
      </c>
      <c r="X58" s="649" t="s">
        <v>172</v>
      </c>
      <c r="Y58" s="649" t="s">
        <v>172</v>
      </c>
      <c r="Z58" s="650">
        <v>49.4</v>
      </c>
      <c r="AA58" s="650">
        <v>2.2999999999999998</v>
      </c>
      <c r="AB58" s="649" t="s">
        <v>172</v>
      </c>
      <c r="AC58" s="649" t="s">
        <v>172</v>
      </c>
      <c r="AD58" s="649" t="s">
        <v>172</v>
      </c>
      <c r="AE58" s="649" t="s">
        <v>172</v>
      </c>
      <c r="AF58" s="650">
        <v>1</v>
      </c>
      <c r="AG58" s="650">
        <v>2.7</v>
      </c>
      <c r="AH58" s="650">
        <v>0</v>
      </c>
      <c r="AI58" s="650">
        <v>0</v>
      </c>
      <c r="AJ58" s="650">
        <v>0</v>
      </c>
      <c r="AK58" s="649" t="s">
        <v>172</v>
      </c>
      <c r="AL58" s="649" t="s">
        <v>172</v>
      </c>
      <c r="AM58" s="649" t="s">
        <v>172</v>
      </c>
      <c r="AN58" s="649" t="s">
        <v>172</v>
      </c>
      <c r="AO58" s="649" t="s">
        <v>172</v>
      </c>
      <c r="AP58" s="649" t="s">
        <v>172</v>
      </c>
      <c r="AQ58" s="649" t="s">
        <v>172</v>
      </c>
      <c r="AR58" s="649" t="s">
        <v>172</v>
      </c>
      <c r="AS58" s="649" t="s">
        <v>172</v>
      </c>
      <c r="AT58" s="649" t="s">
        <v>172</v>
      </c>
      <c r="AU58" s="650">
        <v>3.3</v>
      </c>
      <c r="AV58" s="649" t="s">
        <v>172</v>
      </c>
      <c r="AW58" s="649" t="s">
        <v>172</v>
      </c>
      <c r="AX58" s="649" t="s">
        <v>172</v>
      </c>
      <c r="AY58" s="649" t="s">
        <v>172</v>
      </c>
      <c r="AZ58" s="649" t="s">
        <v>172</v>
      </c>
      <c r="BA58" s="649" t="s">
        <v>172</v>
      </c>
      <c r="BB58" s="649" t="s">
        <v>172</v>
      </c>
      <c r="BC58" s="649" t="s">
        <v>172</v>
      </c>
      <c r="BD58" s="649" t="s">
        <v>172</v>
      </c>
      <c r="BE58" s="649" t="s">
        <v>172</v>
      </c>
      <c r="BF58" s="649" t="s">
        <v>172</v>
      </c>
      <c r="BG58" s="649" t="s">
        <v>172</v>
      </c>
      <c r="BH58" s="649" t="s">
        <v>172</v>
      </c>
      <c r="BI58" s="649" t="s">
        <v>172</v>
      </c>
      <c r="BJ58" s="650">
        <v>4237.3</v>
      </c>
      <c r="BK58" s="650">
        <v>6.4</v>
      </c>
      <c r="BL58" s="650">
        <v>9282.2999999999993</v>
      </c>
      <c r="BM58" s="650">
        <v>1870.3</v>
      </c>
    </row>
    <row r="59" spans="1:65" ht="20.100000000000001" customHeight="1">
      <c r="A59" s="653" t="s">
        <v>992</v>
      </c>
      <c r="B59" s="653" t="s">
        <v>992</v>
      </c>
      <c r="C59" s="653" t="s">
        <v>992</v>
      </c>
      <c r="D59" s="653" t="s">
        <v>992</v>
      </c>
      <c r="E59" s="651" t="s">
        <v>540</v>
      </c>
      <c r="F59" s="649" t="s">
        <v>172</v>
      </c>
      <c r="G59" s="650">
        <v>170.8</v>
      </c>
      <c r="H59" s="649" t="s">
        <v>172</v>
      </c>
      <c r="I59" s="650">
        <v>253.1</v>
      </c>
      <c r="J59" s="649" t="s">
        <v>172</v>
      </c>
      <c r="K59" s="649" t="s">
        <v>172</v>
      </c>
      <c r="L59" s="649" t="s">
        <v>172</v>
      </c>
      <c r="M59" s="649" t="s">
        <v>172</v>
      </c>
      <c r="N59" s="649" t="s">
        <v>172</v>
      </c>
      <c r="O59" s="649" t="s">
        <v>172</v>
      </c>
      <c r="P59" s="649" t="s">
        <v>172</v>
      </c>
      <c r="Q59" s="649" t="s">
        <v>172</v>
      </c>
      <c r="R59" s="649" t="s">
        <v>172</v>
      </c>
      <c r="S59" s="649" t="s">
        <v>172</v>
      </c>
      <c r="T59" s="650">
        <v>498.8</v>
      </c>
      <c r="U59" s="649" t="s">
        <v>172</v>
      </c>
      <c r="V59" s="649" t="s">
        <v>172</v>
      </c>
      <c r="W59" s="649" t="s">
        <v>172</v>
      </c>
      <c r="X59" s="649" t="s">
        <v>172</v>
      </c>
      <c r="Y59" s="649" t="s">
        <v>172</v>
      </c>
      <c r="Z59" s="650">
        <v>17.7</v>
      </c>
      <c r="AA59" s="650">
        <v>0.1</v>
      </c>
      <c r="AB59" s="649" t="s">
        <v>172</v>
      </c>
      <c r="AC59" s="649" t="s">
        <v>172</v>
      </c>
      <c r="AD59" s="649" t="s">
        <v>172</v>
      </c>
      <c r="AE59" s="649" t="s">
        <v>172</v>
      </c>
      <c r="AF59" s="650">
        <v>0.1</v>
      </c>
      <c r="AG59" s="650">
        <v>3.1</v>
      </c>
      <c r="AH59" s="650">
        <v>0</v>
      </c>
      <c r="AI59" s="650">
        <v>0</v>
      </c>
      <c r="AJ59" s="650">
        <v>23.2</v>
      </c>
      <c r="AK59" s="649" t="s">
        <v>172</v>
      </c>
      <c r="AL59" s="649" t="s">
        <v>172</v>
      </c>
      <c r="AM59" s="649" t="s">
        <v>172</v>
      </c>
      <c r="AN59" s="649" t="s">
        <v>172</v>
      </c>
      <c r="AO59" s="649" t="s">
        <v>172</v>
      </c>
      <c r="AP59" s="649" t="s">
        <v>172</v>
      </c>
      <c r="AQ59" s="649" t="s">
        <v>172</v>
      </c>
      <c r="AR59" s="649" t="s">
        <v>172</v>
      </c>
      <c r="AS59" s="649" t="s">
        <v>172</v>
      </c>
      <c r="AT59" s="649" t="s">
        <v>172</v>
      </c>
      <c r="AU59" s="649" t="s">
        <v>172</v>
      </c>
      <c r="AV59" s="649" t="s">
        <v>172</v>
      </c>
      <c r="AW59" s="649" t="s">
        <v>172</v>
      </c>
      <c r="AX59" s="649" t="s">
        <v>172</v>
      </c>
      <c r="AY59" s="649" t="s">
        <v>172</v>
      </c>
      <c r="AZ59" s="649" t="s">
        <v>172</v>
      </c>
      <c r="BA59" s="649" t="s">
        <v>172</v>
      </c>
      <c r="BB59" s="649" t="s">
        <v>172</v>
      </c>
      <c r="BC59" s="649" t="s">
        <v>172</v>
      </c>
      <c r="BD59" s="649" t="s">
        <v>172</v>
      </c>
      <c r="BE59" s="649" t="s">
        <v>172</v>
      </c>
      <c r="BF59" s="649" t="s">
        <v>172</v>
      </c>
      <c r="BG59" s="649" t="s">
        <v>172</v>
      </c>
      <c r="BH59" s="649" t="s">
        <v>172</v>
      </c>
      <c r="BI59" s="649" t="s">
        <v>172</v>
      </c>
      <c r="BJ59" s="650">
        <v>920.9</v>
      </c>
      <c r="BK59" s="650">
        <v>73</v>
      </c>
      <c r="BL59" s="650">
        <v>1961</v>
      </c>
      <c r="BM59" s="649" t="s">
        <v>172</v>
      </c>
    </row>
    <row r="60" spans="1:65" ht="20.100000000000001" hidden="1" customHeight="1">
      <c r="A60" s="653" t="s">
        <v>992</v>
      </c>
      <c r="B60" s="653" t="s">
        <v>992</v>
      </c>
      <c r="C60" s="653" t="s">
        <v>992</v>
      </c>
      <c r="D60" s="653" t="s">
        <v>992</v>
      </c>
      <c r="E60" s="651" t="s">
        <v>541</v>
      </c>
      <c r="F60" s="649" t="s">
        <v>172</v>
      </c>
      <c r="G60" s="649" t="s">
        <v>172</v>
      </c>
      <c r="H60" s="649" t="s">
        <v>172</v>
      </c>
      <c r="I60" s="649" t="s">
        <v>172</v>
      </c>
      <c r="J60" s="649" t="s">
        <v>172</v>
      </c>
      <c r="K60" s="649" t="s">
        <v>172</v>
      </c>
      <c r="L60" s="649" t="s">
        <v>172</v>
      </c>
      <c r="M60" s="649" t="s">
        <v>172</v>
      </c>
      <c r="N60" s="649" t="s">
        <v>172</v>
      </c>
      <c r="O60" s="649" t="s">
        <v>172</v>
      </c>
      <c r="P60" s="649" t="s">
        <v>172</v>
      </c>
      <c r="Q60" s="649" t="s">
        <v>172</v>
      </c>
      <c r="R60" s="649" t="s">
        <v>172</v>
      </c>
      <c r="S60" s="649" t="s">
        <v>172</v>
      </c>
      <c r="T60" s="650">
        <v>1421.7</v>
      </c>
      <c r="U60" s="649" t="s">
        <v>172</v>
      </c>
      <c r="V60" s="649" t="s">
        <v>172</v>
      </c>
      <c r="W60" s="649" t="s">
        <v>172</v>
      </c>
      <c r="X60" s="649" t="s">
        <v>172</v>
      </c>
      <c r="Y60" s="649" t="s">
        <v>172</v>
      </c>
      <c r="Z60" s="650">
        <v>20.8</v>
      </c>
      <c r="AA60" s="650">
        <v>0.3</v>
      </c>
      <c r="AB60" s="650">
        <v>0.4</v>
      </c>
      <c r="AC60" s="649" t="s">
        <v>172</v>
      </c>
      <c r="AD60" s="649" t="s">
        <v>172</v>
      </c>
      <c r="AE60" s="649" t="s">
        <v>172</v>
      </c>
      <c r="AF60" s="650">
        <v>11</v>
      </c>
      <c r="AG60" s="650">
        <v>40.1</v>
      </c>
      <c r="AH60" s="650">
        <v>4.7</v>
      </c>
      <c r="AI60" s="650">
        <v>0.6</v>
      </c>
      <c r="AJ60" s="650">
        <v>2.8</v>
      </c>
      <c r="AK60" s="649" t="s">
        <v>172</v>
      </c>
      <c r="AL60" s="649" t="s">
        <v>172</v>
      </c>
      <c r="AM60" s="649" t="s">
        <v>172</v>
      </c>
      <c r="AN60" s="649" t="s">
        <v>172</v>
      </c>
      <c r="AO60" s="649" t="s">
        <v>172</v>
      </c>
      <c r="AP60" s="649" t="s">
        <v>172</v>
      </c>
      <c r="AQ60" s="649" t="s">
        <v>172</v>
      </c>
      <c r="AR60" s="649" t="s">
        <v>172</v>
      </c>
      <c r="AS60" s="649" t="s">
        <v>172</v>
      </c>
      <c r="AT60" s="650">
        <v>1.9</v>
      </c>
      <c r="AU60" s="650">
        <v>37.5</v>
      </c>
      <c r="AV60" s="649" t="s">
        <v>172</v>
      </c>
      <c r="AW60" s="649" t="s">
        <v>172</v>
      </c>
      <c r="AX60" s="649" t="s">
        <v>172</v>
      </c>
      <c r="AY60" s="649" t="s">
        <v>172</v>
      </c>
      <c r="AZ60" s="649" t="s">
        <v>172</v>
      </c>
      <c r="BA60" s="649" t="s">
        <v>172</v>
      </c>
      <c r="BB60" s="649" t="s">
        <v>172</v>
      </c>
      <c r="BC60" s="649" t="s">
        <v>172</v>
      </c>
      <c r="BD60" s="649" t="s">
        <v>172</v>
      </c>
      <c r="BE60" s="649" t="s">
        <v>172</v>
      </c>
      <c r="BF60" s="649" t="s">
        <v>172</v>
      </c>
      <c r="BG60" s="649" t="s">
        <v>172</v>
      </c>
      <c r="BH60" s="649" t="s">
        <v>172</v>
      </c>
      <c r="BI60" s="649" t="s">
        <v>172</v>
      </c>
      <c r="BJ60" s="650">
        <v>7869.7</v>
      </c>
      <c r="BK60" s="650">
        <v>299.89999999999998</v>
      </c>
      <c r="BL60" s="650">
        <v>9711.4</v>
      </c>
      <c r="BM60" s="650">
        <v>39.5</v>
      </c>
    </row>
    <row r="61" spans="1:65" ht="20.100000000000001" hidden="1" customHeight="1">
      <c r="A61" s="653" t="s">
        <v>992</v>
      </c>
      <c r="B61" s="653" t="s">
        <v>992</v>
      </c>
      <c r="C61" s="653" t="s">
        <v>992</v>
      </c>
      <c r="D61" s="653" t="s">
        <v>992</v>
      </c>
      <c r="E61" s="651" t="s">
        <v>542</v>
      </c>
      <c r="F61" s="649" t="s">
        <v>172</v>
      </c>
      <c r="G61" s="649" t="s">
        <v>172</v>
      </c>
      <c r="H61" s="649" t="s">
        <v>172</v>
      </c>
      <c r="I61" s="649" t="s">
        <v>172</v>
      </c>
      <c r="J61" s="649" t="s">
        <v>172</v>
      </c>
      <c r="K61" s="649" t="s">
        <v>172</v>
      </c>
      <c r="L61" s="649" t="s">
        <v>172</v>
      </c>
      <c r="M61" s="649" t="s">
        <v>172</v>
      </c>
      <c r="N61" s="649" t="s">
        <v>172</v>
      </c>
      <c r="O61" s="649" t="s">
        <v>172</v>
      </c>
      <c r="P61" s="649" t="s">
        <v>172</v>
      </c>
      <c r="Q61" s="649" t="s">
        <v>172</v>
      </c>
      <c r="R61" s="649" t="s">
        <v>172</v>
      </c>
      <c r="S61" s="650">
        <v>18.3</v>
      </c>
      <c r="T61" s="650">
        <v>672.7</v>
      </c>
      <c r="U61" s="649" t="s">
        <v>172</v>
      </c>
      <c r="V61" s="649" t="s">
        <v>172</v>
      </c>
      <c r="W61" s="649" t="s">
        <v>172</v>
      </c>
      <c r="X61" s="649" t="s">
        <v>172</v>
      </c>
      <c r="Y61" s="649" t="s">
        <v>172</v>
      </c>
      <c r="Z61" s="650">
        <v>29.6</v>
      </c>
      <c r="AA61" s="650">
        <v>1.5</v>
      </c>
      <c r="AB61" s="650">
        <v>22.8</v>
      </c>
      <c r="AC61" s="649" t="s">
        <v>172</v>
      </c>
      <c r="AD61" s="649" t="s">
        <v>172</v>
      </c>
      <c r="AE61" s="649" t="s">
        <v>172</v>
      </c>
      <c r="AF61" s="650">
        <v>0.9</v>
      </c>
      <c r="AG61" s="650">
        <v>94</v>
      </c>
      <c r="AH61" s="650">
        <v>25.5</v>
      </c>
      <c r="AI61" s="650">
        <v>0</v>
      </c>
      <c r="AJ61" s="650">
        <v>70.3</v>
      </c>
      <c r="AK61" s="649" t="s">
        <v>172</v>
      </c>
      <c r="AL61" s="649" t="s">
        <v>172</v>
      </c>
      <c r="AM61" s="649" t="s">
        <v>172</v>
      </c>
      <c r="AN61" s="649" t="s">
        <v>172</v>
      </c>
      <c r="AO61" s="649" t="s">
        <v>172</v>
      </c>
      <c r="AP61" s="649" t="s">
        <v>172</v>
      </c>
      <c r="AQ61" s="649" t="s">
        <v>172</v>
      </c>
      <c r="AR61" s="650">
        <v>4.3</v>
      </c>
      <c r="AS61" s="649" t="s">
        <v>172</v>
      </c>
      <c r="AT61" s="650">
        <v>9.6</v>
      </c>
      <c r="AU61" s="649" t="s">
        <v>172</v>
      </c>
      <c r="AV61" s="649" t="s">
        <v>172</v>
      </c>
      <c r="AW61" s="649" t="s">
        <v>172</v>
      </c>
      <c r="AX61" s="649" t="s">
        <v>172</v>
      </c>
      <c r="AY61" s="649" t="s">
        <v>172</v>
      </c>
      <c r="AZ61" s="649" t="s">
        <v>172</v>
      </c>
      <c r="BA61" s="649" t="s">
        <v>172</v>
      </c>
      <c r="BB61" s="649" t="s">
        <v>172</v>
      </c>
      <c r="BC61" s="649" t="s">
        <v>172</v>
      </c>
      <c r="BD61" s="649" t="s">
        <v>172</v>
      </c>
      <c r="BE61" s="649" t="s">
        <v>172</v>
      </c>
      <c r="BF61" s="649" t="s">
        <v>172</v>
      </c>
      <c r="BG61" s="649" t="s">
        <v>172</v>
      </c>
      <c r="BH61" s="649" t="s">
        <v>172</v>
      </c>
      <c r="BI61" s="649" t="s">
        <v>172</v>
      </c>
      <c r="BJ61" s="650">
        <v>1956.3</v>
      </c>
      <c r="BK61" s="650">
        <v>47.9</v>
      </c>
      <c r="BL61" s="650">
        <v>2953.5</v>
      </c>
      <c r="BM61" s="650">
        <v>13.9</v>
      </c>
    </row>
    <row r="62" spans="1:65" ht="20.100000000000001" customHeight="1">
      <c r="A62" s="653" t="s">
        <v>992</v>
      </c>
      <c r="B62" s="653" t="s">
        <v>992</v>
      </c>
      <c r="C62" s="653" t="s">
        <v>992</v>
      </c>
      <c r="D62" s="653" t="s">
        <v>992</v>
      </c>
      <c r="E62" s="651" t="s">
        <v>544</v>
      </c>
      <c r="F62" s="649" t="s">
        <v>172</v>
      </c>
      <c r="G62" s="650">
        <v>1914.9</v>
      </c>
      <c r="H62" s="649" t="s">
        <v>172</v>
      </c>
      <c r="I62" s="649" t="s">
        <v>172</v>
      </c>
      <c r="J62" s="649" t="s">
        <v>172</v>
      </c>
      <c r="K62" s="649" t="s">
        <v>172</v>
      </c>
      <c r="L62" s="649" t="s">
        <v>172</v>
      </c>
      <c r="M62" s="650">
        <v>0.8</v>
      </c>
      <c r="N62" s="649" t="s">
        <v>172</v>
      </c>
      <c r="O62" s="649" t="s">
        <v>172</v>
      </c>
      <c r="P62" s="649" t="s">
        <v>172</v>
      </c>
      <c r="Q62" s="649" t="s">
        <v>172</v>
      </c>
      <c r="R62" s="649" t="s">
        <v>172</v>
      </c>
      <c r="S62" s="650">
        <v>240.5</v>
      </c>
      <c r="T62" s="650">
        <v>153.30000000000001</v>
      </c>
      <c r="U62" s="649" t="s">
        <v>172</v>
      </c>
      <c r="V62" s="649" t="s">
        <v>172</v>
      </c>
      <c r="W62" s="649" t="s">
        <v>172</v>
      </c>
      <c r="X62" s="649" t="s">
        <v>172</v>
      </c>
      <c r="Y62" s="649" t="s">
        <v>172</v>
      </c>
      <c r="Z62" s="650">
        <v>656.5</v>
      </c>
      <c r="AA62" s="650">
        <v>101.6</v>
      </c>
      <c r="AB62" s="650">
        <v>3.9</v>
      </c>
      <c r="AC62" s="649" t="s">
        <v>172</v>
      </c>
      <c r="AD62" s="649" t="s">
        <v>172</v>
      </c>
      <c r="AE62" s="650">
        <v>0.4</v>
      </c>
      <c r="AF62" s="650">
        <v>21.3</v>
      </c>
      <c r="AG62" s="650">
        <v>126.8</v>
      </c>
      <c r="AH62" s="650">
        <v>1.8</v>
      </c>
      <c r="AI62" s="650">
        <v>0.9</v>
      </c>
      <c r="AJ62" s="650">
        <v>11.3</v>
      </c>
      <c r="AK62" s="649" t="s">
        <v>172</v>
      </c>
      <c r="AL62" s="649" t="s">
        <v>172</v>
      </c>
      <c r="AM62" s="649" t="s">
        <v>172</v>
      </c>
      <c r="AN62" s="649" t="s">
        <v>172</v>
      </c>
      <c r="AO62" s="649" t="s">
        <v>172</v>
      </c>
      <c r="AP62" s="649" t="s">
        <v>172</v>
      </c>
      <c r="AQ62" s="649" t="s">
        <v>172</v>
      </c>
      <c r="AR62" s="650">
        <v>154.5</v>
      </c>
      <c r="AS62" s="650">
        <v>25.6</v>
      </c>
      <c r="AT62" s="650">
        <v>13.9</v>
      </c>
      <c r="AU62" s="650">
        <v>61.2</v>
      </c>
      <c r="AV62" s="650">
        <v>5.2</v>
      </c>
      <c r="AW62" s="649" t="s">
        <v>172</v>
      </c>
      <c r="AX62" s="649" t="s">
        <v>172</v>
      </c>
      <c r="AY62" s="649" t="s">
        <v>172</v>
      </c>
      <c r="AZ62" s="649" t="s">
        <v>172</v>
      </c>
      <c r="BA62" s="649" t="s">
        <v>172</v>
      </c>
      <c r="BB62" s="649" t="s">
        <v>172</v>
      </c>
      <c r="BC62" s="649" t="s">
        <v>172</v>
      </c>
      <c r="BD62" s="650">
        <v>5</v>
      </c>
      <c r="BE62" s="649" t="s">
        <v>172</v>
      </c>
      <c r="BF62" s="650">
        <v>1.3</v>
      </c>
      <c r="BG62" s="649" t="s">
        <v>172</v>
      </c>
      <c r="BH62" s="649" t="s">
        <v>172</v>
      </c>
      <c r="BI62" s="649" t="s">
        <v>172</v>
      </c>
      <c r="BJ62" s="650">
        <v>318.7</v>
      </c>
      <c r="BK62" s="650">
        <v>0</v>
      </c>
      <c r="BL62" s="650">
        <v>3819.4</v>
      </c>
      <c r="BM62" s="650">
        <v>266.8</v>
      </c>
    </row>
    <row r="63" spans="1:65" ht="20.100000000000001" hidden="1" customHeight="1">
      <c r="A63" s="653" t="s">
        <v>992</v>
      </c>
      <c r="B63" s="653" t="s">
        <v>992</v>
      </c>
      <c r="C63" s="653" t="s">
        <v>992</v>
      </c>
      <c r="D63" s="651" t="s">
        <v>546</v>
      </c>
      <c r="E63" s="651" t="s">
        <v>1300</v>
      </c>
      <c r="F63" s="649" t="s">
        <v>172</v>
      </c>
      <c r="G63" s="649" t="s">
        <v>172</v>
      </c>
      <c r="H63" s="649" t="s">
        <v>172</v>
      </c>
      <c r="I63" s="649" t="s">
        <v>172</v>
      </c>
      <c r="J63" s="649" t="s">
        <v>172</v>
      </c>
      <c r="K63" s="650">
        <v>0</v>
      </c>
      <c r="L63" s="649" t="s">
        <v>172</v>
      </c>
      <c r="M63" s="649" t="s">
        <v>172</v>
      </c>
      <c r="N63" s="649" t="s">
        <v>172</v>
      </c>
      <c r="O63" s="649" t="s">
        <v>172</v>
      </c>
      <c r="P63" s="649" t="s">
        <v>172</v>
      </c>
      <c r="Q63" s="649" t="s">
        <v>172</v>
      </c>
      <c r="R63" s="649" t="s">
        <v>172</v>
      </c>
      <c r="S63" s="649" t="s">
        <v>172</v>
      </c>
      <c r="T63" s="649" t="s">
        <v>172</v>
      </c>
      <c r="U63" s="649" t="s">
        <v>172</v>
      </c>
      <c r="V63" s="649" t="s">
        <v>172</v>
      </c>
      <c r="W63" s="649" t="s">
        <v>172</v>
      </c>
      <c r="X63" s="649" t="s">
        <v>172</v>
      </c>
      <c r="Y63" s="649" t="s">
        <v>172</v>
      </c>
      <c r="Z63" s="650">
        <v>8.1</v>
      </c>
      <c r="AA63" s="649" t="s">
        <v>172</v>
      </c>
      <c r="AB63" s="650">
        <v>7.6</v>
      </c>
      <c r="AC63" s="649" t="s">
        <v>172</v>
      </c>
      <c r="AD63" s="649" t="s">
        <v>172</v>
      </c>
      <c r="AE63" s="649" t="s">
        <v>172</v>
      </c>
      <c r="AF63" s="650">
        <v>27.7</v>
      </c>
      <c r="AG63" s="650">
        <v>591.5</v>
      </c>
      <c r="AH63" s="650">
        <v>36.9</v>
      </c>
      <c r="AI63" s="650">
        <v>0</v>
      </c>
      <c r="AJ63" s="650">
        <v>1.9</v>
      </c>
      <c r="AK63" s="649" t="s">
        <v>172</v>
      </c>
      <c r="AL63" s="649" t="s">
        <v>172</v>
      </c>
      <c r="AM63" s="649" t="s">
        <v>172</v>
      </c>
      <c r="AN63" s="649" t="s">
        <v>172</v>
      </c>
      <c r="AO63" s="649" t="s">
        <v>172</v>
      </c>
      <c r="AP63" s="649" t="s">
        <v>172</v>
      </c>
      <c r="AQ63" s="649" t="s">
        <v>172</v>
      </c>
      <c r="AR63" s="650">
        <v>0</v>
      </c>
      <c r="AS63" s="649" t="s">
        <v>172</v>
      </c>
      <c r="AT63" s="649" t="s">
        <v>172</v>
      </c>
      <c r="AU63" s="649" t="s">
        <v>172</v>
      </c>
      <c r="AV63" s="649" t="s">
        <v>172</v>
      </c>
      <c r="AW63" s="649" t="s">
        <v>172</v>
      </c>
      <c r="AX63" s="649" t="s">
        <v>172</v>
      </c>
      <c r="AY63" s="649" t="s">
        <v>172</v>
      </c>
      <c r="AZ63" s="649" t="s">
        <v>172</v>
      </c>
      <c r="BA63" s="649" t="s">
        <v>172</v>
      </c>
      <c r="BB63" s="649" t="s">
        <v>172</v>
      </c>
      <c r="BC63" s="649" t="s">
        <v>172</v>
      </c>
      <c r="BD63" s="649" t="s">
        <v>172</v>
      </c>
      <c r="BE63" s="649" t="s">
        <v>172</v>
      </c>
      <c r="BF63" s="649" t="s">
        <v>172</v>
      </c>
      <c r="BG63" s="649" t="s">
        <v>172</v>
      </c>
      <c r="BH63" s="649" t="s">
        <v>172</v>
      </c>
      <c r="BI63" s="649" t="s">
        <v>172</v>
      </c>
      <c r="BJ63" s="649" t="s">
        <v>172</v>
      </c>
      <c r="BK63" s="649" t="s">
        <v>172</v>
      </c>
      <c r="BL63" s="650">
        <v>673.7</v>
      </c>
      <c r="BM63" s="650">
        <v>0</v>
      </c>
    </row>
    <row r="64" spans="1:65" ht="20.100000000000001" hidden="1" customHeight="1">
      <c r="A64" s="653" t="s">
        <v>992</v>
      </c>
      <c r="B64" s="653" t="s">
        <v>992</v>
      </c>
      <c r="C64" s="651" t="s">
        <v>547</v>
      </c>
      <c r="D64" s="651" t="s">
        <v>1300</v>
      </c>
      <c r="E64" s="651" t="s">
        <v>1300</v>
      </c>
      <c r="F64" s="649" t="s">
        <v>172</v>
      </c>
      <c r="G64" s="649" t="s">
        <v>172</v>
      </c>
      <c r="H64" s="649" t="s">
        <v>172</v>
      </c>
      <c r="I64" s="649" t="s">
        <v>172</v>
      </c>
      <c r="J64" s="649" t="s">
        <v>172</v>
      </c>
      <c r="K64" s="649" t="s">
        <v>172</v>
      </c>
      <c r="L64" s="649" t="s">
        <v>172</v>
      </c>
      <c r="M64" s="649" t="s">
        <v>172</v>
      </c>
      <c r="N64" s="649" t="s">
        <v>172</v>
      </c>
      <c r="O64" s="649" t="s">
        <v>172</v>
      </c>
      <c r="P64" s="649" t="s">
        <v>172</v>
      </c>
      <c r="Q64" s="649" t="s">
        <v>172</v>
      </c>
      <c r="R64" s="649" t="s">
        <v>172</v>
      </c>
      <c r="S64" s="649" t="s">
        <v>172</v>
      </c>
      <c r="T64" s="650">
        <v>1025.5</v>
      </c>
      <c r="U64" s="649" t="s">
        <v>172</v>
      </c>
      <c r="V64" s="649" t="s">
        <v>172</v>
      </c>
      <c r="W64" s="649" t="s">
        <v>172</v>
      </c>
      <c r="X64" s="649" t="s">
        <v>172</v>
      </c>
      <c r="Y64" s="649" t="s">
        <v>172</v>
      </c>
      <c r="Z64" s="650">
        <v>1.8</v>
      </c>
      <c r="AA64" s="650">
        <v>2997.5</v>
      </c>
      <c r="AB64" s="650">
        <v>10714.2</v>
      </c>
      <c r="AC64" s="650">
        <v>0.8</v>
      </c>
      <c r="AD64" s="649" t="s">
        <v>172</v>
      </c>
      <c r="AE64" s="650">
        <v>1668</v>
      </c>
      <c r="AF64" s="650">
        <v>4.8</v>
      </c>
      <c r="AG64" s="650">
        <v>18586.3</v>
      </c>
      <c r="AH64" s="650">
        <v>57.2</v>
      </c>
      <c r="AI64" s="650">
        <v>3.3</v>
      </c>
      <c r="AJ64" s="650">
        <v>203.7</v>
      </c>
      <c r="AK64" s="649" t="s">
        <v>172</v>
      </c>
      <c r="AL64" s="649" t="s">
        <v>172</v>
      </c>
      <c r="AM64" s="649" t="s">
        <v>172</v>
      </c>
      <c r="AN64" s="649" t="s">
        <v>172</v>
      </c>
      <c r="AO64" s="649" t="s">
        <v>172</v>
      </c>
      <c r="AP64" s="649" t="s">
        <v>172</v>
      </c>
      <c r="AQ64" s="649" t="s">
        <v>172</v>
      </c>
      <c r="AR64" s="649" t="s">
        <v>172</v>
      </c>
      <c r="AS64" s="649" t="s">
        <v>172</v>
      </c>
      <c r="AT64" s="649" t="s">
        <v>172</v>
      </c>
      <c r="AU64" s="649" t="s">
        <v>172</v>
      </c>
      <c r="AV64" s="649" t="s">
        <v>172</v>
      </c>
      <c r="AW64" s="649" t="s">
        <v>172</v>
      </c>
      <c r="AX64" s="649" t="s">
        <v>172</v>
      </c>
      <c r="AY64" s="650">
        <v>681.6</v>
      </c>
      <c r="AZ64" s="649" t="s">
        <v>172</v>
      </c>
      <c r="BA64" s="649" t="s">
        <v>172</v>
      </c>
      <c r="BB64" s="649" t="s">
        <v>172</v>
      </c>
      <c r="BC64" s="649" t="s">
        <v>172</v>
      </c>
      <c r="BD64" s="649" t="s">
        <v>172</v>
      </c>
      <c r="BE64" s="649" t="s">
        <v>172</v>
      </c>
      <c r="BF64" s="649" t="s">
        <v>172</v>
      </c>
      <c r="BG64" s="649" t="s">
        <v>172</v>
      </c>
      <c r="BH64" s="649" t="s">
        <v>172</v>
      </c>
      <c r="BI64" s="649" t="s">
        <v>172</v>
      </c>
      <c r="BJ64" s="650">
        <v>353.2</v>
      </c>
      <c r="BK64" s="649" t="s">
        <v>172</v>
      </c>
      <c r="BL64" s="650">
        <v>36297.9</v>
      </c>
      <c r="BM64" s="650">
        <v>681.6</v>
      </c>
    </row>
    <row r="65" spans="1:65" ht="20.100000000000001" hidden="1" customHeight="1">
      <c r="A65" s="653" t="s">
        <v>992</v>
      </c>
      <c r="B65" s="653" t="s">
        <v>992</v>
      </c>
      <c r="C65" s="653" t="s">
        <v>992</v>
      </c>
      <c r="D65" s="651" t="s">
        <v>549</v>
      </c>
      <c r="E65" s="651" t="s">
        <v>1300</v>
      </c>
      <c r="F65" s="649" t="s">
        <v>172</v>
      </c>
      <c r="G65" s="649" t="s">
        <v>172</v>
      </c>
      <c r="H65" s="649" t="s">
        <v>172</v>
      </c>
      <c r="I65" s="649" t="s">
        <v>172</v>
      </c>
      <c r="J65" s="649" t="s">
        <v>172</v>
      </c>
      <c r="K65" s="649" t="s">
        <v>172</v>
      </c>
      <c r="L65" s="649" t="s">
        <v>172</v>
      </c>
      <c r="M65" s="649" t="s">
        <v>172</v>
      </c>
      <c r="N65" s="649" t="s">
        <v>172</v>
      </c>
      <c r="O65" s="649" t="s">
        <v>172</v>
      </c>
      <c r="P65" s="649" t="s">
        <v>172</v>
      </c>
      <c r="Q65" s="649" t="s">
        <v>172</v>
      </c>
      <c r="R65" s="649" t="s">
        <v>172</v>
      </c>
      <c r="S65" s="649" t="s">
        <v>172</v>
      </c>
      <c r="T65" s="649" t="s">
        <v>172</v>
      </c>
      <c r="U65" s="649" t="s">
        <v>172</v>
      </c>
      <c r="V65" s="649" t="s">
        <v>172</v>
      </c>
      <c r="W65" s="649" t="s">
        <v>172</v>
      </c>
      <c r="X65" s="649" t="s">
        <v>172</v>
      </c>
      <c r="Y65" s="649" t="s">
        <v>172</v>
      </c>
      <c r="Z65" s="650">
        <v>0</v>
      </c>
      <c r="AA65" s="649" t="s">
        <v>172</v>
      </c>
      <c r="AB65" s="649" t="s">
        <v>172</v>
      </c>
      <c r="AC65" s="649" t="s">
        <v>172</v>
      </c>
      <c r="AD65" s="649" t="s">
        <v>172</v>
      </c>
      <c r="AE65" s="649" t="s">
        <v>172</v>
      </c>
      <c r="AF65" s="649" t="s">
        <v>172</v>
      </c>
      <c r="AG65" s="650">
        <v>63</v>
      </c>
      <c r="AH65" s="649" t="s">
        <v>172</v>
      </c>
      <c r="AI65" s="649" t="s">
        <v>172</v>
      </c>
      <c r="AJ65" s="649" t="s">
        <v>172</v>
      </c>
      <c r="AK65" s="649" t="s">
        <v>172</v>
      </c>
      <c r="AL65" s="649" t="s">
        <v>172</v>
      </c>
      <c r="AM65" s="649" t="s">
        <v>172</v>
      </c>
      <c r="AN65" s="649" t="s">
        <v>172</v>
      </c>
      <c r="AO65" s="649" t="s">
        <v>172</v>
      </c>
      <c r="AP65" s="649" t="s">
        <v>172</v>
      </c>
      <c r="AQ65" s="649" t="s">
        <v>172</v>
      </c>
      <c r="AR65" s="649" t="s">
        <v>172</v>
      </c>
      <c r="AS65" s="649" t="s">
        <v>172</v>
      </c>
      <c r="AT65" s="649" t="s">
        <v>172</v>
      </c>
      <c r="AU65" s="649" t="s">
        <v>172</v>
      </c>
      <c r="AV65" s="649" t="s">
        <v>172</v>
      </c>
      <c r="AW65" s="649" t="s">
        <v>172</v>
      </c>
      <c r="AX65" s="649" t="s">
        <v>172</v>
      </c>
      <c r="AY65" s="649" t="s">
        <v>172</v>
      </c>
      <c r="AZ65" s="649" t="s">
        <v>172</v>
      </c>
      <c r="BA65" s="649" t="s">
        <v>172</v>
      </c>
      <c r="BB65" s="649" t="s">
        <v>172</v>
      </c>
      <c r="BC65" s="649" t="s">
        <v>172</v>
      </c>
      <c r="BD65" s="649" t="s">
        <v>172</v>
      </c>
      <c r="BE65" s="649" t="s">
        <v>172</v>
      </c>
      <c r="BF65" s="649" t="s">
        <v>172</v>
      </c>
      <c r="BG65" s="649" t="s">
        <v>172</v>
      </c>
      <c r="BH65" s="649" t="s">
        <v>172</v>
      </c>
      <c r="BI65" s="649" t="s">
        <v>172</v>
      </c>
      <c r="BJ65" s="650">
        <v>235.3</v>
      </c>
      <c r="BK65" s="649" t="s">
        <v>172</v>
      </c>
      <c r="BL65" s="650">
        <v>298.3</v>
      </c>
      <c r="BM65" s="649" t="s">
        <v>172</v>
      </c>
    </row>
    <row r="66" spans="1:65" ht="20.100000000000001" hidden="1" customHeight="1">
      <c r="A66" s="653" t="s">
        <v>992</v>
      </c>
      <c r="B66" s="653" t="s">
        <v>992</v>
      </c>
      <c r="C66" s="653" t="s">
        <v>992</v>
      </c>
      <c r="D66" s="651" t="s">
        <v>551</v>
      </c>
      <c r="E66" s="651" t="s">
        <v>1300</v>
      </c>
      <c r="F66" s="649" t="s">
        <v>172</v>
      </c>
      <c r="G66" s="649" t="s">
        <v>172</v>
      </c>
      <c r="H66" s="649" t="s">
        <v>172</v>
      </c>
      <c r="I66" s="649" t="s">
        <v>172</v>
      </c>
      <c r="J66" s="649" t="s">
        <v>172</v>
      </c>
      <c r="K66" s="649" t="s">
        <v>172</v>
      </c>
      <c r="L66" s="649" t="s">
        <v>172</v>
      </c>
      <c r="M66" s="649" t="s">
        <v>172</v>
      </c>
      <c r="N66" s="649" t="s">
        <v>172</v>
      </c>
      <c r="O66" s="649" t="s">
        <v>172</v>
      </c>
      <c r="P66" s="649" t="s">
        <v>172</v>
      </c>
      <c r="Q66" s="649" t="s">
        <v>172</v>
      </c>
      <c r="R66" s="649" t="s">
        <v>172</v>
      </c>
      <c r="S66" s="649" t="s">
        <v>172</v>
      </c>
      <c r="T66" s="650">
        <v>1025.5</v>
      </c>
      <c r="U66" s="649" t="s">
        <v>172</v>
      </c>
      <c r="V66" s="649" t="s">
        <v>172</v>
      </c>
      <c r="W66" s="649" t="s">
        <v>172</v>
      </c>
      <c r="X66" s="649" t="s">
        <v>172</v>
      </c>
      <c r="Y66" s="649" t="s">
        <v>172</v>
      </c>
      <c r="Z66" s="650">
        <v>0.4</v>
      </c>
      <c r="AA66" s="650">
        <v>2997.5</v>
      </c>
      <c r="AB66" s="650">
        <v>10714.2</v>
      </c>
      <c r="AC66" s="649" t="s">
        <v>172</v>
      </c>
      <c r="AD66" s="649" t="s">
        <v>172</v>
      </c>
      <c r="AE66" s="649" t="s">
        <v>172</v>
      </c>
      <c r="AF66" s="650">
        <v>0.6</v>
      </c>
      <c r="AG66" s="650">
        <v>18325.5</v>
      </c>
      <c r="AH66" s="650">
        <v>0.5</v>
      </c>
      <c r="AI66" s="650">
        <v>0</v>
      </c>
      <c r="AJ66" s="649" t="s">
        <v>172</v>
      </c>
      <c r="AK66" s="649" t="s">
        <v>172</v>
      </c>
      <c r="AL66" s="649" t="s">
        <v>172</v>
      </c>
      <c r="AM66" s="649" t="s">
        <v>172</v>
      </c>
      <c r="AN66" s="649" t="s">
        <v>172</v>
      </c>
      <c r="AO66" s="649" t="s">
        <v>172</v>
      </c>
      <c r="AP66" s="649" t="s">
        <v>172</v>
      </c>
      <c r="AQ66" s="649" t="s">
        <v>172</v>
      </c>
      <c r="AR66" s="649" t="s">
        <v>172</v>
      </c>
      <c r="AS66" s="649" t="s">
        <v>172</v>
      </c>
      <c r="AT66" s="649" t="s">
        <v>172</v>
      </c>
      <c r="AU66" s="649" t="s">
        <v>172</v>
      </c>
      <c r="AV66" s="649" t="s">
        <v>172</v>
      </c>
      <c r="AW66" s="649" t="s">
        <v>172</v>
      </c>
      <c r="AX66" s="649" t="s">
        <v>172</v>
      </c>
      <c r="AY66" s="650">
        <v>681.6</v>
      </c>
      <c r="AZ66" s="649" t="s">
        <v>172</v>
      </c>
      <c r="BA66" s="649" t="s">
        <v>172</v>
      </c>
      <c r="BB66" s="649" t="s">
        <v>172</v>
      </c>
      <c r="BC66" s="649" t="s">
        <v>172</v>
      </c>
      <c r="BD66" s="649" t="s">
        <v>172</v>
      </c>
      <c r="BE66" s="649" t="s">
        <v>172</v>
      </c>
      <c r="BF66" s="649" t="s">
        <v>172</v>
      </c>
      <c r="BG66" s="649" t="s">
        <v>172</v>
      </c>
      <c r="BH66" s="649" t="s">
        <v>172</v>
      </c>
      <c r="BI66" s="649" t="s">
        <v>172</v>
      </c>
      <c r="BJ66" s="650">
        <v>118</v>
      </c>
      <c r="BK66" s="649" t="s">
        <v>172</v>
      </c>
      <c r="BL66" s="650">
        <v>33863.9</v>
      </c>
      <c r="BM66" s="650">
        <v>681.6</v>
      </c>
    </row>
    <row r="67" spans="1:65" ht="20.100000000000001" hidden="1" customHeight="1">
      <c r="A67" s="653" t="s">
        <v>992</v>
      </c>
      <c r="B67" s="653" t="s">
        <v>992</v>
      </c>
      <c r="C67" s="653" t="s">
        <v>992</v>
      </c>
      <c r="D67" s="651" t="s">
        <v>553</v>
      </c>
      <c r="E67" s="651" t="s">
        <v>1300</v>
      </c>
      <c r="F67" s="649" t="s">
        <v>172</v>
      </c>
      <c r="G67" s="649" t="s">
        <v>172</v>
      </c>
      <c r="H67" s="649" t="s">
        <v>172</v>
      </c>
      <c r="I67" s="649" t="s">
        <v>172</v>
      </c>
      <c r="J67" s="649" t="s">
        <v>172</v>
      </c>
      <c r="K67" s="649" t="s">
        <v>172</v>
      </c>
      <c r="L67" s="649" t="s">
        <v>172</v>
      </c>
      <c r="M67" s="649" t="s">
        <v>172</v>
      </c>
      <c r="N67" s="649" t="s">
        <v>172</v>
      </c>
      <c r="O67" s="649" t="s">
        <v>172</v>
      </c>
      <c r="P67" s="649" t="s">
        <v>172</v>
      </c>
      <c r="Q67" s="649" t="s">
        <v>172</v>
      </c>
      <c r="R67" s="649" t="s">
        <v>172</v>
      </c>
      <c r="S67" s="649" t="s">
        <v>172</v>
      </c>
      <c r="T67" s="649" t="s">
        <v>172</v>
      </c>
      <c r="U67" s="649" t="s">
        <v>172</v>
      </c>
      <c r="V67" s="649" t="s">
        <v>172</v>
      </c>
      <c r="W67" s="649" t="s">
        <v>172</v>
      </c>
      <c r="X67" s="649" t="s">
        <v>172</v>
      </c>
      <c r="Y67" s="649" t="s">
        <v>172</v>
      </c>
      <c r="Z67" s="650">
        <v>1</v>
      </c>
      <c r="AA67" s="649" t="s">
        <v>172</v>
      </c>
      <c r="AB67" s="649" t="s">
        <v>172</v>
      </c>
      <c r="AC67" s="649" t="s">
        <v>172</v>
      </c>
      <c r="AD67" s="649" t="s">
        <v>172</v>
      </c>
      <c r="AE67" s="649" t="s">
        <v>172</v>
      </c>
      <c r="AF67" s="650">
        <v>3.9</v>
      </c>
      <c r="AG67" s="650">
        <v>195.8</v>
      </c>
      <c r="AH67" s="650">
        <v>56.7</v>
      </c>
      <c r="AI67" s="650">
        <v>3.2</v>
      </c>
      <c r="AJ67" s="650">
        <v>203.7</v>
      </c>
      <c r="AK67" s="649" t="s">
        <v>172</v>
      </c>
      <c r="AL67" s="649" t="s">
        <v>172</v>
      </c>
      <c r="AM67" s="649" t="s">
        <v>172</v>
      </c>
      <c r="AN67" s="649" t="s">
        <v>172</v>
      </c>
      <c r="AO67" s="649" t="s">
        <v>172</v>
      </c>
      <c r="AP67" s="649" t="s">
        <v>172</v>
      </c>
      <c r="AQ67" s="649" t="s">
        <v>172</v>
      </c>
      <c r="AR67" s="649" t="s">
        <v>172</v>
      </c>
      <c r="AS67" s="649" t="s">
        <v>172</v>
      </c>
      <c r="AT67" s="649" t="s">
        <v>172</v>
      </c>
      <c r="AU67" s="649" t="s">
        <v>172</v>
      </c>
      <c r="AV67" s="649" t="s">
        <v>172</v>
      </c>
      <c r="AW67" s="649" t="s">
        <v>172</v>
      </c>
      <c r="AX67" s="649" t="s">
        <v>172</v>
      </c>
      <c r="AY67" s="649" t="s">
        <v>172</v>
      </c>
      <c r="AZ67" s="649" t="s">
        <v>172</v>
      </c>
      <c r="BA67" s="649" t="s">
        <v>172</v>
      </c>
      <c r="BB67" s="649" t="s">
        <v>172</v>
      </c>
      <c r="BC67" s="649" t="s">
        <v>172</v>
      </c>
      <c r="BD67" s="649" t="s">
        <v>172</v>
      </c>
      <c r="BE67" s="649" t="s">
        <v>172</v>
      </c>
      <c r="BF67" s="649" t="s">
        <v>172</v>
      </c>
      <c r="BG67" s="649" t="s">
        <v>172</v>
      </c>
      <c r="BH67" s="649" t="s">
        <v>172</v>
      </c>
      <c r="BI67" s="649" t="s">
        <v>172</v>
      </c>
      <c r="BJ67" s="649" t="s">
        <v>172</v>
      </c>
      <c r="BK67" s="649" t="s">
        <v>172</v>
      </c>
      <c r="BL67" s="650">
        <v>464.3</v>
      </c>
      <c r="BM67" s="649" t="s">
        <v>172</v>
      </c>
    </row>
    <row r="68" spans="1:65" ht="20.100000000000001" hidden="1" customHeight="1">
      <c r="A68" s="653" t="s">
        <v>992</v>
      </c>
      <c r="B68" s="653" t="s">
        <v>992</v>
      </c>
      <c r="C68" s="653" t="s">
        <v>992</v>
      </c>
      <c r="D68" s="651" t="s">
        <v>555</v>
      </c>
      <c r="E68" s="651" t="s">
        <v>1300</v>
      </c>
      <c r="F68" s="649" t="s">
        <v>172</v>
      </c>
      <c r="G68" s="649" t="s">
        <v>172</v>
      </c>
      <c r="H68" s="649" t="s">
        <v>172</v>
      </c>
      <c r="I68" s="649" t="s">
        <v>172</v>
      </c>
      <c r="J68" s="649" t="s">
        <v>172</v>
      </c>
      <c r="K68" s="649" t="s">
        <v>172</v>
      </c>
      <c r="L68" s="649" t="s">
        <v>172</v>
      </c>
      <c r="M68" s="649" t="s">
        <v>172</v>
      </c>
      <c r="N68" s="649" t="s">
        <v>172</v>
      </c>
      <c r="O68" s="649" t="s">
        <v>172</v>
      </c>
      <c r="P68" s="649" t="s">
        <v>172</v>
      </c>
      <c r="Q68" s="649" t="s">
        <v>172</v>
      </c>
      <c r="R68" s="649" t="s">
        <v>172</v>
      </c>
      <c r="S68" s="649" t="s">
        <v>172</v>
      </c>
      <c r="T68" s="649" t="s">
        <v>172</v>
      </c>
      <c r="U68" s="649" t="s">
        <v>172</v>
      </c>
      <c r="V68" s="649" t="s">
        <v>172</v>
      </c>
      <c r="W68" s="649" t="s">
        <v>172</v>
      </c>
      <c r="X68" s="649" t="s">
        <v>172</v>
      </c>
      <c r="Y68" s="649" t="s">
        <v>172</v>
      </c>
      <c r="Z68" s="650">
        <v>0.4</v>
      </c>
      <c r="AA68" s="649" t="s">
        <v>172</v>
      </c>
      <c r="AB68" s="650">
        <v>0</v>
      </c>
      <c r="AC68" s="650">
        <v>0.8</v>
      </c>
      <c r="AD68" s="649" t="s">
        <v>172</v>
      </c>
      <c r="AE68" s="650">
        <v>1668</v>
      </c>
      <c r="AF68" s="650">
        <v>0.2</v>
      </c>
      <c r="AG68" s="650">
        <v>2</v>
      </c>
      <c r="AH68" s="649" t="s">
        <v>172</v>
      </c>
      <c r="AI68" s="649" t="s">
        <v>172</v>
      </c>
      <c r="AJ68" s="649" t="s">
        <v>172</v>
      </c>
      <c r="AK68" s="649" t="s">
        <v>172</v>
      </c>
      <c r="AL68" s="649" t="s">
        <v>172</v>
      </c>
      <c r="AM68" s="649" t="s">
        <v>172</v>
      </c>
      <c r="AN68" s="649" t="s">
        <v>172</v>
      </c>
      <c r="AO68" s="649" t="s">
        <v>172</v>
      </c>
      <c r="AP68" s="649" t="s">
        <v>172</v>
      </c>
      <c r="AQ68" s="649" t="s">
        <v>172</v>
      </c>
      <c r="AR68" s="649" t="s">
        <v>172</v>
      </c>
      <c r="AS68" s="649" t="s">
        <v>172</v>
      </c>
      <c r="AT68" s="649" t="s">
        <v>172</v>
      </c>
      <c r="AU68" s="649" t="s">
        <v>172</v>
      </c>
      <c r="AV68" s="649" t="s">
        <v>172</v>
      </c>
      <c r="AW68" s="649" t="s">
        <v>172</v>
      </c>
      <c r="AX68" s="649" t="s">
        <v>172</v>
      </c>
      <c r="AY68" s="649" t="s">
        <v>172</v>
      </c>
      <c r="AZ68" s="649" t="s">
        <v>172</v>
      </c>
      <c r="BA68" s="649" t="s">
        <v>172</v>
      </c>
      <c r="BB68" s="649" t="s">
        <v>172</v>
      </c>
      <c r="BC68" s="649" t="s">
        <v>172</v>
      </c>
      <c r="BD68" s="649" t="s">
        <v>172</v>
      </c>
      <c r="BE68" s="649" t="s">
        <v>172</v>
      </c>
      <c r="BF68" s="649" t="s">
        <v>172</v>
      </c>
      <c r="BG68" s="649" t="s">
        <v>172</v>
      </c>
      <c r="BH68" s="649" t="s">
        <v>172</v>
      </c>
      <c r="BI68" s="649" t="s">
        <v>172</v>
      </c>
      <c r="BJ68" s="649" t="s">
        <v>172</v>
      </c>
      <c r="BK68" s="649" t="s">
        <v>172</v>
      </c>
      <c r="BL68" s="650">
        <v>1671.4</v>
      </c>
      <c r="BM68" s="649" t="s">
        <v>172</v>
      </c>
    </row>
    <row r="69" spans="1:65" ht="20.100000000000001" hidden="1" customHeight="1">
      <c r="A69" s="653" t="s">
        <v>992</v>
      </c>
      <c r="B69" s="653" t="s">
        <v>992</v>
      </c>
      <c r="C69" s="651" t="s">
        <v>556</v>
      </c>
      <c r="D69" s="651" t="s">
        <v>1300</v>
      </c>
      <c r="E69" s="651" t="s">
        <v>1300</v>
      </c>
      <c r="F69" s="649" t="s">
        <v>172</v>
      </c>
      <c r="G69" s="649" t="s">
        <v>172</v>
      </c>
      <c r="H69" s="649" t="s">
        <v>172</v>
      </c>
      <c r="I69" s="649" t="s">
        <v>172</v>
      </c>
      <c r="J69" s="649" t="s">
        <v>172</v>
      </c>
      <c r="K69" s="649" t="s">
        <v>172</v>
      </c>
      <c r="L69" s="649" t="s">
        <v>172</v>
      </c>
      <c r="M69" s="650">
        <v>193</v>
      </c>
      <c r="N69" s="649" t="s">
        <v>172</v>
      </c>
      <c r="O69" s="649" t="s">
        <v>172</v>
      </c>
      <c r="P69" s="649" t="s">
        <v>172</v>
      </c>
      <c r="Q69" s="649" t="s">
        <v>172</v>
      </c>
      <c r="R69" s="649" t="s">
        <v>172</v>
      </c>
      <c r="S69" s="649" t="s">
        <v>172</v>
      </c>
      <c r="T69" s="650">
        <v>11466.9</v>
      </c>
      <c r="U69" s="649" t="s">
        <v>172</v>
      </c>
      <c r="V69" s="649" t="s">
        <v>172</v>
      </c>
      <c r="W69" s="649" t="s">
        <v>172</v>
      </c>
      <c r="X69" s="649" t="s">
        <v>172</v>
      </c>
      <c r="Y69" s="649" t="s">
        <v>172</v>
      </c>
      <c r="Z69" s="650">
        <v>593.5</v>
      </c>
      <c r="AA69" s="650">
        <v>13.2</v>
      </c>
      <c r="AB69" s="650">
        <v>0.4</v>
      </c>
      <c r="AC69" s="649" t="s">
        <v>172</v>
      </c>
      <c r="AD69" s="649" t="s">
        <v>172</v>
      </c>
      <c r="AE69" s="649" t="s">
        <v>172</v>
      </c>
      <c r="AF69" s="650">
        <v>1407.9</v>
      </c>
      <c r="AG69" s="650">
        <v>1.5</v>
      </c>
      <c r="AH69" s="650">
        <v>1.2</v>
      </c>
      <c r="AI69" s="650">
        <v>0.3</v>
      </c>
      <c r="AJ69" s="650">
        <v>8.1</v>
      </c>
      <c r="AK69" s="649" t="s">
        <v>172</v>
      </c>
      <c r="AL69" s="649" t="s">
        <v>172</v>
      </c>
      <c r="AM69" s="649" t="s">
        <v>172</v>
      </c>
      <c r="AN69" s="649" t="s">
        <v>172</v>
      </c>
      <c r="AO69" s="649" t="s">
        <v>172</v>
      </c>
      <c r="AP69" s="649" t="s">
        <v>172</v>
      </c>
      <c r="AQ69" s="649" t="s">
        <v>172</v>
      </c>
      <c r="AR69" s="649" t="s">
        <v>172</v>
      </c>
      <c r="AS69" s="649" t="s">
        <v>172</v>
      </c>
      <c r="AT69" s="649" t="s">
        <v>172</v>
      </c>
      <c r="AU69" s="650">
        <v>127.4</v>
      </c>
      <c r="AV69" s="649" t="s">
        <v>172</v>
      </c>
      <c r="AW69" s="649" t="s">
        <v>172</v>
      </c>
      <c r="AX69" s="649" t="s">
        <v>172</v>
      </c>
      <c r="AY69" s="649" t="s">
        <v>172</v>
      </c>
      <c r="AZ69" s="649" t="s">
        <v>172</v>
      </c>
      <c r="BA69" s="649" t="s">
        <v>172</v>
      </c>
      <c r="BB69" s="649" t="s">
        <v>172</v>
      </c>
      <c r="BC69" s="649" t="s">
        <v>172</v>
      </c>
      <c r="BD69" s="650">
        <v>48.5</v>
      </c>
      <c r="BE69" s="649" t="s">
        <v>172</v>
      </c>
      <c r="BF69" s="650">
        <v>11.3</v>
      </c>
      <c r="BG69" s="649" t="s">
        <v>172</v>
      </c>
      <c r="BH69" s="649" t="s">
        <v>172</v>
      </c>
      <c r="BI69" s="649" t="s">
        <v>172</v>
      </c>
      <c r="BJ69" s="650">
        <v>6962.5</v>
      </c>
      <c r="BK69" s="650">
        <v>2494.9</v>
      </c>
      <c r="BL69" s="650">
        <v>23330.6</v>
      </c>
      <c r="BM69" s="650">
        <v>187.2</v>
      </c>
    </row>
    <row r="70" spans="1:65" ht="20.100000000000001" hidden="1" customHeight="1">
      <c r="A70" s="653" t="s">
        <v>992</v>
      </c>
      <c r="B70" s="653" t="s">
        <v>992</v>
      </c>
      <c r="C70" s="651" t="s">
        <v>558</v>
      </c>
      <c r="D70" s="651" t="s">
        <v>1300</v>
      </c>
      <c r="E70" s="651" t="s">
        <v>1300</v>
      </c>
      <c r="F70" s="649" t="s">
        <v>172</v>
      </c>
      <c r="G70" s="649" t="s">
        <v>172</v>
      </c>
      <c r="H70" s="649" t="s">
        <v>172</v>
      </c>
      <c r="I70" s="649" t="s">
        <v>172</v>
      </c>
      <c r="J70" s="649" t="s">
        <v>172</v>
      </c>
      <c r="K70" s="649" t="s">
        <v>172</v>
      </c>
      <c r="L70" s="649" t="s">
        <v>172</v>
      </c>
      <c r="M70" s="650">
        <v>1.3</v>
      </c>
      <c r="N70" s="649" t="s">
        <v>172</v>
      </c>
      <c r="O70" s="649" t="s">
        <v>172</v>
      </c>
      <c r="P70" s="649" t="s">
        <v>172</v>
      </c>
      <c r="Q70" s="649" t="s">
        <v>172</v>
      </c>
      <c r="R70" s="649" t="s">
        <v>172</v>
      </c>
      <c r="S70" s="649" t="s">
        <v>172</v>
      </c>
      <c r="T70" s="650">
        <v>3490.5</v>
      </c>
      <c r="U70" s="649" t="s">
        <v>172</v>
      </c>
      <c r="V70" s="649" t="s">
        <v>172</v>
      </c>
      <c r="W70" s="649" t="s">
        <v>172</v>
      </c>
      <c r="X70" s="649" t="s">
        <v>172</v>
      </c>
      <c r="Y70" s="649" t="s">
        <v>172</v>
      </c>
      <c r="Z70" s="650">
        <v>1202.5999999999999</v>
      </c>
      <c r="AA70" s="650">
        <v>83.8</v>
      </c>
      <c r="AB70" s="650">
        <v>7.1</v>
      </c>
      <c r="AC70" s="650">
        <v>0</v>
      </c>
      <c r="AD70" s="649" t="s">
        <v>172</v>
      </c>
      <c r="AE70" s="650">
        <v>7.4</v>
      </c>
      <c r="AF70" s="650">
        <v>410.8</v>
      </c>
      <c r="AG70" s="650">
        <v>369.7</v>
      </c>
      <c r="AH70" s="650">
        <v>2.8</v>
      </c>
      <c r="AI70" s="650">
        <v>1</v>
      </c>
      <c r="AJ70" s="650">
        <v>21.6</v>
      </c>
      <c r="AK70" s="649" t="s">
        <v>172</v>
      </c>
      <c r="AL70" s="649" t="s">
        <v>172</v>
      </c>
      <c r="AM70" s="649" t="s">
        <v>172</v>
      </c>
      <c r="AN70" s="649" t="s">
        <v>172</v>
      </c>
      <c r="AO70" s="649" t="s">
        <v>172</v>
      </c>
      <c r="AP70" s="649" t="s">
        <v>172</v>
      </c>
      <c r="AQ70" s="649" t="s">
        <v>172</v>
      </c>
      <c r="AR70" s="650">
        <v>35.299999999999997</v>
      </c>
      <c r="AS70" s="650">
        <v>14.3</v>
      </c>
      <c r="AT70" s="650">
        <v>38.799999999999997</v>
      </c>
      <c r="AU70" s="650">
        <v>42.1</v>
      </c>
      <c r="AV70" s="649" t="s">
        <v>172</v>
      </c>
      <c r="AW70" s="649" t="s">
        <v>172</v>
      </c>
      <c r="AX70" s="649" t="s">
        <v>172</v>
      </c>
      <c r="AY70" s="649" t="s">
        <v>172</v>
      </c>
      <c r="AZ70" s="649" t="s">
        <v>172</v>
      </c>
      <c r="BA70" s="649" t="s">
        <v>172</v>
      </c>
      <c r="BB70" s="649" t="s">
        <v>172</v>
      </c>
      <c r="BC70" s="649" t="s">
        <v>172</v>
      </c>
      <c r="BD70" s="650">
        <v>4.7</v>
      </c>
      <c r="BE70" s="649" t="s">
        <v>172</v>
      </c>
      <c r="BF70" s="650">
        <v>1.3</v>
      </c>
      <c r="BG70" s="649" t="s">
        <v>172</v>
      </c>
      <c r="BH70" s="649" t="s">
        <v>172</v>
      </c>
      <c r="BI70" s="649" t="s">
        <v>172</v>
      </c>
      <c r="BJ70" s="650">
        <v>12660</v>
      </c>
      <c r="BK70" s="650">
        <v>475.5</v>
      </c>
      <c r="BL70" s="650">
        <v>18870.8</v>
      </c>
      <c r="BM70" s="650">
        <v>136.5</v>
      </c>
    </row>
    <row r="71" spans="1:65" ht="20.100000000000001" hidden="1" customHeight="1">
      <c r="A71" s="653" t="s">
        <v>992</v>
      </c>
      <c r="B71" s="653" t="s">
        <v>992</v>
      </c>
      <c r="C71" s="651" t="s">
        <v>560</v>
      </c>
      <c r="D71" s="651" t="s">
        <v>1300</v>
      </c>
      <c r="E71" s="651" t="s">
        <v>1300</v>
      </c>
      <c r="F71" s="649" t="s">
        <v>172</v>
      </c>
      <c r="G71" s="649" t="s">
        <v>172</v>
      </c>
      <c r="H71" s="649" t="s">
        <v>172</v>
      </c>
      <c r="I71" s="649" t="s">
        <v>172</v>
      </c>
      <c r="J71" s="649" t="s">
        <v>172</v>
      </c>
      <c r="K71" s="649" t="s">
        <v>172</v>
      </c>
      <c r="L71" s="649" t="s">
        <v>172</v>
      </c>
      <c r="M71" s="649" t="s">
        <v>172</v>
      </c>
      <c r="N71" s="649" t="s">
        <v>172</v>
      </c>
      <c r="O71" s="649" t="s">
        <v>172</v>
      </c>
      <c r="P71" s="649" t="s">
        <v>172</v>
      </c>
      <c r="Q71" s="649" t="s">
        <v>172</v>
      </c>
      <c r="R71" s="649" t="s">
        <v>172</v>
      </c>
      <c r="S71" s="649" t="s">
        <v>172</v>
      </c>
      <c r="T71" s="650">
        <v>66.2</v>
      </c>
      <c r="U71" s="649" t="s">
        <v>172</v>
      </c>
      <c r="V71" s="649" t="s">
        <v>172</v>
      </c>
      <c r="W71" s="649" t="s">
        <v>172</v>
      </c>
      <c r="X71" s="649" t="s">
        <v>172</v>
      </c>
      <c r="Y71" s="649" t="s">
        <v>172</v>
      </c>
      <c r="Z71" s="650">
        <v>25.4</v>
      </c>
      <c r="AA71" s="650">
        <v>0.1</v>
      </c>
      <c r="AB71" s="650">
        <v>27.3</v>
      </c>
      <c r="AC71" s="650">
        <v>0.4</v>
      </c>
      <c r="AD71" s="649" t="s">
        <v>172</v>
      </c>
      <c r="AE71" s="650">
        <v>486.1</v>
      </c>
      <c r="AF71" s="650">
        <v>33.5</v>
      </c>
      <c r="AG71" s="650">
        <v>580.29999999999995</v>
      </c>
      <c r="AH71" s="650">
        <v>2.5</v>
      </c>
      <c r="AI71" s="650">
        <v>0.3</v>
      </c>
      <c r="AJ71" s="650">
        <v>3.2</v>
      </c>
      <c r="AK71" s="649" t="s">
        <v>172</v>
      </c>
      <c r="AL71" s="649" t="s">
        <v>172</v>
      </c>
      <c r="AM71" s="649" t="s">
        <v>172</v>
      </c>
      <c r="AN71" s="649" t="s">
        <v>172</v>
      </c>
      <c r="AO71" s="649" t="s">
        <v>172</v>
      </c>
      <c r="AP71" s="649" t="s">
        <v>172</v>
      </c>
      <c r="AQ71" s="649" t="s">
        <v>172</v>
      </c>
      <c r="AR71" s="650">
        <v>8.1</v>
      </c>
      <c r="AS71" s="650">
        <v>641.4</v>
      </c>
      <c r="AT71" s="650">
        <v>4.3</v>
      </c>
      <c r="AU71" s="650">
        <v>48.1</v>
      </c>
      <c r="AV71" s="650">
        <v>38.299999999999997</v>
      </c>
      <c r="AW71" s="649" t="s">
        <v>172</v>
      </c>
      <c r="AX71" s="649" t="s">
        <v>172</v>
      </c>
      <c r="AY71" s="649" t="s">
        <v>172</v>
      </c>
      <c r="AZ71" s="649" t="s">
        <v>172</v>
      </c>
      <c r="BA71" s="649" t="s">
        <v>172</v>
      </c>
      <c r="BB71" s="649" t="s">
        <v>172</v>
      </c>
      <c r="BC71" s="649" t="s">
        <v>172</v>
      </c>
      <c r="BD71" s="650">
        <v>187.7</v>
      </c>
      <c r="BE71" s="649" t="s">
        <v>172</v>
      </c>
      <c r="BF71" s="650">
        <v>11.1</v>
      </c>
      <c r="BG71" s="649" t="s">
        <v>172</v>
      </c>
      <c r="BH71" s="649" t="s">
        <v>172</v>
      </c>
      <c r="BI71" s="649" t="s">
        <v>172</v>
      </c>
      <c r="BJ71" s="650">
        <v>2837.5</v>
      </c>
      <c r="BK71" s="650">
        <v>79.099999999999994</v>
      </c>
      <c r="BL71" s="650">
        <v>5080.8999999999996</v>
      </c>
      <c r="BM71" s="650">
        <v>938.9</v>
      </c>
    </row>
    <row r="72" spans="1:65" ht="20.100000000000001" hidden="1" customHeight="1">
      <c r="A72" s="653" t="s">
        <v>992</v>
      </c>
      <c r="B72" s="651" t="s">
        <v>562</v>
      </c>
      <c r="C72" s="651" t="s">
        <v>1300</v>
      </c>
      <c r="D72" s="651" t="s">
        <v>1300</v>
      </c>
      <c r="E72" s="651" t="s">
        <v>1300</v>
      </c>
      <c r="F72" s="649" t="s">
        <v>172</v>
      </c>
      <c r="G72" s="649" t="s">
        <v>172</v>
      </c>
      <c r="H72" s="649" t="s">
        <v>172</v>
      </c>
      <c r="I72" s="649" t="s">
        <v>172</v>
      </c>
      <c r="J72" s="649" t="s">
        <v>172</v>
      </c>
      <c r="K72" s="649" t="s">
        <v>172</v>
      </c>
      <c r="L72" s="650">
        <v>27</v>
      </c>
      <c r="M72" s="649" t="s">
        <v>172</v>
      </c>
      <c r="N72" s="649" t="s">
        <v>172</v>
      </c>
      <c r="O72" s="650">
        <v>505.6</v>
      </c>
      <c r="P72" s="649" t="s">
        <v>172</v>
      </c>
      <c r="Q72" s="649" t="s">
        <v>172</v>
      </c>
      <c r="R72" s="649" t="s">
        <v>172</v>
      </c>
      <c r="S72" s="650">
        <v>750.1</v>
      </c>
      <c r="T72" s="649" t="s">
        <v>172</v>
      </c>
      <c r="U72" s="649" t="s">
        <v>172</v>
      </c>
      <c r="V72" s="649" t="s">
        <v>172</v>
      </c>
      <c r="W72" s="649" t="s">
        <v>172</v>
      </c>
      <c r="X72" s="649" t="s">
        <v>172</v>
      </c>
      <c r="Y72" s="649" t="s">
        <v>172</v>
      </c>
      <c r="Z72" s="650">
        <v>4767.8</v>
      </c>
      <c r="AA72" s="650">
        <v>808.3</v>
      </c>
      <c r="AB72" s="649" t="s">
        <v>172</v>
      </c>
      <c r="AC72" s="649" t="s">
        <v>172</v>
      </c>
      <c r="AD72" s="649" t="s">
        <v>172</v>
      </c>
      <c r="AE72" s="649" t="s">
        <v>172</v>
      </c>
      <c r="AF72" s="649" t="s">
        <v>172</v>
      </c>
      <c r="AG72" s="649" t="s">
        <v>172</v>
      </c>
      <c r="AH72" s="649" t="s">
        <v>172</v>
      </c>
      <c r="AI72" s="649" t="s">
        <v>172</v>
      </c>
      <c r="AJ72" s="649" t="s">
        <v>172</v>
      </c>
      <c r="AK72" s="650">
        <v>43578.7</v>
      </c>
      <c r="AL72" s="650">
        <v>174.7</v>
      </c>
      <c r="AM72" s="650">
        <v>1141</v>
      </c>
      <c r="AN72" s="650">
        <v>1338</v>
      </c>
      <c r="AO72" s="650">
        <v>23.9</v>
      </c>
      <c r="AP72" s="650">
        <v>489.8</v>
      </c>
      <c r="AQ72" s="650">
        <v>2710.1</v>
      </c>
      <c r="AR72" s="649" t="s">
        <v>172</v>
      </c>
      <c r="AS72" s="649" t="s">
        <v>172</v>
      </c>
      <c r="AT72" s="649" t="s">
        <v>172</v>
      </c>
      <c r="AU72" s="649" t="s">
        <v>172</v>
      </c>
      <c r="AV72" s="649" t="s">
        <v>172</v>
      </c>
      <c r="AW72" s="649" t="s">
        <v>172</v>
      </c>
      <c r="AX72" s="649" t="s">
        <v>172</v>
      </c>
      <c r="AY72" s="649" t="s">
        <v>172</v>
      </c>
      <c r="AZ72" s="649" t="s">
        <v>172</v>
      </c>
      <c r="BA72" s="649" t="s">
        <v>172</v>
      </c>
      <c r="BB72" s="649" t="s">
        <v>172</v>
      </c>
      <c r="BC72" s="649" t="s">
        <v>172</v>
      </c>
      <c r="BD72" s="649" t="s">
        <v>172</v>
      </c>
      <c r="BE72" s="649" t="s">
        <v>172</v>
      </c>
      <c r="BF72" s="649" t="s">
        <v>172</v>
      </c>
      <c r="BG72" s="649" t="s">
        <v>172</v>
      </c>
      <c r="BH72" s="649" t="s">
        <v>172</v>
      </c>
      <c r="BI72" s="649" t="s">
        <v>172</v>
      </c>
      <c r="BJ72" s="649" t="s">
        <v>172</v>
      </c>
      <c r="BK72" s="649" t="s">
        <v>172</v>
      </c>
      <c r="BL72" s="650">
        <v>56315.1</v>
      </c>
      <c r="BM72" s="649" t="s">
        <v>172</v>
      </c>
    </row>
    <row r="73" spans="1:65" ht="20.100000000000001" hidden="1" customHeight="1">
      <c r="A73" s="653" t="s">
        <v>992</v>
      </c>
      <c r="B73" s="653" t="s">
        <v>992</v>
      </c>
      <c r="C73" s="651" t="s">
        <v>564</v>
      </c>
      <c r="D73" s="651" t="s">
        <v>1300</v>
      </c>
      <c r="E73" s="651" t="s">
        <v>1300</v>
      </c>
      <c r="F73" s="649" t="s">
        <v>172</v>
      </c>
      <c r="G73" s="649" t="s">
        <v>172</v>
      </c>
      <c r="H73" s="649" t="s">
        <v>172</v>
      </c>
      <c r="I73" s="649" t="s">
        <v>172</v>
      </c>
      <c r="J73" s="649" t="s">
        <v>172</v>
      </c>
      <c r="K73" s="649" t="s">
        <v>172</v>
      </c>
      <c r="L73" s="650">
        <v>27</v>
      </c>
      <c r="M73" s="649" t="s">
        <v>172</v>
      </c>
      <c r="N73" s="649" t="s">
        <v>172</v>
      </c>
      <c r="O73" s="650">
        <v>505.6</v>
      </c>
      <c r="P73" s="649" t="s">
        <v>172</v>
      </c>
      <c r="Q73" s="649" t="s">
        <v>172</v>
      </c>
      <c r="R73" s="649" t="s">
        <v>172</v>
      </c>
      <c r="S73" s="650">
        <v>750.1</v>
      </c>
      <c r="T73" s="649" t="s">
        <v>172</v>
      </c>
      <c r="U73" s="649" t="s">
        <v>172</v>
      </c>
      <c r="V73" s="649" t="s">
        <v>172</v>
      </c>
      <c r="W73" s="649" t="s">
        <v>172</v>
      </c>
      <c r="X73" s="649" t="s">
        <v>172</v>
      </c>
      <c r="Y73" s="649" t="s">
        <v>172</v>
      </c>
      <c r="Z73" s="650">
        <v>4767.8</v>
      </c>
      <c r="AA73" s="650">
        <v>808.3</v>
      </c>
      <c r="AB73" s="649" t="s">
        <v>172</v>
      </c>
      <c r="AC73" s="649" t="s">
        <v>172</v>
      </c>
      <c r="AD73" s="649" t="s">
        <v>172</v>
      </c>
      <c r="AE73" s="649" t="s">
        <v>172</v>
      </c>
      <c r="AF73" s="649" t="s">
        <v>172</v>
      </c>
      <c r="AG73" s="649" t="s">
        <v>172</v>
      </c>
      <c r="AH73" s="649" t="s">
        <v>172</v>
      </c>
      <c r="AI73" s="649" t="s">
        <v>172</v>
      </c>
      <c r="AJ73" s="649" t="s">
        <v>172</v>
      </c>
      <c r="AK73" s="650">
        <v>43578.7</v>
      </c>
      <c r="AL73" s="650">
        <v>150.5</v>
      </c>
      <c r="AM73" s="650">
        <v>1141</v>
      </c>
      <c r="AN73" s="650">
        <v>1338</v>
      </c>
      <c r="AO73" s="650">
        <v>23.9</v>
      </c>
      <c r="AP73" s="650">
        <v>489.8</v>
      </c>
      <c r="AQ73" s="650">
        <v>2710.1</v>
      </c>
      <c r="AR73" s="649" t="s">
        <v>172</v>
      </c>
      <c r="AS73" s="649" t="s">
        <v>172</v>
      </c>
      <c r="AT73" s="649" t="s">
        <v>172</v>
      </c>
      <c r="AU73" s="649" t="s">
        <v>172</v>
      </c>
      <c r="AV73" s="649" t="s">
        <v>172</v>
      </c>
      <c r="AW73" s="649" t="s">
        <v>172</v>
      </c>
      <c r="AX73" s="649" t="s">
        <v>172</v>
      </c>
      <c r="AY73" s="649" t="s">
        <v>172</v>
      </c>
      <c r="AZ73" s="649" t="s">
        <v>172</v>
      </c>
      <c r="BA73" s="649" t="s">
        <v>172</v>
      </c>
      <c r="BB73" s="649" t="s">
        <v>172</v>
      </c>
      <c r="BC73" s="649" t="s">
        <v>172</v>
      </c>
      <c r="BD73" s="649" t="s">
        <v>172</v>
      </c>
      <c r="BE73" s="649" t="s">
        <v>172</v>
      </c>
      <c r="BF73" s="649" t="s">
        <v>172</v>
      </c>
      <c r="BG73" s="649" t="s">
        <v>172</v>
      </c>
      <c r="BH73" s="649" t="s">
        <v>172</v>
      </c>
      <c r="BI73" s="649" t="s">
        <v>172</v>
      </c>
      <c r="BJ73" s="649" t="s">
        <v>172</v>
      </c>
      <c r="BK73" s="649" t="s">
        <v>172</v>
      </c>
      <c r="BL73" s="650">
        <v>56290.9</v>
      </c>
      <c r="BM73" s="649" t="s">
        <v>172</v>
      </c>
    </row>
    <row r="74" spans="1:65" ht="20.100000000000001" hidden="1" customHeight="1">
      <c r="A74" s="653" t="s">
        <v>992</v>
      </c>
      <c r="B74" s="653" t="s">
        <v>992</v>
      </c>
      <c r="C74" s="651" t="s">
        <v>566</v>
      </c>
      <c r="D74" s="651" t="s">
        <v>1300</v>
      </c>
      <c r="E74" s="651" t="s">
        <v>1300</v>
      </c>
      <c r="F74" s="649" t="s">
        <v>172</v>
      </c>
      <c r="G74" s="649" t="s">
        <v>172</v>
      </c>
      <c r="H74" s="649" t="s">
        <v>172</v>
      </c>
      <c r="I74" s="649" t="s">
        <v>172</v>
      </c>
      <c r="J74" s="649" t="s">
        <v>172</v>
      </c>
      <c r="K74" s="649" t="s">
        <v>172</v>
      </c>
      <c r="L74" s="649" t="s">
        <v>172</v>
      </c>
      <c r="M74" s="649" t="s">
        <v>172</v>
      </c>
      <c r="N74" s="649" t="s">
        <v>172</v>
      </c>
      <c r="O74" s="649" t="s">
        <v>172</v>
      </c>
      <c r="P74" s="649" t="s">
        <v>172</v>
      </c>
      <c r="Q74" s="649" t="s">
        <v>172</v>
      </c>
      <c r="R74" s="649" t="s">
        <v>172</v>
      </c>
      <c r="S74" s="649" t="s">
        <v>172</v>
      </c>
      <c r="T74" s="649" t="s">
        <v>172</v>
      </c>
      <c r="U74" s="649" t="s">
        <v>172</v>
      </c>
      <c r="V74" s="649" t="s">
        <v>172</v>
      </c>
      <c r="W74" s="649" t="s">
        <v>172</v>
      </c>
      <c r="X74" s="649" t="s">
        <v>172</v>
      </c>
      <c r="Y74" s="649" t="s">
        <v>172</v>
      </c>
      <c r="Z74" s="649" t="s">
        <v>172</v>
      </c>
      <c r="AA74" s="649" t="s">
        <v>172</v>
      </c>
      <c r="AB74" s="649" t="s">
        <v>172</v>
      </c>
      <c r="AC74" s="649" t="s">
        <v>172</v>
      </c>
      <c r="AD74" s="649" t="s">
        <v>172</v>
      </c>
      <c r="AE74" s="649" t="s">
        <v>172</v>
      </c>
      <c r="AF74" s="649" t="s">
        <v>172</v>
      </c>
      <c r="AG74" s="649" t="s">
        <v>172</v>
      </c>
      <c r="AH74" s="649" t="s">
        <v>172</v>
      </c>
      <c r="AI74" s="649" t="s">
        <v>172</v>
      </c>
      <c r="AJ74" s="649" t="s">
        <v>172</v>
      </c>
      <c r="AK74" s="649" t="s">
        <v>172</v>
      </c>
      <c r="AL74" s="650">
        <v>0</v>
      </c>
      <c r="AM74" s="649" t="s">
        <v>172</v>
      </c>
      <c r="AN74" s="649" t="s">
        <v>172</v>
      </c>
      <c r="AO74" s="649" t="s">
        <v>172</v>
      </c>
      <c r="AP74" s="649" t="s">
        <v>172</v>
      </c>
      <c r="AQ74" s="649" t="s">
        <v>172</v>
      </c>
      <c r="AR74" s="649" t="s">
        <v>172</v>
      </c>
      <c r="AS74" s="649" t="s">
        <v>172</v>
      </c>
      <c r="AT74" s="649" t="s">
        <v>172</v>
      </c>
      <c r="AU74" s="649" t="s">
        <v>172</v>
      </c>
      <c r="AV74" s="649" t="s">
        <v>172</v>
      </c>
      <c r="AW74" s="649" t="s">
        <v>172</v>
      </c>
      <c r="AX74" s="649" t="s">
        <v>172</v>
      </c>
      <c r="AY74" s="649" t="s">
        <v>172</v>
      </c>
      <c r="AZ74" s="649" t="s">
        <v>172</v>
      </c>
      <c r="BA74" s="649" t="s">
        <v>172</v>
      </c>
      <c r="BB74" s="649" t="s">
        <v>172</v>
      </c>
      <c r="BC74" s="649" t="s">
        <v>172</v>
      </c>
      <c r="BD74" s="649" t="s">
        <v>172</v>
      </c>
      <c r="BE74" s="649" t="s">
        <v>172</v>
      </c>
      <c r="BF74" s="649" t="s">
        <v>172</v>
      </c>
      <c r="BG74" s="649" t="s">
        <v>172</v>
      </c>
      <c r="BH74" s="649" t="s">
        <v>172</v>
      </c>
      <c r="BI74" s="649" t="s">
        <v>172</v>
      </c>
      <c r="BJ74" s="649" t="s">
        <v>172</v>
      </c>
      <c r="BK74" s="649" t="s">
        <v>172</v>
      </c>
      <c r="BL74" s="650">
        <v>0</v>
      </c>
      <c r="BM74" s="649" t="s">
        <v>172</v>
      </c>
    </row>
    <row r="75" spans="1:65" ht="20.100000000000001" hidden="1" customHeight="1">
      <c r="A75" s="653" t="s">
        <v>992</v>
      </c>
      <c r="B75" s="653" t="s">
        <v>992</v>
      </c>
      <c r="C75" s="651" t="s">
        <v>568</v>
      </c>
      <c r="D75" s="651" t="s">
        <v>1300</v>
      </c>
      <c r="E75" s="651" t="s">
        <v>1300</v>
      </c>
      <c r="F75" s="649" t="s">
        <v>172</v>
      </c>
      <c r="G75" s="649" t="s">
        <v>172</v>
      </c>
      <c r="H75" s="649" t="s">
        <v>172</v>
      </c>
      <c r="I75" s="649" t="s">
        <v>172</v>
      </c>
      <c r="J75" s="649" t="s">
        <v>172</v>
      </c>
      <c r="K75" s="649" t="s">
        <v>172</v>
      </c>
      <c r="L75" s="649" t="s">
        <v>172</v>
      </c>
      <c r="M75" s="649" t="s">
        <v>172</v>
      </c>
      <c r="N75" s="649" t="s">
        <v>172</v>
      </c>
      <c r="O75" s="649" t="s">
        <v>172</v>
      </c>
      <c r="P75" s="649" t="s">
        <v>172</v>
      </c>
      <c r="Q75" s="649" t="s">
        <v>172</v>
      </c>
      <c r="R75" s="649" t="s">
        <v>172</v>
      </c>
      <c r="S75" s="649" t="s">
        <v>172</v>
      </c>
      <c r="T75" s="649" t="s">
        <v>172</v>
      </c>
      <c r="U75" s="649" t="s">
        <v>172</v>
      </c>
      <c r="V75" s="649" t="s">
        <v>172</v>
      </c>
      <c r="W75" s="649" t="s">
        <v>172</v>
      </c>
      <c r="X75" s="649" t="s">
        <v>172</v>
      </c>
      <c r="Y75" s="649" t="s">
        <v>172</v>
      </c>
      <c r="Z75" s="649" t="s">
        <v>172</v>
      </c>
      <c r="AA75" s="649" t="s">
        <v>172</v>
      </c>
      <c r="AB75" s="649" t="s">
        <v>172</v>
      </c>
      <c r="AC75" s="649" t="s">
        <v>172</v>
      </c>
      <c r="AD75" s="649" t="s">
        <v>172</v>
      </c>
      <c r="AE75" s="649" t="s">
        <v>172</v>
      </c>
      <c r="AF75" s="649" t="s">
        <v>172</v>
      </c>
      <c r="AG75" s="649" t="s">
        <v>172</v>
      </c>
      <c r="AH75" s="649" t="s">
        <v>172</v>
      </c>
      <c r="AI75" s="649" t="s">
        <v>172</v>
      </c>
      <c r="AJ75" s="649" t="s">
        <v>172</v>
      </c>
      <c r="AK75" s="649" t="s">
        <v>172</v>
      </c>
      <c r="AL75" s="649" t="s">
        <v>172</v>
      </c>
      <c r="AM75" s="649" t="s">
        <v>172</v>
      </c>
      <c r="AN75" s="649" t="s">
        <v>172</v>
      </c>
      <c r="AO75" s="649" t="s">
        <v>172</v>
      </c>
      <c r="AP75" s="649" t="s">
        <v>172</v>
      </c>
      <c r="AQ75" s="649" t="s">
        <v>172</v>
      </c>
      <c r="AR75" s="649" t="s">
        <v>172</v>
      </c>
      <c r="AS75" s="649" t="s">
        <v>172</v>
      </c>
      <c r="AT75" s="649" t="s">
        <v>172</v>
      </c>
      <c r="AU75" s="649" t="s">
        <v>172</v>
      </c>
      <c r="AV75" s="649" t="s">
        <v>172</v>
      </c>
      <c r="AW75" s="649" t="s">
        <v>172</v>
      </c>
      <c r="AX75" s="649" t="s">
        <v>172</v>
      </c>
      <c r="AY75" s="649" t="s">
        <v>172</v>
      </c>
      <c r="AZ75" s="649" t="s">
        <v>172</v>
      </c>
      <c r="BA75" s="649" t="s">
        <v>172</v>
      </c>
      <c r="BB75" s="649" t="s">
        <v>172</v>
      </c>
      <c r="BC75" s="649" t="s">
        <v>172</v>
      </c>
      <c r="BD75" s="649" t="s">
        <v>172</v>
      </c>
      <c r="BE75" s="649" t="s">
        <v>172</v>
      </c>
      <c r="BF75" s="649" t="s">
        <v>172</v>
      </c>
      <c r="BG75" s="649" t="s">
        <v>172</v>
      </c>
      <c r="BH75" s="649" t="s">
        <v>172</v>
      </c>
      <c r="BI75" s="649" t="s">
        <v>172</v>
      </c>
      <c r="BJ75" s="649" t="s">
        <v>172</v>
      </c>
      <c r="BK75" s="649" t="s">
        <v>172</v>
      </c>
      <c r="BL75" s="649" t="s">
        <v>172</v>
      </c>
      <c r="BM75" s="649" t="s">
        <v>172</v>
      </c>
    </row>
    <row r="76" spans="1:65" ht="20.100000000000001" hidden="1" customHeight="1">
      <c r="A76" s="653" t="s">
        <v>992</v>
      </c>
      <c r="B76" s="653" t="s">
        <v>992</v>
      </c>
      <c r="C76" s="651" t="s">
        <v>570</v>
      </c>
      <c r="D76" s="651" t="s">
        <v>1300</v>
      </c>
      <c r="E76" s="651" t="s">
        <v>1300</v>
      </c>
      <c r="F76" s="649" t="s">
        <v>172</v>
      </c>
      <c r="G76" s="649" t="s">
        <v>172</v>
      </c>
      <c r="H76" s="649" t="s">
        <v>172</v>
      </c>
      <c r="I76" s="649" t="s">
        <v>172</v>
      </c>
      <c r="J76" s="649" t="s">
        <v>172</v>
      </c>
      <c r="K76" s="649" t="s">
        <v>172</v>
      </c>
      <c r="L76" s="649" t="s">
        <v>172</v>
      </c>
      <c r="M76" s="649" t="s">
        <v>172</v>
      </c>
      <c r="N76" s="649" t="s">
        <v>172</v>
      </c>
      <c r="O76" s="649" t="s">
        <v>172</v>
      </c>
      <c r="P76" s="649" t="s">
        <v>172</v>
      </c>
      <c r="Q76" s="649" t="s">
        <v>172</v>
      </c>
      <c r="R76" s="649" t="s">
        <v>172</v>
      </c>
      <c r="S76" s="649" t="s">
        <v>172</v>
      </c>
      <c r="T76" s="649" t="s">
        <v>172</v>
      </c>
      <c r="U76" s="649" t="s">
        <v>172</v>
      </c>
      <c r="V76" s="649" t="s">
        <v>172</v>
      </c>
      <c r="W76" s="649" t="s">
        <v>172</v>
      </c>
      <c r="X76" s="649" t="s">
        <v>172</v>
      </c>
      <c r="Y76" s="649" t="s">
        <v>172</v>
      </c>
      <c r="Z76" s="649" t="s">
        <v>172</v>
      </c>
      <c r="AA76" s="649" t="s">
        <v>172</v>
      </c>
      <c r="AB76" s="649" t="s">
        <v>172</v>
      </c>
      <c r="AC76" s="649" t="s">
        <v>172</v>
      </c>
      <c r="AD76" s="649" t="s">
        <v>172</v>
      </c>
      <c r="AE76" s="649" t="s">
        <v>172</v>
      </c>
      <c r="AF76" s="649" t="s">
        <v>172</v>
      </c>
      <c r="AG76" s="649" t="s">
        <v>172</v>
      </c>
      <c r="AH76" s="649" t="s">
        <v>172</v>
      </c>
      <c r="AI76" s="649" t="s">
        <v>172</v>
      </c>
      <c r="AJ76" s="649" t="s">
        <v>172</v>
      </c>
      <c r="AK76" s="649" t="s">
        <v>172</v>
      </c>
      <c r="AL76" s="650">
        <v>24</v>
      </c>
      <c r="AM76" s="649" t="s">
        <v>172</v>
      </c>
      <c r="AN76" s="649" t="s">
        <v>172</v>
      </c>
      <c r="AO76" s="649" t="s">
        <v>172</v>
      </c>
      <c r="AP76" s="649" t="s">
        <v>172</v>
      </c>
      <c r="AQ76" s="649" t="s">
        <v>172</v>
      </c>
      <c r="AR76" s="649" t="s">
        <v>172</v>
      </c>
      <c r="AS76" s="649" t="s">
        <v>172</v>
      </c>
      <c r="AT76" s="649" t="s">
        <v>172</v>
      </c>
      <c r="AU76" s="649" t="s">
        <v>172</v>
      </c>
      <c r="AV76" s="649" t="s">
        <v>172</v>
      </c>
      <c r="AW76" s="649" t="s">
        <v>172</v>
      </c>
      <c r="AX76" s="649" t="s">
        <v>172</v>
      </c>
      <c r="AY76" s="649" t="s">
        <v>172</v>
      </c>
      <c r="AZ76" s="649" t="s">
        <v>172</v>
      </c>
      <c r="BA76" s="649" t="s">
        <v>172</v>
      </c>
      <c r="BB76" s="649" t="s">
        <v>172</v>
      </c>
      <c r="BC76" s="649" t="s">
        <v>172</v>
      </c>
      <c r="BD76" s="649" t="s">
        <v>172</v>
      </c>
      <c r="BE76" s="649" t="s">
        <v>172</v>
      </c>
      <c r="BF76" s="649" t="s">
        <v>172</v>
      </c>
      <c r="BG76" s="649" t="s">
        <v>172</v>
      </c>
      <c r="BH76" s="649" t="s">
        <v>172</v>
      </c>
      <c r="BI76" s="649" t="s">
        <v>172</v>
      </c>
      <c r="BJ76" s="649" t="s">
        <v>172</v>
      </c>
      <c r="BK76" s="649" t="s">
        <v>172</v>
      </c>
      <c r="BL76" s="650">
        <v>24</v>
      </c>
      <c r="BM76" s="649" t="s">
        <v>172</v>
      </c>
    </row>
    <row r="77" spans="1:65" ht="20.100000000000001" hidden="1" customHeight="1">
      <c r="A77" s="653" t="s">
        <v>992</v>
      </c>
      <c r="B77" s="653" t="s">
        <v>992</v>
      </c>
      <c r="C77" s="651" t="s">
        <v>572</v>
      </c>
      <c r="D77" s="651" t="s">
        <v>1300</v>
      </c>
      <c r="E77" s="651" t="s">
        <v>1300</v>
      </c>
      <c r="F77" s="649" t="s">
        <v>172</v>
      </c>
      <c r="G77" s="649" t="s">
        <v>172</v>
      </c>
      <c r="H77" s="649" t="s">
        <v>172</v>
      </c>
      <c r="I77" s="649" t="s">
        <v>172</v>
      </c>
      <c r="J77" s="649" t="s">
        <v>172</v>
      </c>
      <c r="K77" s="649" t="s">
        <v>172</v>
      </c>
      <c r="L77" s="649" t="s">
        <v>172</v>
      </c>
      <c r="M77" s="649" t="s">
        <v>172</v>
      </c>
      <c r="N77" s="649" t="s">
        <v>172</v>
      </c>
      <c r="O77" s="649" t="s">
        <v>172</v>
      </c>
      <c r="P77" s="649" t="s">
        <v>172</v>
      </c>
      <c r="Q77" s="649" t="s">
        <v>172</v>
      </c>
      <c r="R77" s="649" t="s">
        <v>172</v>
      </c>
      <c r="S77" s="649" t="s">
        <v>172</v>
      </c>
      <c r="T77" s="649" t="s">
        <v>172</v>
      </c>
      <c r="U77" s="649" t="s">
        <v>172</v>
      </c>
      <c r="V77" s="649" t="s">
        <v>172</v>
      </c>
      <c r="W77" s="649" t="s">
        <v>172</v>
      </c>
      <c r="X77" s="649" t="s">
        <v>172</v>
      </c>
      <c r="Y77" s="649" t="s">
        <v>172</v>
      </c>
      <c r="Z77" s="649" t="s">
        <v>172</v>
      </c>
      <c r="AA77" s="649" t="s">
        <v>172</v>
      </c>
      <c r="AB77" s="649" t="s">
        <v>172</v>
      </c>
      <c r="AC77" s="649" t="s">
        <v>172</v>
      </c>
      <c r="AD77" s="649" t="s">
        <v>172</v>
      </c>
      <c r="AE77" s="649" t="s">
        <v>172</v>
      </c>
      <c r="AF77" s="649" t="s">
        <v>172</v>
      </c>
      <c r="AG77" s="649" t="s">
        <v>172</v>
      </c>
      <c r="AH77" s="649" t="s">
        <v>172</v>
      </c>
      <c r="AI77" s="649" t="s">
        <v>172</v>
      </c>
      <c r="AJ77" s="649" t="s">
        <v>172</v>
      </c>
      <c r="AK77" s="649" t="s">
        <v>172</v>
      </c>
      <c r="AL77" s="650">
        <v>0.2</v>
      </c>
      <c r="AM77" s="649" t="s">
        <v>172</v>
      </c>
      <c r="AN77" s="649" t="s">
        <v>172</v>
      </c>
      <c r="AO77" s="649" t="s">
        <v>172</v>
      </c>
      <c r="AP77" s="649" t="s">
        <v>172</v>
      </c>
      <c r="AQ77" s="649" t="s">
        <v>172</v>
      </c>
      <c r="AR77" s="649" t="s">
        <v>172</v>
      </c>
      <c r="AS77" s="649" t="s">
        <v>172</v>
      </c>
      <c r="AT77" s="649" t="s">
        <v>172</v>
      </c>
      <c r="AU77" s="649" t="s">
        <v>172</v>
      </c>
      <c r="AV77" s="649" t="s">
        <v>172</v>
      </c>
      <c r="AW77" s="649" t="s">
        <v>172</v>
      </c>
      <c r="AX77" s="649" t="s">
        <v>172</v>
      </c>
      <c r="AY77" s="649" t="s">
        <v>172</v>
      </c>
      <c r="AZ77" s="649" t="s">
        <v>172</v>
      </c>
      <c r="BA77" s="649" t="s">
        <v>172</v>
      </c>
      <c r="BB77" s="649" t="s">
        <v>172</v>
      </c>
      <c r="BC77" s="649" t="s">
        <v>172</v>
      </c>
      <c r="BD77" s="649" t="s">
        <v>172</v>
      </c>
      <c r="BE77" s="649" t="s">
        <v>172</v>
      </c>
      <c r="BF77" s="649" t="s">
        <v>172</v>
      </c>
      <c r="BG77" s="649" t="s">
        <v>172</v>
      </c>
      <c r="BH77" s="649" t="s">
        <v>172</v>
      </c>
      <c r="BI77" s="649" t="s">
        <v>172</v>
      </c>
      <c r="BJ77" s="649" t="s">
        <v>172</v>
      </c>
      <c r="BK77" s="649" t="s">
        <v>172</v>
      </c>
      <c r="BL77" s="650">
        <v>0.2</v>
      </c>
      <c r="BM77" s="649" t="s">
        <v>172</v>
      </c>
    </row>
    <row r="78" spans="1:65" ht="20.100000000000001" hidden="1" customHeight="1">
      <c r="A78" s="653" t="s">
        <v>992</v>
      </c>
      <c r="B78" s="653" t="s">
        <v>992</v>
      </c>
      <c r="C78" s="651" t="s">
        <v>574</v>
      </c>
      <c r="D78" s="651" t="s">
        <v>1300</v>
      </c>
      <c r="E78" s="651" t="s">
        <v>1300</v>
      </c>
      <c r="F78" s="649" t="s">
        <v>172</v>
      </c>
      <c r="G78" s="649" t="s">
        <v>172</v>
      </c>
      <c r="H78" s="649" t="s">
        <v>172</v>
      </c>
      <c r="I78" s="649" t="s">
        <v>172</v>
      </c>
      <c r="J78" s="649" t="s">
        <v>172</v>
      </c>
      <c r="K78" s="649" t="s">
        <v>172</v>
      </c>
      <c r="L78" s="649" t="s">
        <v>172</v>
      </c>
      <c r="M78" s="649" t="s">
        <v>172</v>
      </c>
      <c r="N78" s="649" t="s">
        <v>172</v>
      </c>
      <c r="O78" s="650">
        <v>505.6</v>
      </c>
      <c r="P78" s="649" t="s">
        <v>172</v>
      </c>
      <c r="Q78" s="649" t="s">
        <v>172</v>
      </c>
      <c r="R78" s="649" t="s">
        <v>172</v>
      </c>
      <c r="S78" s="650">
        <v>95.1</v>
      </c>
      <c r="T78" s="649" t="s">
        <v>172</v>
      </c>
      <c r="U78" s="649" t="s">
        <v>172</v>
      </c>
      <c r="V78" s="649" t="s">
        <v>172</v>
      </c>
      <c r="W78" s="649" t="s">
        <v>172</v>
      </c>
      <c r="X78" s="649" t="s">
        <v>172</v>
      </c>
      <c r="Y78" s="649" t="s">
        <v>172</v>
      </c>
      <c r="Z78" s="650">
        <v>4767.8</v>
      </c>
      <c r="AA78" s="650">
        <v>808.3</v>
      </c>
      <c r="AB78" s="649" t="s">
        <v>172</v>
      </c>
      <c r="AC78" s="649" t="s">
        <v>172</v>
      </c>
      <c r="AD78" s="649" t="s">
        <v>172</v>
      </c>
      <c r="AE78" s="649" t="s">
        <v>172</v>
      </c>
      <c r="AF78" s="649" t="s">
        <v>172</v>
      </c>
      <c r="AG78" s="649" t="s">
        <v>172</v>
      </c>
      <c r="AH78" s="649" t="s">
        <v>172</v>
      </c>
      <c r="AI78" s="649" t="s">
        <v>172</v>
      </c>
      <c r="AJ78" s="649" t="s">
        <v>172</v>
      </c>
      <c r="AK78" s="650">
        <v>43578.7</v>
      </c>
      <c r="AL78" s="649" t="s">
        <v>172</v>
      </c>
      <c r="AM78" s="649" t="s">
        <v>172</v>
      </c>
      <c r="AN78" s="649" t="s">
        <v>172</v>
      </c>
      <c r="AO78" s="649" t="s">
        <v>172</v>
      </c>
      <c r="AP78" s="649" t="s">
        <v>172</v>
      </c>
      <c r="AQ78" s="649" t="s">
        <v>172</v>
      </c>
      <c r="AR78" s="649" t="s">
        <v>172</v>
      </c>
      <c r="AS78" s="649" t="s">
        <v>172</v>
      </c>
      <c r="AT78" s="649" t="s">
        <v>172</v>
      </c>
      <c r="AU78" s="649" t="s">
        <v>172</v>
      </c>
      <c r="AV78" s="649" t="s">
        <v>172</v>
      </c>
      <c r="AW78" s="649" t="s">
        <v>172</v>
      </c>
      <c r="AX78" s="649" t="s">
        <v>172</v>
      </c>
      <c r="AY78" s="649" t="s">
        <v>172</v>
      </c>
      <c r="AZ78" s="649" t="s">
        <v>172</v>
      </c>
      <c r="BA78" s="649" t="s">
        <v>172</v>
      </c>
      <c r="BB78" s="649" t="s">
        <v>172</v>
      </c>
      <c r="BC78" s="649" t="s">
        <v>172</v>
      </c>
      <c r="BD78" s="649" t="s">
        <v>172</v>
      </c>
      <c r="BE78" s="649" t="s">
        <v>172</v>
      </c>
      <c r="BF78" s="649" t="s">
        <v>172</v>
      </c>
      <c r="BG78" s="649" t="s">
        <v>172</v>
      </c>
      <c r="BH78" s="649" t="s">
        <v>172</v>
      </c>
      <c r="BI78" s="649" t="s">
        <v>172</v>
      </c>
      <c r="BJ78" s="649" t="s">
        <v>172</v>
      </c>
      <c r="BK78" s="649" t="s">
        <v>172</v>
      </c>
      <c r="BL78" s="650">
        <v>49755.6</v>
      </c>
      <c r="BM78" s="649" t="s">
        <v>172</v>
      </c>
    </row>
    <row r="79" spans="1:65" ht="20.100000000000001" hidden="1" customHeight="1">
      <c r="A79" s="651" t="s">
        <v>1301</v>
      </c>
      <c r="B79" s="651" t="s">
        <v>1300</v>
      </c>
      <c r="C79" s="651" t="s">
        <v>1300</v>
      </c>
      <c r="D79" s="651" t="s">
        <v>1300</v>
      </c>
      <c r="E79" s="651" t="s">
        <v>1300</v>
      </c>
      <c r="F79" s="650">
        <v>740.6</v>
      </c>
      <c r="G79" s="650">
        <v>1106.8</v>
      </c>
      <c r="H79" s="649" t="s">
        <v>172</v>
      </c>
      <c r="I79" s="650">
        <v>192436.2</v>
      </c>
      <c r="J79" s="650">
        <v>4084.3</v>
      </c>
      <c r="K79" s="649" t="s">
        <v>172</v>
      </c>
      <c r="L79" s="649" t="s">
        <v>172</v>
      </c>
      <c r="M79" s="649" t="s">
        <v>172</v>
      </c>
      <c r="N79" s="649" t="s">
        <v>172</v>
      </c>
      <c r="O79" s="649" t="s">
        <v>172</v>
      </c>
      <c r="P79" s="650">
        <v>3403.3</v>
      </c>
      <c r="Q79" s="650">
        <v>13638.4</v>
      </c>
      <c r="R79" s="650">
        <v>7024</v>
      </c>
      <c r="S79" s="650">
        <v>169571.3</v>
      </c>
      <c r="T79" s="650">
        <v>1455.7</v>
      </c>
      <c r="U79" s="649" t="s">
        <v>172</v>
      </c>
      <c r="V79" s="649" t="s">
        <v>172</v>
      </c>
      <c r="W79" s="649" t="s">
        <v>172</v>
      </c>
      <c r="X79" s="649" t="s">
        <v>172</v>
      </c>
      <c r="Y79" s="650">
        <v>2581</v>
      </c>
      <c r="Z79" s="650">
        <v>135.69999999999999</v>
      </c>
      <c r="AA79" s="649" t="s">
        <v>172</v>
      </c>
      <c r="AB79" s="649" t="s">
        <v>172</v>
      </c>
      <c r="AC79" s="649" t="s">
        <v>172</v>
      </c>
      <c r="AD79" s="649" t="s">
        <v>172</v>
      </c>
      <c r="AE79" s="649" t="s">
        <v>172</v>
      </c>
      <c r="AF79" s="650">
        <v>151.5</v>
      </c>
      <c r="AG79" s="650">
        <v>1229.5999999999999</v>
      </c>
      <c r="AH79" s="649" t="s">
        <v>172</v>
      </c>
      <c r="AI79" s="649" t="s">
        <v>172</v>
      </c>
      <c r="AJ79" s="650">
        <v>951.5</v>
      </c>
      <c r="AK79" s="649" t="s">
        <v>172</v>
      </c>
      <c r="AL79" s="649" t="s">
        <v>172</v>
      </c>
      <c r="AM79" s="649" t="s">
        <v>172</v>
      </c>
      <c r="AN79" s="649" t="s">
        <v>172</v>
      </c>
      <c r="AO79" s="649" t="s">
        <v>172</v>
      </c>
      <c r="AP79" s="649" t="s">
        <v>172</v>
      </c>
      <c r="AQ79" s="650">
        <v>3268.9</v>
      </c>
      <c r="AR79" s="650">
        <v>473.6</v>
      </c>
      <c r="AS79" s="650">
        <v>419.1</v>
      </c>
      <c r="AT79" s="650">
        <v>321.89999999999998</v>
      </c>
      <c r="AU79" s="650">
        <v>9202.2000000000007</v>
      </c>
      <c r="AV79" s="650">
        <v>152.69999999999999</v>
      </c>
      <c r="AW79" s="650">
        <v>206.8</v>
      </c>
      <c r="AX79" s="649" t="s">
        <v>172</v>
      </c>
      <c r="AY79" s="649" t="s">
        <v>172</v>
      </c>
      <c r="AZ79" s="650">
        <v>1654.2</v>
      </c>
      <c r="BA79" s="649" t="s">
        <v>172</v>
      </c>
      <c r="BB79" s="650">
        <v>176054</v>
      </c>
      <c r="BC79" s="650">
        <v>3544.9</v>
      </c>
      <c r="BD79" s="649" t="s">
        <v>172</v>
      </c>
      <c r="BE79" s="650">
        <v>30726.3</v>
      </c>
      <c r="BF79" s="649" t="s">
        <v>172</v>
      </c>
      <c r="BG79" s="650">
        <v>423.8</v>
      </c>
      <c r="BH79" s="650">
        <v>3369.5</v>
      </c>
      <c r="BI79" s="650">
        <v>5409.6</v>
      </c>
      <c r="BJ79" s="649" t="s">
        <v>172</v>
      </c>
      <c r="BK79" s="650">
        <v>166.4</v>
      </c>
      <c r="BL79" s="650">
        <v>633903.80000000005</v>
      </c>
      <c r="BM79" s="650">
        <v>57869.4</v>
      </c>
    </row>
    <row r="80" spans="1:65" ht="20.100000000000001" hidden="1" customHeight="1">
      <c r="A80" s="653" t="s">
        <v>992</v>
      </c>
      <c r="B80" s="651" t="s">
        <v>578</v>
      </c>
      <c r="C80" s="651" t="s">
        <v>1300</v>
      </c>
      <c r="D80" s="651" t="s">
        <v>1300</v>
      </c>
      <c r="E80" s="651" t="s">
        <v>1300</v>
      </c>
      <c r="F80" s="650">
        <v>740.6</v>
      </c>
      <c r="G80" s="650">
        <v>1106.8</v>
      </c>
      <c r="H80" s="649" t="s">
        <v>172</v>
      </c>
      <c r="I80" s="650">
        <v>180705.1</v>
      </c>
      <c r="J80" s="650">
        <v>4084.3</v>
      </c>
      <c r="K80" s="649" t="s">
        <v>172</v>
      </c>
      <c r="L80" s="649" t="s">
        <v>172</v>
      </c>
      <c r="M80" s="649" t="s">
        <v>172</v>
      </c>
      <c r="N80" s="649" t="s">
        <v>172</v>
      </c>
      <c r="O80" s="649" t="s">
        <v>172</v>
      </c>
      <c r="P80" s="649" t="s">
        <v>172</v>
      </c>
      <c r="Q80" s="649" t="s">
        <v>172</v>
      </c>
      <c r="R80" s="650">
        <v>1964.8</v>
      </c>
      <c r="S80" s="650">
        <v>122022.3</v>
      </c>
      <c r="T80" s="649" t="s">
        <v>172</v>
      </c>
      <c r="U80" s="649" t="s">
        <v>172</v>
      </c>
      <c r="V80" s="649" t="s">
        <v>172</v>
      </c>
      <c r="W80" s="649" t="s">
        <v>172</v>
      </c>
      <c r="X80" s="649" t="s">
        <v>172</v>
      </c>
      <c r="Y80" s="649" t="s">
        <v>172</v>
      </c>
      <c r="Z80" s="649" t="s">
        <v>172</v>
      </c>
      <c r="AA80" s="649" t="s">
        <v>172</v>
      </c>
      <c r="AB80" s="649" t="s">
        <v>172</v>
      </c>
      <c r="AC80" s="649" t="s">
        <v>172</v>
      </c>
      <c r="AD80" s="649" t="s">
        <v>172</v>
      </c>
      <c r="AE80" s="649" t="s">
        <v>172</v>
      </c>
      <c r="AF80" s="650">
        <v>6.8</v>
      </c>
      <c r="AG80" s="650">
        <v>1229.5999999999999</v>
      </c>
      <c r="AH80" s="649" t="s">
        <v>172</v>
      </c>
      <c r="AI80" s="649" t="s">
        <v>172</v>
      </c>
      <c r="AJ80" s="650">
        <v>589.4</v>
      </c>
      <c r="AK80" s="649" t="s">
        <v>172</v>
      </c>
      <c r="AL80" s="649" t="s">
        <v>172</v>
      </c>
      <c r="AM80" s="649" t="s">
        <v>172</v>
      </c>
      <c r="AN80" s="649" t="s">
        <v>172</v>
      </c>
      <c r="AO80" s="649" t="s">
        <v>172</v>
      </c>
      <c r="AP80" s="649" t="s">
        <v>172</v>
      </c>
      <c r="AQ80" s="649" t="s">
        <v>172</v>
      </c>
      <c r="AR80" s="650">
        <v>353.1</v>
      </c>
      <c r="AS80" s="650">
        <v>133.1</v>
      </c>
      <c r="AT80" s="650">
        <v>229.7</v>
      </c>
      <c r="AU80" s="650">
        <v>5770.8</v>
      </c>
      <c r="AV80" s="650">
        <v>137.4</v>
      </c>
      <c r="AW80" s="650">
        <v>206.8</v>
      </c>
      <c r="AX80" s="649" t="s">
        <v>172</v>
      </c>
      <c r="AY80" s="649" t="s">
        <v>172</v>
      </c>
      <c r="AZ80" s="650">
        <v>1654.2</v>
      </c>
      <c r="BA80" s="649" t="s">
        <v>172</v>
      </c>
      <c r="BB80" s="650">
        <v>176054</v>
      </c>
      <c r="BC80" s="650">
        <v>3541.2</v>
      </c>
      <c r="BD80" s="649" t="s">
        <v>172</v>
      </c>
      <c r="BE80" s="650">
        <v>26974.5</v>
      </c>
      <c r="BF80" s="649" t="s">
        <v>172</v>
      </c>
      <c r="BG80" s="650">
        <v>423.8</v>
      </c>
      <c r="BH80" s="650">
        <v>3358.9</v>
      </c>
      <c r="BI80" s="650">
        <v>5329.7</v>
      </c>
      <c r="BJ80" s="649" t="s">
        <v>172</v>
      </c>
      <c r="BK80" s="649" t="s">
        <v>172</v>
      </c>
      <c r="BL80" s="650">
        <v>536616.6</v>
      </c>
      <c r="BM80" s="650">
        <v>50077.9</v>
      </c>
    </row>
    <row r="81" spans="1:65" ht="20.100000000000001" hidden="1" customHeight="1">
      <c r="A81" s="653" t="s">
        <v>992</v>
      </c>
      <c r="B81" s="651" t="s">
        <v>580</v>
      </c>
      <c r="C81" s="651" t="s">
        <v>1300</v>
      </c>
      <c r="D81" s="651" t="s">
        <v>1300</v>
      </c>
      <c r="E81" s="651" t="s">
        <v>1300</v>
      </c>
      <c r="F81" s="649" t="s">
        <v>172</v>
      </c>
      <c r="G81" s="649" t="s">
        <v>172</v>
      </c>
      <c r="H81" s="649" t="s">
        <v>172</v>
      </c>
      <c r="I81" s="650">
        <v>521.6</v>
      </c>
      <c r="J81" s="649" t="s">
        <v>172</v>
      </c>
      <c r="K81" s="649" t="s">
        <v>172</v>
      </c>
      <c r="L81" s="649" t="s">
        <v>172</v>
      </c>
      <c r="M81" s="649" t="s">
        <v>172</v>
      </c>
      <c r="N81" s="649" t="s">
        <v>172</v>
      </c>
      <c r="O81" s="649" t="s">
        <v>172</v>
      </c>
      <c r="P81" s="650">
        <v>3403.3</v>
      </c>
      <c r="Q81" s="650">
        <v>13638.4</v>
      </c>
      <c r="R81" s="650">
        <v>5059.2</v>
      </c>
      <c r="S81" s="650">
        <v>1466.4</v>
      </c>
      <c r="T81" s="650">
        <v>18.399999999999999</v>
      </c>
      <c r="U81" s="649" t="s">
        <v>172</v>
      </c>
      <c r="V81" s="649" t="s">
        <v>172</v>
      </c>
      <c r="W81" s="649" t="s">
        <v>172</v>
      </c>
      <c r="X81" s="649" t="s">
        <v>172</v>
      </c>
      <c r="Y81" s="650">
        <v>1619.4</v>
      </c>
      <c r="Z81" s="649" t="s">
        <v>172</v>
      </c>
      <c r="AA81" s="649" t="s">
        <v>172</v>
      </c>
      <c r="AB81" s="649" t="s">
        <v>172</v>
      </c>
      <c r="AC81" s="649" t="s">
        <v>172</v>
      </c>
      <c r="AD81" s="649" t="s">
        <v>172</v>
      </c>
      <c r="AE81" s="649" t="s">
        <v>172</v>
      </c>
      <c r="AF81" s="649" t="s">
        <v>172</v>
      </c>
      <c r="AG81" s="650">
        <v>0</v>
      </c>
      <c r="AH81" s="649" t="s">
        <v>172</v>
      </c>
      <c r="AI81" s="649" t="s">
        <v>172</v>
      </c>
      <c r="AJ81" s="650">
        <v>100.1</v>
      </c>
      <c r="AK81" s="649" t="s">
        <v>172</v>
      </c>
      <c r="AL81" s="649" t="s">
        <v>172</v>
      </c>
      <c r="AM81" s="649" t="s">
        <v>172</v>
      </c>
      <c r="AN81" s="649" t="s">
        <v>172</v>
      </c>
      <c r="AO81" s="649" t="s">
        <v>172</v>
      </c>
      <c r="AP81" s="649" t="s">
        <v>172</v>
      </c>
      <c r="AQ81" s="649" t="s">
        <v>172</v>
      </c>
      <c r="AR81" s="650">
        <v>104.1</v>
      </c>
      <c r="AS81" s="650">
        <v>15.3</v>
      </c>
      <c r="AT81" s="649" t="s">
        <v>172</v>
      </c>
      <c r="AU81" s="650">
        <v>194.5</v>
      </c>
      <c r="AV81" s="650">
        <v>10.3</v>
      </c>
      <c r="AW81" s="649" t="s">
        <v>172</v>
      </c>
      <c r="AX81" s="649" t="s">
        <v>172</v>
      </c>
      <c r="AY81" s="649" t="s">
        <v>172</v>
      </c>
      <c r="AZ81" s="649" t="s">
        <v>172</v>
      </c>
      <c r="BA81" s="649" t="s">
        <v>172</v>
      </c>
      <c r="BB81" s="649" t="s">
        <v>172</v>
      </c>
      <c r="BC81" s="650">
        <v>3.7</v>
      </c>
      <c r="BD81" s="649" t="s">
        <v>172</v>
      </c>
      <c r="BE81" s="650">
        <v>3751.8</v>
      </c>
      <c r="BF81" s="649" t="s">
        <v>172</v>
      </c>
      <c r="BG81" s="649" t="s">
        <v>172</v>
      </c>
      <c r="BH81" s="650">
        <v>10.6</v>
      </c>
      <c r="BI81" s="650">
        <v>79.900000000000006</v>
      </c>
      <c r="BJ81" s="649" t="s">
        <v>172</v>
      </c>
      <c r="BK81" s="649" t="s">
        <v>172</v>
      </c>
      <c r="BL81" s="650">
        <v>29997</v>
      </c>
      <c r="BM81" s="650">
        <v>4170.2</v>
      </c>
    </row>
    <row r="82" spans="1:65" ht="20.100000000000001" hidden="1" customHeight="1">
      <c r="A82" s="653" t="s">
        <v>992</v>
      </c>
      <c r="B82" s="651" t="s">
        <v>582</v>
      </c>
      <c r="C82" s="651" t="s">
        <v>1300</v>
      </c>
      <c r="D82" s="651" t="s">
        <v>1300</v>
      </c>
      <c r="E82" s="651" t="s">
        <v>1300</v>
      </c>
      <c r="F82" s="649" t="s">
        <v>172</v>
      </c>
      <c r="G82" s="649" t="s">
        <v>172</v>
      </c>
      <c r="H82" s="649" t="s">
        <v>172</v>
      </c>
      <c r="I82" s="649" t="s">
        <v>172</v>
      </c>
      <c r="J82" s="649" t="s">
        <v>172</v>
      </c>
      <c r="K82" s="649" t="s">
        <v>172</v>
      </c>
      <c r="L82" s="649" t="s">
        <v>172</v>
      </c>
      <c r="M82" s="649" t="s">
        <v>172</v>
      </c>
      <c r="N82" s="649" t="s">
        <v>172</v>
      </c>
      <c r="O82" s="649" t="s">
        <v>172</v>
      </c>
      <c r="P82" s="649" t="s">
        <v>172</v>
      </c>
      <c r="Q82" s="649" t="s">
        <v>172</v>
      </c>
      <c r="R82" s="649" t="s">
        <v>172</v>
      </c>
      <c r="S82" s="650">
        <v>41415.599999999999</v>
      </c>
      <c r="T82" s="650">
        <v>1224.9000000000001</v>
      </c>
      <c r="U82" s="649" t="s">
        <v>172</v>
      </c>
      <c r="V82" s="649" t="s">
        <v>172</v>
      </c>
      <c r="W82" s="649" t="s">
        <v>172</v>
      </c>
      <c r="X82" s="649" t="s">
        <v>172</v>
      </c>
      <c r="Y82" s="649" t="s">
        <v>172</v>
      </c>
      <c r="Z82" s="649" t="s">
        <v>172</v>
      </c>
      <c r="AA82" s="649" t="s">
        <v>172</v>
      </c>
      <c r="AB82" s="649" t="s">
        <v>172</v>
      </c>
      <c r="AC82" s="649" t="s">
        <v>172</v>
      </c>
      <c r="AD82" s="649" t="s">
        <v>172</v>
      </c>
      <c r="AE82" s="649" t="s">
        <v>172</v>
      </c>
      <c r="AF82" s="650">
        <v>144.69999999999999</v>
      </c>
      <c r="AG82" s="649" t="s">
        <v>172</v>
      </c>
      <c r="AH82" s="649" t="s">
        <v>172</v>
      </c>
      <c r="AI82" s="649" t="s">
        <v>172</v>
      </c>
      <c r="AJ82" s="650">
        <v>167.3</v>
      </c>
      <c r="AK82" s="649" t="s">
        <v>172</v>
      </c>
      <c r="AL82" s="649" t="s">
        <v>172</v>
      </c>
      <c r="AM82" s="649" t="s">
        <v>172</v>
      </c>
      <c r="AN82" s="649" t="s">
        <v>172</v>
      </c>
      <c r="AO82" s="649" t="s">
        <v>172</v>
      </c>
      <c r="AP82" s="649" t="s">
        <v>172</v>
      </c>
      <c r="AQ82" s="649" t="s">
        <v>172</v>
      </c>
      <c r="AR82" s="650">
        <v>2.4</v>
      </c>
      <c r="AS82" s="650">
        <v>198.1</v>
      </c>
      <c r="AT82" s="650">
        <v>25.4</v>
      </c>
      <c r="AU82" s="650">
        <v>6.2</v>
      </c>
      <c r="AV82" s="649" t="s">
        <v>172</v>
      </c>
      <c r="AW82" s="649" t="s">
        <v>172</v>
      </c>
      <c r="AX82" s="649" t="s">
        <v>172</v>
      </c>
      <c r="AY82" s="649" t="s">
        <v>172</v>
      </c>
      <c r="AZ82" s="649" t="s">
        <v>172</v>
      </c>
      <c r="BA82" s="649" t="s">
        <v>172</v>
      </c>
      <c r="BB82" s="649" t="s">
        <v>172</v>
      </c>
      <c r="BC82" s="649" t="s">
        <v>172</v>
      </c>
      <c r="BD82" s="649" t="s">
        <v>172</v>
      </c>
      <c r="BE82" s="649" t="s">
        <v>172</v>
      </c>
      <c r="BF82" s="649" t="s">
        <v>172</v>
      </c>
      <c r="BG82" s="649" t="s">
        <v>172</v>
      </c>
      <c r="BH82" s="649" t="s">
        <v>172</v>
      </c>
      <c r="BI82" s="649" t="s">
        <v>172</v>
      </c>
      <c r="BJ82" s="649" t="s">
        <v>172</v>
      </c>
      <c r="BK82" s="649" t="s">
        <v>172</v>
      </c>
      <c r="BL82" s="650">
        <v>43184.5</v>
      </c>
      <c r="BM82" s="650">
        <v>232.1</v>
      </c>
    </row>
    <row r="83" spans="1:65" ht="20.100000000000001" hidden="1" customHeight="1">
      <c r="A83" s="653" t="s">
        <v>992</v>
      </c>
      <c r="B83" s="651" t="s">
        <v>584</v>
      </c>
      <c r="C83" s="651" t="s">
        <v>1300</v>
      </c>
      <c r="D83" s="651" t="s">
        <v>1300</v>
      </c>
      <c r="E83" s="651" t="s">
        <v>1300</v>
      </c>
      <c r="F83" s="649" t="s">
        <v>172</v>
      </c>
      <c r="G83" s="649" t="s">
        <v>172</v>
      </c>
      <c r="H83" s="649" t="s">
        <v>172</v>
      </c>
      <c r="I83" s="650">
        <v>11209.5</v>
      </c>
      <c r="J83" s="649" t="s">
        <v>172</v>
      </c>
      <c r="K83" s="649" t="s">
        <v>172</v>
      </c>
      <c r="L83" s="649" t="s">
        <v>172</v>
      </c>
      <c r="M83" s="649" t="s">
        <v>172</v>
      </c>
      <c r="N83" s="649" t="s">
        <v>172</v>
      </c>
      <c r="O83" s="649" t="s">
        <v>172</v>
      </c>
      <c r="P83" s="649" t="s">
        <v>172</v>
      </c>
      <c r="Q83" s="649" t="s">
        <v>172</v>
      </c>
      <c r="R83" s="649" t="s">
        <v>172</v>
      </c>
      <c r="S83" s="650">
        <v>4667.1000000000004</v>
      </c>
      <c r="T83" s="650">
        <v>212.5</v>
      </c>
      <c r="U83" s="649" t="s">
        <v>172</v>
      </c>
      <c r="V83" s="649" t="s">
        <v>172</v>
      </c>
      <c r="W83" s="649" t="s">
        <v>172</v>
      </c>
      <c r="X83" s="649" t="s">
        <v>172</v>
      </c>
      <c r="Y83" s="650">
        <v>961.5</v>
      </c>
      <c r="Z83" s="650">
        <v>135.69999999999999</v>
      </c>
      <c r="AA83" s="649" t="s">
        <v>172</v>
      </c>
      <c r="AB83" s="649" t="s">
        <v>172</v>
      </c>
      <c r="AC83" s="649" t="s">
        <v>172</v>
      </c>
      <c r="AD83" s="649" t="s">
        <v>172</v>
      </c>
      <c r="AE83" s="649" t="s">
        <v>172</v>
      </c>
      <c r="AF83" s="649" t="s">
        <v>172</v>
      </c>
      <c r="AG83" s="649" t="s">
        <v>172</v>
      </c>
      <c r="AH83" s="649" t="s">
        <v>172</v>
      </c>
      <c r="AI83" s="649" t="s">
        <v>172</v>
      </c>
      <c r="AJ83" s="650">
        <v>94.8</v>
      </c>
      <c r="AK83" s="649" t="s">
        <v>172</v>
      </c>
      <c r="AL83" s="649" t="s">
        <v>172</v>
      </c>
      <c r="AM83" s="649" t="s">
        <v>172</v>
      </c>
      <c r="AN83" s="649" t="s">
        <v>172</v>
      </c>
      <c r="AO83" s="649" t="s">
        <v>172</v>
      </c>
      <c r="AP83" s="649" t="s">
        <v>172</v>
      </c>
      <c r="AQ83" s="650">
        <v>3268.9</v>
      </c>
      <c r="AR83" s="650">
        <v>14</v>
      </c>
      <c r="AS83" s="650">
        <v>72.599999999999994</v>
      </c>
      <c r="AT83" s="650">
        <v>66.8</v>
      </c>
      <c r="AU83" s="650">
        <v>2138.1999999999998</v>
      </c>
      <c r="AV83" s="650">
        <v>5.0999999999999996</v>
      </c>
      <c r="AW83" s="649" t="s">
        <v>172</v>
      </c>
      <c r="AX83" s="649" t="s">
        <v>172</v>
      </c>
      <c r="AY83" s="649" t="s">
        <v>172</v>
      </c>
      <c r="AZ83" s="649" t="s">
        <v>172</v>
      </c>
      <c r="BA83" s="649" t="s">
        <v>172</v>
      </c>
      <c r="BB83" s="649" t="s">
        <v>172</v>
      </c>
      <c r="BC83" s="649" t="s">
        <v>172</v>
      </c>
      <c r="BD83" s="649" t="s">
        <v>172</v>
      </c>
      <c r="BE83" s="649" t="s">
        <v>172</v>
      </c>
      <c r="BF83" s="649" t="s">
        <v>172</v>
      </c>
      <c r="BG83" s="649" t="s">
        <v>172</v>
      </c>
      <c r="BH83" s="649" t="s">
        <v>172</v>
      </c>
      <c r="BI83" s="649" t="s">
        <v>172</v>
      </c>
      <c r="BJ83" s="649" t="s">
        <v>172</v>
      </c>
      <c r="BK83" s="649" t="s">
        <v>172</v>
      </c>
      <c r="BL83" s="650">
        <v>22846.7</v>
      </c>
      <c r="BM83" s="650">
        <v>2296.8000000000002</v>
      </c>
    </row>
    <row r="84" spans="1:65" ht="20.100000000000001" hidden="1" customHeight="1">
      <c r="A84" s="653" t="s">
        <v>992</v>
      </c>
      <c r="B84" s="651" t="s">
        <v>586</v>
      </c>
      <c r="C84" s="651" t="s">
        <v>1300</v>
      </c>
      <c r="D84" s="651" t="s">
        <v>1300</v>
      </c>
      <c r="E84" s="651" t="s">
        <v>1300</v>
      </c>
      <c r="F84" s="649" t="s">
        <v>172</v>
      </c>
      <c r="G84" s="649" t="s">
        <v>172</v>
      </c>
      <c r="H84" s="649" t="s">
        <v>172</v>
      </c>
      <c r="I84" s="649" t="s">
        <v>172</v>
      </c>
      <c r="J84" s="649" t="s">
        <v>172</v>
      </c>
      <c r="K84" s="649" t="s">
        <v>172</v>
      </c>
      <c r="L84" s="649" t="s">
        <v>172</v>
      </c>
      <c r="M84" s="649" t="s">
        <v>172</v>
      </c>
      <c r="N84" s="649" t="s">
        <v>172</v>
      </c>
      <c r="O84" s="649" t="s">
        <v>172</v>
      </c>
      <c r="P84" s="649" t="s">
        <v>172</v>
      </c>
      <c r="Q84" s="649" t="s">
        <v>172</v>
      </c>
      <c r="R84" s="649" t="s">
        <v>172</v>
      </c>
      <c r="S84" s="649" t="s">
        <v>172</v>
      </c>
      <c r="T84" s="649" t="s">
        <v>172</v>
      </c>
      <c r="U84" s="649" t="s">
        <v>172</v>
      </c>
      <c r="V84" s="649" t="s">
        <v>172</v>
      </c>
      <c r="W84" s="649" t="s">
        <v>172</v>
      </c>
      <c r="X84" s="649" t="s">
        <v>172</v>
      </c>
      <c r="Y84" s="649" t="s">
        <v>172</v>
      </c>
      <c r="Z84" s="649" t="s">
        <v>172</v>
      </c>
      <c r="AA84" s="649" t="s">
        <v>172</v>
      </c>
      <c r="AB84" s="649" t="s">
        <v>172</v>
      </c>
      <c r="AC84" s="649" t="s">
        <v>172</v>
      </c>
      <c r="AD84" s="649" t="s">
        <v>172</v>
      </c>
      <c r="AE84" s="649" t="s">
        <v>172</v>
      </c>
      <c r="AF84" s="649" t="s">
        <v>172</v>
      </c>
      <c r="AG84" s="649" t="s">
        <v>172</v>
      </c>
      <c r="AH84" s="649" t="s">
        <v>172</v>
      </c>
      <c r="AI84" s="649" t="s">
        <v>172</v>
      </c>
      <c r="AJ84" s="649" t="s">
        <v>172</v>
      </c>
      <c r="AK84" s="649" t="s">
        <v>172</v>
      </c>
      <c r="AL84" s="649" t="s">
        <v>172</v>
      </c>
      <c r="AM84" s="649" t="s">
        <v>172</v>
      </c>
      <c r="AN84" s="649" t="s">
        <v>172</v>
      </c>
      <c r="AO84" s="649" t="s">
        <v>172</v>
      </c>
      <c r="AP84" s="649" t="s">
        <v>172</v>
      </c>
      <c r="AQ84" s="649" t="s">
        <v>172</v>
      </c>
      <c r="AR84" s="649" t="s">
        <v>172</v>
      </c>
      <c r="AS84" s="649" t="s">
        <v>172</v>
      </c>
      <c r="AT84" s="649" t="s">
        <v>172</v>
      </c>
      <c r="AU84" s="649" t="s">
        <v>172</v>
      </c>
      <c r="AV84" s="649" t="s">
        <v>172</v>
      </c>
      <c r="AW84" s="649" t="s">
        <v>172</v>
      </c>
      <c r="AX84" s="649" t="s">
        <v>172</v>
      </c>
      <c r="AY84" s="649" t="s">
        <v>172</v>
      </c>
      <c r="AZ84" s="649" t="s">
        <v>172</v>
      </c>
      <c r="BA84" s="649" t="s">
        <v>172</v>
      </c>
      <c r="BB84" s="649" t="s">
        <v>172</v>
      </c>
      <c r="BC84" s="649" t="s">
        <v>172</v>
      </c>
      <c r="BD84" s="649" t="s">
        <v>172</v>
      </c>
      <c r="BE84" s="649" t="s">
        <v>172</v>
      </c>
      <c r="BF84" s="649" t="s">
        <v>172</v>
      </c>
      <c r="BG84" s="649" t="s">
        <v>172</v>
      </c>
      <c r="BH84" s="649" t="s">
        <v>172</v>
      </c>
      <c r="BI84" s="649" t="s">
        <v>172</v>
      </c>
      <c r="BJ84" s="649" t="s">
        <v>172</v>
      </c>
      <c r="BK84" s="650">
        <v>166.4</v>
      </c>
      <c r="BL84" s="650">
        <v>166.4</v>
      </c>
      <c r="BM84" s="649" t="s">
        <v>172</v>
      </c>
    </row>
    <row r="85" spans="1:65" ht="20.100000000000001" hidden="1" customHeight="1">
      <c r="A85" s="651" t="s">
        <v>1302</v>
      </c>
      <c r="B85" s="651" t="s">
        <v>1300</v>
      </c>
      <c r="C85" s="651" t="s">
        <v>1300</v>
      </c>
      <c r="D85" s="651" t="s">
        <v>1300</v>
      </c>
      <c r="E85" s="651" t="s">
        <v>1300</v>
      </c>
      <c r="F85" s="649" t="s">
        <v>172</v>
      </c>
      <c r="G85" s="649" t="s">
        <v>172</v>
      </c>
      <c r="H85" s="649" t="s">
        <v>172</v>
      </c>
      <c r="I85" s="650">
        <v>79030.3</v>
      </c>
      <c r="J85" s="649" t="s">
        <v>172</v>
      </c>
      <c r="K85" s="649" t="s">
        <v>172</v>
      </c>
      <c r="L85" s="649" t="s">
        <v>172</v>
      </c>
      <c r="M85" s="649" t="s">
        <v>172</v>
      </c>
      <c r="N85" s="649" t="s">
        <v>172</v>
      </c>
      <c r="O85" s="649" t="s">
        <v>172</v>
      </c>
      <c r="P85" s="649" t="s">
        <v>172</v>
      </c>
      <c r="Q85" s="649" t="s">
        <v>172</v>
      </c>
      <c r="R85" s="649" t="s">
        <v>172</v>
      </c>
      <c r="S85" s="650">
        <v>63160.1</v>
      </c>
      <c r="T85" s="650">
        <v>24275.7</v>
      </c>
      <c r="U85" s="649" t="s">
        <v>172</v>
      </c>
      <c r="V85" s="649" t="s">
        <v>172</v>
      </c>
      <c r="W85" s="649" t="s">
        <v>172</v>
      </c>
      <c r="X85" s="649" t="s">
        <v>172</v>
      </c>
      <c r="Y85" s="650">
        <v>20620.099999999999</v>
      </c>
      <c r="Z85" s="650">
        <v>3805.1</v>
      </c>
      <c r="AA85" s="649" t="s">
        <v>172</v>
      </c>
      <c r="AB85" s="649" t="s">
        <v>172</v>
      </c>
      <c r="AC85" s="649" t="s">
        <v>172</v>
      </c>
      <c r="AD85" s="649" t="s">
        <v>172</v>
      </c>
      <c r="AE85" s="649" t="s">
        <v>172</v>
      </c>
      <c r="AF85" s="650">
        <v>2462.4</v>
      </c>
      <c r="AG85" s="650">
        <v>20.3</v>
      </c>
      <c r="AH85" s="649" t="s">
        <v>172</v>
      </c>
      <c r="AI85" s="649" t="s">
        <v>172</v>
      </c>
      <c r="AJ85" s="650">
        <v>7417</v>
      </c>
      <c r="AK85" s="649" t="s">
        <v>172</v>
      </c>
      <c r="AL85" s="649" t="s">
        <v>172</v>
      </c>
      <c r="AM85" s="649" t="s">
        <v>172</v>
      </c>
      <c r="AN85" s="649" t="s">
        <v>172</v>
      </c>
      <c r="AO85" s="649" t="s">
        <v>172</v>
      </c>
      <c r="AP85" s="649" t="s">
        <v>172</v>
      </c>
      <c r="AQ85" s="650">
        <v>23193.5</v>
      </c>
      <c r="AR85" s="650">
        <v>3264</v>
      </c>
      <c r="AS85" s="650">
        <v>6497.2</v>
      </c>
      <c r="AT85" s="650">
        <v>5974.9</v>
      </c>
      <c r="AU85" s="650">
        <v>5436.3</v>
      </c>
      <c r="AV85" s="650">
        <v>114.6</v>
      </c>
      <c r="AW85" s="650">
        <v>1051</v>
      </c>
      <c r="AX85" s="649" t="s">
        <v>172</v>
      </c>
      <c r="AY85" s="649" t="s">
        <v>172</v>
      </c>
      <c r="AZ85" s="649" t="s">
        <v>172</v>
      </c>
      <c r="BA85" s="649" t="s">
        <v>172</v>
      </c>
      <c r="BB85" s="649" t="s">
        <v>172</v>
      </c>
      <c r="BC85" s="649" t="s">
        <v>172</v>
      </c>
      <c r="BD85" s="649" t="s">
        <v>172</v>
      </c>
      <c r="BE85" s="649" t="s">
        <v>172</v>
      </c>
      <c r="BF85" s="649" t="s">
        <v>172</v>
      </c>
      <c r="BG85" s="649" t="s">
        <v>172</v>
      </c>
      <c r="BH85" s="649" t="s">
        <v>172</v>
      </c>
      <c r="BI85" s="649" t="s">
        <v>172</v>
      </c>
      <c r="BJ85" s="649" t="s">
        <v>172</v>
      </c>
      <c r="BK85" s="650">
        <v>58245.1</v>
      </c>
      <c r="BL85" s="650">
        <v>304567.5</v>
      </c>
      <c r="BM85" s="650">
        <v>22338</v>
      </c>
    </row>
    <row r="86" spans="1:65" ht="20.100000000000001" hidden="1" customHeight="1">
      <c r="A86" s="653" t="s">
        <v>992</v>
      </c>
      <c r="B86" s="651" t="s">
        <v>582</v>
      </c>
      <c r="C86" s="651" t="s">
        <v>1300</v>
      </c>
      <c r="D86" s="651" t="s">
        <v>1300</v>
      </c>
      <c r="E86" s="651" t="s">
        <v>1300</v>
      </c>
      <c r="F86" s="649" t="s">
        <v>172</v>
      </c>
      <c r="G86" s="649" t="s">
        <v>172</v>
      </c>
      <c r="H86" s="649" t="s">
        <v>172</v>
      </c>
      <c r="I86" s="649" t="s">
        <v>172</v>
      </c>
      <c r="J86" s="649" t="s">
        <v>172</v>
      </c>
      <c r="K86" s="649" t="s">
        <v>172</v>
      </c>
      <c r="L86" s="649" t="s">
        <v>172</v>
      </c>
      <c r="M86" s="649" t="s">
        <v>172</v>
      </c>
      <c r="N86" s="649" t="s">
        <v>172</v>
      </c>
      <c r="O86" s="649" t="s">
        <v>172</v>
      </c>
      <c r="P86" s="649" t="s">
        <v>172</v>
      </c>
      <c r="Q86" s="649" t="s">
        <v>172</v>
      </c>
      <c r="R86" s="649" t="s">
        <v>172</v>
      </c>
      <c r="S86" s="650">
        <v>52767.3</v>
      </c>
      <c r="T86" s="650">
        <v>8901</v>
      </c>
      <c r="U86" s="649" t="s">
        <v>172</v>
      </c>
      <c r="V86" s="649" t="s">
        <v>172</v>
      </c>
      <c r="W86" s="649" t="s">
        <v>172</v>
      </c>
      <c r="X86" s="649" t="s">
        <v>172</v>
      </c>
      <c r="Y86" s="649" t="s">
        <v>172</v>
      </c>
      <c r="Z86" s="649" t="s">
        <v>172</v>
      </c>
      <c r="AA86" s="649" t="s">
        <v>172</v>
      </c>
      <c r="AB86" s="649" t="s">
        <v>172</v>
      </c>
      <c r="AC86" s="649" t="s">
        <v>172</v>
      </c>
      <c r="AD86" s="649" t="s">
        <v>172</v>
      </c>
      <c r="AE86" s="649" t="s">
        <v>172</v>
      </c>
      <c r="AF86" s="650">
        <v>1285.2</v>
      </c>
      <c r="AG86" s="649" t="s">
        <v>172</v>
      </c>
      <c r="AH86" s="649" t="s">
        <v>172</v>
      </c>
      <c r="AI86" s="649" t="s">
        <v>172</v>
      </c>
      <c r="AJ86" s="650">
        <v>1292.5999999999999</v>
      </c>
      <c r="AK86" s="649" t="s">
        <v>172</v>
      </c>
      <c r="AL86" s="649" t="s">
        <v>172</v>
      </c>
      <c r="AM86" s="649" t="s">
        <v>172</v>
      </c>
      <c r="AN86" s="649" t="s">
        <v>172</v>
      </c>
      <c r="AO86" s="649" t="s">
        <v>172</v>
      </c>
      <c r="AP86" s="649" t="s">
        <v>172</v>
      </c>
      <c r="AQ86" s="649" t="s">
        <v>172</v>
      </c>
      <c r="AR86" s="650">
        <v>169</v>
      </c>
      <c r="AS86" s="650">
        <v>5870.2</v>
      </c>
      <c r="AT86" s="650">
        <v>792.3</v>
      </c>
      <c r="AU86" s="650">
        <v>979.2</v>
      </c>
      <c r="AV86" s="650">
        <v>43.3</v>
      </c>
      <c r="AW86" s="649" t="s">
        <v>172</v>
      </c>
      <c r="AX86" s="649" t="s">
        <v>172</v>
      </c>
      <c r="AY86" s="649" t="s">
        <v>172</v>
      </c>
      <c r="AZ86" s="649" t="s">
        <v>172</v>
      </c>
      <c r="BA86" s="649" t="s">
        <v>172</v>
      </c>
      <c r="BB86" s="649" t="s">
        <v>172</v>
      </c>
      <c r="BC86" s="649" t="s">
        <v>172</v>
      </c>
      <c r="BD86" s="649" t="s">
        <v>172</v>
      </c>
      <c r="BE86" s="649" t="s">
        <v>172</v>
      </c>
      <c r="BF86" s="649" t="s">
        <v>172</v>
      </c>
      <c r="BG86" s="649" t="s">
        <v>172</v>
      </c>
      <c r="BH86" s="649" t="s">
        <v>172</v>
      </c>
      <c r="BI86" s="649" t="s">
        <v>172</v>
      </c>
      <c r="BJ86" s="649" t="s">
        <v>172</v>
      </c>
      <c r="BK86" s="650">
        <v>48761.3</v>
      </c>
      <c r="BL86" s="650">
        <v>120861.3</v>
      </c>
      <c r="BM86" s="650">
        <v>7854</v>
      </c>
    </row>
    <row r="87" spans="1:65" ht="20.100000000000001" hidden="1" customHeight="1">
      <c r="A87" s="653" t="s">
        <v>992</v>
      </c>
      <c r="B87" s="651" t="s">
        <v>584</v>
      </c>
      <c r="C87" s="651" t="s">
        <v>1300</v>
      </c>
      <c r="D87" s="651" t="s">
        <v>1300</v>
      </c>
      <c r="E87" s="651" t="s">
        <v>1300</v>
      </c>
      <c r="F87" s="649" t="s">
        <v>172</v>
      </c>
      <c r="G87" s="649" t="s">
        <v>172</v>
      </c>
      <c r="H87" s="649" t="s">
        <v>172</v>
      </c>
      <c r="I87" s="650">
        <v>79030.3</v>
      </c>
      <c r="J87" s="649" t="s">
        <v>172</v>
      </c>
      <c r="K87" s="649" t="s">
        <v>172</v>
      </c>
      <c r="L87" s="649" t="s">
        <v>172</v>
      </c>
      <c r="M87" s="649" t="s">
        <v>172</v>
      </c>
      <c r="N87" s="649" t="s">
        <v>172</v>
      </c>
      <c r="O87" s="649" t="s">
        <v>172</v>
      </c>
      <c r="P87" s="649" t="s">
        <v>172</v>
      </c>
      <c r="Q87" s="649" t="s">
        <v>172</v>
      </c>
      <c r="R87" s="649" t="s">
        <v>172</v>
      </c>
      <c r="S87" s="650">
        <v>9678.9</v>
      </c>
      <c r="T87" s="650">
        <v>3142.9</v>
      </c>
      <c r="U87" s="649" t="s">
        <v>172</v>
      </c>
      <c r="V87" s="649" t="s">
        <v>172</v>
      </c>
      <c r="W87" s="649" t="s">
        <v>172</v>
      </c>
      <c r="X87" s="649" t="s">
        <v>172</v>
      </c>
      <c r="Y87" s="650">
        <v>20620.099999999999</v>
      </c>
      <c r="Z87" s="650">
        <v>3560.6</v>
      </c>
      <c r="AA87" s="649" t="s">
        <v>172</v>
      </c>
      <c r="AB87" s="649" t="s">
        <v>172</v>
      </c>
      <c r="AC87" s="649" t="s">
        <v>172</v>
      </c>
      <c r="AD87" s="649" t="s">
        <v>172</v>
      </c>
      <c r="AE87" s="649" t="s">
        <v>172</v>
      </c>
      <c r="AF87" s="649" t="s">
        <v>172</v>
      </c>
      <c r="AG87" s="649" t="s">
        <v>172</v>
      </c>
      <c r="AH87" s="649" t="s">
        <v>172</v>
      </c>
      <c r="AI87" s="649" t="s">
        <v>172</v>
      </c>
      <c r="AJ87" s="650">
        <v>2050.4</v>
      </c>
      <c r="AK87" s="649" t="s">
        <v>172</v>
      </c>
      <c r="AL87" s="649" t="s">
        <v>172</v>
      </c>
      <c r="AM87" s="649" t="s">
        <v>172</v>
      </c>
      <c r="AN87" s="649" t="s">
        <v>172</v>
      </c>
      <c r="AO87" s="649" t="s">
        <v>172</v>
      </c>
      <c r="AP87" s="649" t="s">
        <v>172</v>
      </c>
      <c r="AQ87" s="650">
        <v>22591.9</v>
      </c>
      <c r="AR87" s="649" t="s">
        <v>172</v>
      </c>
      <c r="AS87" s="649" t="s">
        <v>172</v>
      </c>
      <c r="AT87" s="650">
        <v>3461.9</v>
      </c>
      <c r="AU87" s="650">
        <v>3889.4</v>
      </c>
      <c r="AV87" s="649" t="s">
        <v>172</v>
      </c>
      <c r="AW87" s="650">
        <v>34.6</v>
      </c>
      <c r="AX87" s="649" t="s">
        <v>172</v>
      </c>
      <c r="AY87" s="649" t="s">
        <v>172</v>
      </c>
      <c r="AZ87" s="649" t="s">
        <v>172</v>
      </c>
      <c r="BA87" s="649" t="s">
        <v>172</v>
      </c>
      <c r="BB87" s="649" t="s">
        <v>172</v>
      </c>
      <c r="BC87" s="649" t="s">
        <v>172</v>
      </c>
      <c r="BD87" s="649" t="s">
        <v>172</v>
      </c>
      <c r="BE87" s="649" t="s">
        <v>172</v>
      </c>
      <c r="BF87" s="649" t="s">
        <v>172</v>
      </c>
      <c r="BG87" s="649" t="s">
        <v>172</v>
      </c>
      <c r="BH87" s="649" t="s">
        <v>172</v>
      </c>
      <c r="BI87" s="649" t="s">
        <v>172</v>
      </c>
      <c r="BJ87" s="649" t="s">
        <v>172</v>
      </c>
      <c r="BK87" s="650">
        <v>6580.9</v>
      </c>
      <c r="BL87" s="650">
        <v>154641.9</v>
      </c>
      <c r="BM87" s="650">
        <v>7385.9</v>
      </c>
    </row>
    <row r="88" spans="1:65" ht="20.100000000000001" hidden="1" customHeight="1">
      <c r="A88" s="653" t="s">
        <v>992</v>
      </c>
      <c r="B88" s="651" t="s">
        <v>592</v>
      </c>
      <c r="C88" s="651" t="s">
        <v>1300</v>
      </c>
      <c r="D88" s="651" t="s">
        <v>1300</v>
      </c>
      <c r="E88" s="651" t="s">
        <v>1300</v>
      </c>
      <c r="F88" s="649" t="s">
        <v>172</v>
      </c>
      <c r="G88" s="649" t="s">
        <v>172</v>
      </c>
      <c r="H88" s="649" t="s">
        <v>172</v>
      </c>
      <c r="I88" s="649" t="s">
        <v>172</v>
      </c>
      <c r="J88" s="649" t="s">
        <v>172</v>
      </c>
      <c r="K88" s="649" t="s">
        <v>172</v>
      </c>
      <c r="L88" s="649" t="s">
        <v>172</v>
      </c>
      <c r="M88" s="649" t="s">
        <v>172</v>
      </c>
      <c r="N88" s="649" t="s">
        <v>172</v>
      </c>
      <c r="O88" s="649" t="s">
        <v>172</v>
      </c>
      <c r="P88" s="649" t="s">
        <v>172</v>
      </c>
      <c r="Q88" s="649" t="s">
        <v>172</v>
      </c>
      <c r="R88" s="649" t="s">
        <v>172</v>
      </c>
      <c r="S88" s="650">
        <v>683.1</v>
      </c>
      <c r="T88" s="650">
        <v>11317.4</v>
      </c>
      <c r="U88" s="649" t="s">
        <v>172</v>
      </c>
      <c r="V88" s="649" t="s">
        <v>172</v>
      </c>
      <c r="W88" s="649" t="s">
        <v>172</v>
      </c>
      <c r="X88" s="649" t="s">
        <v>172</v>
      </c>
      <c r="Y88" s="649" t="s">
        <v>172</v>
      </c>
      <c r="Z88" s="649" t="s">
        <v>172</v>
      </c>
      <c r="AA88" s="649" t="s">
        <v>172</v>
      </c>
      <c r="AB88" s="649" t="s">
        <v>172</v>
      </c>
      <c r="AC88" s="649" t="s">
        <v>172</v>
      </c>
      <c r="AD88" s="649" t="s">
        <v>172</v>
      </c>
      <c r="AE88" s="649" t="s">
        <v>172</v>
      </c>
      <c r="AF88" s="649" t="s">
        <v>172</v>
      </c>
      <c r="AG88" s="650">
        <v>15.4</v>
      </c>
      <c r="AH88" s="649" t="s">
        <v>172</v>
      </c>
      <c r="AI88" s="649" t="s">
        <v>172</v>
      </c>
      <c r="AJ88" s="650">
        <v>1135</v>
      </c>
      <c r="AK88" s="649" t="s">
        <v>172</v>
      </c>
      <c r="AL88" s="649" t="s">
        <v>172</v>
      </c>
      <c r="AM88" s="649" t="s">
        <v>172</v>
      </c>
      <c r="AN88" s="649" t="s">
        <v>172</v>
      </c>
      <c r="AO88" s="649" t="s">
        <v>172</v>
      </c>
      <c r="AP88" s="649" t="s">
        <v>172</v>
      </c>
      <c r="AQ88" s="649" t="s">
        <v>172</v>
      </c>
      <c r="AR88" s="649" t="s">
        <v>172</v>
      </c>
      <c r="AS88" s="649" t="s">
        <v>172</v>
      </c>
      <c r="AT88" s="649" t="s">
        <v>172</v>
      </c>
      <c r="AU88" s="649" t="s">
        <v>172</v>
      </c>
      <c r="AV88" s="649" t="s">
        <v>172</v>
      </c>
      <c r="AW88" s="650">
        <v>1016.5</v>
      </c>
      <c r="AX88" s="649" t="s">
        <v>172</v>
      </c>
      <c r="AY88" s="649" t="s">
        <v>172</v>
      </c>
      <c r="AZ88" s="649" t="s">
        <v>172</v>
      </c>
      <c r="BA88" s="649" t="s">
        <v>172</v>
      </c>
      <c r="BB88" s="649" t="s">
        <v>172</v>
      </c>
      <c r="BC88" s="649" t="s">
        <v>172</v>
      </c>
      <c r="BD88" s="649" t="s">
        <v>172</v>
      </c>
      <c r="BE88" s="649" t="s">
        <v>172</v>
      </c>
      <c r="BF88" s="649" t="s">
        <v>172</v>
      </c>
      <c r="BG88" s="649" t="s">
        <v>172</v>
      </c>
      <c r="BH88" s="649" t="s">
        <v>172</v>
      </c>
      <c r="BI88" s="649" t="s">
        <v>172</v>
      </c>
      <c r="BJ88" s="649" t="s">
        <v>172</v>
      </c>
      <c r="BK88" s="649" t="s">
        <v>172</v>
      </c>
      <c r="BL88" s="650">
        <v>14167.4</v>
      </c>
      <c r="BM88" s="650">
        <v>1016.5</v>
      </c>
    </row>
    <row r="89" spans="1:65" ht="20.100000000000001" hidden="1" customHeight="1">
      <c r="A89" s="653" t="s">
        <v>992</v>
      </c>
      <c r="B89" s="651" t="s">
        <v>594</v>
      </c>
      <c r="C89" s="651" t="s">
        <v>1300</v>
      </c>
      <c r="D89" s="651" t="s">
        <v>1300</v>
      </c>
      <c r="E89" s="651" t="s">
        <v>1300</v>
      </c>
      <c r="F89" s="649" t="s">
        <v>172</v>
      </c>
      <c r="G89" s="649" t="s">
        <v>172</v>
      </c>
      <c r="H89" s="649" t="s">
        <v>172</v>
      </c>
      <c r="I89" s="649" t="s">
        <v>172</v>
      </c>
      <c r="J89" s="649" t="s">
        <v>172</v>
      </c>
      <c r="K89" s="649" t="s">
        <v>172</v>
      </c>
      <c r="L89" s="649" t="s">
        <v>172</v>
      </c>
      <c r="M89" s="649" t="s">
        <v>172</v>
      </c>
      <c r="N89" s="649" t="s">
        <v>172</v>
      </c>
      <c r="O89" s="649" t="s">
        <v>172</v>
      </c>
      <c r="P89" s="649" t="s">
        <v>172</v>
      </c>
      <c r="Q89" s="649" t="s">
        <v>172</v>
      </c>
      <c r="R89" s="649" t="s">
        <v>172</v>
      </c>
      <c r="S89" s="650">
        <v>30.9</v>
      </c>
      <c r="T89" s="650">
        <v>914.4</v>
      </c>
      <c r="U89" s="649" t="s">
        <v>172</v>
      </c>
      <c r="V89" s="649" t="s">
        <v>172</v>
      </c>
      <c r="W89" s="649" t="s">
        <v>172</v>
      </c>
      <c r="X89" s="649" t="s">
        <v>172</v>
      </c>
      <c r="Y89" s="649" t="s">
        <v>172</v>
      </c>
      <c r="Z89" s="650">
        <v>244.5</v>
      </c>
      <c r="AA89" s="649" t="s">
        <v>172</v>
      </c>
      <c r="AB89" s="649" t="s">
        <v>172</v>
      </c>
      <c r="AC89" s="649" t="s">
        <v>172</v>
      </c>
      <c r="AD89" s="649" t="s">
        <v>172</v>
      </c>
      <c r="AE89" s="649" t="s">
        <v>172</v>
      </c>
      <c r="AF89" s="650">
        <v>1177.2</v>
      </c>
      <c r="AG89" s="650">
        <v>4.9000000000000004</v>
      </c>
      <c r="AH89" s="649" t="s">
        <v>172</v>
      </c>
      <c r="AI89" s="649" t="s">
        <v>172</v>
      </c>
      <c r="AJ89" s="650">
        <v>2939</v>
      </c>
      <c r="AK89" s="649" t="s">
        <v>172</v>
      </c>
      <c r="AL89" s="649" t="s">
        <v>172</v>
      </c>
      <c r="AM89" s="649" t="s">
        <v>172</v>
      </c>
      <c r="AN89" s="649" t="s">
        <v>172</v>
      </c>
      <c r="AO89" s="649" t="s">
        <v>172</v>
      </c>
      <c r="AP89" s="649" t="s">
        <v>172</v>
      </c>
      <c r="AQ89" s="650">
        <v>601.5</v>
      </c>
      <c r="AR89" s="650">
        <v>3095.1</v>
      </c>
      <c r="AS89" s="649" t="s">
        <v>172</v>
      </c>
      <c r="AT89" s="650">
        <v>1720.7</v>
      </c>
      <c r="AU89" s="650">
        <v>567.6</v>
      </c>
      <c r="AV89" s="650">
        <v>71.3</v>
      </c>
      <c r="AW89" s="649" t="s">
        <v>172</v>
      </c>
      <c r="AX89" s="649" t="s">
        <v>172</v>
      </c>
      <c r="AY89" s="649" t="s">
        <v>172</v>
      </c>
      <c r="AZ89" s="649" t="s">
        <v>172</v>
      </c>
      <c r="BA89" s="649" t="s">
        <v>172</v>
      </c>
      <c r="BB89" s="649" t="s">
        <v>172</v>
      </c>
      <c r="BC89" s="649" t="s">
        <v>172</v>
      </c>
      <c r="BD89" s="649" t="s">
        <v>172</v>
      </c>
      <c r="BE89" s="649" t="s">
        <v>172</v>
      </c>
      <c r="BF89" s="649" t="s">
        <v>172</v>
      </c>
      <c r="BG89" s="649" t="s">
        <v>172</v>
      </c>
      <c r="BH89" s="649" t="s">
        <v>172</v>
      </c>
      <c r="BI89" s="649" t="s">
        <v>172</v>
      </c>
      <c r="BJ89" s="649" t="s">
        <v>172</v>
      </c>
      <c r="BK89" s="649" t="s">
        <v>172</v>
      </c>
      <c r="BL89" s="650">
        <v>11367</v>
      </c>
      <c r="BM89" s="650">
        <v>5454.7</v>
      </c>
    </row>
    <row r="90" spans="1:65" ht="20.100000000000001" hidden="1" customHeight="1">
      <c r="A90" s="654" t="s">
        <v>992</v>
      </c>
      <c r="B90" s="652" t="s">
        <v>596</v>
      </c>
      <c r="C90" s="652" t="s">
        <v>1300</v>
      </c>
      <c r="D90" s="652" t="s">
        <v>1300</v>
      </c>
      <c r="E90" s="652" t="s">
        <v>1300</v>
      </c>
      <c r="F90" s="649" t="s">
        <v>172</v>
      </c>
      <c r="G90" s="649" t="s">
        <v>172</v>
      </c>
      <c r="H90" s="649" t="s">
        <v>172</v>
      </c>
      <c r="I90" s="649" t="s">
        <v>172</v>
      </c>
      <c r="J90" s="649" t="s">
        <v>172</v>
      </c>
      <c r="K90" s="649" t="s">
        <v>172</v>
      </c>
      <c r="L90" s="649" t="s">
        <v>172</v>
      </c>
      <c r="M90" s="649" t="s">
        <v>172</v>
      </c>
      <c r="N90" s="649" t="s">
        <v>172</v>
      </c>
      <c r="O90" s="649" t="s">
        <v>172</v>
      </c>
      <c r="P90" s="649" t="s">
        <v>172</v>
      </c>
      <c r="Q90" s="649" t="s">
        <v>172</v>
      </c>
      <c r="R90" s="649" t="s">
        <v>172</v>
      </c>
      <c r="S90" s="649" t="s">
        <v>172</v>
      </c>
      <c r="T90" s="649" t="s">
        <v>172</v>
      </c>
      <c r="U90" s="649" t="s">
        <v>172</v>
      </c>
      <c r="V90" s="649" t="s">
        <v>172</v>
      </c>
      <c r="W90" s="649" t="s">
        <v>172</v>
      </c>
      <c r="X90" s="649" t="s">
        <v>172</v>
      </c>
      <c r="Y90" s="649" t="s">
        <v>172</v>
      </c>
      <c r="Z90" s="649" t="s">
        <v>172</v>
      </c>
      <c r="AA90" s="649" t="s">
        <v>172</v>
      </c>
      <c r="AB90" s="649" t="s">
        <v>172</v>
      </c>
      <c r="AC90" s="649" t="s">
        <v>172</v>
      </c>
      <c r="AD90" s="649" t="s">
        <v>172</v>
      </c>
      <c r="AE90" s="649" t="s">
        <v>172</v>
      </c>
      <c r="AF90" s="649" t="s">
        <v>172</v>
      </c>
      <c r="AG90" s="649" t="s">
        <v>172</v>
      </c>
      <c r="AH90" s="649" t="s">
        <v>172</v>
      </c>
      <c r="AI90" s="649" t="s">
        <v>172</v>
      </c>
      <c r="AJ90" s="649" t="s">
        <v>172</v>
      </c>
      <c r="AK90" s="649" t="s">
        <v>172</v>
      </c>
      <c r="AL90" s="649" t="s">
        <v>172</v>
      </c>
      <c r="AM90" s="649" t="s">
        <v>172</v>
      </c>
      <c r="AN90" s="649" t="s">
        <v>172</v>
      </c>
      <c r="AO90" s="649" t="s">
        <v>172</v>
      </c>
      <c r="AP90" s="649" t="s">
        <v>172</v>
      </c>
      <c r="AQ90" s="649" t="s">
        <v>172</v>
      </c>
      <c r="AR90" s="649" t="s">
        <v>172</v>
      </c>
      <c r="AS90" s="649" t="s">
        <v>172</v>
      </c>
      <c r="AT90" s="649" t="s">
        <v>172</v>
      </c>
      <c r="AU90" s="649" t="s">
        <v>172</v>
      </c>
      <c r="AV90" s="649" t="s">
        <v>172</v>
      </c>
      <c r="AW90" s="649" t="s">
        <v>172</v>
      </c>
      <c r="AX90" s="649" t="s">
        <v>172</v>
      </c>
      <c r="AY90" s="649" t="s">
        <v>172</v>
      </c>
      <c r="AZ90" s="649" t="s">
        <v>172</v>
      </c>
      <c r="BA90" s="649" t="s">
        <v>172</v>
      </c>
      <c r="BB90" s="649" t="s">
        <v>172</v>
      </c>
      <c r="BC90" s="649" t="s">
        <v>172</v>
      </c>
      <c r="BD90" s="649" t="s">
        <v>172</v>
      </c>
      <c r="BE90" s="649" t="s">
        <v>172</v>
      </c>
      <c r="BF90" s="649" t="s">
        <v>172</v>
      </c>
      <c r="BG90" s="649" t="s">
        <v>172</v>
      </c>
      <c r="BH90" s="649" t="s">
        <v>172</v>
      </c>
      <c r="BI90" s="649" t="s">
        <v>172</v>
      </c>
      <c r="BJ90" s="649" t="s">
        <v>172</v>
      </c>
      <c r="BK90" s="650">
        <v>2902.9</v>
      </c>
      <c r="BL90" s="650">
        <v>2902.9</v>
      </c>
      <c r="BM90" s="649" t="s">
        <v>172</v>
      </c>
    </row>
    <row r="92" spans="1:65" ht="15.6">
      <c r="A92" s="586" t="s">
        <v>1303</v>
      </c>
      <c r="B92" s="586" t="s">
        <v>1304</v>
      </c>
      <c r="F92" s="587">
        <f>F93/G94</f>
        <v>947817077.74433935</v>
      </c>
      <c r="G92" s="588" t="s">
        <v>1305</v>
      </c>
      <c r="H92" s="589"/>
    </row>
    <row r="93" spans="1:65">
      <c r="A93" s="586" t="s">
        <v>1306</v>
      </c>
      <c r="B93" s="586" t="s">
        <v>1307</v>
      </c>
      <c r="F93" s="590">
        <v>39683205411</v>
      </c>
      <c r="G93" s="588" t="s">
        <v>1308</v>
      </c>
      <c r="P93" s="591">
        <f>-P32+P45</f>
        <v>2567.1999999999998</v>
      </c>
    </row>
    <row r="94" spans="1:65">
      <c r="A94" s="586" t="s">
        <v>1309</v>
      </c>
      <c r="B94" s="586" t="s">
        <v>1310</v>
      </c>
      <c r="F94" s="587" t="s">
        <v>1311</v>
      </c>
      <c r="G94" s="579">
        <v>41.868000000000002</v>
      </c>
    </row>
    <row r="95" spans="1:65">
      <c r="A95" s="586" t="s">
        <v>1261</v>
      </c>
      <c r="B95" s="586" t="s">
        <v>1312</v>
      </c>
      <c r="F95" s="587" t="s">
        <v>1313</v>
      </c>
      <c r="G95" s="591">
        <f>-SUM(H24:I25)+G58</f>
        <v>21320.800000000003</v>
      </c>
      <c r="H95" s="579" t="s">
        <v>1314</v>
      </c>
    </row>
    <row r="96" spans="1:65">
      <c r="A96" s="586" t="s">
        <v>1315</v>
      </c>
      <c r="B96" s="586" t="s">
        <v>1316</v>
      </c>
      <c r="F96" s="587"/>
      <c r="Q96" s="579" t="s">
        <v>1383</v>
      </c>
      <c r="R96" s="579" t="s">
        <v>1383</v>
      </c>
      <c r="S96" s="579" t="s">
        <v>1384</v>
      </c>
      <c r="T96" s="579" t="s">
        <v>1384</v>
      </c>
      <c r="U96" s="579" t="s">
        <v>1384</v>
      </c>
      <c r="V96" s="579" t="s">
        <v>1384</v>
      </c>
      <c r="W96" s="579" t="s">
        <v>1384</v>
      </c>
      <c r="X96" s="579" t="s">
        <v>1383</v>
      </c>
    </row>
    <row r="97" spans="1:26">
      <c r="A97" s="586" t="s">
        <v>1317</v>
      </c>
      <c r="B97" s="586" t="s">
        <v>1318</v>
      </c>
      <c r="H97" s="592"/>
      <c r="P97" s="579" t="s">
        <v>1371</v>
      </c>
      <c r="Q97" s="579" t="s">
        <v>1380</v>
      </c>
      <c r="R97" s="579" t="s">
        <v>1374</v>
      </c>
      <c r="S97" s="579" t="s">
        <v>1375</v>
      </c>
      <c r="T97" s="579" t="s">
        <v>1376</v>
      </c>
      <c r="U97" s="579" t="s">
        <v>382</v>
      </c>
      <c r="V97" s="579" t="s">
        <v>383</v>
      </c>
      <c r="W97" s="579" t="s">
        <v>1382</v>
      </c>
      <c r="X97" s="579" t="s">
        <v>385</v>
      </c>
    </row>
    <row r="98" spans="1:26">
      <c r="A98" s="586" t="s">
        <v>992</v>
      </c>
      <c r="B98" s="586" t="s">
        <v>1319</v>
      </c>
      <c r="P98" s="579" t="s">
        <v>1372</v>
      </c>
      <c r="Q98" s="579">
        <v>0</v>
      </c>
      <c r="R98" s="591">
        <f>-H24</f>
        <v>15693.1</v>
      </c>
      <c r="S98" s="579">
        <v>0</v>
      </c>
      <c r="T98" s="579">
        <v>0</v>
      </c>
      <c r="U98" s="579">
        <v>0</v>
      </c>
      <c r="V98" s="579">
        <v>0</v>
      </c>
      <c r="W98" s="579">
        <v>0</v>
      </c>
    </row>
    <row r="99" spans="1:26">
      <c r="P99" s="579" t="s">
        <v>1373</v>
      </c>
      <c r="Q99" s="579">
        <v>0</v>
      </c>
      <c r="R99" s="579">
        <v>0</v>
      </c>
      <c r="S99" s="591">
        <f>N24</f>
        <v>10341.1</v>
      </c>
      <c r="T99" s="591">
        <v>0</v>
      </c>
      <c r="U99" s="591">
        <f t="shared" ref="U99:V99" si="0">P24</f>
        <v>3218.9</v>
      </c>
      <c r="V99" s="591" t="str">
        <f t="shared" si="0"/>
        <v>-</v>
      </c>
      <c r="W99" s="591">
        <f>-R37</f>
        <v>21</v>
      </c>
      <c r="Y99" s="579" t="s">
        <v>1377</v>
      </c>
      <c r="Z99" s="579" t="s">
        <v>1378</v>
      </c>
    </row>
    <row r="100" spans="1:26">
      <c r="C100" s="579" t="s">
        <v>1320</v>
      </c>
      <c r="P100" s="579" t="s">
        <v>1381</v>
      </c>
      <c r="Q100" s="579">
        <v>0</v>
      </c>
      <c r="R100" s="579">
        <v>0</v>
      </c>
      <c r="S100" s="579">
        <v>0</v>
      </c>
      <c r="T100" s="591">
        <f>O24</f>
        <v>505.6</v>
      </c>
      <c r="U100" s="591">
        <f>-P37</f>
        <v>300.3</v>
      </c>
      <c r="V100" s="591">
        <f t="shared" ref="V100" si="1">-Q37</f>
        <v>1055.5</v>
      </c>
      <c r="W100" s="591">
        <v>0</v>
      </c>
      <c r="Y100" s="591">
        <f>SUM(Q98:V98)</f>
        <v>15693.1</v>
      </c>
      <c r="Z100" s="591">
        <f>SUM(Q100:W100)</f>
        <v>1861.4</v>
      </c>
    </row>
    <row r="102" spans="1:26">
      <c r="D102" s="593" t="s">
        <v>1321</v>
      </c>
      <c r="P102" s="579" t="s">
        <v>1379</v>
      </c>
    </row>
    <row r="103" spans="1:26">
      <c r="D103" s="579" t="s">
        <v>1322</v>
      </c>
      <c r="E103" s="579" t="s">
        <v>1323</v>
      </c>
      <c r="F103" s="579" t="s">
        <v>1324</v>
      </c>
      <c r="G103" s="579" t="s">
        <v>1325</v>
      </c>
      <c r="H103" s="579" t="s">
        <v>1326</v>
      </c>
      <c r="I103" s="579" t="s">
        <v>1327</v>
      </c>
      <c r="K103" s="579">
        <f>G105*1000000/F92*44/12</f>
        <v>0.10098819232201262</v>
      </c>
      <c r="P103" s="579" t="s">
        <v>1372</v>
      </c>
      <c r="Q103" s="591">
        <f>-I25</f>
        <v>4134.2</v>
      </c>
      <c r="R103" s="591">
        <f>-H25</f>
        <v>899.6</v>
      </c>
      <c r="S103" s="591">
        <f>-N25</f>
        <v>9829.2999999999993</v>
      </c>
      <c r="T103" s="579">
        <v>0</v>
      </c>
      <c r="U103" s="579">
        <v>0</v>
      </c>
      <c r="V103" s="579">
        <v>0</v>
      </c>
      <c r="W103" s="579">
        <v>0</v>
      </c>
    </row>
    <row r="104" spans="1:26">
      <c r="D104" s="579" t="s">
        <v>1328</v>
      </c>
      <c r="E104" s="579">
        <v>0.86509999999999998</v>
      </c>
      <c r="G104" s="579">
        <v>29.2</v>
      </c>
      <c r="H104" s="591">
        <f>SUM(N25:N32,N38:N44)</f>
        <v>-9829.2999999999993</v>
      </c>
      <c r="I104" s="579">
        <f>G104*$G$94*H104*44/12/1000000</f>
        <v>-44.061480708959998</v>
      </c>
      <c r="J104" s="579" t="s">
        <v>1369</v>
      </c>
      <c r="L104" s="591">
        <f>-H104-H105+H107</f>
        <v>16685.7</v>
      </c>
      <c r="P104" s="579" t="s">
        <v>1373</v>
      </c>
      <c r="Q104" s="579">
        <v>0</v>
      </c>
      <c r="R104" s="579">
        <v>0</v>
      </c>
      <c r="S104" s="579">
        <v>0</v>
      </c>
      <c r="T104" s="579">
        <v>0</v>
      </c>
      <c r="U104" s="579">
        <v>0</v>
      </c>
      <c r="V104" s="591">
        <f>Q25</f>
        <v>4863</v>
      </c>
      <c r="W104" s="591">
        <f>R25</f>
        <v>1203.3</v>
      </c>
      <c r="Y104" s="579" t="s">
        <v>1377</v>
      </c>
      <c r="Z104" s="579" t="s">
        <v>1378</v>
      </c>
    </row>
    <row r="105" spans="1:26">
      <c r="D105" s="579" t="s">
        <v>1329</v>
      </c>
      <c r="E105" s="579">
        <v>0.79290000000000005</v>
      </c>
      <c r="G105" s="579">
        <v>26.105</v>
      </c>
      <c r="H105" s="594">
        <f>SUM(I24:I25,I37:I38)</f>
        <v>-4134.2</v>
      </c>
      <c r="I105" s="579">
        <f t="shared" ref="I105:I110" si="2">G105*$G$94*H105*44/12/1000000</f>
        <v>-16.567951941156</v>
      </c>
      <c r="J105" s="579" t="s">
        <v>1370</v>
      </c>
      <c r="P105" s="579" t="s">
        <v>1381</v>
      </c>
      <c r="Q105" s="591">
        <f>-I25</f>
        <v>4134.2</v>
      </c>
      <c r="R105" s="579">
        <v>0</v>
      </c>
      <c r="S105" s="579">
        <v>0</v>
      </c>
      <c r="T105" s="579">
        <v>0</v>
      </c>
      <c r="U105" s="591">
        <f>-P38</f>
        <v>594.4</v>
      </c>
      <c r="V105" s="591">
        <f>-Q38</f>
        <v>1085.3</v>
      </c>
      <c r="W105" s="591">
        <f>-R38</f>
        <v>16.8</v>
      </c>
      <c r="Y105" s="591">
        <f>SUM(Q103:V103)</f>
        <v>14863.099999999999</v>
      </c>
      <c r="Z105" s="591">
        <f>SUM(Q105:W105)</f>
        <v>5830.7</v>
      </c>
    </row>
    <row r="106" spans="1:26">
      <c r="D106" s="579" t="s">
        <v>1330</v>
      </c>
      <c r="E106" s="579">
        <v>0.77070000000000005</v>
      </c>
      <c r="G106" s="579">
        <v>25.349</v>
      </c>
      <c r="H106" s="591">
        <f>SUM(H24:H25,H37:H38)</f>
        <v>-16592.7</v>
      </c>
      <c r="I106" s="579">
        <f t="shared" si="2"/>
        <v>-64.5701118116868</v>
      </c>
      <c r="J106" s="579" t="s">
        <v>1370</v>
      </c>
    </row>
    <row r="107" spans="1:26">
      <c r="D107" s="579" t="s">
        <v>1331</v>
      </c>
      <c r="E107" s="579">
        <v>0.18729999999999999</v>
      </c>
      <c r="G107" s="579">
        <v>70.8</v>
      </c>
      <c r="H107" s="594">
        <f>SUM(Q24:Q25,Q37:Q38)</f>
        <v>2722.2</v>
      </c>
      <c r="I107" s="579">
        <f t="shared" si="2"/>
        <v>29.587408868159997</v>
      </c>
      <c r="J107" s="579" t="s">
        <v>1370</v>
      </c>
      <c r="P107" s="579" t="s">
        <v>538</v>
      </c>
    </row>
    <row r="108" spans="1:26">
      <c r="D108" s="579" t="s">
        <v>1332</v>
      </c>
      <c r="E108" s="579">
        <v>0.41689999999999999</v>
      </c>
      <c r="G108" s="579">
        <v>12.1</v>
      </c>
      <c r="H108" s="591">
        <f>SUM(P24:P25,P37:P38)</f>
        <v>2324.1999999999998</v>
      </c>
      <c r="I108" s="579">
        <f t="shared" si="2"/>
        <v>4.3173028351199996</v>
      </c>
      <c r="J108" s="579" t="s">
        <v>1369</v>
      </c>
      <c r="P108" s="579" t="s">
        <v>1372</v>
      </c>
      <c r="Y108" s="579" t="s">
        <v>1377</v>
      </c>
      <c r="Z108" s="579" t="s">
        <v>1378</v>
      </c>
    </row>
    <row r="109" spans="1:26">
      <c r="D109" s="579" t="s">
        <v>1333</v>
      </c>
      <c r="G109" s="579">
        <v>22</v>
      </c>
      <c r="H109" s="591">
        <f>O24</f>
        <v>505.6</v>
      </c>
      <c r="I109" s="579">
        <f t="shared" si="2"/>
        <v>1.7075891712</v>
      </c>
      <c r="J109" s="579" t="s">
        <v>1369</v>
      </c>
      <c r="P109" s="579" t="s">
        <v>1373</v>
      </c>
      <c r="Y109" s="591">
        <f>SUM(Q108:V108)</f>
        <v>0</v>
      </c>
      <c r="Z109" s="591">
        <f>SUM(Q110:W110)</f>
        <v>7920.9</v>
      </c>
    </row>
    <row r="110" spans="1:26">
      <c r="D110" s="579" t="s">
        <v>1334</v>
      </c>
      <c r="E110" s="579">
        <v>0.27350000000000002</v>
      </c>
      <c r="G110" s="579">
        <v>49.6</v>
      </c>
      <c r="H110" s="594">
        <f>SUM(R24:R25,R37:R38)</f>
        <v>1165.5</v>
      </c>
      <c r="I110" s="579">
        <f t="shared" si="2"/>
        <v>8.874575740800001</v>
      </c>
      <c r="J110" s="579" t="s">
        <v>1369</v>
      </c>
      <c r="P110" s="579" t="s">
        <v>1381</v>
      </c>
      <c r="Q110" s="591">
        <f>G58</f>
        <v>593.9</v>
      </c>
      <c r="S110" s="591">
        <f>N58</f>
        <v>696.6</v>
      </c>
      <c r="T110" s="591" t="str">
        <f t="shared" ref="T110" si="3">O58</f>
        <v>-</v>
      </c>
      <c r="U110" s="591">
        <f>P58-P16</f>
        <v>2324.1999999999998</v>
      </c>
      <c r="V110" s="591">
        <f>V104-V105-V100</f>
        <v>2722.2</v>
      </c>
      <c r="W110" s="591">
        <f>R58-R14</f>
        <v>1584</v>
      </c>
    </row>
    <row r="111" spans="1:26">
      <c r="K111" s="579" t="s">
        <v>1335</v>
      </c>
      <c r="L111" s="591">
        <f>X113</f>
        <v>30556.199999999997</v>
      </c>
    </row>
    <row r="112" spans="1:26">
      <c r="D112" s="579" t="s">
        <v>1210</v>
      </c>
      <c r="I112" s="579">
        <f>-I106+I107+I104-I108-I105-I110+I109</f>
        <v>55.179702507322801</v>
      </c>
      <c r="K112" s="579" t="s">
        <v>1336</v>
      </c>
      <c r="L112" s="591">
        <f>X114</f>
        <v>15613</v>
      </c>
    </row>
    <row r="113" spans="1:36">
      <c r="K113" s="595" t="s">
        <v>1337</v>
      </c>
      <c r="L113" s="596">
        <f>L111*$F$93</f>
        <v>1212567961179598</v>
      </c>
      <c r="M113" s="579" t="s">
        <v>1338</v>
      </c>
      <c r="O113" s="579" t="s">
        <v>1339</v>
      </c>
      <c r="X113" s="591">
        <f>SUM(Y100,Y105,Y109)</f>
        <v>30556.199999999997</v>
      </c>
      <c r="Y113" s="579" t="s">
        <v>1385</v>
      </c>
    </row>
    <row r="114" spans="1:36">
      <c r="D114" s="593" t="s">
        <v>1340</v>
      </c>
      <c r="K114" s="579" t="s">
        <v>1341</v>
      </c>
      <c r="L114" s="587">
        <f>L112*$F$93</f>
        <v>619573886081943</v>
      </c>
      <c r="P114" s="579" t="s">
        <v>1342</v>
      </c>
      <c r="X114" s="591">
        <f>SUM(Z100,Z105,Z109)</f>
        <v>15613</v>
      </c>
      <c r="Y114" s="579" t="s">
        <v>1378</v>
      </c>
    </row>
    <row r="115" spans="1:36">
      <c r="D115" s="579" t="s">
        <v>1322</v>
      </c>
      <c r="E115" s="579" t="s">
        <v>1323</v>
      </c>
      <c r="F115" s="579" t="s">
        <v>1324</v>
      </c>
      <c r="G115" s="579" t="s">
        <v>1325</v>
      </c>
      <c r="H115" s="579" t="s">
        <v>1326</v>
      </c>
      <c r="I115" s="579" t="s">
        <v>1327</v>
      </c>
      <c r="K115" s="595" t="s">
        <v>1343</v>
      </c>
      <c r="L115" s="595">
        <f>L114/L113</f>
        <v>0.51096013247720606</v>
      </c>
      <c r="M115" s="579" t="s">
        <v>1344</v>
      </c>
      <c r="N115" s="579" t="s">
        <v>1345</v>
      </c>
      <c r="P115" s="579" t="s">
        <v>1346</v>
      </c>
      <c r="X115" s="606">
        <f>X114*G94</f>
        <v>653685.08400000003</v>
      </c>
      <c r="Y115" s="579" t="s">
        <v>1386</v>
      </c>
    </row>
    <row r="116" spans="1:36">
      <c r="D116" s="579" t="s">
        <v>1329</v>
      </c>
      <c r="E116" s="579">
        <v>0.79290000000000005</v>
      </c>
      <c r="G116" s="579">
        <v>26.105</v>
      </c>
      <c r="H116" s="591">
        <f>G58</f>
        <v>593.9</v>
      </c>
      <c r="I116" s="579">
        <f>G116*$G$94*H116*44/12/1000000</f>
        <v>2.3800751434019998</v>
      </c>
      <c r="K116" s="595" t="s">
        <v>1347</v>
      </c>
      <c r="L116" s="595">
        <f>I112*1000000000000/L114</f>
        <v>8.9060729877219039E-2</v>
      </c>
      <c r="P116" s="579" t="s">
        <v>1348</v>
      </c>
      <c r="X116" s="579">
        <f>X115*F92</f>
        <v>619573886081943</v>
      </c>
      <c r="Y116" s="579" t="s">
        <v>1387</v>
      </c>
    </row>
    <row r="117" spans="1:36">
      <c r="D117" s="579" t="s">
        <v>959</v>
      </c>
      <c r="G117" s="579">
        <v>15.281000000000001</v>
      </c>
      <c r="H117" s="594">
        <f>S58</f>
        <v>457.3</v>
      </c>
      <c r="I117" s="579">
        <f t="shared" ref="I117:I121" si="4">G117*$G$94*H117*44/12/1000000</f>
        <v>1.0727700075708002</v>
      </c>
      <c r="K117" s="579" t="s">
        <v>1349</v>
      </c>
      <c r="L117" s="579">
        <f>1-L115</f>
        <v>0.48903986752279394</v>
      </c>
      <c r="X117" s="579">
        <v>0.1023660608420203</v>
      </c>
      <c r="Y117" s="579" t="s">
        <v>1388</v>
      </c>
    </row>
    <row r="118" spans="1:36">
      <c r="D118" s="579" t="s">
        <v>1350</v>
      </c>
      <c r="G118" s="579">
        <v>15.236000000000001</v>
      </c>
      <c r="H118" s="591">
        <f>T58</f>
        <v>1075.8</v>
      </c>
      <c r="I118" s="579">
        <f t="shared" si="4"/>
        <v>2.5162636850208</v>
      </c>
      <c r="X118" s="579">
        <f>X116*X117/1000000000000</f>
        <v>63.423338118791122</v>
      </c>
      <c r="Y118" s="579" t="s">
        <v>1327</v>
      </c>
    </row>
    <row r="119" spans="1:36">
      <c r="D119" s="579" t="s">
        <v>1351</v>
      </c>
      <c r="G119" s="579">
        <f>G110</f>
        <v>49.6</v>
      </c>
      <c r="H119" s="594">
        <f>R58</f>
        <v>161.6</v>
      </c>
      <c r="I119" s="579">
        <f t="shared" si="4"/>
        <v>1.2304860057600002</v>
      </c>
    </row>
    <row r="120" spans="1:36">
      <c r="D120" s="579" t="s">
        <v>1352</v>
      </c>
      <c r="G120" s="579">
        <f>G108</f>
        <v>12.1</v>
      </c>
      <c r="H120" s="591">
        <f>P58</f>
        <v>1672.5</v>
      </c>
      <c r="I120" s="579">
        <f t="shared" si="4"/>
        <v>3.106741671</v>
      </c>
    </row>
    <row r="121" spans="1:36">
      <c r="D121" s="579" t="s">
        <v>1328</v>
      </c>
      <c r="G121" s="579">
        <f>G104</f>
        <v>29.2</v>
      </c>
      <c r="H121" s="594">
        <f>N58</f>
        <v>696.6</v>
      </c>
      <c r="I121" s="579">
        <f t="shared" si="4"/>
        <v>3.1226259715199998</v>
      </c>
    </row>
    <row r="123" spans="1:36">
      <c r="I123" s="579">
        <f>SUM(I116:I121)</f>
        <v>13.428962484273599</v>
      </c>
    </row>
    <row r="124" spans="1:36">
      <c r="I124" s="579">
        <f>SUM(I123,I112)</f>
        <v>68.608664991596399</v>
      </c>
    </row>
    <row r="128" spans="1:36">
      <c r="A128" s="579" t="s">
        <v>1353</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593" t="str">
        <f>'KEEI BAU - Industry'!N23</f>
        <v>steel</v>
      </c>
      <c r="B129" s="593">
        <f>'KEEI BAU - Industry'!O23</f>
        <v>656895614617480.63</v>
      </c>
      <c r="C129" s="593">
        <f>'KEEI BAU - Industry'!P23</f>
        <v>961264212796756.88</v>
      </c>
      <c r="D129" s="593">
        <f>'KEEI BAU - Industry'!Q23</f>
        <v>963514444975618.88</v>
      </c>
      <c r="E129" s="593">
        <f>'KEEI BAU - Industry'!R23</f>
        <v>912228068399069.5</v>
      </c>
      <c r="F129" s="593">
        <f>'KEEI BAU - Industry'!S23</f>
        <v>949983175623091.75</v>
      </c>
      <c r="G129" s="593">
        <f>'KEEI BAU - Industry'!T23</f>
        <v>876045934747584.88</v>
      </c>
      <c r="H129" s="593">
        <f>'KEEI BAU - Industry'!U23</f>
        <v>875468747080819.63</v>
      </c>
      <c r="I129" s="593">
        <f>'KEEI BAU - Industry'!V23</f>
        <v>879196923331805</v>
      </c>
      <c r="J129" s="593">
        <f>'KEEI BAU - Industry'!W23</f>
        <v>879196923331805</v>
      </c>
      <c r="K129" s="593">
        <f>'KEEI BAU - Industry'!X23</f>
        <v>879196923331805</v>
      </c>
      <c r="L129" s="593">
        <f>'KEEI BAU - Industry'!Y23</f>
        <v>792772284417707.5</v>
      </c>
      <c r="M129" s="593">
        <f>'KEEI BAU - Industry'!Z23</f>
        <v>744828072812266.25</v>
      </c>
      <c r="N129" s="593">
        <f>'KEEI BAU - Industry'!AA23</f>
        <v>731725097504561.13</v>
      </c>
      <c r="O129" s="593">
        <f>'KEEI BAU - Industry'!AB23</f>
        <v>760541587979631</v>
      </c>
      <c r="P129" s="593">
        <f>'KEEI BAU - Industry'!AC23</f>
        <v>693982035087827.38</v>
      </c>
      <c r="Q129" s="593">
        <f>'KEEI BAU - Industry'!AD23</f>
        <v>701117480074332.63</v>
      </c>
      <c r="R129" s="593">
        <f>'KEEI BAU - Industry'!AE23</f>
        <v>720193058101083.25</v>
      </c>
      <c r="S129" s="593">
        <f>'KEEI BAU - Industry'!AF23</f>
        <v>640170244291733.75</v>
      </c>
      <c r="T129" s="593">
        <f>'KEEI BAU - Industry'!AG23</f>
        <v>689389169139086.13</v>
      </c>
      <c r="U129" s="593">
        <f>'KEEI BAU - Industry'!AH23</f>
        <v>689389169139086.13</v>
      </c>
      <c r="V129" s="593">
        <f>'KEEI BAU - Industry'!AI23</f>
        <v>689389169139086.13</v>
      </c>
      <c r="W129" s="593">
        <f>'KEEI BAU - Industry'!AJ23</f>
        <v>641796808734640.75</v>
      </c>
      <c r="X129" s="593">
        <f>'KEEI BAU - Industry'!AK23</f>
        <v>453665117235258.25</v>
      </c>
      <c r="Y129" s="593">
        <f>'KEEI BAU - Industry'!AL23</f>
        <v>485457747279842.69</v>
      </c>
      <c r="Z129" s="593">
        <f>'KEEI BAU - Industry'!AM23</f>
        <v>433344811515763.69</v>
      </c>
      <c r="AA129" s="593">
        <f>'KEEI BAU - Industry'!AN23</f>
        <v>363417776992991.94</v>
      </c>
      <c r="AB129" s="593">
        <f>'KEEI BAU - Industry'!AO23</f>
        <v>298115470395839.88</v>
      </c>
      <c r="AC129" s="593">
        <f>'KEEI BAU - Industry'!AP23</f>
        <v>298115470395839.88</v>
      </c>
      <c r="AD129" s="593">
        <f>'KEEI BAU - Industry'!AQ23</f>
        <v>310832522413673.75</v>
      </c>
      <c r="AE129" s="593">
        <f>'KEEI BAU - Industry'!AR23</f>
        <v>310832522413673.75</v>
      </c>
      <c r="AF129" s="593">
        <f>'KEEI BAU - Industry'!AS23</f>
        <v>329908100440424.38</v>
      </c>
      <c r="AG129" s="593">
        <f>'KEEI BAU - Industry'!AT23</f>
        <v>329908100440424.38</v>
      </c>
      <c r="AH129" s="593">
        <f>'KEEI BAU - Industry'!AU23</f>
        <v>329908100440424.38</v>
      </c>
      <c r="AI129" s="593">
        <f>'KEEI BAU - Industry'!AV23</f>
        <v>329908100440424.38</v>
      </c>
      <c r="AJ129" s="579">
        <f>'KEEI BAU - Industry'!AW23</f>
        <v>-3.3334279099443642E-2</v>
      </c>
    </row>
    <row r="130" spans="1:36">
      <c r="A130" s="579" t="str">
        <f>'KEEI BAU - Industry'!N24</f>
        <v>Coal</v>
      </c>
      <c r="B130" s="605">
        <f>'KEEI BAU - Industry'!O24</f>
        <v>526442955893830.69</v>
      </c>
      <c r="C130" s="605">
        <f>'KEEI BAU - Industry'!P24</f>
        <v>772591212015419.88</v>
      </c>
      <c r="D130" s="605">
        <f>'KEEI BAU - Industry'!Q24</f>
        <v>778944399180864.5</v>
      </c>
      <c r="E130" s="605">
        <f>'KEEI BAU - Industry'!R24</f>
        <v>739444659395065</v>
      </c>
      <c r="F130" s="605">
        <f>'KEEI BAU - Industry'!S24</f>
        <v>767964757409266.63</v>
      </c>
      <c r="G130" s="605">
        <f>'KEEI BAU - Industry'!T24</f>
        <v>708180212565935.63</v>
      </c>
      <c r="H130" s="605">
        <f>'KEEI BAU - Industry'!U24</f>
        <v>712267136713175.75</v>
      </c>
      <c r="I130" s="605">
        <f>'KEEI BAU - Industry'!V24</f>
        <v>711999176967034.5</v>
      </c>
      <c r="J130" s="605">
        <f>'KEEI BAU - Industry'!W24</f>
        <v>711999176967034.5</v>
      </c>
      <c r="K130" s="605">
        <f>'KEEI BAU - Industry'!X24</f>
        <v>711999176967034.5</v>
      </c>
      <c r="L130" s="605">
        <f>'KEEI BAU - Industry'!Y24</f>
        <v>636140247796474.25</v>
      </c>
      <c r="M130" s="605">
        <f>'KEEI BAU - Industry'!Z24</f>
        <v>581799480450025.25</v>
      </c>
      <c r="N130" s="605">
        <f>'KEEI BAU - Industry'!AA24</f>
        <v>567682231050223.25</v>
      </c>
      <c r="O130" s="605">
        <f>'KEEI BAU - Industry'!AB24</f>
        <v>581788132169703.75</v>
      </c>
      <c r="P130" s="605">
        <f>'KEEI BAU - Industry'!AC24</f>
        <v>510337009209316.69</v>
      </c>
      <c r="Q130" s="605">
        <f>'KEEI BAU - Industry'!AD24</f>
        <v>510428629804384.13</v>
      </c>
      <c r="R130" s="605">
        <f>'KEEI BAU - Industry'!AE24</f>
        <v>511390646052591.44</v>
      </c>
      <c r="S130" s="605">
        <f>'KEEI BAU - Industry'!AF24</f>
        <v>441150896820591.19</v>
      </c>
      <c r="T130" s="605">
        <f>'KEEI BAU - Industry'!AG24</f>
        <v>442112913068798.44</v>
      </c>
      <c r="U130" s="605">
        <f>'KEEI BAU - Industry'!AH24</f>
        <v>442112913068798.44</v>
      </c>
      <c r="V130" s="605">
        <f>'KEEI BAU - Industry'!AI24</f>
        <v>442112913068798.44</v>
      </c>
      <c r="W130" s="605">
        <f>'KEEI BAU - Industry'!AJ24</f>
        <v>394165408211963.81</v>
      </c>
      <c r="X130" s="605">
        <f>'KEEI BAU - Industry'!AK24</f>
        <v>217705754485352.06</v>
      </c>
      <c r="Y130" s="605">
        <f>'KEEI BAU - Industry'!AL24</f>
        <v>219309114899030.91</v>
      </c>
      <c r="Z130" s="605">
        <f>'KEEI BAU - Industry'!AM24</f>
        <v>146779013209525.13</v>
      </c>
      <c r="AA130" s="605">
        <f>'KEEI BAU - Industry'!AN24</f>
        <v>84837103139240.922</v>
      </c>
      <c r="AB130" s="605">
        <f>'KEEI BAU - Industry'!AO24</f>
        <v>15330318667779.457</v>
      </c>
      <c r="AC130" s="605">
        <f>'KEEI BAU - Industry'!AP24</f>
        <v>15330318667779.457</v>
      </c>
      <c r="AD130" s="605">
        <f>'KEEI BAU - Industry'!AQ24</f>
        <v>15971662833251.01</v>
      </c>
      <c r="AE130" s="605">
        <f>'KEEI BAU - Industry'!AR24</f>
        <v>15971662833251.01</v>
      </c>
      <c r="AF130" s="605">
        <f>'KEEI BAU - Industry'!AS24</f>
        <v>16933679081458.322</v>
      </c>
      <c r="AG130" s="605">
        <f>'KEEI BAU - Industry'!AT24</f>
        <v>16933679081458.322</v>
      </c>
      <c r="AH130" s="605">
        <f>'KEEI BAU - Industry'!AU24</f>
        <v>16933679081458.322</v>
      </c>
      <c r="AI130" s="605">
        <f>'KEEI BAU - Industry'!AV24</f>
        <v>16933679081458.322</v>
      </c>
      <c r="AJ130" s="605">
        <f>'KEEI BAU - Industry'!AW24</f>
        <v>0</v>
      </c>
    </row>
    <row r="131" spans="1:36">
      <c r="A131" s="579" t="str">
        <f>'KEEI BAU - Industry'!N25</f>
        <v>Petroleum</v>
      </c>
      <c r="B131" s="579">
        <f>'KEEI BAU - Industry'!O25</f>
        <v>36595829325918.25</v>
      </c>
      <c r="C131" s="579">
        <f>'KEEI BAU - Industry'!P25</f>
        <v>0</v>
      </c>
      <c r="D131" s="579">
        <f>'KEEI BAU - Industry'!Q25</f>
        <v>0</v>
      </c>
      <c r="E131" s="579">
        <f>'KEEI BAU - Industry'!R25</f>
        <v>0</v>
      </c>
      <c r="F131" s="579">
        <f>'KEEI BAU - Industry'!S25</f>
        <v>0</v>
      </c>
      <c r="G131" s="579">
        <f>'KEEI BAU - Industry'!T25</f>
        <v>0</v>
      </c>
      <c r="H131" s="579">
        <f>'KEEI BAU - Industry'!U25</f>
        <v>0</v>
      </c>
      <c r="I131" s="579">
        <f>'KEEI BAU - Industry'!V25</f>
        <v>0</v>
      </c>
      <c r="J131" s="579">
        <f>'KEEI BAU - Industry'!W25</f>
        <v>0</v>
      </c>
      <c r="K131" s="579">
        <f>'KEEI BAU - Industry'!X25</f>
        <v>0</v>
      </c>
      <c r="L131" s="579">
        <f>'KEEI BAU - Industry'!Y25</f>
        <v>0</v>
      </c>
      <c r="M131" s="579">
        <f>'KEEI BAU - Industry'!Z25</f>
        <v>0</v>
      </c>
      <c r="N131" s="579">
        <f>'KEEI BAU - Industry'!AA25</f>
        <v>0</v>
      </c>
      <c r="O131" s="579">
        <f>'KEEI BAU - Industry'!AB25</f>
        <v>0</v>
      </c>
      <c r="P131" s="579">
        <f>'KEEI BAU - Industry'!AC25</f>
        <v>0</v>
      </c>
      <c r="Q131" s="579">
        <f>'KEEI BAU - Industry'!AD25</f>
        <v>0</v>
      </c>
      <c r="R131" s="579">
        <f>'KEEI BAU - Industry'!AE25</f>
        <v>0</v>
      </c>
      <c r="S131" s="579">
        <f>'KEEI BAU - Industry'!AF25</f>
        <v>0</v>
      </c>
      <c r="T131" s="579">
        <f>'KEEI BAU - Industry'!AG25</f>
        <v>0</v>
      </c>
      <c r="U131" s="579">
        <f>'KEEI BAU - Industry'!AH25</f>
        <v>0</v>
      </c>
      <c r="V131" s="579">
        <f>'KEEI BAU - Industry'!AI25</f>
        <v>0</v>
      </c>
      <c r="W131" s="579">
        <f>'KEEI BAU - Industry'!AJ25</f>
        <v>0</v>
      </c>
      <c r="X131" s="579">
        <f>'KEEI BAU - Industry'!AK25</f>
        <v>0</v>
      </c>
      <c r="Y131" s="579">
        <f>'KEEI BAU - Industry'!AL25</f>
        <v>0</v>
      </c>
      <c r="Z131" s="579">
        <f>'KEEI BAU - Industry'!AM25</f>
        <v>0</v>
      </c>
      <c r="AA131" s="579">
        <f>'KEEI BAU - Industry'!AN25</f>
        <v>0</v>
      </c>
      <c r="AB131" s="579">
        <f>'KEEI BAU - Industry'!AO25</f>
        <v>0</v>
      </c>
      <c r="AC131" s="579">
        <f>'KEEI BAU - Industry'!AP25</f>
        <v>0</v>
      </c>
      <c r="AD131" s="579">
        <f>'KEEI BAU - Industry'!AQ25</f>
        <v>0</v>
      </c>
      <c r="AE131" s="579">
        <f>'KEEI BAU - Industry'!AR25</f>
        <v>0</v>
      </c>
      <c r="AF131" s="579">
        <f>'KEEI BAU - Industry'!AS25</f>
        <v>0</v>
      </c>
      <c r="AG131" s="579">
        <f>'KEEI BAU - Industry'!AT25</f>
        <v>0</v>
      </c>
      <c r="AH131" s="579">
        <f>'KEEI BAU - Industry'!AU25</f>
        <v>0</v>
      </c>
      <c r="AI131" s="579">
        <f>'KEEI BAU - Industry'!AV25</f>
        <v>0</v>
      </c>
      <c r="AJ131" s="579">
        <f>'KEEI BAU - Industry'!AW25</f>
        <v>0</v>
      </c>
    </row>
    <row r="132" spans="1:36">
      <c r="A132" s="579" t="str">
        <f>'KEEI BAU - Industry'!N26</f>
        <v>Gas</v>
      </c>
      <c r="B132" s="579">
        <f>'KEEI BAU - Industry'!O26</f>
        <v>25658603993433.984</v>
      </c>
      <c r="C132" s="579">
        <f>'KEEI BAU - Industry'!P26</f>
        <v>91461566231037.359</v>
      </c>
      <c r="D132" s="579">
        <f>'KEEI BAU - Industry'!Q26</f>
        <v>89762548928311.75</v>
      </c>
      <c r="E132" s="579">
        <f>'KEEI BAU - Industry'!R26</f>
        <v>84158587719609.094</v>
      </c>
      <c r="F132" s="579">
        <f>'KEEI BAU - Industry'!S26</f>
        <v>88518965936138.891</v>
      </c>
      <c r="G132" s="579">
        <f>'KEEI BAU - Industry'!T26</f>
        <v>81635342415688.297</v>
      </c>
      <c r="H132" s="579">
        <f>'KEEI BAU - Industry'!U26</f>
        <v>79664693121352.406</v>
      </c>
      <c r="I132" s="579">
        <f>'KEEI BAU - Industry'!V26</f>
        <v>81393605980440.109</v>
      </c>
      <c r="J132" s="579">
        <f>'KEEI BAU - Industry'!W26</f>
        <v>81393605980440.109</v>
      </c>
      <c r="K132" s="579">
        <f>'KEEI BAU - Industry'!X26</f>
        <v>81393605980440.109</v>
      </c>
      <c r="L132" s="579">
        <f>'KEEI BAU - Industry'!Y26</f>
        <v>75863604450642.859</v>
      </c>
      <c r="M132" s="579">
        <f>'KEEI BAU - Industry'!Z26</f>
        <v>77339339138317.422</v>
      </c>
      <c r="N132" s="579">
        <f>'KEEI BAU - Industry'!AA26</f>
        <v>77528107654523.141</v>
      </c>
      <c r="O132" s="579">
        <f>'KEEI BAU - Industry'!AB26</f>
        <v>83462612638692.984</v>
      </c>
      <c r="P132" s="579">
        <f>'KEEI BAU - Industry'!AC26</f>
        <v>83860166801007.781</v>
      </c>
      <c r="Q132" s="579">
        <f>'KEEI BAU - Industry'!AD26</f>
        <v>86522429983329.344</v>
      </c>
      <c r="R132" s="579">
        <f>'KEEI BAU - Industry'!AE26</f>
        <v>95098584309328.969</v>
      </c>
      <c r="S132" s="579">
        <f>'KEEI BAU - Industry'!AF26</f>
        <v>89978212522479.672</v>
      </c>
      <c r="T132" s="579">
        <f>'KEEI BAU - Industry'!AG26</f>
        <v>98554366848479.328</v>
      </c>
      <c r="U132" s="579">
        <f>'KEEI BAU - Industry'!AH26</f>
        <v>98554366848479.328</v>
      </c>
      <c r="V132" s="579">
        <f>'KEEI BAU - Industry'!AI26</f>
        <v>98554366848479.328</v>
      </c>
      <c r="W132" s="579">
        <f>'KEEI BAU - Industry'!AJ26</f>
        <v>99042442325182.328</v>
      </c>
      <c r="X132" s="579">
        <f>'KEEI BAU - Industry'!AK26</f>
        <v>95698746214274.594</v>
      </c>
      <c r="Y132" s="579">
        <f>'KEEI BAU - Industry'!AL26</f>
        <v>109992336757607.33</v>
      </c>
      <c r="Z132" s="579">
        <f>'KEEI BAU - Industry'!AM26</f>
        <v>121717051315546.38</v>
      </c>
      <c r="AA132" s="579">
        <f>'KEEI BAU - Industry'!AN26</f>
        <v>120227078102291.5</v>
      </c>
      <c r="AB132" s="579">
        <f>'KEEI BAU - Industry'!AO26</f>
        <v>123486405715096.86</v>
      </c>
      <c r="AC132" s="579">
        <f>'KEEI BAU - Industry'!AP26</f>
        <v>123486405715096.86</v>
      </c>
      <c r="AD132" s="579">
        <f>'KEEI BAU - Industry'!AQ26</f>
        <v>129203841932429.95</v>
      </c>
      <c r="AE132" s="579">
        <f>'KEEI BAU - Industry'!AR26</f>
        <v>129203841932429.95</v>
      </c>
      <c r="AF132" s="579">
        <f>'KEEI BAU - Industry'!AS26</f>
        <v>137779996258429.59</v>
      </c>
      <c r="AG132" s="579">
        <f>'KEEI BAU - Industry'!AT26</f>
        <v>137779996258429.59</v>
      </c>
      <c r="AH132" s="579">
        <f>'KEEI BAU - Industry'!AU26</f>
        <v>137779996258429.59</v>
      </c>
      <c r="AI132" s="579">
        <f>'KEEI BAU - Industry'!AV26</f>
        <v>137779996258429.59</v>
      </c>
      <c r="AJ132" s="579">
        <f>'KEEI BAU - Industry'!AW26</f>
        <v>0</v>
      </c>
    </row>
    <row r="133" spans="1:36">
      <c r="A133" s="579" t="str">
        <f>'KEEI BAU - Industry'!N27</f>
        <v>Electricity</v>
      </c>
      <c r="B133" s="579">
        <f>'KEEI BAU - Industry'!O27</f>
        <v>68198225404297.664</v>
      </c>
      <c r="C133" s="579">
        <f>'KEEI BAU - Industry'!P27</f>
        <v>97211434550299.641</v>
      </c>
      <c r="D133" s="579">
        <f>'KEEI BAU - Industry'!Q27</f>
        <v>94807496866442.625</v>
      </c>
      <c r="E133" s="579">
        <f>'KEEI BAU - Industry'!R27</f>
        <v>88624821284395.469</v>
      </c>
      <c r="F133" s="579">
        <f>'KEEI BAU - Industry'!S27</f>
        <v>93499452277686.141</v>
      </c>
      <c r="G133" s="579">
        <f>'KEEI BAU - Industry'!T27</f>
        <v>86230379765960.953</v>
      </c>
      <c r="H133" s="579">
        <f>'KEEI BAU - Industry'!U27</f>
        <v>83536917246291.469</v>
      </c>
      <c r="I133" s="579">
        <f>'KEEI BAU - Industry'!V27</f>
        <v>85804140384330.297</v>
      </c>
      <c r="J133" s="579">
        <f>'KEEI BAU - Industry'!W27</f>
        <v>85804140384330.297</v>
      </c>
      <c r="K133" s="579">
        <f>'KEEI BAU - Industry'!X27</f>
        <v>85804140384330.297</v>
      </c>
      <c r="L133" s="579">
        <f>'KEEI BAU - Industry'!Y27</f>
        <v>80768432170590.281</v>
      </c>
      <c r="M133" s="579">
        <f>'KEEI BAU - Industry'!Z27</f>
        <v>85689253223923.563</v>
      </c>
      <c r="N133" s="579">
        <f>'KEEI BAU - Industry'!AA27</f>
        <v>86514758799814.859</v>
      </c>
      <c r="O133" s="579">
        <f>'KEEI BAU - Industry'!AB27</f>
        <v>95290843171234.266</v>
      </c>
      <c r="P133" s="579">
        <f>'KEEI BAU - Industry'!AC27</f>
        <v>99784859077502.953</v>
      </c>
      <c r="Q133" s="579">
        <f>'KEEI BAU - Industry'!AD27</f>
        <v>104166420286619.14</v>
      </c>
      <c r="R133" s="579">
        <f>'KEEI BAU - Industry'!AE27</f>
        <v>113703827739162.86</v>
      </c>
      <c r="S133" s="579">
        <f>'KEEI BAU - Industry'!AF27</f>
        <v>109041134948662.86</v>
      </c>
      <c r="T133" s="579">
        <f>'KEEI BAU - Industry'!AG27</f>
        <v>148721889221808.34</v>
      </c>
      <c r="U133" s="579">
        <f>'KEEI BAU - Industry'!AH27</f>
        <v>148721889221808.34</v>
      </c>
      <c r="V133" s="579">
        <f>'KEEI BAU - Industry'!AI27</f>
        <v>148721889221808.34</v>
      </c>
      <c r="W133" s="579">
        <f>'KEEI BAU - Industry'!AJ27</f>
        <v>148588958197494.66</v>
      </c>
      <c r="X133" s="579">
        <f>'KEEI BAU - Industry'!AK27</f>
        <v>140260616535631.56</v>
      </c>
      <c r="Y133" s="579">
        <f>'KEEI BAU - Industry'!AL27</f>
        <v>156156295623204.44</v>
      </c>
      <c r="Z133" s="579">
        <f>'KEEI BAU - Industry'!AM27</f>
        <v>164848746990692.16</v>
      </c>
      <c r="AA133" s="579">
        <f>'KEEI BAU - Industry'!AN27</f>
        <v>158353595751459.47</v>
      </c>
      <c r="AB133" s="579">
        <f>'KEEI BAU - Industry'!AO27</f>
        <v>159298746012963.53</v>
      </c>
      <c r="AC133" s="579">
        <f>'KEEI BAU - Industry'!AP27</f>
        <v>159298746012963.53</v>
      </c>
      <c r="AD133" s="579">
        <f>'KEEI BAU - Industry'!AQ27</f>
        <v>165657017647992.75</v>
      </c>
      <c r="AE133" s="579">
        <f>'KEEI BAU - Industry'!AR27</f>
        <v>165657017647992.75</v>
      </c>
      <c r="AF133" s="579">
        <f>'KEEI BAU - Industry'!AS27</f>
        <v>175194425100536.5</v>
      </c>
      <c r="AG133" s="579">
        <f>'KEEI BAU - Industry'!AT27</f>
        <v>175194425100536.5</v>
      </c>
      <c r="AH133" s="579">
        <f>'KEEI BAU - Industry'!AU27</f>
        <v>175194425100536.5</v>
      </c>
      <c r="AI133" s="579">
        <f>'KEEI BAU - Industry'!AV27</f>
        <v>175194425100536.5</v>
      </c>
      <c r="AJ133" s="579">
        <f>'KEEI BAU - Industry'!AW27</f>
        <v>0</v>
      </c>
    </row>
    <row r="134" spans="1:36">
      <c r="A134" s="579" t="str">
        <f>'KEEI BAU - Industry'!N28</f>
        <v>Renewables</v>
      </c>
      <c r="B134" s="579">
        <f>'KEEI BAU - Industry'!O28</f>
        <v>0</v>
      </c>
      <c r="C134" s="579">
        <f>'KEEI BAU - Industry'!P28</f>
        <v>0</v>
      </c>
      <c r="D134" s="579">
        <f>'KEEI BAU - Industry'!Q28</f>
        <v>0</v>
      </c>
      <c r="E134" s="579">
        <f>'KEEI BAU - Industry'!R28</f>
        <v>0</v>
      </c>
      <c r="F134" s="579">
        <f>'KEEI BAU - Industry'!S28</f>
        <v>0</v>
      </c>
      <c r="G134" s="579">
        <f>'KEEI BAU - Industry'!T28</f>
        <v>0</v>
      </c>
      <c r="H134" s="579">
        <f>'KEEI BAU - Industry'!U28</f>
        <v>0</v>
      </c>
      <c r="I134" s="579">
        <f>'KEEI BAU - Industry'!V28</f>
        <v>0</v>
      </c>
      <c r="J134" s="579">
        <f>'KEEI BAU - Industry'!W28</f>
        <v>0</v>
      </c>
      <c r="K134" s="579">
        <f>'KEEI BAU - Industry'!X28</f>
        <v>0</v>
      </c>
      <c r="L134" s="579">
        <f>'KEEI BAU - Industry'!Y28</f>
        <v>0</v>
      </c>
      <c r="M134" s="579">
        <f>'KEEI BAU - Industry'!Z28</f>
        <v>0</v>
      </c>
      <c r="N134" s="579">
        <f>'KEEI BAU - Industry'!AA28</f>
        <v>0</v>
      </c>
      <c r="O134" s="579">
        <f>'KEEI BAU - Industry'!AB28</f>
        <v>0</v>
      </c>
      <c r="P134" s="579">
        <f>'KEEI BAU - Industry'!AC28</f>
        <v>0</v>
      </c>
      <c r="Q134" s="579">
        <f>'KEEI BAU - Industry'!AD28</f>
        <v>0</v>
      </c>
      <c r="R134" s="579">
        <f>'KEEI BAU - Industry'!AE28</f>
        <v>0</v>
      </c>
      <c r="S134" s="579">
        <f>'KEEI BAU - Industry'!AF28</f>
        <v>0</v>
      </c>
      <c r="T134" s="579">
        <f>'KEEI BAU - Industry'!AG28</f>
        <v>0</v>
      </c>
      <c r="U134" s="579">
        <f>'KEEI BAU - Industry'!AH28</f>
        <v>0</v>
      </c>
      <c r="V134" s="579">
        <f>'KEEI BAU - Industry'!AI28</f>
        <v>0</v>
      </c>
      <c r="W134" s="579">
        <f>'KEEI BAU - Industry'!AJ28</f>
        <v>0</v>
      </c>
      <c r="X134" s="579">
        <f>'KEEI BAU - Industry'!AK28</f>
        <v>0</v>
      </c>
      <c r="Y134" s="579">
        <f>'KEEI BAU - Industry'!AL28</f>
        <v>0</v>
      </c>
      <c r="Z134" s="579">
        <f>'KEEI BAU - Industry'!AM28</f>
        <v>0</v>
      </c>
      <c r="AA134" s="579">
        <f>'KEEI BAU - Industry'!AN28</f>
        <v>0</v>
      </c>
      <c r="AB134" s="579">
        <f>'KEEI BAU - Industry'!AO28</f>
        <v>0</v>
      </c>
      <c r="AC134" s="579">
        <f>'KEEI BAU - Industry'!AP28</f>
        <v>0</v>
      </c>
      <c r="AD134" s="579">
        <f>'KEEI BAU - Industry'!AQ28</f>
        <v>0</v>
      </c>
      <c r="AE134" s="579">
        <f>'KEEI BAU - Industry'!AR28</f>
        <v>0</v>
      </c>
      <c r="AF134" s="579">
        <f>'KEEI BAU - Industry'!AS28</f>
        <v>0</v>
      </c>
      <c r="AG134" s="579">
        <f>'KEEI BAU - Industry'!AT28</f>
        <v>0</v>
      </c>
      <c r="AH134" s="579">
        <f>'KEEI BAU - Industry'!AU28</f>
        <v>0</v>
      </c>
      <c r="AI134" s="579">
        <f>'KEEI BAU - Industry'!AV28</f>
        <v>0</v>
      </c>
      <c r="AJ134" s="579">
        <f>'KEEI BAU - Industry'!AW28</f>
        <v>0</v>
      </c>
    </row>
    <row r="136" spans="1:36">
      <c r="A136" s="579" t="s">
        <v>1354</v>
      </c>
      <c r="D136" s="579">
        <f>(D130-C130)/D130</f>
        <v>8.1561497484616569E-3</v>
      </c>
      <c r="E136" s="579">
        <f t="shared" ref="E136:G136" si="5">(E130-D130)/E130</f>
        <v>-5.3418114910876481E-2</v>
      </c>
      <c r="F136" s="579">
        <f t="shared" si="5"/>
        <v>3.7137248472722019E-2</v>
      </c>
      <c r="G136" s="579">
        <f t="shared" si="5"/>
        <v>-8.4419959471494999E-2</v>
      </c>
      <c r="H136" s="579">
        <f>(H130-G130)/H130</f>
        <v>5.7379091868531573E-3</v>
      </c>
      <c r="I136" s="579">
        <f>(I130-H130)/H130</f>
        <v>-3.7620680827389521E-4</v>
      </c>
      <c r="J136" s="579">
        <f>(J130-I130)/I130</f>
        <v>0</v>
      </c>
      <c r="K136" s="579">
        <f t="shared" ref="K136:AI136" si="6">(K130-J130)/J130</f>
        <v>0</v>
      </c>
      <c r="L136" s="579">
        <f t="shared" si="6"/>
        <v>-0.1065435630048102</v>
      </c>
      <c r="M136" s="579">
        <f t="shared" si="6"/>
        <v>-8.5422621088164036E-2</v>
      </c>
      <c r="N136" s="579">
        <f t="shared" si="6"/>
        <v>-2.4264802348881828E-2</v>
      </c>
      <c r="O136" s="579">
        <f t="shared" si="6"/>
        <v>2.4848234360593437E-2</v>
      </c>
      <c r="P136" s="579">
        <f t="shared" si="6"/>
        <v>-0.12281296061148467</v>
      </c>
      <c r="Q136" s="579">
        <f t="shared" si="6"/>
        <v>1.7952959204230271E-4</v>
      </c>
      <c r="R136" s="579">
        <f t="shared" si="6"/>
        <v>1.884722353007499E-3</v>
      </c>
      <c r="S136" s="579">
        <f t="shared" si="6"/>
        <v>-0.1373504771238557</v>
      </c>
      <c r="T136" s="579">
        <f t="shared" si="6"/>
        <v>2.1806965714919226E-3</v>
      </c>
      <c r="U136" s="579">
        <f t="shared" si="6"/>
        <v>0</v>
      </c>
      <c r="V136" s="579">
        <f t="shared" si="6"/>
        <v>0</v>
      </c>
      <c r="W136" s="579">
        <f t="shared" si="6"/>
        <v>-0.10845081299259264</v>
      </c>
      <c r="X136" s="579">
        <f t="shared" si="6"/>
        <v>-0.44767919774360299</v>
      </c>
      <c r="Y136" s="579">
        <f t="shared" si="6"/>
        <v>7.3648049288780881E-3</v>
      </c>
      <c r="Z136" s="579">
        <f t="shared" si="6"/>
        <v>-0.33072087187483462</v>
      </c>
      <c r="AA136" s="579">
        <f t="shared" si="6"/>
        <v>-0.42200794729327507</v>
      </c>
      <c r="AB136" s="579">
        <f t="shared" si="6"/>
        <v>-0.81929700448849363</v>
      </c>
      <c r="AC136" s="579">
        <f t="shared" si="6"/>
        <v>0</v>
      </c>
      <c r="AD136" s="579">
        <f t="shared" si="6"/>
        <v>4.1835018525707479E-2</v>
      </c>
      <c r="AE136" s="579">
        <f t="shared" si="6"/>
        <v>0</v>
      </c>
      <c r="AF136" s="579">
        <f t="shared" si="6"/>
        <v>6.0232692002770975E-2</v>
      </c>
      <c r="AG136" s="579">
        <f t="shared" si="6"/>
        <v>0</v>
      </c>
      <c r="AH136" s="579">
        <f t="shared" si="6"/>
        <v>0</v>
      </c>
      <c r="AI136" s="579">
        <f t="shared" si="6"/>
        <v>0</v>
      </c>
    </row>
  </sheetData>
  <mergeCells count="6">
    <mergeCell ref="F1:BM1"/>
    <mergeCell ref="A1:A2"/>
    <mergeCell ref="B1:B2"/>
    <mergeCell ref="C1:C2"/>
    <mergeCell ref="D1:D2"/>
    <mergeCell ref="E1:E2"/>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77AB-C4B1-4425-9F5D-3F5E83A7BC05}">
  <dimension ref="A1:BM136"/>
  <sheetViews>
    <sheetView topLeftCell="A19" workbookViewId="0">
      <selection activeCell="L113" sqref="L113"/>
    </sheetView>
  </sheetViews>
  <sheetFormatPr defaultRowHeight="14.4"/>
  <cols>
    <col min="1" max="1" width="31.33203125" style="579" customWidth="1"/>
    <col min="2" max="2" width="26.6640625" style="579" customWidth="1"/>
    <col min="3" max="3" width="17.6640625" style="579" customWidth="1"/>
    <col min="4" max="4" width="19.5546875" style="579" customWidth="1"/>
    <col min="5" max="5" width="25.44140625" style="579" customWidth="1"/>
    <col min="6" max="6" width="15.5546875" style="579" bestFit="1" customWidth="1"/>
    <col min="7" max="7" width="19.77734375" style="579" customWidth="1"/>
    <col min="8" max="8" width="15.109375" style="579" customWidth="1"/>
    <col min="9" max="9" width="15.5546875" style="579" customWidth="1"/>
    <col min="10" max="10" width="13.6640625" style="579" customWidth="1"/>
    <col min="11" max="11" width="37.88671875" style="579" customWidth="1"/>
    <col min="12" max="12" width="11.6640625" style="579" customWidth="1"/>
    <col min="13" max="13" width="17.33203125" style="579" customWidth="1"/>
    <col min="14" max="14" width="15" style="579" bestFit="1" customWidth="1"/>
    <col min="15" max="15" width="7.88671875" style="579" customWidth="1"/>
    <col min="16" max="16" width="12.6640625" style="579" customWidth="1"/>
    <col min="17" max="17" width="16.5546875" style="579" customWidth="1"/>
    <col min="18" max="18" width="18.5546875" style="579" customWidth="1"/>
    <col min="19" max="19" width="10.6640625" style="579" customWidth="1"/>
    <col min="20" max="20" width="7.88671875" style="579" customWidth="1"/>
    <col min="21" max="21" width="9.6640625" style="579" customWidth="1"/>
    <col min="22" max="22" width="18.5546875" style="579" customWidth="1"/>
    <col min="23" max="23" width="28.33203125" style="579" customWidth="1"/>
    <col min="24" max="24" width="17.5546875" style="579" customWidth="1"/>
    <col min="25" max="25" width="11.6640625" style="579" customWidth="1"/>
    <col min="26" max="26" width="7.88671875" style="579" customWidth="1"/>
    <col min="27" max="27" width="6.88671875" style="579" customWidth="1"/>
    <col min="28" max="28" width="13.6640625" style="579" customWidth="1"/>
    <col min="29" max="29" width="16.5546875" style="579" customWidth="1"/>
    <col min="30" max="31" width="21.44140625" style="579" customWidth="1"/>
    <col min="32" max="32" width="7.88671875" style="579" customWidth="1"/>
    <col min="33" max="33" width="13.6640625" style="579" customWidth="1"/>
    <col min="34" max="35" width="5.88671875" style="579" customWidth="1"/>
    <col min="36" max="37" width="8.88671875" style="579" customWidth="1"/>
    <col min="38" max="38" width="17.5546875" style="579" customWidth="1"/>
    <col min="39" max="39" width="9.6640625" style="579" customWidth="1"/>
    <col min="40" max="40" width="7.88671875" style="579" customWidth="1"/>
    <col min="41" max="42" width="13.6640625" style="579" customWidth="1"/>
    <col min="43" max="43" width="17.5546875" style="579" customWidth="1"/>
    <col min="44" max="44" width="15.5546875" style="579" customWidth="1"/>
    <col min="45" max="45" width="26.44140625" style="579" customWidth="1"/>
    <col min="46" max="46" width="30.33203125" style="579" customWidth="1"/>
    <col min="47" max="47" width="20.5546875" style="579" customWidth="1"/>
    <col min="48" max="49" width="5.88671875" style="579" customWidth="1"/>
    <col min="50" max="50" width="10.6640625" style="579" customWidth="1"/>
    <col min="51" max="51" width="9.6640625" style="579" customWidth="1"/>
    <col min="52" max="52" width="21.44140625" style="579" customWidth="1"/>
    <col min="53" max="53" width="7.88671875" style="579" customWidth="1"/>
    <col min="54" max="54" width="8.88671875" style="579" customWidth="1"/>
    <col min="55" max="55" width="6.88671875" style="579" customWidth="1"/>
    <col min="56" max="56" width="9.6640625" style="579" customWidth="1"/>
    <col min="57" max="57" width="18.5546875" style="579" customWidth="1"/>
    <col min="58" max="58" width="12.6640625" style="579" customWidth="1"/>
    <col min="59" max="59" width="19.5546875" style="579" customWidth="1"/>
    <col min="60" max="60" width="6.88671875" style="579" customWidth="1"/>
    <col min="61" max="61" width="12.6640625" style="579" customWidth="1"/>
    <col min="62" max="62" width="10.6640625" style="579" customWidth="1"/>
    <col min="63" max="63" width="7.88671875" style="579" customWidth="1"/>
    <col min="64" max="64" width="26.44140625" style="579" customWidth="1"/>
    <col min="65" max="65" width="15.5546875" style="579" customWidth="1"/>
    <col min="66" max="16384" width="8.88671875" style="579"/>
  </cols>
  <sheetData>
    <row r="1" spans="1:65" ht="20.100000000000001" customHeight="1">
      <c r="A1" s="626" t="s">
        <v>1289</v>
      </c>
      <c r="B1" s="626" t="s">
        <v>1290</v>
      </c>
      <c r="C1" s="626" t="s">
        <v>1291</v>
      </c>
      <c r="D1" s="626" t="s">
        <v>1292</v>
      </c>
      <c r="E1" s="626" t="s">
        <v>1293</v>
      </c>
      <c r="F1" s="625" t="s">
        <v>1294</v>
      </c>
      <c r="G1" s="625" t="s">
        <v>1294</v>
      </c>
      <c r="H1" s="625" t="s">
        <v>1294</v>
      </c>
      <c r="I1" s="625" t="s">
        <v>1294</v>
      </c>
      <c r="J1" s="625" t="s">
        <v>1294</v>
      </c>
      <c r="K1" s="625" t="s">
        <v>1294</v>
      </c>
      <c r="L1" s="625" t="s">
        <v>1294</v>
      </c>
      <c r="M1" s="625" t="s">
        <v>1294</v>
      </c>
      <c r="N1" s="625" t="s">
        <v>1294</v>
      </c>
      <c r="O1" s="625" t="s">
        <v>1294</v>
      </c>
      <c r="P1" s="625" t="s">
        <v>1294</v>
      </c>
      <c r="Q1" s="625" t="s">
        <v>1294</v>
      </c>
      <c r="R1" s="625" t="s">
        <v>1294</v>
      </c>
      <c r="S1" s="625" t="s">
        <v>1294</v>
      </c>
      <c r="T1" s="625" t="s">
        <v>1294</v>
      </c>
      <c r="U1" s="625" t="s">
        <v>1294</v>
      </c>
      <c r="V1" s="625" t="s">
        <v>1294</v>
      </c>
      <c r="W1" s="625" t="s">
        <v>1294</v>
      </c>
      <c r="X1" s="625" t="s">
        <v>1294</v>
      </c>
      <c r="Y1" s="625" t="s">
        <v>1294</v>
      </c>
      <c r="Z1" s="625" t="s">
        <v>1294</v>
      </c>
      <c r="AA1" s="625" t="s">
        <v>1294</v>
      </c>
      <c r="AB1" s="625" t="s">
        <v>1294</v>
      </c>
      <c r="AC1" s="625" t="s">
        <v>1294</v>
      </c>
      <c r="AD1" s="625" t="s">
        <v>1294</v>
      </c>
      <c r="AE1" s="625" t="s">
        <v>1294</v>
      </c>
      <c r="AF1" s="625" t="s">
        <v>1294</v>
      </c>
      <c r="AG1" s="625" t="s">
        <v>1294</v>
      </c>
      <c r="AH1" s="625" t="s">
        <v>1294</v>
      </c>
      <c r="AI1" s="625" t="s">
        <v>1294</v>
      </c>
      <c r="AJ1" s="625" t="s">
        <v>1294</v>
      </c>
      <c r="AK1" s="625" t="s">
        <v>1294</v>
      </c>
      <c r="AL1" s="625" t="s">
        <v>1294</v>
      </c>
      <c r="AM1" s="625" t="s">
        <v>1294</v>
      </c>
      <c r="AN1" s="625" t="s">
        <v>1294</v>
      </c>
      <c r="AO1" s="625" t="s">
        <v>1294</v>
      </c>
      <c r="AP1" s="625" t="s">
        <v>1294</v>
      </c>
      <c r="AQ1" s="625" t="s">
        <v>1294</v>
      </c>
      <c r="AR1" s="625" t="s">
        <v>1294</v>
      </c>
      <c r="AS1" s="625" t="s">
        <v>1294</v>
      </c>
      <c r="AT1" s="625" t="s">
        <v>1294</v>
      </c>
      <c r="AU1" s="625" t="s">
        <v>1294</v>
      </c>
      <c r="AV1" s="625" t="s">
        <v>1294</v>
      </c>
      <c r="AW1" s="625" t="s">
        <v>1294</v>
      </c>
      <c r="AX1" s="625" t="s">
        <v>1294</v>
      </c>
      <c r="AY1" s="625" t="s">
        <v>1294</v>
      </c>
      <c r="AZ1" s="625" t="s">
        <v>1294</v>
      </c>
      <c r="BA1" s="625" t="s">
        <v>1294</v>
      </c>
      <c r="BB1" s="625" t="s">
        <v>1294</v>
      </c>
      <c r="BC1" s="625" t="s">
        <v>1294</v>
      </c>
      <c r="BD1" s="625" t="s">
        <v>1294</v>
      </c>
      <c r="BE1" s="625" t="s">
        <v>1294</v>
      </c>
      <c r="BF1" s="625" t="s">
        <v>1294</v>
      </c>
      <c r="BG1" s="625" t="s">
        <v>1294</v>
      </c>
      <c r="BH1" s="625" t="s">
        <v>1294</v>
      </c>
      <c r="BI1" s="625" t="s">
        <v>1294</v>
      </c>
      <c r="BJ1" s="625" t="s">
        <v>1294</v>
      </c>
      <c r="BK1" s="625" t="s">
        <v>1294</v>
      </c>
      <c r="BL1" s="625" t="s">
        <v>1294</v>
      </c>
      <c r="BM1" s="625" t="s">
        <v>1294</v>
      </c>
    </row>
    <row r="2" spans="1:65" ht="20.100000000000001" customHeight="1">
      <c r="A2" s="625" t="s">
        <v>1289</v>
      </c>
      <c r="B2" s="625" t="s">
        <v>1290</v>
      </c>
      <c r="C2" s="625" t="s">
        <v>1291</v>
      </c>
      <c r="D2" s="625" t="s">
        <v>1292</v>
      </c>
      <c r="E2" s="625" t="s">
        <v>1293</v>
      </c>
      <c r="F2" s="578" t="s">
        <v>1295</v>
      </c>
      <c r="G2" s="578" t="s">
        <v>1296</v>
      </c>
      <c r="H2" s="578" t="s">
        <v>374</v>
      </c>
      <c r="I2" s="578" t="s">
        <v>375</v>
      </c>
      <c r="J2" s="578" t="s">
        <v>1297</v>
      </c>
      <c r="K2" s="578" t="s">
        <v>377</v>
      </c>
      <c r="L2" s="578" t="s">
        <v>378</v>
      </c>
      <c r="M2" s="578" t="s">
        <v>379</v>
      </c>
      <c r="N2" s="578" t="s">
        <v>380</v>
      </c>
      <c r="O2" s="578" t="s">
        <v>381</v>
      </c>
      <c r="P2" s="578" t="s">
        <v>382</v>
      </c>
      <c r="Q2" s="578" t="s">
        <v>383</v>
      </c>
      <c r="R2" s="578" t="s">
        <v>384</v>
      </c>
      <c r="S2" s="578" t="s">
        <v>385</v>
      </c>
      <c r="T2" s="578" t="s">
        <v>386</v>
      </c>
      <c r="U2" s="578" t="s">
        <v>387</v>
      </c>
      <c r="V2" s="578" t="s">
        <v>388</v>
      </c>
      <c r="W2" s="578" t="s">
        <v>389</v>
      </c>
      <c r="X2" s="578" t="s">
        <v>390</v>
      </c>
      <c r="Y2" s="578" t="s">
        <v>391</v>
      </c>
      <c r="Z2" s="578" t="s">
        <v>392</v>
      </c>
      <c r="AA2" s="578" t="s">
        <v>393</v>
      </c>
      <c r="AB2" s="578" t="s">
        <v>394</v>
      </c>
      <c r="AC2" s="578" t="s">
        <v>395</v>
      </c>
      <c r="AD2" s="578" t="s">
        <v>396</v>
      </c>
      <c r="AE2" s="578" t="s">
        <v>397</v>
      </c>
      <c r="AF2" s="578" t="s">
        <v>398</v>
      </c>
      <c r="AG2" s="578" t="s">
        <v>1298</v>
      </c>
      <c r="AH2" s="578" t="s">
        <v>341</v>
      </c>
      <c r="AI2" s="578" t="s">
        <v>342</v>
      </c>
      <c r="AJ2" s="578" t="s">
        <v>343</v>
      </c>
      <c r="AK2" s="578" t="s">
        <v>400</v>
      </c>
      <c r="AL2" s="578" t="s">
        <v>401</v>
      </c>
      <c r="AM2" s="578" t="s">
        <v>402</v>
      </c>
      <c r="AN2" s="578" t="s">
        <v>403</v>
      </c>
      <c r="AO2" s="578" t="s">
        <v>404</v>
      </c>
      <c r="AP2" s="578" t="s">
        <v>405</v>
      </c>
      <c r="AQ2" s="578" t="s">
        <v>406</v>
      </c>
      <c r="AR2" s="578" t="s">
        <v>407</v>
      </c>
      <c r="AS2" s="578" t="s">
        <v>408</v>
      </c>
      <c r="AT2" s="578" t="s">
        <v>409</v>
      </c>
      <c r="AU2" s="578" t="s">
        <v>410</v>
      </c>
      <c r="AV2" s="578" t="s">
        <v>1299</v>
      </c>
      <c r="AW2" s="578" t="s">
        <v>412</v>
      </c>
      <c r="AX2" s="578" t="s">
        <v>413</v>
      </c>
      <c r="AY2" s="578" t="s">
        <v>414</v>
      </c>
      <c r="AZ2" s="578" t="s">
        <v>415</v>
      </c>
      <c r="BA2" s="578" t="s">
        <v>416</v>
      </c>
      <c r="BB2" s="578" t="s">
        <v>417</v>
      </c>
      <c r="BC2" s="578" t="s">
        <v>418</v>
      </c>
      <c r="BD2" s="578" t="s">
        <v>419</v>
      </c>
      <c r="BE2" s="578" t="s">
        <v>420</v>
      </c>
      <c r="BF2" s="578" t="s">
        <v>421</v>
      </c>
      <c r="BG2" s="578" t="s">
        <v>422</v>
      </c>
      <c r="BH2" s="578" t="s">
        <v>423</v>
      </c>
      <c r="BI2" s="578" t="s">
        <v>424</v>
      </c>
      <c r="BJ2" s="578" t="s">
        <v>425</v>
      </c>
      <c r="BK2" s="578" t="s">
        <v>426</v>
      </c>
      <c r="BL2" s="578" t="s">
        <v>427</v>
      </c>
      <c r="BM2" s="578" t="s">
        <v>428</v>
      </c>
    </row>
    <row r="3" spans="1:65" ht="20.100000000000001" customHeight="1">
      <c r="A3" s="580" t="s">
        <v>431</v>
      </c>
      <c r="B3" s="580" t="s">
        <v>1300</v>
      </c>
      <c r="C3" s="580" t="s">
        <v>1300</v>
      </c>
      <c r="D3" s="580" t="s">
        <v>1300</v>
      </c>
      <c r="E3" s="580" t="s">
        <v>1300</v>
      </c>
      <c r="F3" s="581">
        <v>304.2</v>
      </c>
      <c r="G3" s="582" t="s">
        <v>172</v>
      </c>
      <c r="H3" s="582" t="s">
        <v>172</v>
      </c>
      <c r="I3" s="582" t="s">
        <v>172</v>
      </c>
      <c r="J3" s="582" t="s">
        <v>172</v>
      </c>
      <c r="K3" s="582" t="s">
        <v>172</v>
      </c>
      <c r="L3" s="582" t="s">
        <v>172</v>
      </c>
      <c r="M3" s="582" t="s">
        <v>172</v>
      </c>
      <c r="N3" s="582" t="s">
        <v>172</v>
      </c>
      <c r="O3" s="582" t="s">
        <v>172</v>
      </c>
      <c r="P3" s="582" t="s">
        <v>172</v>
      </c>
      <c r="Q3" s="582" t="s">
        <v>172</v>
      </c>
      <c r="R3" s="582" t="s">
        <v>172</v>
      </c>
      <c r="S3" s="582" t="s">
        <v>172</v>
      </c>
      <c r="T3" s="582" t="s">
        <v>172</v>
      </c>
      <c r="U3" s="582" t="s">
        <v>172</v>
      </c>
      <c r="V3" s="582" t="s">
        <v>172</v>
      </c>
      <c r="W3" s="582" t="s">
        <v>172</v>
      </c>
      <c r="X3" s="582" t="s">
        <v>172</v>
      </c>
      <c r="Y3" s="582" t="s">
        <v>172</v>
      </c>
      <c r="Z3" s="582" t="s">
        <v>172</v>
      </c>
      <c r="AA3" s="582" t="s">
        <v>172</v>
      </c>
      <c r="AB3" s="582" t="s">
        <v>172</v>
      </c>
      <c r="AC3" s="582" t="s">
        <v>172</v>
      </c>
      <c r="AD3" s="582" t="s">
        <v>172</v>
      </c>
      <c r="AE3" s="582" t="s">
        <v>172</v>
      </c>
      <c r="AF3" s="582" t="s">
        <v>172</v>
      </c>
      <c r="AG3" s="582" t="s">
        <v>172</v>
      </c>
      <c r="AH3" s="582" t="s">
        <v>172</v>
      </c>
      <c r="AI3" s="582" t="s">
        <v>172</v>
      </c>
      <c r="AJ3" s="582" t="s">
        <v>172</v>
      </c>
      <c r="AK3" s="582" t="s">
        <v>172</v>
      </c>
      <c r="AL3" s="582" t="s">
        <v>172</v>
      </c>
      <c r="AM3" s="582" t="s">
        <v>172</v>
      </c>
      <c r="AN3" s="582" t="s">
        <v>172</v>
      </c>
      <c r="AO3" s="582" t="s">
        <v>172</v>
      </c>
      <c r="AP3" s="582" t="s">
        <v>172</v>
      </c>
      <c r="AQ3" s="582" t="s">
        <v>172</v>
      </c>
      <c r="AR3" s="581">
        <v>2281.4</v>
      </c>
      <c r="AS3" s="581">
        <v>1084</v>
      </c>
      <c r="AT3" s="581">
        <v>1024</v>
      </c>
      <c r="AU3" s="581">
        <v>3782.2</v>
      </c>
      <c r="AV3" s="581">
        <v>118</v>
      </c>
      <c r="AW3" s="581">
        <v>61</v>
      </c>
      <c r="AX3" s="582" t="s">
        <v>172</v>
      </c>
      <c r="AY3" s="581">
        <v>696.1</v>
      </c>
      <c r="AZ3" s="581">
        <v>357.2</v>
      </c>
      <c r="BA3" s="582" t="s">
        <v>172</v>
      </c>
      <c r="BB3" s="581">
        <v>38445.199999999997</v>
      </c>
      <c r="BC3" s="581">
        <v>791.9</v>
      </c>
      <c r="BD3" s="581">
        <v>280.2</v>
      </c>
      <c r="BE3" s="581">
        <v>7079.4</v>
      </c>
      <c r="BF3" s="581">
        <v>24.4</v>
      </c>
      <c r="BG3" s="581">
        <v>93.2</v>
      </c>
      <c r="BH3" s="581">
        <v>722.5</v>
      </c>
      <c r="BI3" s="582" t="s">
        <v>172</v>
      </c>
      <c r="BJ3" s="582" t="s">
        <v>172</v>
      </c>
      <c r="BK3" s="581">
        <v>34.799999999999997</v>
      </c>
      <c r="BL3" s="581">
        <v>57179.8</v>
      </c>
      <c r="BM3" s="581">
        <v>18395.5</v>
      </c>
    </row>
    <row r="4" spans="1:65" ht="20.100000000000001" customHeight="1">
      <c r="A4" s="580" t="s">
        <v>433</v>
      </c>
      <c r="B4" s="580" t="s">
        <v>1300</v>
      </c>
      <c r="C4" s="580" t="s">
        <v>1300</v>
      </c>
      <c r="D4" s="580" t="s">
        <v>1300</v>
      </c>
      <c r="E4" s="580" t="s">
        <v>1300</v>
      </c>
      <c r="F4" s="582" t="s">
        <v>172</v>
      </c>
      <c r="G4" s="581">
        <v>2551.3000000000002</v>
      </c>
      <c r="H4" s="581">
        <v>15628.5</v>
      </c>
      <c r="I4" s="581">
        <v>53150.9</v>
      </c>
      <c r="J4" s="581">
        <v>930.5</v>
      </c>
      <c r="K4" s="581">
        <v>0.1</v>
      </c>
      <c r="L4" s="581">
        <v>17.7</v>
      </c>
      <c r="M4" s="581">
        <v>0.1</v>
      </c>
      <c r="N4" s="581">
        <v>154.6</v>
      </c>
      <c r="O4" s="582" t="s">
        <v>172</v>
      </c>
      <c r="P4" s="582" t="s">
        <v>172</v>
      </c>
      <c r="Q4" s="582" t="s">
        <v>172</v>
      </c>
      <c r="R4" s="582" t="s">
        <v>172</v>
      </c>
      <c r="S4" s="581">
        <v>57705.1</v>
      </c>
      <c r="T4" s="582" t="s">
        <v>172</v>
      </c>
      <c r="U4" s="581">
        <v>149836.4</v>
      </c>
      <c r="V4" s="581">
        <v>2281.6</v>
      </c>
      <c r="W4" s="582" t="s">
        <v>172</v>
      </c>
      <c r="X4" s="581">
        <v>48</v>
      </c>
      <c r="Y4" s="582" t="s">
        <v>172</v>
      </c>
      <c r="Z4" s="581">
        <v>7523.3</v>
      </c>
      <c r="AA4" s="581">
        <v>2252.4</v>
      </c>
      <c r="AB4" s="581">
        <v>99</v>
      </c>
      <c r="AC4" s="581">
        <v>0.4</v>
      </c>
      <c r="AD4" s="582" t="s">
        <v>172</v>
      </c>
      <c r="AE4" s="581">
        <v>41.8</v>
      </c>
      <c r="AF4" s="581">
        <v>3.1</v>
      </c>
      <c r="AG4" s="582" t="s">
        <v>172</v>
      </c>
      <c r="AH4" s="582" t="s">
        <v>172</v>
      </c>
      <c r="AI4" s="582" t="s">
        <v>172</v>
      </c>
      <c r="AJ4" s="581">
        <v>5000</v>
      </c>
      <c r="AK4" s="581">
        <v>29374.799999999999</v>
      </c>
      <c r="AL4" s="581">
        <v>0</v>
      </c>
      <c r="AM4" s="581">
        <v>145.4</v>
      </c>
      <c r="AN4" s="581">
        <v>8.6</v>
      </c>
      <c r="AO4" s="582" t="s">
        <v>172</v>
      </c>
      <c r="AP4" s="582" t="s">
        <v>172</v>
      </c>
      <c r="AQ4" s="581">
        <v>6.3</v>
      </c>
      <c r="AR4" s="582" t="s">
        <v>172</v>
      </c>
      <c r="AS4" s="582" t="s">
        <v>172</v>
      </c>
      <c r="AT4" s="582" t="s">
        <v>172</v>
      </c>
      <c r="AU4" s="582" t="s">
        <v>172</v>
      </c>
      <c r="AV4" s="582" t="s">
        <v>172</v>
      </c>
      <c r="AW4" s="582" t="s">
        <v>172</v>
      </c>
      <c r="AX4" s="582" t="s">
        <v>172</v>
      </c>
      <c r="AY4" s="582" t="s">
        <v>172</v>
      </c>
      <c r="AZ4" s="582" t="s">
        <v>172</v>
      </c>
      <c r="BA4" s="582" t="s">
        <v>172</v>
      </c>
      <c r="BB4" s="582" t="s">
        <v>172</v>
      </c>
      <c r="BC4" s="582" t="s">
        <v>172</v>
      </c>
      <c r="BD4" s="582" t="s">
        <v>172</v>
      </c>
      <c r="BE4" s="582" t="s">
        <v>172</v>
      </c>
      <c r="BF4" s="582" t="s">
        <v>172</v>
      </c>
      <c r="BG4" s="582" t="s">
        <v>172</v>
      </c>
      <c r="BH4" s="582" t="s">
        <v>172</v>
      </c>
      <c r="BI4" s="582" t="s">
        <v>172</v>
      </c>
      <c r="BJ4" s="582" t="s">
        <v>172</v>
      </c>
      <c r="BK4" s="582" t="s">
        <v>172</v>
      </c>
      <c r="BL4" s="581">
        <v>326759.8</v>
      </c>
      <c r="BM4" s="582" t="s">
        <v>172</v>
      </c>
    </row>
    <row r="5" spans="1:65" ht="20.100000000000001" customHeight="1">
      <c r="A5" s="580" t="s">
        <v>435</v>
      </c>
      <c r="B5" s="580" t="s">
        <v>1300</v>
      </c>
      <c r="C5" s="580" t="s">
        <v>1300</v>
      </c>
      <c r="D5" s="580" t="s">
        <v>1300</v>
      </c>
      <c r="E5" s="580" t="s">
        <v>1300</v>
      </c>
      <c r="F5" s="582" t="s">
        <v>172</v>
      </c>
      <c r="G5" s="581">
        <v>-0.2</v>
      </c>
      <c r="H5" s="582" t="s">
        <v>172</v>
      </c>
      <c r="I5" s="582" t="s">
        <v>172</v>
      </c>
      <c r="J5" s="581">
        <v>0</v>
      </c>
      <c r="K5" s="582" t="s">
        <v>172</v>
      </c>
      <c r="L5" s="581">
        <v>0</v>
      </c>
      <c r="M5" s="581">
        <v>0</v>
      </c>
      <c r="N5" s="581">
        <v>-0.1</v>
      </c>
      <c r="O5" s="582" t="s">
        <v>172</v>
      </c>
      <c r="P5" s="582" t="s">
        <v>172</v>
      </c>
      <c r="Q5" s="582" t="s">
        <v>172</v>
      </c>
      <c r="R5" s="582" t="s">
        <v>172</v>
      </c>
      <c r="S5" s="582" t="s">
        <v>172</v>
      </c>
      <c r="T5" s="582" t="s">
        <v>172</v>
      </c>
      <c r="U5" s="582" t="s">
        <v>172</v>
      </c>
      <c r="V5" s="581">
        <v>-429.2</v>
      </c>
      <c r="W5" s="582" t="s">
        <v>172</v>
      </c>
      <c r="X5" s="581">
        <v>-36.6</v>
      </c>
      <c r="Y5" s="582" t="s">
        <v>172</v>
      </c>
      <c r="Z5" s="581">
        <v>-34.1</v>
      </c>
      <c r="AA5" s="581">
        <v>-27.8</v>
      </c>
      <c r="AB5" s="581">
        <v>-12567.6</v>
      </c>
      <c r="AC5" s="581">
        <v>-23.2</v>
      </c>
      <c r="AD5" s="582" t="s">
        <v>172</v>
      </c>
      <c r="AE5" s="581">
        <v>-12843</v>
      </c>
      <c r="AF5" s="581">
        <v>-554.9</v>
      </c>
      <c r="AG5" s="581">
        <v>-28180.7</v>
      </c>
      <c r="AH5" s="581">
        <v>-4.2</v>
      </c>
      <c r="AI5" s="582" t="s">
        <v>172</v>
      </c>
      <c r="AJ5" s="581">
        <v>-969.2</v>
      </c>
      <c r="AK5" s="581">
        <v>-4879.8</v>
      </c>
      <c r="AL5" s="581">
        <v>-150.5</v>
      </c>
      <c r="AM5" s="581">
        <v>-3697</v>
      </c>
      <c r="AN5" s="581">
        <v>-1947.3</v>
      </c>
      <c r="AO5" s="582" t="s">
        <v>172</v>
      </c>
      <c r="AP5" s="582" t="s">
        <v>172</v>
      </c>
      <c r="AQ5" s="581">
        <v>-2412.1999999999998</v>
      </c>
      <c r="AR5" s="582" t="s">
        <v>172</v>
      </c>
      <c r="AS5" s="582" t="s">
        <v>172</v>
      </c>
      <c r="AT5" s="582" t="s">
        <v>172</v>
      </c>
      <c r="AU5" s="582" t="s">
        <v>172</v>
      </c>
      <c r="AV5" s="582" t="s">
        <v>172</v>
      </c>
      <c r="AW5" s="582" t="s">
        <v>172</v>
      </c>
      <c r="AX5" s="582" t="s">
        <v>172</v>
      </c>
      <c r="AY5" s="582" t="s">
        <v>172</v>
      </c>
      <c r="AZ5" s="582" t="s">
        <v>172</v>
      </c>
      <c r="BA5" s="582" t="s">
        <v>172</v>
      </c>
      <c r="BB5" s="582" t="s">
        <v>172</v>
      </c>
      <c r="BC5" s="582" t="s">
        <v>172</v>
      </c>
      <c r="BD5" s="582" t="s">
        <v>172</v>
      </c>
      <c r="BE5" s="582" t="s">
        <v>172</v>
      </c>
      <c r="BF5" s="582" t="s">
        <v>172</v>
      </c>
      <c r="BG5" s="582" t="s">
        <v>172</v>
      </c>
      <c r="BH5" s="582" t="s">
        <v>172</v>
      </c>
      <c r="BI5" s="582" t="s">
        <v>172</v>
      </c>
      <c r="BJ5" s="582" t="s">
        <v>172</v>
      </c>
      <c r="BK5" s="582" t="s">
        <v>172</v>
      </c>
      <c r="BL5" s="581">
        <v>-68757.7</v>
      </c>
      <c r="BM5" s="582" t="s">
        <v>172</v>
      </c>
    </row>
    <row r="6" spans="1:65" ht="20.100000000000001" hidden="1" customHeight="1">
      <c r="A6" s="580" t="s">
        <v>437</v>
      </c>
      <c r="B6" s="580" t="s">
        <v>1300</v>
      </c>
      <c r="C6" s="580" t="s">
        <v>1300</v>
      </c>
      <c r="D6" s="580" t="s">
        <v>1300</v>
      </c>
      <c r="E6" s="580" t="s">
        <v>1300</v>
      </c>
      <c r="F6" s="582" t="s">
        <v>172</v>
      </c>
      <c r="G6" s="582" t="s">
        <v>172</v>
      </c>
      <c r="H6" s="582" t="s">
        <v>172</v>
      </c>
      <c r="I6" s="582" t="s">
        <v>172</v>
      </c>
      <c r="J6" s="582" t="s">
        <v>172</v>
      </c>
      <c r="K6" s="582" t="s">
        <v>172</v>
      </c>
      <c r="L6" s="582" t="s">
        <v>172</v>
      </c>
      <c r="M6" s="582" t="s">
        <v>172</v>
      </c>
      <c r="N6" s="582" t="s">
        <v>172</v>
      </c>
      <c r="O6" s="582" t="s">
        <v>172</v>
      </c>
      <c r="P6" s="582" t="s">
        <v>172</v>
      </c>
      <c r="Q6" s="582" t="s">
        <v>172</v>
      </c>
      <c r="R6" s="582" t="s">
        <v>172</v>
      </c>
      <c r="S6" s="581">
        <v>-15.5</v>
      </c>
      <c r="T6" s="582" t="s">
        <v>172</v>
      </c>
      <c r="U6" s="582" t="s">
        <v>172</v>
      </c>
      <c r="V6" s="582" t="s">
        <v>172</v>
      </c>
      <c r="W6" s="582" t="s">
        <v>172</v>
      </c>
      <c r="X6" s="582" t="s">
        <v>172</v>
      </c>
      <c r="Y6" s="582" t="s">
        <v>172</v>
      </c>
      <c r="Z6" s="581">
        <v>0</v>
      </c>
      <c r="AA6" s="582" t="s">
        <v>172</v>
      </c>
      <c r="AB6" s="581">
        <v>0</v>
      </c>
      <c r="AC6" s="582" t="s">
        <v>172</v>
      </c>
      <c r="AD6" s="582" t="s">
        <v>172</v>
      </c>
      <c r="AE6" s="582" t="s">
        <v>172</v>
      </c>
      <c r="AF6" s="582" t="s">
        <v>172</v>
      </c>
      <c r="AG6" s="581">
        <v>-2030.4</v>
      </c>
      <c r="AH6" s="581">
        <v>-9.8000000000000007</v>
      </c>
      <c r="AI6" s="581">
        <v>-0.1</v>
      </c>
      <c r="AJ6" s="581">
        <v>-9188.6</v>
      </c>
      <c r="AK6" s="582" t="s">
        <v>172</v>
      </c>
      <c r="AL6" s="581">
        <v>0</v>
      </c>
      <c r="AM6" s="582" t="s">
        <v>172</v>
      </c>
      <c r="AN6" s="582" t="s">
        <v>172</v>
      </c>
      <c r="AO6" s="582" t="s">
        <v>172</v>
      </c>
      <c r="AP6" s="582" t="s">
        <v>172</v>
      </c>
      <c r="AQ6" s="582" t="s">
        <v>172</v>
      </c>
      <c r="AR6" s="582" t="s">
        <v>172</v>
      </c>
      <c r="AS6" s="582" t="s">
        <v>172</v>
      </c>
      <c r="AT6" s="582" t="s">
        <v>172</v>
      </c>
      <c r="AU6" s="582" t="s">
        <v>172</v>
      </c>
      <c r="AV6" s="582" t="s">
        <v>172</v>
      </c>
      <c r="AW6" s="582" t="s">
        <v>172</v>
      </c>
      <c r="AX6" s="582" t="s">
        <v>172</v>
      </c>
      <c r="AY6" s="582" t="s">
        <v>172</v>
      </c>
      <c r="AZ6" s="582" t="s">
        <v>172</v>
      </c>
      <c r="BA6" s="582" t="s">
        <v>172</v>
      </c>
      <c r="BB6" s="582" t="s">
        <v>172</v>
      </c>
      <c r="BC6" s="582" t="s">
        <v>172</v>
      </c>
      <c r="BD6" s="582" t="s">
        <v>172</v>
      </c>
      <c r="BE6" s="582" t="s">
        <v>172</v>
      </c>
      <c r="BF6" s="582" t="s">
        <v>172</v>
      </c>
      <c r="BG6" s="582" t="s">
        <v>172</v>
      </c>
      <c r="BH6" s="582" t="s">
        <v>172</v>
      </c>
      <c r="BI6" s="582" t="s">
        <v>172</v>
      </c>
      <c r="BJ6" s="582" t="s">
        <v>172</v>
      </c>
      <c r="BK6" s="582" t="s">
        <v>172</v>
      </c>
      <c r="BL6" s="581">
        <v>-11244.5</v>
      </c>
      <c r="BM6" s="582" t="s">
        <v>172</v>
      </c>
    </row>
    <row r="7" spans="1:65" ht="20.100000000000001" hidden="1" customHeight="1">
      <c r="A7" s="580" t="s">
        <v>439</v>
      </c>
      <c r="B7" s="580" t="s">
        <v>1300</v>
      </c>
      <c r="C7" s="580" t="s">
        <v>1300</v>
      </c>
      <c r="D7" s="580" t="s">
        <v>1300</v>
      </c>
      <c r="E7" s="580" t="s">
        <v>1300</v>
      </c>
      <c r="F7" s="582" t="s">
        <v>172</v>
      </c>
      <c r="G7" s="582" t="s">
        <v>172</v>
      </c>
      <c r="H7" s="582" t="s">
        <v>172</v>
      </c>
      <c r="I7" s="582" t="s">
        <v>172</v>
      </c>
      <c r="J7" s="582" t="s">
        <v>172</v>
      </c>
      <c r="K7" s="582" t="s">
        <v>172</v>
      </c>
      <c r="L7" s="582" t="s">
        <v>172</v>
      </c>
      <c r="M7" s="582" t="s">
        <v>172</v>
      </c>
      <c r="N7" s="582" t="s">
        <v>172</v>
      </c>
      <c r="O7" s="582" t="s">
        <v>172</v>
      </c>
      <c r="P7" s="582" t="s">
        <v>172</v>
      </c>
      <c r="Q7" s="582" t="s">
        <v>172</v>
      </c>
      <c r="R7" s="582" t="s">
        <v>172</v>
      </c>
      <c r="S7" s="582" t="s">
        <v>172</v>
      </c>
      <c r="T7" s="582" t="s">
        <v>172</v>
      </c>
      <c r="U7" s="582" t="s">
        <v>172</v>
      </c>
      <c r="V7" s="582" t="s">
        <v>172</v>
      </c>
      <c r="W7" s="582" t="s">
        <v>172</v>
      </c>
      <c r="X7" s="582" t="s">
        <v>172</v>
      </c>
      <c r="Y7" s="582" t="s">
        <v>172</v>
      </c>
      <c r="Z7" s="582" t="s">
        <v>172</v>
      </c>
      <c r="AA7" s="582" t="s">
        <v>172</v>
      </c>
      <c r="AB7" s="582" t="s">
        <v>172</v>
      </c>
      <c r="AC7" s="582" t="s">
        <v>172</v>
      </c>
      <c r="AD7" s="582" t="s">
        <v>172</v>
      </c>
      <c r="AE7" s="581">
        <v>-5582.3</v>
      </c>
      <c r="AF7" s="582" t="s">
        <v>172</v>
      </c>
      <c r="AG7" s="581">
        <v>-0.3</v>
      </c>
      <c r="AH7" s="582" t="s">
        <v>172</v>
      </c>
      <c r="AI7" s="582" t="s">
        <v>172</v>
      </c>
      <c r="AJ7" s="582" t="s">
        <v>172</v>
      </c>
      <c r="AK7" s="582" t="s">
        <v>172</v>
      </c>
      <c r="AL7" s="582" t="s">
        <v>172</v>
      </c>
      <c r="AM7" s="582" t="s">
        <v>172</v>
      </c>
      <c r="AN7" s="582" t="s">
        <v>172</v>
      </c>
      <c r="AO7" s="582" t="s">
        <v>172</v>
      </c>
      <c r="AP7" s="582" t="s">
        <v>172</v>
      </c>
      <c r="AQ7" s="582" t="s">
        <v>172</v>
      </c>
      <c r="AR7" s="582" t="s">
        <v>172</v>
      </c>
      <c r="AS7" s="582" t="s">
        <v>172</v>
      </c>
      <c r="AT7" s="582" t="s">
        <v>172</v>
      </c>
      <c r="AU7" s="582" t="s">
        <v>172</v>
      </c>
      <c r="AV7" s="582" t="s">
        <v>172</v>
      </c>
      <c r="AW7" s="582" t="s">
        <v>172</v>
      </c>
      <c r="AX7" s="582" t="s">
        <v>172</v>
      </c>
      <c r="AY7" s="582" t="s">
        <v>172</v>
      </c>
      <c r="AZ7" s="582" t="s">
        <v>172</v>
      </c>
      <c r="BA7" s="582" t="s">
        <v>172</v>
      </c>
      <c r="BB7" s="582" t="s">
        <v>172</v>
      </c>
      <c r="BC7" s="582" t="s">
        <v>172</v>
      </c>
      <c r="BD7" s="582" t="s">
        <v>172</v>
      </c>
      <c r="BE7" s="582" t="s">
        <v>172</v>
      </c>
      <c r="BF7" s="582" t="s">
        <v>172</v>
      </c>
      <c r="BG7" s="582" t="s">
        <v>172</v>
      </c>
      <c r="BH7" s="582" t="s">
        <v>172</v>
      </c>
      <c r="BI7" s="582" t="s">
        <v>172</v>
      </c>
      <c r="BJ7" s="582" t="s">
        <v>172</v>
      </c>
      <c r="BK7" s="582" t="s">
        <v>172</v>
      </c>
      <c r="BL7" s="581">
        <v>-5582.6</v>
      </c>
      <c r="BM7" s="582" t="s">
        <v>172</v>
      </c>
    </row>
    <row r="8" spans="1:65" ht="20.100000000000001" hidden="1" customHeight="1">
      <c r="A8" s="580" t="s">
        <v>441</v>
      </c>
      <c r="B8" s="580" t="s">
        <v>1300</v>
      </c>
      <c r="C8" s="580" t="s">
        <v>1300</v>
      </c>
      <c r="D8" s="580" t="s">
        <v>1300</v>
      </c>
      <c r="E8" s="580" t="s">
        <v>1300</v>
      </c>
      <c r="F8" s="581">
        <v>52.3</v>
      </c>
      <c r="G8" s="582" t="s">
        <v>172</v>
      </c>
      <c r="H8" s="581">
        <v>579.9</v>
      </c>
      <c r="I8" s="581">
        <v>137.80000000000001</v>
      </c>
      <c r="J8" s="582" t="s">
        <v>172</v>
      </c>
      <c r="K8" s="582" t="s">
        <v>172</v>
      </c>
      <c r="L8" s="582" t="s">
        <v>172</v>
      </c>
      <c r="M8" s="582" t="s">
        <v>172</v>
      </c>
      <c r="N8" s="581">
        <v>22.7</v>
      </c>
      <c r="O8" s="582" t="s">
        <v>172</v>
      </c>
      <c r="P8" s="582" t="s">
        <v>172</v>
      </c>
      <c r="Q8" s="582" t="s">
        <v>172</v>
      </c>
      <c r="R8" s="582" t="s">
        <v>172</v>
      </c>
      <c r="S8" s="581">
        <v>-972</v>
      </c>
      <c r="T8" s="582" t="s">
        <v>172</v>
      </c>
      <c r="U8" s="581">
        <v>541.4</v>
      </c>
      <c r="V8" s="581">
        <v>199.8</v>
      </c>
      <c r="W8" s="581">
        <v>0.3</v>
      </c>
      <c r="X8" s="581">
        <v>-3.6</v>
      </c>
      <c r="Y8" s="582" t="s">
        <v>172</v>
      </c>
      <c r="Z8" s="581">
        <v>-84.4</v>
      </c>
      <c r="AA8" s="581">
        <v>-66.2</v>
      </c>
      <c r="AB8" s="581">
        <v>-93.9</v>
      </c>
      <c r="AC8" s="581">
        <v>-0.7</v>
      </c>
      <c r="AD8" s="582" t="s">
        <v>172</v>
      </c>
      <c r="AE8" s="581">
        <v>-128.6</v>
      </c>
      <c r="AF8" s="581">
        <v>-97.4</v>
      </c>
      <c r="AG8" s="581">
        <v>-245</v>
      </c>
      <c r="AH8" s="581">
        <v>-12.6</v>
      </c>
      <c r="AI8" s="581">
        <v>1.7</v>
      </c>
      <c r="AJ8" s="581">
        <v>148.80000000000001</v>
      </c>
      <c r="AK8" s="581">
        <v>-199.7</v>
      </c>
      <c r="AL8" s="581">
        <v>-0.7</v>
      </c>
      <c r="AM8" s="581">
        <v>57.5</v>
      </c>
      <c r="AN8" s="581">
        <v>-6.8</v>
      </c>
      <c r="AO8" s="581">
        <v>-0.8</v>
      </c>
      <c r="AP8" s="581">
        <v>2.6</v>
      </c>
      <c r="AQ8" s="581">
        <v>-27.5</v>
      </c>
      <c r="AR8" s="582" t="s">
        <v>172</v>
      </c>
      <c r="AS8" s="582" t="s">
        <v>172</v>
      </c>
      <c r="AT8" s="582" t="s">
        <v>172</v>
      </c>
      <c r="AU8" s="582" t="s">
        <v>172</v>
      </c>
      <c r="AV8" s="582" t="s">
        <v>172</v>
      </c>
      <c r="AW8" s="582" t="s">
        <v>172</v>
      </c>
      <c r="AX8" s="582" t="s">
        <v>172</v>
      </c>
      <c r="AY8" s="581">
        <v>0.6</v>
      </c>
      <c r="AZ8" s="582" t="s">
        <v>172</v>
      </c>
      <c r="BA8" s="582" t="s">
        <v>172</v>
      </c>
      <c r="BB8" s="582" t="s">
        <v>172</v>
      </c>
      <c r="BC8" s="582" t="s">
        <v>172</v>
      </c>
      <c r="BD8" s="582" t="s">
        <v>172</v>
      </c>
      <c r="BE8" s="582" t="s">
        <v>172</v>
      </c>
      <c r="BF8" s="582" t="s">
        <v>172</v>
      </c>
      <c r="BG8" s="582" t="s">
        <v>172</v>
      </c>
      <c r="BH8" s="582" t="s">
        <v>172</v>
      </c>
      <c r="BI8" s="582" t="s">
        <v>172</v>
      </c>
      <c r="BJ8" s="582" t="s">
        <v>172</v>
      </c>
      <c r="BK8" s="582" t="s">
        <v>172</v>
      </c>
      <c r="BL8" s="581">
        <v>-194.4</v>
      </c>
      <c r="BM8" s="581">
        <v>0.6</v>
      </c>
    </row>
    <row r="9" spans="1:65" ht="20.100000000000001" customHeight="1">
      <c r="A9" s="580" t="s">
        <v>443</v>
      </c>
      <c r="B9" s="580" t="s">
        <v>1300</v>
      </c>
      <c r="C9" s="580" t="s">
        <v>1300</v>
      </c>
      <c r="D9" s="580" t="s">
        <v>1300</v>
      </c>
      <c r="E9" s="580" t="s">
        <v>1300</v>
      </c>
      <c r="F9" s="581">
        <v>356.5</v>
      </c>
      <c r="G9" s="581">
        <v>2551.1</v>
      </c>
      <c r="H9" s="581">
        <v>16208.4</v>
      </c>
      <c r="I9" s="581">
        <v>53288.7</v>
      </c>
      <c r="J9" s="581">
        <v>930.5</v>
      </c>
      <c r="K9" s="581">
        <v>0.1</v>
      </c>
      <c r="L9" s="581">
        <v>17.600000000000001</v>
      </c>
      <c r="M9" s="581">
        <v>0.1</v>
      </c>
      <c r="N9" s="581">
        <v>177.2</v>
      </c>
      <c r="O9" s="582" t="s">
        <v>172</v>
      </c>
      <c r="P9" s="582" t="s">
        <v>172</v>
      </c>
      <c r="Q9" s="582" t="s">
        <v>172</v>
      </c>
      <c r="R9" s="582" t="s">
        <v>172</v>
      </c>
      <c r="S9" s="581">
        <v>56717.599999999999</v>
      </c>
      <c r="T9" s="582" t="s">
        <v>172</v>
      </c>
      <c r="U9" s="581">
        <v>150377.79999999999</v>
      </c>
      <c r="V9" s="581">
        <v>2052.1999999999998</v>
      </c>
      <c r="W9" s="581">
        <v>0.3</v>
      </c>
      <c r="X9" s="581">
        <v>7.8</v>
      </c>
      <c r="Y9" s="582" t="s">
        <v>172</v>
      </c>
      <c r="Z9" s="581">
        <v>7404.9</v>
      </c>
      <c r="AA9" s="581">
        <v>2158.3000000000002</v>
      </c>
      <c r="AB9" s="581">
        <v>-12562.5</v>
      </c>
      <c r="AC9" s="581">
        <v>-23.5</v>
      </c>
      <c r="AD9" s="582" t="s">
        <v>172</v>
      </c>
      <c r="AE9" s="581">
        <v>-18512.2</v>
      </c>
      <c r="AF9" s="581">
        <v>-649.20000000000005</v>
      </c>
      <c r="AG9" s="581">
        <v>-30456.400000000001</v>
      </c>
      <c r="AH9" s="581">
        <v>-26.6</v>
      </c>
      <c r="AI9" s="581">
        <v>1.6</v>
      </c>
      <c r="AJ9" s="581">
        <v>-5008.8999999999996</v>
      </c>
      <c r="AK9" s="581">
        <v>24295.3</v>
      </c>
      <c r="AL9" s="581">
        <v>-151.19999999999999</v>
      </c>
      <c r="AM9" s="581">
        <v>-3494.2</v>
      </c>
      <c r="AN9" s="581">
        <v>-1945.5</v>
      </c>
      <c r="AO9" s="581">
        <v>-0.8</v>
      </c>
      <c r="AP9" s="581">
        <v>2.6</v>
      </c>
      <c r="AQ9" s="581">
        <v>-2433.4</v>
      </c>
      <c r="AR9" s="581">
        <v>2281.4</v>
      </c>
      <c r="AS9" s="581">
        <v>1084</v>
      </c>
      <c r="AT9" s="581">
        <v>1024</v>
      </c>
      <c r="AU9" s="581">
        <v>3782.2</v>
      </c>
      <c r="AV9" s="581">
        <v>118</v>
      </c>
      <c r="AW9" s="581">
        <v>61</v>
      </c>
      <c r="AX9" s="582" t="s">
        <v>172</v>
      </c>
      <c r="AY9" s="581">
        <v>696.7</v>
      </c>
      <c r="AZ9" s="581">
        <v>357.2</v>
      </c>
      <c r="BA9" s="582" t="s">
        <v>172</v>
      </c>
      <c r="BB9" s="581">
        <v>38445.199999999997</v>
      </c>
      <c r="BC9" s="581">
        <v>791.9</v>
      </c>
      <c r="BD9" s="581">
        <v>280.2</v>
      </c>
      <c r="BE9" s="581">
        <v>7079.4</v>
      </c>
      <c r="BF9" s="581">
        <v>24.4</v>
      </c>
      <c r="BG9" s="581">
        <v>93.2</v>
      </c>
      <c r="BH9" s="581">
        <v>722.5</v>
      </c>
      <c r="BI9" s="582" t="s">
        <v>172</v>
      </c>
      <c r="BJ9" s="582" t="s">
        <v>172</v>
      </c>
      <c r="BK9" s="581">
        <v>34.799999999999997</v>
      </c>
      <c r="BL9" s="581">
        <v>298160.40000000002</v>
      </c>
      <c r="BM9" s="581">
        <v>18396.099999999999</v>
      </c>
    </row>
    <row r="10" spans="1:65" ht="20.100000000000001" customHeight="1">
      <c r="A10" s="580" t="s">
        <v>445</v>
      </c>
      <c r="B10" s="580" t="s">
        <v>1300</v>
      </c>
      <c r="C10" s="580" t="s">
        <v>1300</v>
      </c>
      <c r="D10" s="580" t="s">
        <v>1300</v>
      </c>
      <c r="E10" s="580" t="s">
        <v>1300</v>
      </c>
      <c r="F10" s="582" t="s">
        <v>172</v>
      </c>
      <c r="G10" s="582" t="s">
        <v>172</v>
      </c>
      <c r="H10" s="582" t="s">
        <v>172</v>
      </c>
      <c r="I10" s="582" t="s">
        <v>172</v>
      </c>
      <c r="J10" s="582" t="s">
        <v>172</v>
      </c>
      <c r="K10" s="582" t="s">
        <v>172</v>
      </c>
      <c r="L10" s="582" t="s">
        <v>172</v>
      </c>
      <c r="M10" s="582" t="s">
        <v>172</v>
      </c>
      <c r="N10" s="582" t="s">
        <v>172</v>
      </c>
      <c r="O10" s="582" t="s">
        <v>172</v>
      </c>
      <c r="P10" s="582" t="s">
        <v>172</v>
      </c>
      <c r="Q10" s="582" t="s">
        <v>172</v>
      </c>
      <c r="R10" s="582" t="s">
        <v>172</v>
      </c>
      <c r="S10" s="582" t="s">
        <v>172</v>
      </c>
      <c r="T10" s="582" t="s">
        <v>172</v>
      </c>
      <c r="U10" s="582" t="s">
        <v>172</v>
      </c>
      <c r="V10" s="581">
        <v>24755.5</v>
      </c>
      <c r="W10" s="582" t="s">
        <v>172</v>
      </c>
      <c r="X10" s="582" t="s">
        <v>172</v>
      </c>
      <c r="Y10" s="581">
        <v>-13.3</v>
      </c>
      <c r="Z10" s="581">
        <v>-403.2</v>
      </c>
      <c r="AA10" s="581">
        <v>-74.400000000000006</v>
      </c>
      <c r="AB10" s="581">
        <v>388.2</v>
      </c>
      <c r="AC10" s="581">
        <v>25.4</v>
      </c>
      <c r="AD10" s="582" t="s">
        <v>172</v>
      </c>
      <c r="AE10" s="581">
        <v>524.79999999999995</v>
      </c>
      <c r="AF10" s="581">
        <v>-3729.1</v>
      </c>
      <c r="AG10" s="581">
        <v>1654.3</v>
      </c>
      <c r="AH10" s="581">
        <v>7.6</v>
      </c>
      <c r="AI10" s="581">
        <v>8</v>
      </c>
      <c r="AJ10" s="581">
        <v>-6077.3</v>
      </c>
      <c r="AK10" s="581">
        <v>-10198.200000000001</v>
      </c>
      <c r="AL10" s="581">
        <v>-84.7</v>
      </c>
      <c r="AM10" s="581">
        <v>-107.5</v>
      </c>
      <c r="AN10" s="581">
        <v>495</v>
      </c>
      <c r="AO10" s="581">
        <v>-3.9</v>
      </c>
      <c r="AP10" s="582" t="s">
        <v>172</v>
      </c>
      <c r="AQ10" s="581">
        <v>-59.2</v>
      </c>
      <c r="AR10" s="582" t="s">
        <v>172</v>
      </c>
      <c r="AS10" s="582" t="s">
        <v>172</v>
      </c>
      <c r="AT10" s="582" t="s">
        <v>172</v>
      </c>
      <c r="AU10" s="582" t="s">
        <v>172</v>
      </c>
      <c r="AV10" s="582" t="s">
        <v>172</v>
      </c>
      <c r="AW10" s="582" t="s">
        <v>172</v>
      </c>
      <c r="AX10" s="582" t="s">
        <v>172</v>
      </c>
      <c r="AY10" s="582" t="s">
        <v>172</v>
      </c>
      <c r="AZ10" s="582" t="s">
        <v>172</v>
      </c>
      <c r="BA10" s="582" t="s">
        <v>172</v>
      </c>
      <c r="BB10" s="582" t="s">
        <v>172</v>
      </c>
      <c r="BC10" s="582" t="s">
        <v>172</v>
      </c>
      <c r="BD10" s="582" t="s">
        <v>172</v>
      </c>
      <c r="BE10" s="582" t="s">
        <v>172</v>
      </c>
      <c r="BF10" s="582" t="s">
        <v>172</v>
      </c>
      <c r="BG10" s="582" t="s">
        <v>172</v>
      </c>
      <c r="BH10" s="582" t="s">
        <v>172</v>
      </c>
      <c r="BI10" s="582" t="s">
        <v>172</v>
      </c>
      <c r="BJ10" s="582" t="s">
        <v>172</v>
      </c>
      <c r="BK10" s="582" t="s">
        <v>172</v>
      </c>
      <c r="BL10" s="581">
        <v>7107.9</v>
      </c>
      <c r="BM10" s="582" t="s">
        <v>172</v>
      </c>
    </row>
    <row r="11" spans="1:65" ht="20.100000000000001" customHeight="1">
      <c r="A11" s="580" t="s">
        <v>447</v>
      </c>
      <c r="B11" s="580" t="s">
        <v>1300</v>
      </c>
      <c r="C11" s="580" t="s">
        <v>1300</v>
      </c>
      <c r="D11" s="580" t="s">
        <v>1300</v>
      </c>
      <c r="E11" s="580" t="s">
        <v>1300</v>
      </c>
      <c r="F11" s="581">
        <v>16</v>
      </c>
      <c r="G11" s="581">
        <v>0.2</v>
      </c>
      <c r="H11" s="581">
        <v>725.3</v>
      </c>
      <c r="I11" s="581">
        <v>-1277.4000000000001</v>
      </c>
      <c r="J11" s="582" t="s">
        <v>172</v>
      </c>
      <c r="K11" s="582" t="s">
        <v>172</v>
      </c>
      <c r="L11" s="582" t="s">
        <v>172</v>
      </c>
      <c r="M11" s="582" t="s">
        <v>172</v>
      </c>
      <c r="N11" s="581">
        <v>-2</v>
      </c>
      <c r="O11" s="582" t="s">
        <v>172</v>
      </c>
      <c r="P11" s="582" t="s">
        <v>172</v>
      </c>
      <c r="Q11" s="582" t="s">
        <v>172</v>
      </c>
      <c r="R11" s="582" t="s">
        <v>172</v>
      </c>
      <c r="S11" s="581">
        <v>727.3</v>
      </c>
      <c r="T11" s="581">
        <v>179.5</v>
      </c>
      <c r="U11" s="581">
        <v>-413.8</v>
      </c>
      <c r="V11" s="581">
        <v>-109.1</v>
      </c>
      <c r="W11" s="581">
        <v>-0.1</v>
      </c>
      <c r="X11" s="581">
        <v>-0.1</v>
      </c>
      <c r="Y11" s="581">
        <v>321.89999999999998</v>
      </c>
      <c r="Z11" s="581">
        <v>22.1</v>
      </c>
      <c r="AA11" s="581">
        <v>-0.8</v>
      </c>
      <c r="AB11" s="581">
        <v>31.1</v>
      </c>
      <c r="AC11" s="581">
        <v>0</v>
      </c>
      <c r="AD11" s="582" t="s">
        <v>172</v>
      </c>
      <c r="AE11" s="581">
        <v>-0.5</v>
      </c>
      <c r="AF11" s="581">
        <v>-1.2</v>
      </c>
      <c r="AG11" s="581">
        <v>29.4</v>
      </c>
      <c r="AH11" s="581">
        <v>-0.2</v>
      </c>
      <c r="AI11" s="581">
        <v>0</v>
      </c>
      <c r="AJ11" s="581">
        <v>-36.799999999999997</v>
      </c>
      <c r="AK11" s="581">
        <v>-27.7</v>
      </c>
      <c r="AL11" s="581">
        <v>-0.2</v>
      </c>
      <c r="AM11" s="581">
        <v>-5.8</v>
      </c>
      <c r="AN11" s="581">
        <v>18.899999999999999</v>
      </c>
      <c r="AO11" s="581">
        <v>0</v>
      </c>
      <c r="AP11" s="581">
        <v>0.1</v>
      </c>
      <c r="AQ11" s="581">
        <v>3.4</v>
      </c>
      <c r="AR11" s="582" t="s">
        <v>172</v>
      </c>
      <c r="AS11" s="582" t="s">
        <v>172</v>
      </c>
      <c r="AT11" s="582" t="s">
        <v>172</v>
      </c>
      <c r="AU11" s="582" t="s">
        <v>172</v>
      </c>
      <c r="AV11" s="582" t="s">
        <v>172</v>
      </c>
      <c r="AW11" s="582" t="s">
        <v>172</v>
      </c>
      <c r="AX11" s="582" t="s">
        <v>172</v>
      </c>
      <c r="AY11" s="581">
        <v>-0.3</v>
      </c>
      <c r="AZ11" s="582" t="s">
        <v>172</v>
      </c>
      <c r="BA11" s="582" t="s">
        <v>172</v>
      </c>
      <c r="BB11" s="582" t="s">
        <v>172</v>
      </c>
      <c r="BC11" s="582" t="s">
        <v>172</v>
      </c>
      <c r="BD11" s="582" t="s">
        <v>172</v>
      </c>
      <c r="BE11" s="582" t="s">
        <v>172</v>
      </c>
      <c r="BF11" s="582" t="s">
        <v>172</v>
      </c>
      <c r="BG11" s="582" t="s">
        <v>172</v>
      </c>
      <c r="BH11" s="582" t="s">
        <v>172</v>
      </c>
      <c r="BI11" s="582" t="s">
        <v>172</v>
      </c>
      <c r="BJ11" s="582" t="s">
        <v>172</v>
      </c>
      <c r="BK11" s="582" t="s">
        <v>172</v>
      </c>
      <c r="BL11" s="581">
        <v>199.2</v>
      </c>
      <c r="BM11" s="581">
        <v>-0.3</v>
      </c>
    </row>
    <row r="12" spans="1:65" ht="20.100000000000001" customHeight="1">
      <c r="A12" s="580" t="s">
        <v>449</v>
      </c>
      <c r="B12" s="580" t="s">
        <v>1300</v>
      </c>
      <c r="C12" s="580" t="s">
        <v>1300</v>
      </c>
      <c r="D12" s="580" t="s">
        <v>1300</v>
      </c>
      <c r="E12" s="580" t="s">
        <v>1300</v>
      </c>
      <c r="F12" s="581">
        <v>372.5</v>
      </c>
      <c r="G12" s="581">
        <v>2551.3000000000002</v>
      </c>
      <c r="H12" s="581">
        <v>16933.7</v>
      </c>
      <c r="I12" s="581">
        <v>52011.3</v>
      </c>
      <c r="J12" s="581">
        <v>930.5</v>
      </c>
      <c r="K12" s="581">
        <v>0.1</v>
      </c>
      <c r="L12" s="581">
        <v>17.600000000000001</v>
      </c>
      <c r="M12" s="581">
        <v>0.1</v>
      </c>
      <c r="N12" s="581">
        <v>175.2</v>
      </c>
      <c r="O12" s="582" t="s">
        <v>172</v>
      </c>
      <c r="P12" s="582" t="s">
        <v>172</v>
      </c>
      <c r="Q12" s="582" t="s">
        <v>172</v>
      </c>
      <c r="R12" s="582" t="s">
        <v>172</v>
      </c>
      <c r="S12" s="581">
        <v>57444.9</v>
      </c>
      <c r="T12" s="581">
        <v>179.5</v>
      </c>
      <c r="U12" s="581">
        <v>149963.9</v>
      </c>
      <c r="V12" s="581">
        <v>26698.6</v>
      </c>
      <c r="W12" s="581">
        <v>0.3</v>
      </c>
      <c r="X12" s="581">
        <v>7.7</v>
      </c>
      <c r="Y12" s="581">
        <v>308.60000000000002</v>
      </c>
      <c r="Z12" s="581">
        <v>7023.7</v>
      </c>
      <c r="AA12" s="581">
        <v>2083</v>
      </c>
      <c r="AB12" s="581">
        <v>-12143.2</v>
      </c>
      <c r="AC12" s="581">
        <v>1.9</v>
      </c>
      <c r="AD12" s="582" t="s">
        <v>172</v>
      </c>
      <c r="AE12" s="581">
        <v>-17987.900000000001</v>
      </c>
      <c r="AF12" s="581">
        <v>-4379.5</v>
      </c>
      <c r="AG12" s="581">
        <v>-28772.799999999999</v>
      </c>
      <c r="AH12" s="581">
        <v>-19.2</v>
      </c>
      <c r="AI12" s="581">
        <v>9.5</v>
      </c>
      <c r="AJ12" s="581">
        <v>-11123</v>
      </c>
      <c r="AK12" s="581">
        <v>14069.5</v>
      </c>
      <c r="AL12" s="581">
        <v>-236</v>
      </c>
      <c r="AM12" s="581">
        <v>-3607.5</v>
      </c>
      <c r="AN12" s="581">
        <v>-1431.6</v>
      </c>
      <c r="AO12" s="581">
        <v>-4.7</v>
      </c>
      <c r="AP12" s="581">
        <v>2.7</v>
      </c>
      <c r="AQ12" s="581">
        <v>-2489.1999999999998</v>
      </c>
      <c r="AR12" s="581">
        <v>2281.4</v>
      </c>
      <c r="AS12" s="581">
        <v>1084</v>
      </c>
      <c r="AT12" s="581">
        <v>1024</v>
      </c>
      <c r="AU12" s="581">
        <v>3782.2</v>
      </c>
      <c r="AV12" s="581">
        <v>118</v>
      </c>
      <c r="AW12" s="581">
        <v>61</v>
      </c>
      <c r="AX12" s="582" t="s">
        <v>172</v>
      </c>
      <c r="AY12" s="581">
        <v>696.4</v>
      </c>
      <c r="AZ12" s="581">
        <v>357.2</v>
      </c>
      <c r="BA12" s="582" t="s">
        <v>172</v>
      </c>
      <c r="BB12" s="581">
        <v>38445.199999999997</v>
      </c>
      <c r="BC12" s="581">
        <v>791.9</v>
      </c>
      <c r="BD12" s="581">
        <v>280.2</v>
      </c>
      <c r="BE12" s="581">
        <v>7079.4</v>
      </c>
      <c r="BF12" s="581">
        <v>24.4</v>
      </c>
      <c r="BG12" s="581">
        <v>93.2</v>
      </c>
      <c r="BH12" s="581">
        <v>722.5</v>
      </c>
      <c r="BI12" s="582" t="s">
        <v>172</v>
      </c>
      <c r="BJ12" s="582" t="s">
        <v>172</v>
      </c>
      <c r="BK12" s="581">
        <v>34.799999999999997</v>
      </c>
      <c r="BL12" s="581">
        <v>305467.5</v>
      </c>
      <c r="BM12" s="581">
        <v>18395.900000000001</v>
      </c>
    </row>
    <row r="13" spans="1:65" ht="20.100000000000001" customHeight="1">
      <c r="A13" s="580" t="s">
        <v>451</v>
      </c>
      <c r="B13" s="580" t="s">
        <v>1300</v>
      </c>
      <c r="C13" s="580" t="s">
        <v>1300</v>
      </c>
      <c r="D13" s="580" t="s">
        <v>1300</v>
      </c>
      <c r="E13" s="580" t="s">
        <v>1300</v>
      </c>
      <c r="F13" s="581">
        <v>-372.5</v>
      </c>
      <c r="G13" s="581">
        <v>-284.5</v>
      </c>
      <c r="H13" s="581">
        <v>-16933.7</v>
      </c>
      <c r="I13" s="581">
        <v>-48809.7</v>
      </c>
      <c r="J13" s="581">
        <v>-930.5</v>
      </c>
      <c r="K13" s="582" t="s">
        <v>172</v>
      </c>
      <c r="L13" s="582" t="s">
        <v>172</v>
      </c>
      <c r="M13" s="581">
        <v>179.8</v>
      </c>
      <c r="N13" s="581">
        <v>471.1</v>
      </c>
      <c r="O13" s="581">
        <v>516.20000000000005</v>
      </c>
      <c r="P13" s="581">
        <v>2673.7</v>
      </c>
      <c r="Q13" s="581">
        <v>2256.3000000000002</v>
      </c>
      <c r="R13" s="581">
        <v>216.7</v>
      </c>
      <c r="S13" s="581">
        <v>-53749</v>
      </c>
      <c r="T13" s="581">
        <v>22432.2</v>
      </c>
      <c r="U13" s="581">
        <v>-149963.9</v>
      </c>
      <c r="V13" s="581">
        <v>-26606.6</v>
      </c>
      <c r="W13" s="581">
        <v>-0.3</v>
      </c>
      <c r="X13" s="581">
        <v>-7.7</v>
      </c>
      <c r="Y13" s="581">
        <v>3064.7</v>
      </c>
      <c r="Z13" s="581">
        <v>-62.7</v>
      </c>
      <c r="AA13" s="581">
        <v>1943.1</v>
      </c>
      <c r="AB13" s="581">
        <v>23277.3</v>
      </c>
      <c r="AC13" s="582" t="s">
        <v>172</v>
      </c>
      <c r="AD13" s="582" t="s">
        <v>172</v>
      </c>
      <c r="AE13" s="581">
        <v>19305.7</v>
      </c>
      <c r="AF13" s="581">
        <v>6203.7</v>
      </c>
      <c r="AG13" s="581">
        <v>50345.7</v>
      </c>
      <c r="AH13" s="581">
        <v>147.1</v>
      </c>
      <c r="AI13" s="581">
        <v>9.9</v>
      </c>
      <c r="AJ13" s="581">
        <v>12026.1</v>
      </c>
      <c r="AK13" s="581">
        <v>27282.1</v>
      </c>
      <c r="AL13" s="581">
        <v>437.7</v>
      </c>
      <c r="AM13" s="581">
        <v>4845.8999999999996</v>
      </c>
      <c r="AN13" s="581">
        <v>2880.4</v>
      </c>
      <c r="AO13" s="581">
        <v>29.1</v>
      </c>
      <c r="AP13" s="581">
        <v>272.8</v>
      </c>
      <c r="AQ13" s="581">
        <v>4676.3</v>
      </c>
      <c r="AR13" s="581">
        <v>-450</v>
      </c>
      <c r="AS13" s="581">
        <v>-356</v>
      </c>
      <c r="AT13" s="581">
        <v>-542.5</v>
      </c>
      <c r="AU13" s="581">
        <v>-2978.6</v>
      </c>
      <c r="AV13" s="581">
        <v>-46.1</v>
      </c>
      <c r="AW13" s="581">
        <v>-58.8</v>
      </c>
      <c r="AX13" s="582" t="s">
        <v>172</v>
      </c>
      <c r="AY13" s="582" t="s">
        <v>172</v>
      </c>
      <c r="AZ13" s="581">
        <v>-357.2</v>
      </c>
      <c r="BA13" s="582" t="s">
        <v>172</v>
      </c>
      <c r="BB13" s="581">
        <v>-38445.199999999997</v>
      </c>
      <c r="BC13" s="581">
        <v>-791.9</v>
      </c>
      <c r="BD13" s="582" t="s">
        <v>172</v>
      </c>
      <c r="BE13" s="581">
        <v>-7079.4</v>
      </c>
      <c r="BF13" s="582" t="s">
        <v>172</v>
      </c>
      <c r="BG13" s="581">
        <v>-93.2</v>
      </c>
      <c r="BH13" s="581">
        <v>-722.5</v>
      </c>
      <c r="BI13" s="582" t="s">
        <v>172</v>
      </c>
      <c r="BJ13" s="581">
        <v>54190.5</v>
      </c>
      <c r="BK13" s="581">
        <v>6956.7</v>
      </c>
      <c r="BL13" s="581">
        <v>-103001.9</v>
      </c>
      <c r="BM13" s="581">
        <v>-13476.2</v>
      </c>
    </row>
    <row r="14" spans="1:65" ht="20.100000000000001" customHeight="1">
      <c r="A14" s="583" t="s">
        <v>992</v>
      </c>
      <c r="B14" s="580" t="s">
        <v>453</v>
      </c>
      <c r="C14" s="580" t="s">
        <v>1300</v>
      </c>
      <c r="D14" s="580" t="s">
        <v>1300</v>
      </c>
      <c r="E14" s="580" t="s">
        <v>1300</v>
      </c>
      <c r="F14" s="581">
        <v>-188.4</v>
      </c>
      <c r="G14" s="581">
        <v>-284.5</v>
      </c>
      <c r="H14" s="582" t="s">
        <v>172</v>
      </c>
      <c r="I14" s="581">
        <v>-40508.9</v>
      </c>
      <c r="J14" s="581">
        <v>-930.5</v>
      </c>
      <c r="K14" s="582" t="s">
        <v>172</v>
      </c>
      <c r="L14" s="582" t="s">
        <v>172</v>
      </c>
      <c r="M14" s="582" t="s">
        <v>172</v>
      </c>
      <c r="N14" s="582" t="s">
        <v>172</v>
      </c>
      <c r="O14" s="582" t="s">
        <v>172</v>
      </c>
      <c r="P14" s="581">
        <v>-621.6</v>
      </c>
      <c r="Q14" s="581">
        <v>-2742.2</v>
      </c>
      <c r="R14" s="581">
        <v>-1275.3</v>
      </c>
      <c r="S14" s="581">
        <v>-20299.5</v>
      </c>
      <c r="T14" s="581">
        <v>-4.3</v>
      </c>
      <c r="U14" s="582" t="s">
        <v>172</v>
      </c>
      <c r="V14" s="582" t="s">
        <v>172</v>
      </c>
      <c r="W14" s="582" t="s">
        <v>172</v>
      </c>
      <c r="X14" s="582" t="s">
        <v>172</v>
      </c>
      <c r="Y14" s="581">
        <v>-126.8</v>
      </c>
      <c r="Z14" s="581">
        <v>-12.7</v>
      </c>
      <c r="AA14" s="581">
        <v>-0.5</v>
      </c>
      <c r="AB14" s="581">
        <v>0</v>
      </c>
      <c r="AC14" s="582" t="s">
        <v>172</v>
      </c>
      <c r="AD14" s="582" t="s">
        <v>172</v>
      </c>
      <c r="AE14" s="582" t="s">
        <v>172</v>
      </c>
      <c r="AF14" s="581">
        <v>-232.7</v>
      </c>
      <c r="AG14" s="581">
        <v>-104.3</v>
      </c>
      <c r="AH14" s="582" t="s">
        <v>172</v>
      </c>
      <c r="AI14" s="582" t="s">
        <v>172</v>
      </c>
      <c r="AJ14" s="581">
        <v>-39.200000000000003</v>
      </c>
      <c r="AK14" s="582" t="s">
        <v>172</v>
      </c>
      <c r="AL14" s="582" t="s">
        <v>172</v>
      </c>
      <c r="AM14" s="582" t="s">
        <v>172</v>
      </c>
      <c r="AN14" s="582" t="s">
        <v>172</v>
      </c>
      <c r="AO14" s="582" t="s">
        <v>172</v>
      </c>
      <c r="AP14" s="582" t="s">
        <v>172</v>
      </c>
      <c r="AQ14" s="582" t="s">
        <v>172</v>
      </c>
      <c r="AR14" s="581">
        <v>-200.9</v>
      </c>
      <c r="AS14" s="581">
        <v>-133.4</v>
      </c>
      <c r="AT14" s="581">
        <v>-211</v>
      </c>
      <c r="AU14" s="581">
        <v>-2439.5</v>
      </c>
      <c r="AV14" s="581">
        <v>-36.5</v>
      </c>
      <c r="AW14" s="581">
        <v>-46.6</v>
      </c>
      <c r="AX14" s="582" t="s">
        <v>172</v>
      </c>
      <c r="AY14" s="582" t="s">
        <v>172</v>
      </c>
      <c r="AZ14" s="581">
        <v>-357.2</v>
      </c>
      <c r="BA14" s="582" t="s">
        <v>172</v>
      </c>
      <c r="BB14" s="581">
        <v>-38445.199999999997</v>
      </c>
      <c r="BC14" s="581">
        <v>-791.9</v>
      </c>
      <c r="BD14" s="582" t="s">
        <v>172</v>
      </c>
      <c r="BE14" s="581">
        <v>-7079.4</v>
      </c>
      <c r="BF14" s="582" t="s">
        <v>172</v>
      </c>
      <c r="BG14" s="581">
        <v>-93.2</v>
      </c>
      <c r="BH14" s="581">
        <v>-722.5</v>
      </c>
      <c r="BI14" s="581">
        <v>-1334.3</v>
      </c>
      <c r="BJ14" s="581">
        <v>48073.4</v>
      </c>
      <c r="BK14" s="582" t="s">
        <v>172</v>
      </c>
      <c r="BL14" s="581">
        <v>-71189.7</v>
      </c>
      <c r="BM14" s="581">
        <v>-13658.7</v>
      </c>
    </row>
    <row r="15" spans="1:65" ht="20.100000000000001" customHeight="1">
      <c r="A15" s="583" t="s">
        <v>992</v>
      </c>
      <c r="B15" s="583" t="s">
        <v>992</v>
      </c>
      <c r="C15" s="580" t="s">
        <v>455</v>
      </c>
      <c r="D15" s="580" t="s">
        <v>1300</v>
      </c>
      <c r="E15" s="580" t="s">
        <v>1300</v>
      </c>
      <c r="F15" s="581">
        <v>-188.4</v>
      </c>
      <c r="G15" s="581">
        <v>-284.5</v>
      </c>
      <c r="H15" s="582" t="s">
        <v>172</v>
      </c>
      <c r="I15" s="581">
        <v>-40402.699999999997</v>
      </c>
      <c r="J15" s="581">
        <v>-930.5</v>
      </c>
      <c r="K15" s="582" t="s">
        <v>172</v>
      </c>
      <c r="L15" s="582" t="s">
        <v>172</v>
      </c>
      <c r="M15" s="582" t="s">
        <v>172</v>
      </c>
      <c r="N15" s="582" t="s">
        <v>172</v>
      </c>
      <c r="O15" s="582" t="s">
        <v>172</v>
      </c>
      <c r="P15" s="582" t="s">
        <v>172</v>
      </c>
      <c r="Q15" s="582" t="s">
        <v>172</v>
      </c>
      <c r="R15" s="581">
        <v>-212.3</v>
      </c>
      <c r="S15" s="581">
        <v>-19794.8</v>
      </c>
      <c r="T15" s="582" t="s">
        <v>172</v>
      </c>
      <c r="U15" s="582" t="s">
        <v>172</v>
      </c>
      <c r="V15" s="582" t="s">
        <v>172</v>
      </c>
      <c r="W15" s="582" t="s">
        <v>172</v>
      </c>
      <c r="X15" s="582" t="s">
        <v>172</v>
      </c>
      <c r="Y15" s="582" t="s">
        <v>172</v>
      </c>
      <c r="Z15" s="581">
        <v>-12.7</v>
      </c>
      <c r="AA15" s="581">
        <v>-0.5</v>
      </c>
      <c r="AB15" s="581">
        <v>0</v>
      </c>
      <c r="AC15" s="582" t="s">
        <v>172</v>
      </c>
      <c r="AD15" s="582" t="s">
        <v>172</v>
      </c>
      <c r="AE15" s="582" t="s">
        <v>172</v>
      </c>
      <c r="AF15" s="581">
        <v>-232.7</v>
      </c>
      <c r="AG15" s="581">
        <v>-104.3</v>
      </c>
      <c r="AH15" s="582" t="s">
        <v>172</v>
      </c>
      <c r="AI15" s="582" t="s">
        <v>172</v>
      </c>
      <c r="AJ15" s="581">
        <v>-23.2</v>
      </c>
      <c r="AK15" s="582" t="s">
        <v>172</v>
      </c>
      <c r="AL15" s="582" t="s">
        <v>172</v>
      </c>
      <c r="AM15" s="582" t="s">
        <v>172</v>
      </c>
      <c r="AN15" s="582" t="s">
        <v>172</v>
      </c>
      <c r="AO15" s="582" t="s">
        <v>172</v>
      </c>
      <c r="AP15" s="582" t="s">
        <v>172</v>
      </c>
      <c r="AQ15" s="582" t="s">
        <v>172</v>
      </c>
      <c r="AR15" s="581">
        <v>-136.80000000000001</v>
      </c>
      <c r="AS15" s="581">
        <v>-66.5</v>
      </c>
      <c r="AT15" s="581">
        <v>-211</v>
      </c>
      <c r="AU15" s="581">
        <v>-1915.5</v>
      </c>
      <c r="AV15" s="581">
        <v>-28.4</v>
      </c>
      <c r="AW15" s="581">
        <v>-46.6</v>
      </c>
      <c r="AX15" s="582" t="s">
        <v>172</v>
      </c>
      <c r="AY15" s="582" t="s">
        <v>172</v>
      </c>
      <c r="AZ15" s="581">
        <v>-357.2</v>
      </c>
      <c r="BA15" s="582" t="s">
        <v>172</v>
      </c>
      <c r="BB15" s="581">
        <v>-38445.199999999997</v>
      </c>
      <c r="BC15" s="581">
        <v>-791.6</v>
      </c>
      <c r="BD15" s="582" t="s">
        <v>172</v>
      </c>
      <c r="BE15" s="581">
        <v>-6238.3</v>
      </c>
      <c r="BF15" s="582" t="s">
        <v>172</v>
      </c>
      <c r="BG15" s="581">
        <v>-93.2</v>
      </c>
      <c r="BH15" s="581">
        <v>-720.5</v>
      </c>
      <c r="BI15" s="581">
        <v>-1313</v>
      </c>
      <c r="BJ15" s="581">
        <v>45340.6</v>
      </c>
      <c r="BK15" s="582" t="s">
        <v>172</v>
      </c>
      <c r="BL15" s="581">
        <v>-67209.899999999994</v>
      </c>
      <c r="BM15" s="581">
        <v>-12130.8</v>
      </c>
    </row>
    <row r="16" spans="1:65" ht="20.100000000000001" customHeight="1">
      <c r="A16" s="583" t="s">
        <v>992</v>
      </c>
      <c r="B16" s="583" t="s">
        <v>992</v>
      </c>
      <c r="C16" s="580" t="s">
        <v>457</v>
      </c>
      <c r="D16" s="580" t="s">
        <v>1300</v>
      </c>
      <c r="E16" s="580" t="s">
        <v>1300</v>
      </c>
      <c r="F16" s="582" t="s">
        <v>172</v>
      </c>
      <c r="G16" s="582" t="s">
        <v>172</v>
      </c>
      <c r="H16" s="582" t="s">
        <v>172</v>
      </c>
      <c r="I16" s="581">
        <v>-106.2</v>
      </c>
      <c r="J16" s="582" t="s">
        <v>172</v>
      </c>
      <c r="K16" s="582" t="s">
        <v>172</v>
      </c>
      <c r="L16" s="582" t="s">
        <v>172</v>
      </c>
      <c r="M16" s="582" t="s">
        <v>172</v>
      </c>
      <c r="N16" s="582" t="s">
        <v>172</v>
      </c>
      <c r="O16" s="582" t="s">
        <v>172</v>
      </c>
      <c r="P16" s="581">
        <v>-621.6</v>
      </c>
      <c r="Q16" s="581">
        <v>-2742.2</v>
      </c>
      <c r="R16" s="581">
        <v>-1063</v>
      </c>
      <c r="S16" s="581">
        <v>-504.7</v>
      </c>
      <c r="T16" s="581">
        <v>-4.3</v>
      </c>
      <c r="U16" s="582" t="s">
        <v>172</v>
      </c>
      <c r="V16" s="582" t="s">
        <v>172</v>
      </c>
      <c r="W16" s="582" t="s">
        <v>172</v>
      </c>
      <c r="X16" s="582" t="s">
        <v>172</v>
      </c>
      <c r="Y16" s="581">
        <v>-126.8</v>
      </c>
      <c r="Z16" s="582" t="s">
        <v>172</v>
      </c>
      <c r="AA16" s="582" t="s">
        <v>172</v>
      </c>
      <c r="AB16" s="582" t="s">
        <v>172</v>
      </c>
      <c r="AC16" s="582" t="s">
        <v>172</v>
      </c>
      <c r="AD16" s="582" t="s">
        <v>172</v>
      </c>
      <c r="AE16" s="582" t="s">
        <v>172</v>
      </c>
      <c r="AF16" s="582" t="s">
        <v>172</v>
      </c>
      <c r="AG16" s="582" t="s">
        <v>172</v>
      </c>
      <c r="AH16" s="582" t="s">
        <v>172</v>
      </c>
      <c r="AI16" s="582" t="s">
        <v>172</v>
      </c>
      <c r="AJ16" s="581">
        <v>-15.9</v>
      </c>
      <c r="AK16" s="582" t="s">
        <v>172</v>
      </c>
      <c r="AL16" s="582" t="s">
        <v>172</v>
      </c>
      <c r="AM16" s="582" t="s">
        <v>172</v>
      </c>
      <c r="AN16" s="582" t="s">
        <v>172</v>
      </c>
      <c r="AO16" s="582" t="s">
        <v>172</v>
      </c>
      <c r="AP16" s="582" t="s">
        <v>172</v>
      </c>
      <c r="AQ16" s="582" t="s">
        <v>172</v>
      </c>
      <c r="AR16" s="581">
        <v>-64.099999999999994</v>
      </c>
      <c r="AS16" s="581">
        <v>-66.900000000000006</v>
      </c>
      <c r="AT16" s="582" t="s">
        <v>172</v>
      </c>
      <c r="AU16" s="581">
        <v>-524</v>
      </c>
      <c r="AV16" s="581">
        <v>-8.1999999999999993</v>
      </c>
      <c r="AW16" s="582" t="s">
        <v>172</v>
      </c>
      <c r="AX16" s="582" t="s">
        <v>172</v>
      </c>
      <c r="AY16" s="582" t="s">
        <v>172</v>
      </c>
      <c r="AZ16" s="582" t="s">
        <v>172</v>
      </c>
      <c r="BA16" s="582" t="s">
        <v>172</v>
      </c>
      <c r="BB16" s="582" t="s">
        <v>172</v>
      </c>
      <c r="BC16" s="581">
        <v>-0.3</v>
      </c>
      <c r="BD16" s="582" t="s">
        <v>172</v>
      </c>
      <c r="BE16" s="581">
        <v>-841</v>
      </c>
      <c r="BF16" s="582" t="s">
        <v>172</v>
      </c>
      <c r="BG16" s="582" t="s">
        <v>172</v>
      </c>
      <c r="BH16" s="581">
        <v>-2.1</v>
      </c>
      <c r="BI16" s="581">
        <v>-21.3</v>
      </c>
      <c r="BJ16" s="581">
        <v>2732.8</v>
      </c>
      <c r="BK16" s="582" t="s">
        <v>172</v>
      </c>
      <c r="BL16" s="581">
        <v>-3979.8</v>
      </c>
      <c r="BM16" s="581">
        <v>-1527.9</v>
      </c>
    </row>
    <row r="17" spans="1:65" ht="20.100000000000001" customHeight="1">
      <c r="A17" s="583" t="s">
        <v>992</v>
      </c>
      <c r="B17" s="580" t="s">
        <v>459</v>
      </c>
      <c r="C17" s="580" t="s">
        <v>1300</v>
      </c>
      <c r="D17" s="580" t="s">
        <v>1300</v>
      </c>
      <c r="E17" s="580" t="s">
        <v>1300</v>
      </c>
      <c r="F17" s="582" t="s">
        <v>172</v>
      </c>
      <c r="G17" s="582" t="s">
        <v>172</v>
      </c>
      <c r="H17" s="582" t="s">
        <v>172</v>
      </c>
      <c r="I17" s="581">
        <v>-3768.6</v>
      </c>
      <c r="J17" s="582" t="s">
        <v>172</v>
      </c>
      <c r="K17" s="582" t="s">
        <v>172</v>
      </c>
      <c r="L17" s="582" t="s">
        <v>172</v>
      </c>
      <c r="M17" s="582" t="s">
        <v>172</v>
      </c>
      <c r="N17" s="582" t="s">
        <v>172</v>
      </c>
      <c r="O17" s="582" t="s">
        <v>172</v>
      </c>
      <c r="P17" s="582" t="s">
        <v>172</v>
      </c>
      <c r="Q17" s="582" t="s">
        <v>172</v>
      </c>
      <c r="R17" s="582" t="s">
        <v>172</v>
      </c>
      <c r="S17" s="581">
        <v>-9700.1</v>
      </c>
      <c r="T17" s="581">
        <v>-426.2</v>
      </c>
      <c r="U17" s="582" t="s">
        <v>172</v>
      </c>
      <c r="V17" s="582" t="s">
        <v>172</v>
      </c>
      <c r="W17" s="582" t="s">
        <v>172</v>
      </c>
      <c r="X17" s="582" t="s">
        <v>172</v>
      </c>
      <c r="Y17" s="581">
        <v>-339.8</v>
      </c>
      <c r="Z17" s="581">
        <v>-114.8</v>
      </c>
      <c r="AA17" s="582" t="s">
        <v>172</v>
      </c>
      <c r="AB17" s="582" t="s">
        <v>172</v>
      </c>
      <c r="AC17" s="582" t="s">
        <v>172</v>
      </c>
      <c r="AD17" s="582" t="s">
        <v>172</v>
      </c>
      <c r="AE17" s="582" t="s">
        <v>172</v>
      </c>
      <c r="AF17" s="581">
        <v>-0.2</v>
      </c>
      <c r="AG17" s="581">
        <v>-0.1</v>
      </c>
      <c r="AH17" s="582" t="s">
        <v>172</v>
      </c>
      <c r="AI17" s="582" t="s">
        <v>172</v>
      </c>
      <c r="AJ17" s="581">
        <v>-50.8</v>
      </c>
      <c r="AK17" s="582" t="s">
        <v>172</v>
      </c>
      <c r="AL17" s="582" t="s">
        <v>172</v>
      </c>
      <c r="AM17" s="582" t="s">
        <v>172</v>
      </c>
      <c r="AN17" s="582" t="s">
        <v>172</v>
      </c>
      <c r="AO17" s="582" t="s">
        <v>172</v>
      </c>
      <c r="AP17" s="581">
        <v>-265.60000000000002</v>
      </c>
      <c r="AQ17" s="581">
        <v>-1184.2</v>
      </c>
      <c r="AR17" s="581">
        <v>-79.099999999999994</v>
      </c>
      <c r="AS17" s="581">
        <v>-222.6</v>
      </c>
      <c r="AT17" s="581">
        <v>-253.2</v>
      </c>
      <c r="AU17" s="581">
        <v>-518.4</v>
      </c>
      <c r="AV17" s="581">
        <v>-9.5</v>
      </c>
      <c r="AW17" s="582" t="s">
        <v>172</v>
      </c>
      <c r="AX17" s="582" t="s">
        <v>172</v>
      </c>
      <c r="AY17" s="582" t="s">
        <v>172</v>
      </c>
      <c r="AZ17" s="582" t="s">
        <v>172</v>
      </c>
      <c r="BA17" s="582" t="s">
        <v>172</v>
      </c>
      <c r="BB17" s="582" t="s">
        <v>172</v>
      </c>
      <c r="BC17" s="582" t="s">
        <v>172</v>
      </c>
      <c r="BD17" s="582" t="s">
        <v>172</v>
      </c>
      <c r="BE17" s="582" t="s">
        <v>172</v>
      </c>
      <c r="BF17" s="582" t="s">
        <v>172</v>
      </c>
      <c r="BG17" s="582" t="s">
        <v>172</v>
      </c>
      <c r="BH17" s="582" t="s">
        <v>172</v>
      </c>
      <c r="BI17" s="582" t="s">
        <v>172</v>
      </c>
      <c r="BJ17" s="581">
        <v>6103.2</v>
      </c>
      <c r="BK17" s="581">
        <v>6383</v>
      </c>
      <c r="BL17" s="581">
        <v>-4447</v>
      </c>
      <c r="BM17" s="581">
        <v>-1082.8</v>
      </c>
    </row>
    <row r="18" spans="1:65" ht="20.100000000000001" customHeight="1">
      <c r="A18" s="583" t="s">
        <v>992</v>
      </c>
      <c r="B18" s="583" t="s">
        <v>992</v>
      </c>
      <c r="C18" s="580" t="s">
        <v>461</v>
      </c>
      <c r="D18" s="580" t="s">
        <v>1300</v>
      </c>
      <c r="E18" s="580" t="s">
        <v>1300</v>
      </c>
      <c r="F18" s="582" t="s">
        <v>172</v>
      </c>
      <c r="G18" s="582" t="s">
        <v>172</v>
      </c>
      <c r="H18" s="582" t="s">
        <v>172</v>
      </c>
      <c r="I18" s="582" t="s">
        <v>172</v>
      </c>
      <c r="J18" s="582" t="s">
        <v>172</v>
      </c>
      <c r="K18" s="582" t="s">
        <v>172</v>
      </c>
      <c r="L18" s="582" t="s">
        <v>172</v>
      </c>
      <c r="M18" s="582" t="s">
        <v>172</v>
      </c>
      <c r="N18" s="582" t="s">
        <v>172</v>
      </c>
      <c r="O18" s="582" t="s">
        <v>172</v>
      </c>
      <c r="P18" s="582" t="s">
        <v>172</v>
      </c>
      <c r="Q18" s="582" t="s">
        <v>172</v>
      </c>
      <c r="R18" s="582" t="s">
        <v>172</v>
      </c>
      <c r="S18" s="581">
        <v>-8446.9</v>
      </c>
      <c r="T18" s="581">
        <v>-364.9</v>
      </c>
      <c r="U18" s="582" t="s">
        <v>172</v>
      </c>
      <c r="V18" s="582" t="s">
        <v>172</v>
      </c>
      <c r="W18" s="582" t="s">
        <v>172</v>
      </c>
      <c r="X18" s="582" t="s">
        <v>172</v>
      </c>
      <c r="Y18" s="582" t="s">
        <v>172</v>
      </c>
      <c r="Z18" s="581">
        <v>-31.9</v>
      </c>
      <c r="AA18" s="582" t="s">
        <v>172</v>
      </c>
      <c r="AB18" s="582" t="s">
        <v>172</v>
      </c>
      <c r="AC18" s="582" t="s">
        <v>172</v>
      </c>
      <c r="AD18" s="582" t="s">
        <v>172</v>
      </c>
      <c r="AE18" s="582" t="s">
        <v>172</v>
      </c>
      <c r="AF18" s="582" t="s">
        <v>172</v>
      </c>
      <c r="AG18" s="581">
        <v>0</v>
      </c>
      <c r="AH18" s="582" t="s">
        <v>172</v>
      </c>
      <c r="AI18" s="582" t="s">
        <v>172</v>
      </c>
      <c r="AJ18" s="581">
        <v>-31.5</v>
      </c>
      <c r="AK18" s="582" t="s">
        <v>172</v>
      </c>
      <c r="AL18" s="582" t="s">
        <v>172</v>
      </c>
      <c r="AM18" s="582" t="s">
        <v>172</v>
      </c>
      <c r="AN18" s="582" t="s">
        <v>172</v>
      </c>
      <c r="AO18" s="582" t="s">
        <v>172</v>
      </c>
      <c r="AP18" s="582" t="s">
        <v>172</v>
      </c>
      <c r="AQ18" s="582" t="s">
        <v>172</v>
      </c>
      <c r="AR18" s="581">
        <v>-77.3</v>
      </c>
      <c r="AS18" s="581">
        <v>-177.2</v>
      </c>
      <c r="AT18" s="581">
        <v>-133.5</v>
      </c>
      <c r="AU18" s="581">
        <v>-86.7</v>
      </c>
      <c r="AV18" s="581">
        <v>-7.7</v>
      </c>
      <c r="AW18" s="582" t="s">
        <v>172</v>
      </c>
      <c r="AX18" s="582" t="s">
        <v>172</v>
      </c>
      <c r="AY18" s="582" t="s">
        <v>172</v>
      </c>
      <c r="AZ18" s="582" t="s">
        <v>172</v>
      </c>
      <c r="BA18" s="582" t="s">
        <v>172</v>
      </c>
      <c r="BB18" s="582" t="s">
        <v>172</v>
      </c>
      <c r="BC18" s="582" t="s">
        <v>172</v>
      </c>
      <c r="BD18" s="582" t="s">
        <v>172</v>
      </c>
      <c r="BE18" s="582" t="s">
        <v>172</v>
      </c>
      <c r="BF18" s="582" t="s">
        <v>172</v>
      </c>
      <c r="BG18" s="582" t="s">
        <v>172</v>
      </c>
      <c r="BH18" s="582" t="s">
        <v>172</v>
      </c>
      <c r="BI18" s="582" t="s">
        <v>172</v>
      </c>
      <c r="BJ18" s="581">
        <v>3728</v>
      </c>
      <c r="BK18" s="581">
        <v>3061.1</v>
      </c>
      <c r="BL18" s="581">
        <v>-2568.6</v>
      </c>
      <c r="BM18" s="581">
        <v>-482.5</v>
      </c>
    </row>
    <row r="19" spans="1:65" ht="20.100000000000001" customHeight="1">
      <c r="A19" s="583" t="s">
        <v>992</v>
      </c>
      <c r="B19" s="583" t="s">
        <v>992</v>
      </c>
      <c r="C19" s="580" t="s">
        <v>463</v>
      </c>
      <c r="D19" s="580" t="s">
        <v>1300</v>
      </c>
      <c r="E19" s="580" t="s">
        <v>1300</v>
      </c>
      <c r="F19" s="582" t="s">
        <v>172</v>
      </c>
      <c r="G19" s="582" t="s">
        <v>172</v>
      </c>
      <c r="H19" s="582" t="s">
        <v>172</v>
      </c>
      <c r="I19" s="581">
        <v>-3768.6</v>
      </c>
      <c r="J19" s="582" t="s">
        <v>172</v>
      </c>
      <c r="K19" s="582" t="s">
        <v>172</v>
      </c>
      <c r="L19" s="582" t="s">
        <v>172</v>
      </c>
      <c r="M19" s="582" t="s">
        <v>172</v>
      </c>
      <c r="N19" s="582" t="s">
        <v>172</v>
      </c>
      <c r="O19" s="582" t="s">
        <v>172</v>
      </c>
      <c r="P19" s="582" t="s">
        <v>172</v>
      </c>
      <c r="Q19" s="582" t="s">
        <v>172</v>
      </c>
      <c r="R19" s="582" t="s">
        <v>172</v>
      </c>
      <c r="S19" s="581">
        <v>-1253.3</v>
      </c>
      <c r="T19" s="581">
        <v>-61.3</v>
      </c>
      <c r="U19" s="582" t="s">
        <v>172</v>
      </c>
      <c r="V19" s="582" t="s">
        <v>172</v>
      </c>
      <c r="W19" s="582" t="s">
        <v>172</v>
      </c>
      <c r="X19" s="582" t="s">
        <v>172</v>
      </c>
      <c r="Y19" s="581">
        <v>-339.8</v>
      </c>
      <c r="Z19" s="581">
        <v>-82.8</v>
      </c>
      <c r="AA19" s="582" t="s">
        <v>172</v>
      </c>
      <c r="AB19" s="582" t="s">
        <v>172</v>
      </c>
      <c r="AC19" s="582" t="s">
        <v>172</v>
      </c>
      <c r="AD19" s="582" t="s">
        <v>172</v>
      </c>
      <c r="AE19" s="582" t="s">
        <v>172</v>
      </c>
      <c r="AF19" s="581">
        <v>-0.2</v>
      </c>
      <c r="AG19" s="581">
        <v>0</v>
      </c>
      <c r="AH19" s="582" t="s">
        <v>172</v>
      </c>
      <c r="AI19" s="582" t="s">
        <v>172</v>
      </c>
      <c r="AJ19" s="581">
        <v>-19.3</v>
      </c>
      <c r="AK19" s="582" t="s">
        <v>172</v>
      </c>
      <c r="AL19" s="582" t="s">
        <v>172</v>
      </c>
      <c r="AM19" s="582" t="s">
        <v>172</v>
      </c>
      <c r="AN19" s="582" t="s">
        <v>172</v>
      </c>
      <c r="AO19" s="582" t="s">
        <v>172</v>
      </c>
      <c r="AP19" s="581">
        <v>-265.60000000000002</v>
      </c>
      <c r="AQ19" s="581">
        <v>-1184.2</v>
      </c>
      <c r="AR19" s="581">
        <v>-1.8</v>
      </c>
      <c r="AS19" s="581">
        <v>-45.3</v>
      </c>
      <c r="AT19" s="581">
        <v>-119.7</v>
      </c>
      <c r="AU19" s="581">
        <v>-431.7</v>
      </c>
      <c r="AV19" s="581">
        <v>-1.8</v>
      </c>
      <c r="AW19" s="582" t="s">
        <v>172</v>
      </c>
      <c r="AX19" s="582" t="s">
        <v>172</v>
      </c>
      <c r="AY19" s="582" t="s">
        <v>172</v>
      </c>
      <c r="AZ19" s="582" t="s">
        <v>172</v>
      </c>
      <c r="BA19" s="582" t="s">
        <v>172</v>
      </c>
      <c r="BB19" s="582" t="s">
        <v>172</v>
      </c>
      <c r="BC19" s="582" t="s">
        <v>172</v>
      </c>
      <c r="BD19" s="582" t="s">
        <v>172</v>
      </c>
      <c r="BE19" s="582" t="s">
        <v>172</v>
      </c>
      <c r="BF19" s="582" t="s">
        <v>172</v>
      </c>
      <c r="BG19" s="582" t="s">
        <v>172</v>
      </c>
      <c r="BH19" s="582" t="s">
        <v>172</v>
      </c>
      <c r="BI19" s="582" t="s">
        <v>172</v>
      </c>
      <c r="BJ19" s="581">
        <v>2375.1999999999998</v>
      </c>
      <c r="BK19" s="581">
        <v>3321.8</v>
      </c>
      <c r="BL19" s="581">
        <v>-1878.4</v>
      </c>
      <c r="BM19" s="581">
        <v>-600.29999999999995</v>
      </c>
    </row>
    <row r="20" spans="1:65" ht="20.100000000000001" customHeight="1">
      <c r="A20" s="583" t="s">
        <v>992</v>
      </c>
      <c r="B20" s="580" t="s">
        <v>465</v>
      </c>
      <c r="C20" s="580" t="s">
        <v>1300</v>
      </c>
      <c r="D20" s="580" t="s">
        <v>1300</v>
      </c>
      <c r="E20" s="580" t="s">
        <v>1300</v>
      </c>
      <c r="F20" s="582" t="s">
        <v>172</v>
      </c>
      <c r="G20" s="582" t="s">
        <v>172</v>
      </c>
      <c r="H20" s="582" t="s">
        <v>172</v>
      </c>
      <c r="I20" s="582" t="s">
        <v>172</v>
      </c>
      <c r="J20" s="582" t="s">
        <v>172</v>
      </c>
      <c r="K20" s="582" t="s">
        <v>172</v>
      </c>
      <c r="L20" s="582" t="s">
        <v>172</v>
      </c>
      <c r="M20" s="582" t="s">
        <v>172</v>
      </c>
      <c r="N20" s="582" t="s">
        <v>172</v>
      </c>
      <c r="O20" s="582" t="s">
        <v>172</v>
      </c>
      <c r="P20" s="582" t="s">
        <v>172</v>
      </c>
      <c r="Q20" s="582" t="s">
        <v>172</v>
      </c>
      <c r="R20" s="582" t="s">
        <v>172</v>
      </c>
      <c r="S20" s="581">
        <v>-37.1</v>
      </c>
      <c r="T20" s="581">
        <v>-187.6</v>
      </c>
      <c r="U20" s="582" t="s">
        <v>172</v>
      </c>
      <c r="V20" s="582" t="s">
        <v>172</v>
      </c>
      <c r="W20" s="582" t="s">
        <v>172</v>
      </c>
      <c r="X20" s="582" t="s">
        <v>172</v>
      </c>
      <c r="Y20" s="582" t="s">
        <v>172</v>
      </c>
      <c r="Z20" s="581">
        <v>-52.8</v>
      </c>
      <c r="AA20" s="582" t="s">
        <v>172</v>
      </c>
      <c r="AB20" s="582" t="s">
        <v>172</v>
      </c>
      <c r="AC20" s="582" t="s">
        <v>172</v>
      </c>
      <c r="AD20" s="582" t="s">
        <v>172</v>
      </c>
      <c r="AE20" s="582" t="s">
        <v>172</v>
      </c>
      <c r="AF20" s="581">
        <v>-1.2</v>
      </c>
      <c r="AG20" s="582" t="s">
        <v>172</v>
      </c>
      <c r="AH20" s="582" t="s">
        <v>172</v>
      </c>
      <c r="AI20" s="582" t="s">
        <v>172</v>
      </c>
      <c r="AJ20" s="581">
        <v>-228.6</v>
      </c>
      <c r="AK20" s="582" t="s">
        <v>172</v>
      </c>
      <c r="AL20" s="582" t="s">
        <v>172</v>
      </c>
      <c r="AM20" s="582" t="s">
        <v>172</v>
      </c>
      <c r="AN20" s="582" t="s">
        <v>172</v>
      </c>
      <c r="AO20" s="582" t="s">
        <v>172</v>
      </c>
      <c r="AP20" s="582" t="s">
        <v>172</v>
      </c>
      <c r="AQ20" s="581">
        <v>-188.4</v>
      </c>
      <c r="AR20" s="581">
        <v>-170.1</v>
      </c>
      <c r="AS20" s="582" t="s">
        <v>172</v>
      </c>
      <c r="AT20" s="581">
        <v>-78.3</v>
      </c>
      <c r="AU20" s="581">
        <v>-20.7</v>
      </c>
      <c r="AV20" s="582" t="s">
        <v>172</v>
      </c>
      <c r="AW20" s="581">
        <v>-12.2</v>
      </c>
      <c r="AX20" s="582" t="s">
        <v>172</v>
      </c>
      <c r="AY20" s="582" t="s">
        <v>172</v>
      </c>
      <c r="AZ20" s="582" t="s">
        <v>172</v>
      </c>
      <c r="BA20" s="582" t="s">
        <v>172</v>
      </c>
      <c r="BB20" s="582" t="s">
        <v>172</v>
      </c>
      <c r="BC20" s="582" t="s">
        <v>172</v>
      </c>
      <c r="BD20" s="582" t="s">
        <v>172</v>
      </c>
      <c r="BE20" s="582" t="s">
        <v>172</v>
      </c>
      <c r="BF20" s="582" t="s">
        <v>172</v>
      </c>
      <c r="BG20" s="582" t="s">
        <v>172</v>
      </c>
      <c r="BH20" s="582" t="s">
        <v>172</v>
      </c>
      <c r="BI20" s="582" t="s">
        <v>172</v>
      </c>
      <c r="BJ20" s="582" t="s">
        <v>172</v>
      </c>
      <c r="BK20" s="581">
        <v>608.6</v>
      </c>
      <c r="BL20" s="581">
        <v>-368.5</v>
      </c>
      <c r="BM20" s="581">
        <v>-281.3</v>
      </c>
    </row>
    <row r="21" spans="1:65" ht="20.100000000000001" customHeight="1">
      <c r="A21" s="583" t="s">
        <v>992</v>
      </c>
      <c r="B21" s="583" t="s">
        <v>992</v>
      </c>
      <c r="C21" s="580" t="s">
        <v>467</v>
      </c>
      <c r="D21" s="580" t="s">
        <v>1300</v>
      </c>
      <c r="E21" s="580" t="s">
        <v>1300</v>
      </c>
      <c r="F21" s="582" t="s">
        <v>172</v>
      </c>
      <c r="G21" s="582" t="s">
        <v>172</v>
      </c>
      <c r="H21" s="582" t="s">
        <v>172</v>
      </c>
      <c r="I21" s="582" t="s">
        <v>172</v>
      </c>
      <c r="J21" s="582" t="s">
        <v>172</v>
      </c>
      <c r="K21" s="582" t="s">
        <v>172</v>
      </c>
      <c r="L21" s="582" t="s">
        <v>172</v>
      </c>
      <c r="M21" s="582" t="s">
        <v>172</v>
      </c>
      <c r="N21" s="582" t="s">
        <v>172</v>
      </c>
      <c r="O21" s="582" t="s">
        <v>172</v>
      </c>
      <c r="P21" s="582" t="s">
        <v>172</v>
      </c>
      <c r="Q21" s="582" t="s">
        <v>172</v>
      </c>
      <c r="R21" s="582" t="s">
        <v>172</v>
      </c>
      <c r="S21" s="581">
        <v>-35</v>
      </c>
      <c r="T21" s="581">
        <v>-178.4</v>
      </c>
      <c r="U21" s="582" t="s">
        <v>172</v>
      </c>
      <c r="V21" s="582" t="s">
        <v>172</v>
      </c>
      <c r="W21" s="582" t="s">
        <v>172</v>
      </c>
      <c r="X21" s="582" t="s">
        <v>172</v>
      </c>
      <c r="Y21" s="582" t="s">
        <v>172</v>
      </c>
      <c r="Z21" s="581">
        <v>-40.299999999999997</v>
      </c>
      <c r="AA21" s="582" t="s">
        <v>172</v>
      </c>
      <c r="AB21" s="582" t="s">
        <v>172</v>
      </c>
      <c r="AC21" s="582" t="s">
        <v>172</v>
      </c>
      <c r="AD21" s="582" t="s">
        <v>172</v>
      </c>
      <c r="AE21" s="582" t="s">
        <v>172</v>
      </c>
      <c r="AF21" s="581">
        <v>-1.2</v>
      </c>
      <c r="AG21" s="582" t="s">
        <v>172</v>
      </c>
      <c r="AH21" s="582" t="s">
        <v>172</v>
      </c>
      <c r="AI21" s="582" t="s">
        <v>172</v>
      </c>
      <c r="AJ21" s="581">
        <v>-153</v>
      </c>
      <c r="AK21" s="582" t="s">
        <v>172</v>
      </c>
      <c r="AL21" s="582" t="s">
        <v>172</v>
      </c>
      <c r="AM21" s="582" t="s">
        <v>172</v>
      </c>
      <c r="AN21" s="582" t="s">
        <v>172</v>
      </c>
      <c r="AO21" s="582" t="s">
        <v>172</v>
      </c>
      <c r="AP21" s="582" t="s">
        <v>172</v>
      </c>
      <c r="AQ21" s="582" t="s">
        <v>172</v>
      </c>
      <c r="AR21" s="582" t="s">
        <v>172</v>
      </c>
      <c r="AS21" s="582" t="s">
        <v>172</v>
      </c>
      <c r="AT21" s="582" t="s">
        <v>172</v>
      </c>
      <c r="AU21" s="582" t="s">
        <v>172</v>
      </c>
      <c r="AV21" s="582" t="s">
        <v>172</v>
      </c>
      <c r="AW21" s="581">
        <v>-12.2</v>
      </c>
      <c r="AX21" s="582" t="s">
        <v>172</v>
      </c>
      <c r="AY21" s="582" t="s">
        <v>172</v>
      </c>
      <c r="AZ21" s="582" t="s">
        <v>172</v>
      </c>
      <c r="BA21" s="582" t="s">
        <v>172</v>
      </c>
      <c r="BB21" s="582" t="s">
        <v>172</v>
      </c>
      <c r="BC21" s="582" t="s">
        <v>172</v>
      </c>
      <c r="BD21" s="582" t="s">
        <v>172</v>
      </c>
      <c r="BE21" s="582" t="s">
        <v>172</v>
      </c>
      <c r="BF21" s="582" t="s">
        <v>172</v>
      </c>
      <c r="BG21" s="582" t="s">
        <v>172</v>
      </c>
      <c r="BH21" s="582" t="s">
        <v>172</v>
      </c>
      <c r="BI21" s="582" t="s">
        <v>172</v>
      </c>
      <c r="BJ21" s="582" t="s">
        <v>172</v>
      </c>
      <c r="BK21" s="581">
        <v>216.7</v>
      </c>
      <c r="BL21" s="581">
        <v>-203.3</v>
      </c>
      <c r="BM21" s="581">
        <v>-12.2</v>
      </c>
    </row>
    <row r="22" spans="1:65" ht="20.100000000000001" customHeight="1">
      <c r="A22" s="583" t="s">
        <v>992</v>
      </c>
      <c r="B22" s="583" t="s">
        <v>992</v>
      </c>
      <c r="C22" s="580" t="s">
        <v>469</v>
      </c>
      <c r="D22" s="580" t="s">
        <v>1300</v>
      </c>
      <c r="E22" s="580" t="s">
        <v>1300</v>
      </c>
      <c r="F22" s="582" t="s">
        <v>172</v>
      </c>
      <c r="G22" s="582" t="s">
        <v>172</v>
      </c>
      <c r="H22" s="582" t="s">
        <v>172</v>
      </c>
      <c r="I22" s="582" t="s">
        <v>172</v>
      </c>
      <c r="J22" s="582" t="s">
        <v>172</v>
      </c>
      <c r="K22" s="582" t="s">
        <v>172</v>
      </c>
      <c r="L22" s="582" t="s">
        <v>172</v>
      </c>
      <c r="M22" s="582" t="s">
        <v>172</v>
      </c>
      <c r="N22" s="582" t="s">
        <v>172</v>
      </c>
      <c r="O22" s="582" t="s">
        <v>172</v>
      </c>
      <c r="P22" s="582" t="s">
        <v>172</v>
      </c>
      <c r="Q22" s="582" t="s">
        <v>172</v>
      </c>
      <c r="R22" s="582" t="s">
        <v>172</v>
      </c>
      <c r="S22" s="581">
        <v>-2.1</v>
      </c>
      <c r="T22" s="581">
        <v>-9.1999999999999993</v>
      </c>
      <c r="U22" s="582" t="s">
        <v>172</v>
      </c>
      <c r="V22" s="582" t="s">
        <v>172</v>
      </c>
      <c r="W22" s="582" t="s">
        <v>172</v>
      </c>
      <c r="X22" s="582" t="s">
        <v>172</v>
      </c>
      <c r="Y22" s="582" t="s">
        <v>172</v>
      </c>
      <c r="Z22" s="581">
        <v>-12.5</v>
      </c>
      <c r="AA22" s="582" t="s">
        <v>172</v>
      </c>
      <c r="AB22" s="582" t="s">
        <v>172</v>
      </c>
      <c r="AC22" s="582" t="s">
        <v>172</v>
      </c>
      <c r="AD22" s="582" t="s">
        <v>172</v>
      </c>
      <c r="AE22" s="582" t="s">
        <v>172</v>
      </c>
      <c r="AF22" s="582" t="s">
        <v>172</v>
      </c>
      <c r="AG22" s="582" t="s">
        <v>172</v>
      </c>
      <c r="AH22" s="582" t="s">
        <v>172</v>
      </c>
      <c r="AI22" s="582" t="s">
        <v>172</v>
      </c>
      <c r="AJ22" s="581">
        <v>-75.7</v>
      </c>
      <c r="AK22" s="582" t="s">
        <v>172</v>
      </c>
      <c r="AL22" s="582" t="s">
        <v>172</v>
      </c>
      <c r="AM22" s="582" t="s">
        <v>172</v>
      </c>
      <c r="AN22" s="582" t="s">
        <v>172</v>
      </c>
      <c r="AO22" s="582" t="s">
        <v>172</v>
      </c>
      <c r="AP22" s="582" t="s">
        <v>172</v>
      </c>
      <c r="AQ22" s="581">
        <v>-188.4</v>
      </c>
      <c r="AR22" s="581">
        <v>-170.1</v>
      </c>
      <c r="AS22" s="582" t="s">
        <v>172</v>
      </c>
      <c r="AT22" s="581">
        <v>-78.3</v>
      </c>
      <c r="AU22" s="581">
        <v>-20.7</v>
      </c>
      <c r="AV22" s="582" t="s">
        <v>172</v>
      </c>
      <c r="AW22" s="582" t="s">
        <v>172</v>
      </c>
      <c r="AX22" s="582" t="s">
        <v>172</v>
      </c>
      <c r="AY22" s="582" t="s">
        <v>172</v>
      </c>
      <c r="AZ22" s="582" t="s">
        <v>172</v>
      </c>
      <c r="BA22" s="582" t="s">
        <v>172</v>
      </c>
      <c r="BB22" s="582" t="s">
        <v>172</v>
      </c>
      <c r="BC22" s="582" t="s">
        <v>172</v>
      </c>
      <c r="BD22" s="582" t="s">
        <v>172</v>
      </c>
      <c r="BE22" s="582" t="s">
        <v>172</v>
      </c>
      <c r="BF22" s="582" t="s">
        <v>172</v>
      </c>
      <c r="BG22" s="582" t="s">
        <v>172</v>
      </c>
      <c r="BH22" s="582" t="s">
        <v>172</v>
      </c>
      <c r="BI22" s="582" t="s">
        <v>172</v>
      </c>
      <c r="BJ22" s="582" t="s">
        <v>172</v>
      </c>
      <c r="BK22" s="581">
        <v>391.9</v>
      </c>
      <c r="BL22" s="581">
        <v>-165.2</v>
      </c>
      <c r="BM22" s="581">
        <v>-269.10000000000002</v>
      </c>
    </row>
    <row r="23" spans="1:65" ht="20.100000000000001" customHeight="1">
      <c r="A23" s="583" t="s">
        <v>992</v>
      </c>
      <c r="B23" s="580" t="s">
        <v>471</v>
      </c>
      <c r="C23" s="580" t="s">
        <v>1300</v>
      </c>
      <c r="D23" s="580" t="s">
        <v>1300</v>
      </c>
      <c r="E23" s="580" t="s">
        <v>1300</v>
      </c>
      <c r="F23" s="582" t="s">
        <v>172</v>
      </c>
      <c r="G23" s="582" t="s">
        <v>172</v>
      </c>
      <c r="H23" s="582" t="s">
        <v>172</v>
      </c>
      <c r="I23" s="582" t="s">
        <v>172</v>
      </c>
      <c r="J23" s="582" t="s">
        <v>172</v>
      </c>
      <c r="K23" s="582" t="s">
        <v>172</v>
      </c>
      <c r="L23" s="582" t="s">
        <v>172</v>
      </c>
      <c r="M23" s="582" t="s">
        <v>172</v>
      </c>
      <c r="N23" s="582" t="s">
        <v>172</v>
      </c>
      <c r="O23" s="582" t="s">
        <v>172</v>
      </c>
      <c r="P23" s="582" t="s">
        <v>172</v>
      </c>
      <c r="Q23" s="582" t="s">
        <v>172</v>
      </c>
      <c r="R23" s="582" t="s">
        <v>172</v>
      </c>
      <c r="S23" s="582" t="s">
        <v>172</v>
      </c>
      <c r="T23" s="582" t="s">
        <v>172</v>
      </c>
      <c r="U23" s="582" t="s">
        <v>172</v>
      </c>
      <c r="V23" s="582" t="s">
        <v>172</v>
      </c>
      <c r="W23" s="582" t="s">
        <v>172</v>
      </c>
      <c r="X23" s="582" t="s">
        <v>172</v>
      </c>
      <c r="Y23" s="582" t="s">
        <v>172</v>
      </c>
      <c r="Z23" s="582" t="s">
        <v>172</v>
      </c>
      <c r="AA23" s="582" t="s">
        <v>172</v>
      </c>
      <c r="AB23" s="582" t="s">
        <v>172</v>
      </c>
      <c r="AC23" s="582" t="s">
        <v>172</v>
      </c>
      <c r="AD23" s="582" t="s">
        <v>172</v>
      </c>
      <c r="AE23" s="582" t="s">
        <v>172</v>
      </c>
      <c r="AF23" s="582" t="s">
        <v>172</v>
      </c>
      <c r="AG23" s="582" t="s">
        <v>172</v>
      </c>
      <c r="AH23" s="582" t="s">
        <v>172</v>
      </c>
      <c r="AI23" s="582" t="s">
        <v>172</v>
      </c>
      <c r="AJ23" s="582" t="s">
        <v>172</v>
      </c>
      <c r="AK23" s="582" t="s">
        <v>172</v>
      </c>
      <c r="AL23" s="582" t="s">
        <v>172</v>
      </c>
      <c r="AM23" s="582" t="s">
        <v>172</v>
      </c>
      <c r="AN23" s="582" t="s">
        <v>172</v>
      </c>
      <c r="AO23" s="582" t="s">
        <v>172</v>
      </c>
      <c r="AP23" s="582" t="s">
        <v>172</v>
      </c>
      <c r="AQ23" s="582" t="s">
        <v>172</v>
      </c>
      <c r="AR23" s="582" t="s">
        <v>172</v>
      </c>
      <c r="AS23" s="582" t="s">
        <v>172</v>
      </c>
      <c r="AT23" s="582" t="s">
        <v>172</v>
      </c>
      <c r="AU23" s="582" t="s">
        <v>172</v>
      </c>
      <c r="AV23" s="582" t="s">
        <v>172</v>
      </c>
      <c r="AW23" s="582" t="s">
        <v>172</v>
      </c>
      <c r="AX23" s="582" t="s">
        <v>172</v>
      </c>
      <c r="AY23" s="582" t="s">
        <v>172</v>
      </c>
      <c r="AZ23" s="582" t="s">
        <v>172</v>
      </c>
      <c r="BA23" s="582" t="s">
        <v>172</v>
      </c>
      <c r="BB23" s="582" t="s">
        <v>172</v>
      </c>
      <c r="BC23" s="582" t="s">
        <v>172</v>
      </c>
      <c r="BD23" s="582" t="s">
        <v>172</v>
      </c>
      <c r="BE23" s="582" t="s">
        <v>172</v>
      </c>
      <c r="BF23" s="582" t="s">
        <v>172</v>
      </c>
      <c r="BG23" s="582" t="s">
        <v>172</v>
      </c>
      <c r="BH23" s="582" t="s">
        <v>172</v>
      </c>
      <c r="BI23" s="582" t="s">
        <v>172</v>
      </c>
      <c r="BJ23" s="581">
        <v>13.9</v>
      </c>
      <c r="BK23" s="581">
        <v>-34.799999999999997</v>
      </c>
      <c r="BL23" s="581">
        <v>-20.9</v>
      </c>
      <c r="BM23" s="582" t="s">
        <v>172</v>
      </c>
    </row>
    <row r="24" spans="1:65" ht="20.100000000000001" customHeight="1">
      <c r="A24" s="583" t="s">
        <v>992</v>
      </c>
      <c r="B24" s="580" t="s">
        <v>473</v>
      </c>
      <c r="C24" s="580" t="s">
        <v>1300</v>
      </c>
      <c r="D24" s="580" t="s">
        <v>1300</v>
      </c>
      <c r="E24" s="580" t="s">
        <v>1300</v>
      </c>
      <c r="F24" s="582" t="s">
        <v>172</v>
      </c>
      <c r="G24" s="582" t="s">
        <v>172</v>
      </c>
      <c r="H24" s="581">
        <v>-16024.7</v>
      </c>
      <c r="I24" s="582" t="s">
        <v>172</v>
      </c>
      <c r="J24" s="582" t="s">
        <v>172</v>
      </c>
      <c r="K24" s="582" t="s">
        <v>172</v>
      </c>
      <c r="L24" s="582" t="s">
        <v>172</v>
      </c>
      <c r="M24" s="582" t="s">
        <v>172</v>
      </c>
      <c r="N24" s="581">
        <v>10557.2</v>
      </c>
      <c r="O24" s="581">
        <v>516.20000000000005</v>
      </c>
      <c r="P24" s="581">
        <v>3295.3</v>
      </c>
      <c r="Q24" s="582" t="s">
        <v>172</v>
      </c>
      <c r="R24" s="582" t="s">
        <v>172</v>
      </c>
      <c r="S24" s="582" t="s">
        <v>172</v>
      </c>
      <c r="T24" s="582" t="s">
        <v>172</v>
      </c>
      <c r="U24" s="582" t="s">
        <v>172</v>
      </c>
      <c r="V24" s="582" t="s">
        <v>172</v>
      </c>
      <c r="W24" s="582" t="s">
        <v>172</v>
      </c>
      <c r="X24" s="582" t="s">
        <v>172</v>
      </c>
      <c r="Y24" s="582" t="s">
        <v>172</v>
      </c>
      <c r="Z24" s="582" t="s">
        <v>172</v>
      </c>
      <c r="AA24" s="582" t="s">
        <v>172</v>
      </c>
      <c r="AB24" s="582" t="s">
        <v>172</v>
      </c>
      <c r="AC24" s="582" t="s">
        <v>172</v>
      </c>
      <c r="AD24" s="582" t="s">
        <v>172</v>
      </c>
      <c r="AE24" s="582" t="s">
        <v>172</v>
      </c>
      <c r="AF24" s="582" t="s">
        <v>172</v>
      </c>
      <c r="AG24" s="582" t="s">
        <v>172</v>
      </c>
      <c r="AH24" s="582" t="s">
        <v>172</v>
      </c>
      <c r="AI24" s="582" t="s">
        <v>172</v>
      </c>
      <c r="AJ24" s="582" t="s">
        <v>172</v>
      </c>
      <c r="AK24" s="582" t="s">
        <v>172</v>
      </c>
      <c r="AL24" s="582" t="s">
        <v>172</v>
      </c>
      <c r="AM24" s="582" t="s">
        <v>172</v>
      </c>
      <c r="AN24" s="582" t="s">
        <v>172</v>
      </c>
      <c r="AO24" s="582" t="s">
        <v>172</v>
      </c>
      <c r="AP24" s="582" t="s">
        <v>172</v>
      </c>
      <c r="AQ24" s="582" t="s">
        <v>172</v>
      </c>
      <c r="AR24" s="582" t="s">
        <v>172</v>
      </c>
      <c r="AS24" s="582" t="s">
        <v>172</v>
      </c>
      <c r="AT24" s="582" t="s">
        <v>172</v>
      </c>
      <c r="AU24" s="582" t="s">
        <v>172</v>
      </c>
      <c r="AV24" s="582" t="s">
        <v>172</v>
      </c>
      <c r="AW24" s="582" t="s">
        <v>172</v>
      </c>
      <c r="AX24" s="582" t="s">
        <v>172</v>
      </c>
      <c r="AY24" s="582" t="s">
        <v>172</v>
      </c>
      <c r="AZ24" s="582" t="s">
        <v>172</v>
      </c>
      <c r="BA24" s="582" t="s">
        <v>172</v>
      </c>
      <c r="BB24" s="582" t="s">
        <v>172</v>
      </c>
      <c r="BC24" s="582" t="s">
        <v>172</v>
      </c>
      <c r="BD24" s="582" t="s">
        <v>172</v>
      </c>
      <c r="BE24" s="582" t="s">
        <v>172</v>
      </c>
      <c r="BF24" s="582" t="s">
        <v>172</v>
      </c>
      <c r="BG24" s="582" t="s">
        <v>172</v>
      </c>
      <c r="BH24" s="582" t="s">
        <v>172</v>
      </c>
      <c r="BI24" s="582" t="s">
        <v>172</v>
      </c>
      <c r="BJ24" s="582" t="s">
        <v>172</v>
      </c>
      <c r="BK24" s="582" t="s">
        <v>172</v>
      </c>
      <c r="BL24" s="581">
        <v>-1656.1</v>
      </c>
      <c r="BM24" s="582" t="s">
        <v>172</v>
      </c>
    </row>
    <row r="25" spans="1:65" ht="20.100000000000001" customHeight="1">
      <c r="A25" s="583" t="s">
        <v>992</v>
      </c>
      <c r="B25" s="580" t="s">
        <v>475</v>
      </c>
      <c r="C25" s="580" t="s">
        <v>1300</v>
      </c>
      <c r="D25" s="580" t="s">
        <v>1300</v>
      </c>
      <c r="E25" s="580" t="s">
        <v>1300</v>
      </c>
      <c r="F25" s="582" t="s">
        <v>172</v>
      </c>
      <c r="G25" s="582" t="s">
        <v>172</v>
      </c>
      <c r="H25" s="581">
        <v>-909</v>
      </c>
      <c r="I25" s="581">
        <v>-4361.7</v>
      </c>
      <c r="J25" s="582" t="s">
        <v>172</v>
      </c>
      <c r="K25" s="582" t="s">
        <v>172</v>
      </c>
      <c r="L25" s="582" t="s">
        <v>172</v>
      </c>
      <c r="M25" s="582" t="s">
        <v>172</v>
      </c>
      <c r="N25" s="581">
        <v>-10086.1</v>
      </c>
      <c r="O25" s="582" t="s">
        <v>172</v>
      </c>
      <c r="P25" s="582" t="s">
        <v>172</v>
      </c>
      <c r="Q25" s="581">
        <v>4998.3999999999996</v>
      </c>
      <c r="R25" s="581">
        <v>1279.7</v>
      </c>
      <c r="S25" s="582" t="s">
        <v>172</v>
      </c>
      <c r="T25" s="582" t="s">
        <v>172</v>
      </c>
      <c r="U25" s="582" t="s">
        <v>172</v>
      </c>
      <c r="V25" s="582" t="s">
        <v>172</v>
      </c>
      <c r="W25" s="582" t="s">
        <v>172</v>
      </c>
      <c r="X25" s="582" t="s">
        <v>172</v>
      </c>
      <c r="Y25" s="582" t="s">
        <v>172</v>
      </c>
      <c r="Z25" s="582" t="s">
        <v>172</v>
      </c>
      <c r="AA25" s="582" t="s">
        <v>172</v>
      </c>
      <c r="AB25" s="582" t="s">
        <v>172</v>
      </c>
      <c r="AC25" s="582" t="s">
        <v>172</v>
      </c>
      <c r="AD25" s="582" t="s">
        <v>172</v>
      </c>
      <c r="AE25" s="582" t="s">
        <v>172</v>
      </c>
      <c r="AF25" s="582" t="s">
        <v>172</v>
      </c>
      <c r="AG25" s="582" t="s">
        <v>172</v>
      </c>
      <c r="AH25" s="582" t="s">
        <v>172</v>
      </c>
      <c r="AI25" s="582" t="s">
        <v>172</v>
      </c>
      <c r="AJ25" s="582" t="s">
        <v>172</v>
      </c>
      <c r="AK25" s="582" t="s">
        <v>172</v>
      </c>
      <c r="AL25" s="582" t="s">
        <v>172</v>
      </c>
      <c r="AM25" s="582" t="s">
        <v>172</v>
      </c>
      <c r="AN25" s="582" t="s">
        <v>172</v>
      </c>
      <c r="AO25" s="582" t="s">
        <v>172</v>
      </c>
      <c r="AP25" s="582" t="s">
        <v>172</v>
      </c>
      <c r="AQ25" s="582" t="s">
        <v>172</v>
      </c>
      <c r="AR25" s="582" t="s">
        <v>172</v>
      </c>
      <c r="AS25" s="582" t="s">
        <v>172</v>
      </c>
      <c r="AT25" s="582" t="s">
        <v>172</v>
      </c>
      <c r="AU25" s="582" t="s">
        <v>172</v>
      </c>
      <c r="AV25" s="582" t="s">
        <v>172</v>
      </c>
      <c r="AW25" s="582" t="s">
        <v>172</v>
      </c>
      <c r="AX25" s="582" t="s">
        <v>172</v>
      </c>
      <c r="AY25" s="582" t="s">
        <v>172</v>
      </c>
      <c r="AZ25" s="582" t="s">
        <v>172</v>
      </c>
      <c r="BA25" s="582" t="s">
        <v>172</v>
      </c>
      <c r="BB25" s="582" t="s">
        <v>172</v>
      </c>
      <c r="BC25" s="582" t="s">
        <v>172</v>
      </c>
      <c r="BD25" s="582" t="s">
        <v>172</v>
      </c>
      <c r="BE25" s="582" t="s">
        <v>172</v>
      </c>
      <c r="BF25" s="582" t="s">
        <v>172</v>
      </c>
      <c r="BG25" s="582" t="s">
        <v>172</v>
      </c>
      <c r="BH25" s="582" t="s">
        <v>172</v>
      </c>
      <c r="BI25" s="582" t="s">
        <v>172</v>
      </c>
      <c r="BJ25" s="582" t="s">
        <v>172</v>
      </c>
      <c r="BK25" s="582" t="s">
        <v>172</v>
      </c>
      <c r="BL25" s="581">
        <v>-9078.6</v>
      </c>
      <c r="BM25" s="582" t="s">
        <v>172</v>
      </c>
    </row>
    <row r="26" spans="1:65" ht="20.100000000000001" hidden="1" customHeight="1">
      <c r="A26" s="583" t="s">
        <v>992</v>
      </c>
      <c r="B26" s="580" t="s">
        <v>477</v>
      </c>
      <c r="C26" s="580" t="s">
        <v>1300</v>
      </c>
      <c r="D26" s="580" t="s">
        <v>1300</v>
      </c>
      <c r="E26" s="580" t="s">
        <v>1300</v>
      </c>
      <c r="F26" s="581">
        <v>-184.1</v>
      </c>
      <c r="G26" s="582" t="s">
        <v>172</v>
      </c>
      <c r="H26" s="582" t="s">
        <v>172</v>
      </c>
      <c r="I26" s="582" t="s">
        <v>172</v>
      </c>
      <c r="J26" s="582" t="s">
        <v>172</v>
      </c>
      <c r="K26" s="582" t="s">
        <v>172</v>
      </c>
      <c r="L26" s="582" t="s">
        <v>172</v>
      </c>
      <c r="M26" s="581">
        <v>179.8</v>
      </c>
      <c r="N26" s="582" t="s">
        <v>172</v>
      </c>
      <c r="O26" s="582" t="s">
        <v>172</v>
      </c>
      <c r="P26" s="582" t="s">
        <v>172</v>
      </c>
      <c r="Q26" s="582" t="s">
        <v>172</v>
      </c>
      <c r="R26" s="582" t="s">
        <v>172</v>
      </c>
      <c r="S26" s="582" t="s">
        <v>172</v>
      </c>
      <c r="T26" s="582" t="s">
        <v>172</v>
      </c>
      <c r="U26" s="582" t="s">
        <v>172</v>
      </c>
      <c r="V26" s="582" t="s">
        <v>172</v>
      </c>
      <c r="W26" s="582" t="s">
        <v>172</v>
      </c>
      <c r="X26" s="582" t="s">
        <v>172</v>
      </c>
      <c r="Y26" s="582" t="s">
        <v>172</v>
      </c>
      <c r="Z26" s="582" t="s">
        <v>172</v>
      </c>
      <c r="AA26" s="582" t="s">
        <v>172</v>
      </c>
      <c r="AB26" s="582" t="s">
        <v>172</v>
      </c>
      <c r="AC26" s="582" t="s">
        <v>172</v>
      </c>
      <c r="AD26" s="582" t="s">
        <v>172</v>
      </c>
      <c r="AE26" s="582" t="s">
        <v>172</v>
      </c>
      <c r="AF26" s="582" t="s">
        <v>172</v>
      </c>
      <c r="AG26" s="582" t="s">
        <v>172</v>
      </c>
      <c r="AH26" s="582" t="s">
        <v>172</v>
      </c>
      <c r="AI26" s="582" t="s">
        <v>172</v>
      </c>
      <c r="AJ26" s="582" t="s">
        <v>172</v>
      </c>
      <c r="AK26" s="582" t="s">
        <v>172</v>
      </c>
      <c r="AL26" s="582" t="s">
        <v>172</v>
      </c>
      <c r="AM26" s="582" t="s">
        <v>172</v>
      </c>
      <c r="AN26" s="582" t="s">
        <v>172</v>
      </c>
      <c r="AO26" s="582" t="s">
        <v>172</v>
      </c>
      <c r="AP26" s="582" t="s">
        <v>172</v>
      </c>
      <c r="AQ26" s="582" t="s">
        <v>172</v>
      </c>
      <c r="AR26" s="582" t="s">
        <v>172</v>
      </c>
      <c r="AS26" s="582" t="s">
        <v>172</v>
      </c>
      <c r="AT26" s="582" t="s">
        <v>172</v>
      </c>
      <c r="AU26" s="582" t="s">
        <v>172</v>
      </c>
      <c r="AV26" s="582" t="s">
        <v>172</v>
      </c>
      <c r="AW26" s="582" t="s">
        <v>172</v>
      </c>
      <c r="AX26" s="582" t="s">
        <v>172</v>
      </c>
      <c r="AY26" s="582" t="s">
        <v>172</v>
      </c>
      <c r="AZ26" s="582" t="s">
        <v>172</v>
      </c>
      <c r="BA26" s="582" t="s">
        <v>172</v>
      </c>
      <c r="BB26" s="582" t="s">
        <v>172</v>
      </c>
      <c r="BC26" s="582" t="s">
        <v>172</v>
      </c>
      <c r="BD26" s="582" t="s">
        <v>172</v>
      </c>
      <c r="BE26" s="582" t="s">
        <v>172</v>
      </c>
      <c r="BF26" s="582" t="s">
        <v>172</v>
      </c>
      <c r="BG26" s="582" t="s">
        <v>172</v>
      </c>
      <c r="BH26" s="582" t="s">
        <v>172</v>
      </c>
      <c r="BI26" s="582" t="s">
        <v>172</v>
      </c>
      <c r="BJ26" s="582" t="s">
        <v>172</v>
      </c>
      <c r="BK26" s="582" t="s">
        <v>172</v>
      </c>
      <c r="BL26" s="581">
        <v>-4.3</v>
      </c>
      <c r="BM26" s="582" t="s">
        <v>172</v>
      </c>
    </row>
    <row r="27" spans="1:65" ht="20.100000000000001" hidden="1" customHeight="1">
      <c r="A27" s="583" t="s">
        <v>992</v>
      </c>
      <c r="B27" s="580" t="s">
        <v>479</v>
      </c>
      <c r="C27" s="580" t="s">
        <v>1300</v>
      </c>
      <c r="D27" s="580" t="s">
        <v>1300</v>
      </c>
      <c r="E27" s="580" t="s">
        <v>1300</v>
      </c>
      <c r="F27" s="582" t="s">
        <v>172</v>
      </c>
      <c r="G27" s="582" t="s">
        <v>172</v>
      </c>
      <c r="H27" s="582" t="s">
        <v>172</v>
      </c>
      <c r="I27" s="582" t="s">
        <v>172</v>
      </c>
      <c r="J27" s="582" t="s">
        <v>172</v>
      </c>
      <c r="K27" s="582" t="s">
        <v>172</v>
      </c>
      <c r="L27" s="582" t="s">
        <v>172</v>
      </c>
      <c r="M27" s="582" t="s">
        <v>172</v>
      </c>
      <c r="N27" s="582" t="s">
        <v>172</v>
      </c>
      <c r="O27" s="582" t="s">
        <v>172</v>
      </c>
      <c r="P27" s="582" t="s">
        <v>172</v>
      </c>
      <c r="Q27" s="582" t="s">
        <v>172</v>
      </c>
      <c r="R27" s="582" t="s">
        <v>172</v>
      </c>
      <c r="S27" s="582" t="s">
        <v>172</v>
      </c>
      <c r="T27" s="582" t="s">
        <v>172</v>
      </c>
      <c r="U27" s="581">
        <v>-149963.9</v>
      </c>
      <c r="V27" s="581">
        <v>-46487.5</v>
      </c>
      <c r="W27" s="581">
        <v>-0.3</v>
      </c>
      <c r="X27" s="581">
        <v>149.1</v>
      </c>
      <c r="Y27" s="581">
        <v>3590.9</v>
      </c>
      <c r="Z27" s="581">
        <v>1419.5</v>
      </c>
      <c r="AA27" s="581">
        <v>2212.1</v>
      </c>
      <c r="AB27" s="581">
        <v>23277.3</v>
      </c>
      <c r="AC27" s="582" t="s">
        <v>172</v>
      </c>
      <c r="AD27" s="582" t="s">
        <v>172</v>
      </c>
      <c r="AE27" s="581">
        <v>19305.7</v>
      </c>
      <c r="AF27" s="581">
        <v>6437.8</v>
      </c>
      <c r="AG27" s="581">
        <v>50450.1</v>
      </c>
      <c r="AH27" s="581">
        <v>147.1</v>
      </c>
      <c r="AI27" s="581">
        <v>9.9</v>
      </c>
      <c r="AJ27" s="581">
        <v>12344.8</v>
      </c>
      <c r="AK27" s="581">
        <v>38540.5</v>
      </c>
      <c r="AL27" s="581">
        <v>437.7</v>
      </c>
      <c r="AM27" s="581">
        <v>4845.8999999999996</v>
      </c>
      <c r="AN27" s="581">
        <v>2880.4</v>
      </c>
      <c r="AO27" s="581">
        <v>29.1</v>
      </c>
      <c r="AP27" s="581">
        <v>538.4</v>
      </c>
      <c r="AQ27" s="581">
        <v>6048.9</v>
      </c>
      <c r="AR27" s="582" t="s">
        <v>172</v>
      </c>
      <c r="AS27" s="582" t="s">
        <v>172</v>
      </c>
      <c r="AT27" s="582" t="s">
        <v>172</v>
      </c>
      <c r="AU27" s="582" t="s">
        <v>172</v>
      </c>
      <c r="AV27" s="582" t="s">
        <v>172</v>
      </c>
      <c r="AW27" s="582" t="s">
        <v>172</v>
      </c>
      <c r="AX27" s="582" t="s">
        <v>172</v>
      </c>
      <c r="AY27" s="582" t="s">
        <v>172</v>
      </c>
      <c r="AZ27" s="582" t="s">
        <v>172</v>
      </c>
      <c r="BA27" s="582" t="s">
        <v>172</v>
      </c>
      <c r="BB27" s="582" t="s">
        <v>172</v>
      </c>
      <c r="BC27" s="582" t="s">
        <v>172</v>
      </c>
      <c r="BD27" s="582" t="s">
        <v>172</v>
      </c>
      <c r="BE27" s="582" t="s">
        <v>172</v>
      </c>
      <c r="BF27" s="582" t="s">
        <v>172</v>
      </c>
      <c r="BG27" s="582" t="s">
        <v>172</v>
      </c>
      <c r="BH27" s="582" t="s">
        <v>172</v>
      </c>
      <c r="BI27" s="582" t="s">
        <v>172</v>
      </c>
      <c r="BJ27" s="582" t="s">
        <v>172</v>
      </c>
      <c r="BK27" s="582" t="s">
        <v>172</v>
      </c>
      <c r="BL27" s="581">
        <v>-23786.6</v>
      </c>
      <c r="BM27" s="582" t="s">
        <v>172</v>
      </c>
    </row>
    <row r="28" spans="1:65" ht="20.100000000000001" hidden="1" customHeight="1">
      <c r="A28" s="583" t="s">
        <v>992</v>
      </c>
      <c r="B28" s="580" t="s">
        <v>480</v>
      </c>
      <c r="C28" s="580" t="s">
        <v>1300</v>
      </c>
      <c r="D28" s="580" t="s">
        <v>1300</v>
      </c>
      <c r="E28" s="580" t="s">
        <v>1300</v>
      </c>
      <c r="F28" s="582" t="s">
        <v>172</v>
      </c>
      <c r="G28" s="582" t="s">
        <v>172</v>
      </c>
      <c r="H28" s="582" t="s">
        <v>172</v>
      </c>
      <c r="I28" s="582" t="s">
        <v>172</v>
      </c>
      <c r="J28" s="582" t="s">
        <v>172</v>
      </c>
      <c r="K28" s="582" t="s">
        <v>172</v>
      </c>
      <c r="L28" s="582" t="s">
        <v>172</v>
      </c>
      <c r="M28" s="582" t="s">
        <v>172</v>
      </c>
      <c r="N28" s="582" t="s">
        <v>172</v>
      </c>
      <c r="O28" s="582" t="s">
        <v>172</v>
      </c>
      <c r="P28" s="582" t="s">
        <v>172</v>
      </c>
      <c r="Q28" s="582" t="s">
        <v>172</v>
      </c>
      <c r="R28" s="582" t="s">
        <v>172</v>
      </c>
      <c r="S28" s="582" t="s">
        <v>172</v>
      </c>
      <c r="T28" s="582" t="s">
        <v>172</v>
      </c>
      <c r="U28" s="582" t="s">
        <v>172</v>
      </c>
      <c r="V28" s="581">
        <v>19880.900000000001</v>
      </c>
      <c r="W28" s="582" t="s">
        <v>172</v>
      </c>
      <c r="X28" s="581">
        <v>-156.80000000000001</v>
      </c>
      <c r="Y28" s="581">
        <v>-59.6</v>
      </c>
      <c r="Z28" s="581">
        <v>-1042.8</v>
      </c>
      <c r="AA28" s="581">
        <v>-268.5</v>
      </c>
      <c r="AB28" s="582" t="s">
        <v>172</v>
      </c>
      <c r="AC28" s="582" t="s">
        <v>172</v>
      </c>
      <c r="AD28" s="582" t="s">
        <v>172</v>
      </c>
      <c r="AE28" s="582" t="s">
        <v>172</v>
      </c>
      <c r="AF28" s="582" t="s">
        <v>172</v>
      </c>
      <c r="AG28" s="582" t="s">
        <v>172</v>
      </c>
      <c r="AH28" s="582" t="s">
        <v>172</v>
      </c>
      <c r="AI28" s="582" t="s">
        <v>172</v>
      </c>
      <c r="AJ28" s="582" t="s">
        <v>172</v>
      </c>
      <c r="AK28" s="581">
        <v>-11258.4</v>
      </c>
      <c r="AL28" s="582" t="s">
        <v>172</v>
      </c>
      <c r="AM28" s="582" t="s">
        <v>172</v>
      </c>
      <c r="AN28" s="582" t="s">
        <v>172</v>
      </c>
      <c r="AO28" s="582" t="s">
        <v>172</v>
      </c>
      <c r="AP28" s="582" t="s">
        <v>172</v>
      </c>
      <c r="AQ28" s="582" t="s">
        <v>172</v>
      </c>
      <c r="AR28" s="582" t="s">
        <v>172</v>
      </c>
      <c r="AS28" s="582" t="s">
        <v>172</v>
      </c>
      <c r="AT28" s="582" t="s">
        <v>172</v>
      </c>
      <c r="AU28" s="582" t="s">
        <v>172</v>
      </c>
      <c r="AV28" s="582" t="s">
        <v>172</v>
      </c>
      <c r="AW28" s="582" t="s">
        <v>172</v>
      </c>
      <c r="AX28" s="582" t="s">
        <v>172</v>
      </c>
      <c r="AY28" s="582" t="s">
        <v>172</v>
      </c>
      <c r="AZ28" s="582" t="s">
        <v>172</v>
      </c>
      <c r="BA28" s="582" t="s">
        <v>172</v>
      </c>
      <c r="BB28" s="582" t="s">
        <v>172</v>
      </c>
      <c r="BC28" s="582" t="s">
        <v>172</v>
      </c>
      <c r="BD28" s="582" t="s">
        <v>172</v>
      </c>
      <c r="BE28" s="582" t="s">
        <v>172</v>
      </c>
      <c r="BF28" s="582" t="s">
        <v>172</v>
      </c>
      <c r="BG28" s="582" t="s">
        <v>172</v>
      </c>
      <c r="BH28" s="582" t="s">
        <v>172</v>
      </c>
      <c r="BI28" s="582" t="s">
        <v>172</v>
      </c>
      <c r="BJ28" s="582" t="s">
        <v>172</v>
      </c>
      <c r="BK28" s="582" t="s">
        <v>172</v>
      </c>
      <c r="BL28" s="581">
        <v>7094.8</v>
      </c>
      <c r="BM28" s="582" t="s">
        <v>172</v>
      </c>
    </row>
    <row r="29" spans="1:65" ht="20.100000000000001" hidden="1" customHeight="1">
      <c r="A29" s="583" t="s">
        <v>992</v>
      </c>
      <c r="B29" s="580" t="s">
        <v>482</v>
      </c>
      <c r="C29" s="580" t="s">
        <v>1300</v>
      </c>
      <c r="D29" s="580" t="s">
        <v>1300</v>
      </c>
      <c r="E29" s="580" t="s">
        <v>1300</v>
      </c>
      <c r="F29" s="582" t="s">
        <v>172</v>
      </c>
      <c r="G29" s="582" t="s">
        <v>172</v>
      </c>
      <c r="H29" s="582" t="s">
        <v>172</v>
      </c>
      <c r="I29" s="582" t="s">
        <v>172</v>
      </c>
      <c r="J29" s="582" t="s">
        <v>172</v>
      </c>
      <c r="K29" s="582" t="s">
        <v>172</v>
      </c>
      <c r="L29" s="582" t="s">
        <v>172</v>
      </c>
      <c r="M29" s="582" t="s">
        <v>172</v>
      </c>
      <c r="N29" s="582" t="s">
        <v>172</v>
      </c>
      <c r="O29" s="582" t="s">
        <v>172</v>
      </c>
      <c r="P29" s="582" t="s">
        <v>172</v>
      </c>
      <c r="Q29" s="582" t="s">
        <v>172</v>
      </c>
      <c r="R29" s="582" t="s">
        <v>172</v>
      </c>
      <c r="S29" s="581">
        <v>-23712.2</v>
      </c>
      <c r="T29" s="581">
        <v>23971.5</v>
      </c>
      <c r="U29" s="582" t="s">
        <v>172</v>
      </c>
      <c r="V29" s="582" t="s">
        <v>172</v>
      </c>
      <c r="W29" s="582" t="s">
        <v>172</v>
      </c>
      <c r="X29" s="582" t="s">
        <v>172</v>
      </c>
      <c r="Y29" s="582" t="s">
        <v>172</v>
      </c>
      <c r="Z29" s="581">
        <v>-259.2</v>
      </c>
      <c r="AA29" s="582" t="s">
        <v>172</v>
      </c>
      <c r="AB29" s="582" t="s">
        <v>172</v>
      </c>
      <c r="AC29" s="582" t="s">
        <v>172</v>
      </c>
      <c r="AD29" s="582" t="s">
        <v>172</v>
      </c>
      <c r="AE29" s="582" t="s">
        <v>172</v>
      </c>
      <c r="AF29" s="582" t="s">
        <v>172</v>
      </c>
      <c r="AG29" s="582" t="s">
        <v>172</v>
      </c>
      <c r="AH29" s="582" t="s">
        <v>172</v>
      </c>
      <c r="AI29" s="582" t="s">
        <v>172</v>
      </c>
      <c r="AJ29" s="582" t="s">
        <v>172</v>
      </c>
      <c r="AK29" s="582" t="s">
        <v>172</v>
      </c>
      <c r="AL29" s="582" t="s">
        <v>172</v>
      </c>
      <c r="AM29" s="582" t="s">
        <v>172</v>
      </c>
      <c r="AN29" s="582" t="s">
        <v>172</v>
      </c>
      <c r="AO29" s="582" t="s">
        <v>172</v>
      </c>
      <c r="AP29" s="582" t="s">
        <v>172</v>
      </c>
      <c r="AQ29" s="582" t="s">
        <v>172</v>
      </c>
      <c r="AR29" s="582" t="s">
        <v>172</v>
      </c>
      <c r="AS29" s="582" t="s">
        <v>172</v>
      </c>
      <c r="AT29" s="582" t="s">
        <v>172</v>
      </c>
      <c r="AU29" s="582" t="s">
        <v>172</v>
      </c>
      <c r="AV29" s="582" t="s">
        <v>172</v>
      </c>
      <c r="AW29" s="582" t="s">
        <v>172</v>
      </c>
      <c r="AX29" s="582" t="s">
        <v>172</v>
      </c>
      <c r="AY29" s="582" t="s">
        <v>172</v>
      </c>
      <c r="AZ29" s="582" t="s">
        <v>172</v>
      </c>
      <c r="BA29" s="582" t="s">
        <v>172</v>
      </c>
      <c r="BB29" s="582" t="s">
        <v>172</v>
      </c>
      <c r="BC29" s="582" t="s">
        <v>172</v>
      </c>
      <c r="BD29" s="582" t="s">
        <v>172</v>
      </c>
      <c r="BE29" s="582" t="s">
        <v>172</v>
      </c>
      <c r="BF29" s="582" t="s">
        <v>172</v>
      </c>
      <c r="BG29" s="582" t="s">
        <v>172</v>
      </c>
      <c r="BH29" s="582" t="s">
        <v>172</v>
      </c>
      <c r="BI29" s="582" t="s">
        <v>172</v>
      </c>
      <c r="BJ29" s="582" t="s">
        <v>172</v>
      </c>
      <c r="BK29" s="582" t="s">
        <v>172</v>
      </c>
      <c r="BL29" s="581">
        <v>0</v>
      </c>
      <c r="BM29" s="582" t="s">
        <v>172</v>
      </c>
    </row>
    <row r="30" spans="1:65" ht="20.100000000000001" hidden="1" customHeight="1">
      <c r="A30" s="583" t="s">
        <v>992</v>
      </c>
      <c r="B30" s="580" t="s">
        <v>484</v>
      </c>
      <c r="C30" s="580" t="s">
        <v>1300</v>
      </c>
      <c r="D30" s="580" t="s">
        <v>1300</v>
      </c>
      <c r="E30" s="580" t="s">
        <v>1300</v>
      </c>
      <c r="F30" s="582" t="s">
        <v>172</v>
      </c>
      <c r="G30" s="582" t="s">
        <v>172</v>
      </c>
      <c r="H30" s="582" t="s">
        <v>172</v>
      </c>
      <c r="I30" s="581">
        <v>-170.6</v>
      </c>
      <c r="J30" s="582" t="s">
        <v>172</v>
      </c>
      <c r="K30" s="582" t="s">
        <v>172</v>
      </c>
      <c r="L30" s="582" t="s">
        <v>172</v>
      </c>
      <c r="M30" s="582" t="s">
        <v>172</v>
      </c>
      <c r="N30" s="582" t="s">
        <v>172</v>
      </c>
      <c r="O30" s="582" t="s">
        <v>172</v>
      </c>
      <c r="P30" s="582" t="s">
        <v>172</v>
      </c>
      <c r="Q30" s="582" t="s">
        <v>172</v>
      </c>
      <c r="R30" s="581">
        <v>212.3</v>
      </c>
      <c r="S30" s="582" t="s">
        <v>172</v>
      </c>
      <c r="T30" s="582" t="s">
        <v>172</v>
      </c>
      <c r="U30" s="582" t="s">
        <v>172</v>
      </c>
      <c r="V30" s="582" t="s">
        <v>172</v>
      </c>
      <c r="W30" s="582" t="s">
        <v>172</v>
      </c>
      <c r="X30" s="582" t="s">
        <v>172</v>
      </c>
      <c r="Y30" s="582" t="s">
        <v>172</v>
      </c>
      <c r="Z30" s="582" t="s">
        <v>172</v>
      </c>
      <c r="AA30" s="582" t="s">
        <v>172</v>
      </c>
      <c r="AB30" s="582" t="s">
        <v>172</v>
      </c>
      <c r="AC30" s="582" t="s">
        <v>172</v>
      </c>
      <c r="AD30" s="582" t="s">
        <v>172</v>
      </c>
      <c r="AE30" s="582" t="s">
        <v>172</v>
      </c>
      <c r="AF30" s="582" t="s">
        <v>172</v>
      </c>
      <c r="AG30" s="582" t="s">
        <v>172</v>
      </c>
      <c r="AH30" s="582" t="s">
        <v>172</v>
      </c>
      <c r="AI30" s="582" t="s">
        <v>172</v>
      </c>
      <c r="AJ30" s="582" t="s">
        <v>172</v>
      </c>
      <c r="AK30" s="582" t="s">
        <v>172</v>
      </c>
      <c r="AL30" s="582" t="s">
        <v>172</v>
      </c>
      <c r="AM30" s="582" t="s">
        <v>172</v>
      </c>
      <c r="AN30" s="582" t="s">
        <v>172</v>
      </c>
      <c r="AO30" s="582" t="s">
        <v>172</v>
      </c>
      <c r="AP30" s="582" t="s">
        <v>172</v>
      </c>
      <c r="AQ30" s="582" t="s">
        <v>172</v>
      </c>
      <c r="AR30" s="582" t="s">
        <v>172</v>
      </c>
      <c r="AS30" s="582" t="s">
        <v>172</v>
      </c>
      <c r="AT30" s="582" t="s">
        <v>172</v>
      </c>
      <c r="AU30" s="582" t="s">
        <v>172</v>
      </c>
      <c r="AV30" s="582" t="s">
        <v>172</v>
      </c>
      <c r="AW30" s="582" t="s">
        <v>172</v>
      </c>
      <c r="AX30" s="582" t="s">
        <v>172</v>
      </c>
      <c r="AY30" s="582" t="s">
        <v>172</v>
      </c>
      <c r="AZ30" s="582" t="s">
        <v>172</v>
      </c>
      <c r="BA30" s="582" t="s">
        <v>172</v>
      </c>
      <c r="BB30" s="582" t="s">
        <v>172</v>
      </c>
      <c r="BC30" s="582" t="s">
        <v>172</v>
      </c>
      <c r="BD30" s="582" t="s">
        <v>172</v>
      </c>
      <c r="BE30" s="582" t="s">
        <v>172</v>
      </c>
      <c r="BF30" s="582" t="s">
        <v>172</v>
      </c>
      <c r="BG30" s="582" t="s">
        <v>172</v>
      </c>
      <c r="BH30" s="582" t="s">
        <v>172</v>
      </c>
      <c r="BI30" s="582" t="s">
        <v>172</v>
      </c>
      <c r="BJ30" s="582" t="s">
        <v>172</v>
      </c>
      <c r="BK30" s="582" t="s">
        <v>172</v>
      </c>
      <c r="BL30" s="581">
        <v>41.7</v>
      </c>
      <c r="BM30" s="581">
        <v>212.3</v>
      </c>
    </row>
    <row r="31" spans="1:65" ht="20.100000000000001" hidden="1" customHeight="1">
      <c r="A31" s="583" t="s">
        <v>992</v>
      </c>
      <c r="B31" s="580" t="s">
        <v>486</v>
      </c>
      <c r="C31" s="580" t="s">
        <v>1300</v>
      </c>
      <c r="D31" s="580" t="s">
        <v>1300</v>
      </c>
      <c r="E31" s="580" t="s">
        <v>1300</v>
      </c>
      <c r="F31" s="582" t="s">
        <v>172</v>
      </c>
      <c r="G31" s="582" t="s">
        <v>172</v>
      </c>
      <c r="H31" s="582" t="s">
        <v>172</v>
      </c>
      <c r="I31" s="582" t="s">
        <v>172</v>
      </c>
      <c r="J31" s="582" t="s">
        <v>172</v>
      </c>
      <c r="K31" s="582" t="s">
        <v>172</v>
      </c>
      <c r="L31" s="582" t="s">
        <v>172</v>
      </c>
      <c r="M31" s="582" t="s">
        <v>172</v>
      </c>
      <c r="N31" s="582" t="s">
        <v>172</v>
      </c>
      <c r="O31" s="582" t="s">
        <v>172</v>
      </c>
      <c r="P31" s="582" t="s">
        <v>172</v>
      </c>
      <c r="Q31" s="582" t="s">
        <v>172</v>
      </c>
      <c r="R31" s="582" t="s">
        <v>172</v>
      </c>
      <c r="S31" s="582" t="s">
        <v>172</v>
      </c>
      <c r="T31" s="581">
        <v>-921.1</v>
      </c>
      <c r="U31" s="582" t="s">
        <v>172</v>
      </c>
      <c r="V31" s="582" t="s">
        <v>172</v>
      </c>
      <c r="W31" s="582" t="s">
        <v>172</v>
      </c>
      <c r="X31" s="582" t="s">
        <v>172</v>
      </c>
      <c r="Y31" s="582" t="s">
        <v>172</v>
      </c>
      <c r="Z31" s="582" t="s">
        <v>172</v>
      </c>
      <c r="AA31" s="582" t="s">
        <v>172</v>
      </c>
      <c r="AB31" s="582" t="s">
        <v>172</v>
      </c>
      <c r="AC31" s="582" t="s">
        <v>172</v>
      </c>
      <c r="AD31" s="582" t="s">
        <v>172</v>
      </c>
      <c r="AE31" s="582" t="s">
        <v>172</v>
      </c>
      <c r="AF31" s="582" t="s">
        <v>172</v>
      </c>
      <c r="AG31" s="582" t="s">
        <v>172</v>
      </c>
      <c r="AH31" s="582" t="s">
        <v>172</v>
      </c>
      <c r="AI31" s="582" t="s">
        <v>172</v>
      </c>
      <c r="AJ31" s="582" t="s">
        <v>172</v>
      </c>
      <c r="AK31" s="582" t="s">
        <v>172</v>
      </c>
      <c r="AL31" s="582" t="s">
        <v>172</v>
      </c>
      <c r="AM31" s="582" t="s">
        <v>172</v>
      </c>
      <c r="AN31" s="582" t="s">
        <v>172</v>
      </c>
      <c r="AO31" s="582" t="s">
        <v>172</v>
      </c>
      <c r="AP31" s="582" t="s">
        <v>172</v>
      </c>
      <c r="AQ31" s="582" t="s">
        <v>172</v>
      </c>
      <c r="AR31" s="582" t="s">
        <v>172</v>
      </c>
      <c r="AS31" s="582" t="s">
        <v>172</v>
      </c>
      <c r="AT31" s="582" t="s">
        <v>172</v>
      </c>
      <c r="AU31" s="582" t="s">
        <v>172</v>
      </c>
      <c r="AV31" s="582" t="s">
        <v>172</v>
      </c>
      <c r="AW31" s="582" t="s">
        <v>172</v>
      </c>
      <c r="AX31" s="582" t="s">
        <v>172</v>
      </c>
      <c r="AY31" s="582" t="s">
        <v>172</v>
      </c>
      <c r="AZ31" s="582" t="s">
        <v>172</v>
      </c>
      <c r="BA31" s="582" t="s">
        <v>172</v>
      </c>
      <c r="BB31" s="582" t="s">
        <v>172</v>
      </c>
      <c r="BC31" s="582" t="s">
        <v>172</v>
      </c>
      <c r="BD31" s="582" t="s">
        <v>172</v>
      </c>
      <c r="BE31" s="582" t="s">
        <v>172</v>
      </c>
      <c r="BF31" s="582" t="s">
        <v>172</v>
      </c>
      <c r="BG31" s="582" t="s">
        <v>172</v>
      </c>
      <c r="BH31" s="582" t="s">
        <v>172</v>
      </c>
      <c r="BI31" s="581">
        <v>1334.3</v>
      </c>
      <c r="BJ31" s="582" t="s">
        <v>172</v>
      </c>
      <c r="BK31" s="582" t="s">
        <v>172</v>
      </c>
      <c r="BL31" s="581">
        <v>413.2</v>
      </c>
      <c r="BM31" s="581">
        <v>1334.3</v>
      </c>
    </row>
    <row r="32" spans="1:65" ht="20.100000000000001" customHeight="1">
      <c r="A32" s="580" t="s">
        <v>488</v>
      </c>
      <c r="B32" s="580" t="s">
        <v>1300</v>
      </c>
      <c r="C32" s="580" t="s">
        <v>1300</v>
      </c>
      <c r="D32" s="580" t="s">
        <v>1300</v>
      </c>
      <c r="E32" s="580" t="s">
        <v>1300</v>
      </c>
      <c r="F32" s="582" t="s">
        <v>172</v>
      </c>
      <c r="G32" s="582" t="s">
        <v>172</v>
      </c>
      <c r="H32" s="582" t="s">
        <v>172</v>
      </c>
      <c r="I32" s="582" t="s">
        <v>172</v>
      </c>
      <c r="J32" s="582" t="s">
        <v>172</v>
      </c>
      <c r="K32" s="582" t="s">
        <v>172</v>
      </c>
      <c r="L32" s="582" t="s">
        <v>172</v>
      </c>
      <c r="M32" s="582" t="s">
        <v>172</v>
      </c>
      <c r="N32" s="582" t="s">
        <v>172</v>
      </c>
      <c r="O32" s="582" t="s">
        <v>172</v>
      </c>
      <c r="P32" s="581">
        <v>-931.6</v>
      </c>
      <c r="Q32" s="581">
        <v>-2214.5</v>
      </c>
      <c r="R32" s="581">
        <v>-33.9</v>
      </c>
      <c r="S32" s="581">
        <v>-1511.3</v>
      </c>
      <c r="T32" s="581">
        <v>-581.6</v>
      </c>
      <c r="U32" s="582" t="s">
        <v>172</v>
      </c>
      <c r="V32" s="581">
        <v>-91.9</v>
      </c>
      <c r="W32" s="582" t="s">
        <v>172</v>
      </c>
      <c r="X32" s="582" t="s">
        <v>172</v>
      </c>
      <c r="Y32" s="581">
        <v>-2932</v>
      </c>
      <c r="Z32" s="581">
        <v>-227.5</v>
      </c>
      <c r="AA32" s="581">
        <v>-16.5</v>
      </c>
      <c r="AB32" s="581">
        <v>-0.3</v>
      </c>
      <c r="AC32" s="582" t="s">
        <v>172</v>
      </c>
      <c r="AD32" s="582" t="s">
        <v>172</v>
      </c>
      <c r="AE32" s="581">
        <v>-0.4</v>
      </c>
      <c r="AF32" s="581">
        <v>-2.5</v>
      </c>
      <c r="AG32" s="581">
        <v>-354.2</v>
      </c>
      <c r="AH32" s="581">
        <v>0</v>
      </c>
      <c r="AI32" s="581">
        <v>0</v>
      </c>
      <c r="AJ32" s="581">
        <v>-15.9</v>
      </c>
      <c r="AK32" s="582" t="s">
        <v>172</v>
      </c>
      <c r="AL32" s="582" t="s">
        <v>172</v>
      </c>
      <c r="AM32" s="582" t="s">
        <v>172</v>
      </c>
      <c r="AN32" s="582" t="s">
        <v>172</v>
      </c>
      <c r="AO32" s="582" t="s">
        <v>172</v>
      </c>
      <c r="AP32" s="582" t="s">
        <v>172</v>
      </c>
      <c r="AQ32" s="582" t="s">
        <v>172</v>
      </c>
      <c r="AR32" s="582" t="s">
        <v>172</v>
      </c>
      <c r="AS32" s="582" t="s">
        <v>172</v>
      </c>
      <c r="AT32" s="582" t="s">
        <v>172</v>
      </c>
      <c r="AU32" s="582" t="s">
        <v>172</v>
      </c>
      <c r="AV32" s="582" t="s">
        <v>172</v>
      </c>
      <c r="AW32" s="582" t="s">
        <v>172</v>
      </c>
      <c r="AX32" s="582" t="s">
        <v>172</v>
      </c>
      <c r="AY32" s="582" t="s">
        <v>172</v>
      </c>
      <c r="AZ32" s="582" t="s">
        <v>172</v>
      </c>
      <c r="BA32" s="582" t="s">
        <v>172</v>
      </c>
      <c r="BB32" s="582" t="s">
        <v>172</v>
      </c>
      <c r="BC32" s="582" t="s">
        <v>172</v>
      </c>
      <c r="BD32" s="582" t="s">
        <v>172</v>
      </c>
      <c r="BE32" s="582" t="s">
        <v>172</v>
      </c>
      <c r="BF32" s="582" t="s">
        <v>172</v>
      </c>
      <c r="BG32" s="582" t="s">
        <v>172</v>
      </c>
      <c r="BH32" s="582" t="s">
        <v>172</v>
      </c>
      <c r="BI32" s="582" t="s">
        <v>172</v>
      </c>
      <c r="BJ32" s="581">
        <v>-3180.5</v>
      </c>
      <c r="BK32" s="581">
        <v>-177.7</v>
      </c>
      <c r="BL32" s="581">
        <v>-12272.4</v>
      </c>
      <c r="BM32" s="582" t="s">
        <v>172</v>
      </c>
    </row>
    <row r="33" spans="1:65" ht="20.100000000000001" hidden="1" customHeight="1">
      <c r="A33" s="583" t="s">
        <v>992</v>
      </c>
      <c r="B33" s="580" t="s">
        <v>490</v>
      </c>
      <c r="C33" s="580" t="s">
        <v>1300</v>
      </c>
      <c r="D33" s="580" t="s">
        <v>1300</v>
      </c>
      <c r="E33" s="580" t="s">
        <v>1300</v>
      </c>
      <c r="F33" s="582" t="s">
        <v>172</v>
      </c>
      <c r="G33" s="582" t="s">
        <v>172</v>
      </c>
      <c r="H33" s="582" t="s">
        <v>172</v>
      </c>
      <c r="I33" s="582" t="s">
        <v>172</v>
      </c>
      <c r="J33" s="582" t="s">
        <v>172</v>
      </c>
      <c r="K33" s="582" t="s">
        <v>172</v>
      </c>
      <c r="L33" s="582" t="s">
        <v>172</v>
      </c>
      <c r="M33" s="582" t="s">
        <v>172</v>
      </c>
      <c r="N33" s="582" t="s">
        <v>172</v>
      </c>
      <c r="O33" s="582" t="s">
        <v>172</v>
      </c>
      <c r="P33" s="582" t="s">
        <v>172</v>
      </c>
      <c r="Q33" s="582" t="s">
        <v>172</v>
      </c>
      <c r="R33" s="582" t="s">
        <v>172</v>
      </c>
      <c r="S33" s="582" t="s">
        <v>172</v>
      </c>
      <c r="T33" s="582" t="s">
        <v>172</v>
      </c>
      <c r="U33" s="582" t="s">
        <v>172</v>
      </c>
      <c r="V33" s="582" t="s">
        <v>172</v>
      </c>
      <c r="W33" s="582" t="s">
        <v>172</v>
      </c>
      <c r="X33" s="582" t="s">
        <v>172</v>
      </c>
      <c r="Y33" s="582" t="s">
        <v>172</v>
      </c>
      <c r="Z33" s="582" t="s">
        <v>172</v>
      </c>
      <c r="AA33" s="582" t="s">
        <v>172</v>
      </c>
      <c r="AB33" s="581">
        <v>0</v>
      </c>
      <c r="AC33" s="582" t="s">
        <v>172</v>
      </c>
      <c r="AD33" s="582" t="s">
        <v>172</v>
      </c>
      <c r="AE33" s="582" t="s">
        <v>172</v>
      </c>
      <c r="AF33" s="581">
        <v>-0.2</v>
      </c>
      <c r="AG33" s="581">
        <v>-13.9</v>
      </c>
      <c r="AH33" s="582" t="s">
        <v>172</v>
      </c>
      <c r="AI33" s="582" t="s">
        <v>172</v>
      </c>
      <c r="AJ33" s="581">
        <v>-0.4</v>
      </c>
      <c r="AK33" s="582" t="s">
        <v>172</v>
      </c>
      <c r="AL33" s="582" t="s">
        <v>172</v>
      </c>
      <c r="AM33" s="582" t="s">
        <v>172</v>
      </c>
      <c r="AN33" s="582" t="s">
        <v>172</v>
      </c>
      <c r="AO33" s="582" t="s">
        <v>172</v>
      </c>
      <c r="AP33" s="582" t="s">
        <v>172</v>
      </c>
      <c r="AQ33" s="582" t="s">
        <v>172</v>
      </c>
      <c r="AR33" s="582" t="s">
        <v>172</v>
      </c>
      <c r="AS33" s="582" t="s">
        <v>172</v>
      </c>
      <c r="AT33" s="582" t="s">
        <v>172</v>
      </c>
      <c r="AU33" s="582" t="s">
        <v>172</v>
      </c>
      <c r="AV33" s="582" t="s">
        <v>172</v>
      </c>
      <c r="AW33" s="582" t="s">
        <v>172</v>
      </c>
      <c r="AX33" s="582" t="s">
        <v>172</v>
      </c>
      <c r="AY33" s="582" t="s">
        <v>172</v>
      </c>
      <c r="AZ33" s="582" t="s">
        <v>172</v>
      </c>
      <c r="BA33" s="582" t="s">
        <v>172</v>
      </c>
      <c r="BB33" s="582" t="s">
        <v>172</v>
      </c>
      <c r="BC33" s="582" t="s">
        <v>172</v>
      </c>
      <c r="BD33" s="582" t="s">
        <v>172</v>
      </c>
      <c r="BE33" s="582" t="s">
        <v>172</v>
      </c>
      <c r="BF33" s="582" t="s">
        <v>172</v>
      </c>
      <c r="BG33" s="582" t="s">
        <v>172</v>
      </c>
      <c r="BH33" s="582" t="s">
        <v>172</v>
      </c>
      <c r="BI33" s="582" t="s">
        <v>172</v>
      </c>
      <c r="BJ33" s="582" t="s">
        <v>172</v>
      </c>
      <c r="BK33" s="582" t="s">
        <v>172</v>
      </c>
      <c r="BL33" s="581">
        <v>-14.5</v>
      </c>
      <c r="BM33" s="582" t="s">
        <v>172</v>
      </c>
    </row>
    <row r="34" spans="1:65" ht="20.100000000000001" hidden="1" customHeight="1">
      <c r="A34" s="583" t="s">
        <v>992</v>
      </c>
      <c r="B34" s="580" t="s">
        <v>492</v>
      </c>
      <c r="C34" s="580" t="s">
        <v>1300</v>
      </c>
      <c r="D34" s="580" t="s">
        <v>1300</v>
      </c>
      <c r="E34" s="580" t="s">
        <v>1300</v>
      </c>
      <c r="F34" s="582" t="s">
        <v>172</v>
      </c>
      <c r="G34" s="582" t="s">
        <v>172</v>
      </c>
      <c r="H34" s="582" t="s">
        <v>172</v>
      </c>
      <c r="I34" s="582" t="s">
        <v>172</v>
      </c>
      <c r="J34" s="582" t="s">
        <v>172</v>
      </c>
      <c r="K34" s="582" t="s">
        <v>172</v>
      </c>
      <c r="L34" s="582" t="s">
        <v>172</v>
      </c>
      <c r="M34" s="582" t="s">
        <v>172</v>
      </c>
      <c r="N34" s="582" t="s">
        <v>172</v>
      </c>
      <c r="O34" s="582" t="s">
        <v>172</v>
      </c>
      <c r="P34" s="582" t="s">
        <v>172</v>
      </c>
      <c r="Q34" s="582" t="s">
        <v>172</v>
      </c>
      <c r="R34" s="582" t="s">
        <v>172</v>
      </c>
      <c r="S34" s="582" t="s">
        <v>172</v>
      </c>
      <c r="T34" s="582" t="s">
        <v>172</v>
      </c>
      <c r="U34" s="582" t="s">
        <v>172</v>
      </c>
      <c r="V34" s="582" t="s">
        <v>172</v>
      </c>
      <c r="W34" s="582" t="s">
        <v>172</v>
      </c>
      <c r="X34" s="582" t="s">
        <v>172</v>
      </c>
      <c r="Y34" s="582" t="s">
        <v>172</v>
      </c>
      <c r="Z34" s="582" t="s">
        <v>172</v>
      </c>
      <c r="AA34" s="582" t="s">
        <v>172</v>
      </c>
      <c r="AB34" s="582" t="s">
        <v>172</v>
      </c>
      <c r="AC34" s="582" t="s">
        <v>172</v>
      </c>
      <c r="AD34" s="582" t="s">
        <v>172</v>
      </c>
      <c r="AE34" s="582" t="s">
        <v>172</v>
      </c>
      <c r="AF34" s="582" t="s">
        <v>172</v>
      </c>
      <c r="AG34" s="582" t="s">
        <v>172</v>
      </c>
      <c r="AH34" s="582" t="s">
        <v>172</v>
      </c>
      <c r="AI34" s="582" t="s">
        <v>172</v>
      </c>
      <c r="AJ34" s="582" t="s">
        <v>172</v>
      </c>
      <c r="AK34" s="582" t="s">
        <v>172</v>
      </c>
      <c r="AL34" s="582" t="s">
        <v>172</v>
      </c>
      <c r="AM34" s="582" t="s">
        <v>172</v>
      </c>
      <c r="AN34" s="582" t="s">
        <v>172</v>
      </c>
      <c r="AO34" s="582" t="s">
        <v>172</v>
      </c>
      <c r="AP34" s="582" t="s">
        <v>172</v>
      </c>
      <c r="AQ34" s="582" t="s">
        <v>172</v>
      </c>
      <c r="AR34" s="582" t="s">
        <v>172</v>
      </c>
      <c r="AS34" s="582" t="s">
        <v>172</v>
      </c>
      <c r="AT34" s="582" t="s">
        <v>172</v>
      </c>
      <c r="AU34" s="582" t="s">
        <v>172</v>
      </c>
      <c r="AV34" s="582" t="s">
        <v>172</v>
      </c>
      <c r="AW34" s="582" t="s">
        <v>172</v>
      </c>
      <c r="AX34" s="582" t="s">
        <v>172</v>
      </c>
      <c r="AY34" s="582" t="s">
        <v>172</v>
      </c>
      <c r="AZ34" s="582" t="s">
        <v>172</v>
      </c>
      <c r="BA34" s="582" t="s">
        <v>172</v>
      </c>
      <c r="BB34" s="582" t="s">
        <v>172</v>
      </c>
      <c r="BC34" s="582" t="s">
        <v>172</v>
      </c>
      <c r="BD34" s="582" t="s">
        <v>172</v>
      </c>
      <c r="BE34" s="582" t="s">
        <v>172</v>
      </c>
      <c r="BF34" s="582" t="s">
        <v>172</v>
      </c>
      <c r="BG34" s="582" t="s">
        <v>172</v>
      </c>
      <c r="BH34" s="582" t="s">
        <v>172</v>
      </c>
      <c r="BI34" s="582" t="s">
        <v>172</v>
      </c>
      <c r="BJ34" s="582" t="s">
        <v>172</v>
      </c>
      <c r="BK34" s="582" t="s">
        <v>172</v>
      </c>
      <c r="BL34" s="582" t="s">
        <v>172</v>
      </c>
      <c r="BM34" s="582" t="s">
        <v>172</v>
      </c>
    </row>
    <row r="35" spans="1:65" ht="20.100000000000001" hidden="1" customHeight="1">
      <c r="A35" s="583" t="s">
        <v>992</v>
      </c>
      <c r="B35" s="580" t="s">
        <v>494</v>
      </c>
      <c r="C35" s="580" t="s">
        <v>1300</v>
      </c>
      <c r="D35" s="580" t="s">
        <v>1300</v>
      </c>
      <c r="E35" s="580" t="s">
        <v>1300</v>
      </c>
      <c r="F35" s="582" t="s">
        <v>172</v>
      </c>
      <c r="G35" s="582" t="s">
        <v>172</v>
      </c>
      <c r="H35" s="582" t="s">
        <v>172</v>
      </c>
      <c r="I35" s="582" t="s">
        <v>172</v>
      </c>
      <c r="J35" s="582" t="s">
        <v>172</v>
      </c>
      <c r="K35" s="582" t="s">
        <v>172</v>
      </c>
      <c r="L35" s="582" t="s">
        <v>172</v>
      </c>
      <c r="M35" s="582" t="s">
        <v>172</v>
      </c>
      <c r="N35" s="582" t="s">
        <v>172</v>
      </c>
      <c r="O35" s="582" t="s">
        <v>172</v>
      </c>
      <c r="P35" s="582" t="s">
        <v>172</v>
      </c>
      <c r="Q35" s="582" t="s">
        <v>172</v>
      </c>
      <c r="R35" s="582" t="s">
        <v>172</v>
      </c>
      <c r="S35" s="582" t="s">
        <v>172</v>
      </c>
      <c r="T35" s="582" t="s">
        <v>172</v>
      </c>
      <c r="U35" s="582" t="s">
        <v>172</v>
      </c>
      <c r="V35" s="582" t="s">
        <v>172</v>
      </c>
      <c r="W35" s="582" t="s">
        <v>172</v>
      </c>
      <c r="X35" s="582" t="s">
        <v>172</v>
      </c>
      <c r="Y35" s="582" t="s">
        <v>172</v>
      </c>
      <c r="Z35" s="582" t="s">
        <v>172</v>
      </c>
      <c r="AA35" s="582" t="s">
        <v>172</v>
      </c>
      <c r="AB35" s="582" t="s">
        <v>172</v>
      </c>
      <c r="AC35" s="582" t="s">
        <v>172</v>
      </c>
      <c r="AD35" s="582" t="s">
        <v>172</v>
      </c>
      <c r="AE35" s="582" t="s">
        <v>172</v>
      </c>
      <c r="AF35" s="582" t="s">
        <v>172</v>
      </c>
      <c r="AG35" s="582" t="s">
        <v>172</v>
      </c>
      <c r="AH35" s="582" t="s">
        <v>172</v>
      </c>
      <c r="AI35" s="582" t="s">
        <v>172</v>
      </c>
      <c r="AJ35" s="582" t="s">
        <v>172</v>
      </c>
      <c r="AK35" s="582" t="s">
        <v>172</v>
      </c>
      <c r="AL35" s="582" t="s">
        <v>172</v>
      </c>
      <c r="AM35" s="582" t="s">
        <v>172</v>
      </c>
      <c r="AN35" s="582" t="s">
        <v>172</v>
      </c>
      <c r="AO35" s="582" t="s">
        <v>172</v>
      </c>
      <c r="AP35" s="582" t="s">
        <v>172</v>
      </c>
      <c r="AQ35" s="582" t="s">
        <v>172</v>
      </c>
      <c r="AR35" s="582" t="s">
        <v>172</v>
      </c>
      <c r="AS35" s="582" t="s">
        <v>172</v>
      </c>
      <c r="AT35" s="582" t="s">
        <v>172</v>
      </c>
      <c r="AU35" s="582" t="s">
        <v>172</v>
      </c>
      <c r="AV35" s="582" t="s">
        <v>172</v>
      </c>
      <c r="AW35" s="582" t="s">
        <v>172</v>
      </c>
      <c r="AX35" s="582" t="s">
        <v>172</v>
      </c>
      <c r="AY35" s="582" t="s">
        <v>172</v>
      </c>
      <c r="AZ35" s="582" t="s">
        <v>172</v>
      </c>
      <c r="BA35" s="582" t="s">
        <v>172</v>
      </c>
      <c r="BB35" s="582" t="s">
        <v>172</v>
      </c>
      <c r="BC35" s="582" t="s">
        <v>172</v>
      </c>
      <c r="BD35" s="582" t="s">
        <v>172</v>
      </c>
      <c r="BE35" s="582" t="s">
        <v>172</v>
      </c>
      <c r="BF35" s="582" t="s">
        <v>172</v>
      </c>
      <c r="BG35" s="582" t="s">
        <v>172</v>
      </c>
      <c r="BH35" s="582" t="s">
        <v>172</v>
      </c>
      <c r="BI35" s="582" t="s">
        <v>172</v>
      </c>
      <c r="BJ35" s="581">
        <v>-1804</v>
      </c>
      <c r="BK35" s="582" t="s">
        <v>172</v>
      </c>
      <c r="BL35" s="581">
        <v>-1804</v>
      </c>
      <c r="BM35" s="582" t="s">
        <v>172</v>
      </c>
    </row>
    <row r="36" spans="1:65" ht="20.100000000000001" hidden="1" customHeight="1">
      <c r="A36" s="583" t="s">
        <v>992</v>
      </c>
      <c r="B36" s="580" t="s">
        <v>496</v>
      </c>
      <c r="C36" s="580" t="s">
        <v>1300</v>
      </c>
      <c r="D36" s="580" t="s">
        <v>1300</v>
      </c>
      <c r="E36" s="580" t="s">
        <v>1300</v>
      </c>
      <c r="F36" s="582" t="s">
        <v>172</v>
      </c>
      <c r="G36" s="582" t="s">
        <v>172</v>
      </c>
      <c r="H36" s="582" t="s">
        <v>172</v>
      </c>
      <c r="I36" s="582" t="s">
        <v>172</v>
      </c>
      <c r="J36" s="582" t="s">
        <v>172</v>
      </c>
      <c r="K36" s="582" t="s">
        <v>172</v>
      </c>
      <c r="L36" s="582" t="s">
        <v>172</v>
      </c>
      <c r="M36" s="582" t="s">
        <v>172</v>
      </c>
      <c r="N36" s="582" t="s">
        <v>172</v>
      </c>
      <c r="O36" s="582" t="s">
        <v>172</v>
      </c>
      <c r="P36" s="582" t="s">
        <v>172</v>
      </c>
      <c r="Q36" s="582" t="s">
        <v>172</v>
      </c>
      <c r="R36" s="582" t="s">
        <v>172</v>
      </c>
      <c r="S36" s="582" t="s">
        <v>172</v>
      </c>
      <c r="T36" s="582" t="s">
        <v>172</v>
      </c>
      <c r="U36" s="582" t="s">
        <v>172</v>
      </c>
      <c r="V36" s="582" t="s">
        <v>172</v>
      </c>
      <c r="W36" s="582" t="s">
        <v>172</v>
      </c>
      <c r="X36" s="582" t="s">
        <v>172</v>
      </c>
      <c r="Y36" s="582" t="s">
        <v>172</v>
      </c>
      <c r="Z36" s="582" t="s">
        <v>172</v>
      </c>
      <c r="AA36" s="582" t="s">
        <v>172</v>
      </c>
      <c r="AB36" s="582" t="s">
        <v>172</v>
      </c>
      <c r="AC36" s="582" t="s">
        <v>172</v>
      </c>
      <c r="AD36" s="582" t="s">
        <v>172</v>
      </c>
      <c r="AE36" s="582" t="s">
        <v>172</v>
      </c>
      <c r="AF36" s="582" t="s">
        <v>172</v>
      </c>
      <c r="AG36" s="582" t="s">
        <v>172</v>
      </c>
      <c r="AH36" s="582" t="s">
        <v>172</v>
      </c>
      <c r="AI36" s="582" t="s">
        <v>172</v>
      </c>
      <c r="AJ36" s="582" t="s">
        <v>172</v>
      </c>
      <c r="AK36" s="582" t="s">
        <v>172</v>
      </c>
      <c r="AL36" s="582" t="s">
        <v>172</v>
      </c>
      <c r="AM36" s="582" t="s">
        <v>172</v>
      </c>
      <c r="AN36" s="582" t="s">
        <v>172</v>
      </c>
      <c r="AO36" s="582" t="s">
        <v>172</v>
      </c>
      <c r="AP36" s="582" t="s">
        <v>172</v>
      </c>
      <c r="AQ36" s="582" t="s">
        <v>172</v>
      </c>
      <c r="AR36" s="582" t="s">
        <v>172</v>
      </c>
      <c r="AS36" s="582" t="s">
        <v>172</v>
      </c>
      <c r="AT36" s="582" t="s">
        <v>172</v>
      </c>
      <c r="AU36" s="582" t="s">
        <v>172</v>
      </c>
      <c r="AV36" s="582" t="s">
        <v>172</v>
      </c>
      <c r="AW36" s="582" t="s">
        <v>172</v>
      </c>
      <c r="AX36" s="582" t="s">
        <v>172</v>
      </c>
      <c r="AY36" s="582" t="s">
        <v>172</v>
      </c>
      <c r="AZ36" s="582" t="s">
        <v>172</v>
      </c>
      <c r="BA36" s="582" t="s">
        <v>172</v>
      </c>
      <c r="BB36" s="582" t="s">
        <v>172</v>
      </c>
      <c r="BC36" s="582" t="s">
        <v>172</v>
      </c>
      <c r="BD36" s="582" t="s">
        <v>172</v>
      </c>
      <c r="BE36" s="582" t="s">
        <v>172</v>
      </c>
      <c r="BF36" s="582" t="s">
        <v>172</v>
      </c>
      <c r="BG36" s="582" t="s">
        <v>172</v>
      </c>
      <c r="BH36" s="582" t="s">
        <v>172</v>
      </c>
      <c r="BI36" s="582" t="s">
        <v>172</v>
      </c>
      <c r="BJ36" s="581">
        <v>-98.1</v>
      </c>
      <c r="BK36" s="582" t="s">
        <v>172</v>
      </c>
      <c r="BL36" s="581">
        <v>-98.1</v>
      </c>
      <c r="BM36" s="582" t="s">
        <v>172</v>
      </c>
    </row>
    <row r="37" spans="1:65" ht="20.100000000000001" customHeight="1">
      <c r="A37" s="583" t="s">
        <v>992</v>
      </c>
      <c r="B37" s="580" t="s">
        <v>498</v>
      </c>
      <c r="C37" s="580" t="s">
        <v>1300</v>
      </c>
      <c r="D37" s="580" t="s">
        <v>1300</v>
      </c>
      <c r="E37" s="580" t="s">
        <v>1300</v>
      </c>
      <c r="F37" s="582" t="s">
        <v>172</v>
      </c>
      <c r="G37" s="582" t="s">
        <v>172</v>
      </c>
      <c r="H37" s="582" t="s">
        <v>172</v>
      </c>
      <c r="I37" s="582" t="s">
        <v>172</v>
      </c>
      <c r="J37" s="582" t="s">
        <v>172</v>
      </c>
      <c r="K37" s="582" t="s">
        <v>172</v>
      </c>
      <c r="L37" s="582" t="s">
        <v>172</v>
      </c>
      <c r="M37" s="582" t="s">
        <v>172</v>
      </c>
      <c r="N37" s="582" t="s">
        <v>172</v>
      </c>
      <c r="O37" s="582" t="s">
        <v>172</v>
      </c>
      <c r="P37" s="581">
        <v>-327.39999999999998</v>
      </c>
      <c r="Q37" s="581">
        <v>-1074.4000000000001</v>
      </c>
      <c r="R37" s="581">
        <v>-17.7</v>
      </c>
      <c r="S37" s="582" t="s">
        <v>172</v>
      </c>
      <c r="T37" s="582" t="s">
        <v>172</v>
      </c>
      <c r="U37" s="582" t="s">
        <v>172</v>
      </c>
      <c r="V37" s="582" t="s">
        <v>172</v>
      </c>
      <c r="W37" s="582" t="s">
        <v>172</v>
      </c>
      <c r="X37" s="582" t="s">
        <v>172</v>
      </c>
      <c r="Y37" s="582" t="s">
        <v>172</v>
      </c>
      <c r="Z37" s="582" t="s">
        <v>172</v>
      </c>
      <c r="AA37" s="582" t="s">
        <v>172</v>
      </c>
      <c r="AB37" s="582" t="s">
        <v>172</v>
      </c>
      <c r="AC37" s="582" t="s">
        <v>172</v>
      </c>
      <c r="AD37" s="582" t="s">
        <v>172</v>
      </c>
      <c r="AE37" s="582" t="s">
        <v>172</v>
      </c>
      <c r="AF37" s="582" t="s">
        <v>172</v>
      </c>
      <c r="AG37" s="582" t="s">
        <v>172</v>
      </c>
      <c r="AH37" s="582" t="s">
        <v>172</v>
      </c>
      <c r="AI37" s="582" t="s">
        <v>172</v>
      </c>
      <c r="AJ37" s="582" t="s">
        <v>172</v>
      </c>
      <c r="AK37" s="582" t="s">
        <v>172</v>
      </c>
      <c r="AL37" s="582" t="s">
        <v>172</v>
      </c>
      <c r="AM37" s="582" t="s">
        <v>172</v>
      </c>
      <c r="AN37" s="582" t="s">
        <v>172</v>
      </c>
      <c r="AO37" s="582" t="s">
        <v>172</v>
      </c>
      <c r="AP37" s="582" t="s">
        <v>172</v>
      </c>
      <c r="AQ37" s="582" t="s">
        <v>172</v>
      </c>
      <c r="AR37" s="582" t="s">
        <v>172</v>
      </c>
      <c r="AS37" s="582" t="s">
        <v>172</v>
      </c>
      <c r="AT37" s="582" t="s">
        <v>172</v>
      </c>
      <c r="AU37" s="582" t="s">
        <v>172</v>
      </c>
      <c r="AV37" s="582" t="s">
        <v>172</v>
      </c>
      <c r="AW37" s="582" t="s">
        <v>172</v>
      </c>
      <c r="AX37" s="582" t="s">
        <v>172</v>
      </c>
      <c r="AY37" s="582" t="s">
        <v>172</v>
      </c>
      <c r="AZ37" s="582" t="s">
        <v>172</v>
      </c>
      <c r="BA37" s="582" t="s">
        <v>172</v>
      </c>
      <c r="BB37" s="582" t="s">
        <v>172</v>
      </c>
      <c r="BC37" s="582" t="s">
        <v>172</v>
      </c>
      <c r="BD37" s="582" t="s">
        <v>172</v>
      </c>
      <c r="BE37" s="582" t="s">
        <v>172</v>
      </c>
      <c r="BF37" s="582" t="s">
        <v>172</v>
      </c>
      <c r="BG37" s="582" t="s">
        <v>172</v>
      </c>
      <c r="BH37" s="582" t="s">
        <v>172</v>
      </c>
      <c r="BI37" s="582" t="s">
        <v>172</v>
      </c>
      <c r="BJ37" s="582" t="s">
        <v>172</v>
      </c>
      <c r="BK37" s="582" t="s">
        <v>172</v>
      </c>
      <c r="BL37" s="581">
        <v>-1419.5</v>
      </c>
      <c r="BM37" s="582" t="s">
        <v>172</v>
      </c>
    </row>
    <row r="38" spans="1:65" ht="20.100000000000001" customHeight="1">
      <c r="A38" s="583" t="s">
        <v>992</v>
      </c>
      <c r="B38" s="580" t="s">
        <v>500</v>
      </c>
      <c r="C38" s="580" t="s">
        <v>1300</v>
      </c>
      <c r="D38" s="580" t="s">
        <v>1300</v>
      </c>
      <c r="E38" s="580" t="s">
        <v>1300</v>
      </c>
      <c r="F38" s="582" t="s">
        <v>172</v>
      </c>
      <c r="G38" s="582" t="s">
        <v>172</v>
      </c>
      <c r="H38" s="582" t="s">
        <v>172</v>
      </c>
      <c r="I38" s="582" t="s">
        <v>172</v>
      </c>
      <c r="J38" s="582" t="s">
        <v>172</v>
      </c>
      <c r="K38" s="582" t="s">
        <v>172</v>
      </c>
      <c r="L38" s="582" t="s">
        <v>172</v>
      </c>
      <c r="M38" s="582" t="s">
        <v>172</v>
      </c>
      <c r="N38" s="582" t="s">
        <v>172</v>
      </c>
      <c r="O38" s="582" t="s">
        <v>172</v>
      </c>
      <c r="P38" s="581">
        <v>-604.20000000000005</v>
      </c>
      <c r="Q38" s="581">
        <v>-1140.2</v>
      </c>
      <c r="R38" s="581">
        <v>-16.2</v>
      </c>
      <c r="S38" s="582" t="s">
        <v>172</v>
      </c>
      <c r="T38" s="582" t="s">
        <v>172</v>
      </c>
      <c r="U38" s="582" t="s">
        <v>172</v>
      </c>
      <c r="V38" s="582" t="s">
        <v>172</v>
      </c>
      <c r="W38" s="582" t="s">
        <v>172</v>
      </c>
      <c r="X38" s="582" t="s">
        <v>172</v>
      </c>
      <c r="Y38" s="582" t="s">
        <v>172</v>
      </c>
      <c r="Z38" s="582" t="s">
        <v>172</v>
      </c>
      <c r="AA38" s="582" t="s">
        <v>172</v>
      </c>
      <c r="AB38" s="582" t="s">
        <v>172</v>
      </c>
      <c r="AC38" s="582" t="s">
        <v>172</v>
      </c>
      <c r="AD38" s="582" t="s">
        <v>172</v>
      </c>
      <c r="AE38" s="582" t="s">
        <v>172</v>
      </c>
      <c r="AF38" s="582" t="s">
        <v>172</v>
      </c>
      <c r="AG38" s="582" t="s">
        <v>172</v>
      </c>
      <c r="AH38" s="582" t="s">
        <v>172</v>
      </c>
      <c r="AI38" s="582" t="s">
        <v>172</v>
      </c>
      <c r="AJ38" s="582" t="s">
        <v>172</v>
      </c>
      <c r="AK38" s="582" t="s">
        <v>172</v>
      </c>
      <c r="AL38" s="582" t="s">
        <v>172</v>
      </c>
      <c r="AM38" s="582" t="s">
        <v>172</v>
      </c>
      <c r="AN38" s="582" t="s">
        <v>172</v>
      </c>
      <c r="AO38" s="582" t="s">
        <v>172</v>
      </c>
      <c r="AP38" s="582" t="s">
        <v>172</v>
      </c>
      <c r="AQ38" s="582" t="s">
        <v>172</v>
      </c>
      <c r="AR38" s="582" t="s">
        <v>172</v>
      </c>
      <c r="AS38" s="582" t="s">
        <v>172</v>
      </c>
      <c r="AT38" s="582" t="s">
        <v>172</v>
      </c>
      <c r="AU38" s="582" t="s">
        <v>172</v>
      </c>
      <c r="AV38" s="582" t="s">
        <v>172</v>
      </c>
      <c r="AW38" s="582" t="s">
        <v>172</v>
      </c>
      <c r="AX38" s="582" t="s">
        <v>172</v>
      </c>
      <c r="AY38" s="582" t="s">
        <v>172</v>
      </c>
      <c r="AZ38" s="582" t="s">
        <v>172</v>
      </c>
      <c r="BA38" s="582" t="s">
        <v>172</v>
      </c>
      <c r="BB38" s="582" t="s">
        <v>172</v>
      </c>
      <c r="BC38" s="582" t="s">
        <v>172</v>
      </c>
      <c r="BD38" s="582" t="s">
        <v>172</v>
      </c>
      <c r="BE38" s="582" t="s">
        <v>172</v>
      </c>
      <c r="BF38" s="582" t="s">
        <v>172</v>
      </c>
      <c r="BG38" s="582" t="s">
        <v>172</v>
      </c>
      <c r="BH38" s="582" t="s">
        <v>172</v>
      </c>
      <c r="BI38" s="582" t="s">
        <v>172</v>
      </c>
      <c r="BJ38" s="582" t="s">
        <v>172</v>
      </c>
      <c r="BK38" s="582" t="s">
        <v>172</v>
      </c>
      <c r="BL38" s="581">
        <v>-1760.6</v>
      </c>
      <c r="BM38" s="582" t="s">
        <v>172</v>
      </c>
    </row>
    <row r="39" spans="1:65" ht="20.100000000000001" hidden="1" customHeight="1">
      <c r="A39" s="583" t="s">
        <v>992</v>
      </c>
      <c r="B39" s="580" t="s">
        <v>502</v>
      </c>
      <c r="C39" s="580" t="s">
        <v>1300</v>
      </c>
      <c r="D39" s="580" t="s">
        <v>1300</v>
      </c>
      <c r="E39" s="580" t="s">
        <v>1300</v>
      </c>
      <c r="F39" s="582" t="s">
        <v>172</v>
      </c>
      <c r="G39" s="582" t="s">
        <v>172</v>
      </c>
      <c r="H39" s="582" t="s">
        <v>172</v>
      </c>
      <c r="I39" s="582" t="s">
        <v>172</v>
      </c>
      <c r="J39" s="582" t="s">
        <v>172</v>
      </c>
      <c r="K39" s="582" t="s">
        <v>172</v>
      </c>
      <c r="L39" s="582" t="s">
        <v>172</v>
      </c>
      <c r="M39" s="582" t="s">
        <v>172</v>
      </c>
      <c r="N39" s="582" t="s">
        <v>172</v>
      </c>
      <c r="O39" s="582" t="s">
        <v>172</v>
      </c>
      <c r="P39" s="582" t="s">
        <v>172</v>
      </c>
      <c r="Q39" s="582" t="s">
        <v>172</v>
      </c>
      <c r="R39" s="582" t="s">
        <v>172</v>
      </c>
      <c r="S39" s="582" t="s">
        <v>172</v>
      </c>
      <c r="T39" s="582" t="s">
        <v>172</v>
      </c>
      <c r="U39" s="582" t="s">
        <v>172</v>
      </c>
      <c r="V39" s="582" t="s">
        <v>172</v>
      </c>
      <c r="W39" s="582" t="s">
        <v>172</v>
      </c>
      <c r="X39" s="582" t="s">
        <v>172</v>
      </c>
      <c r="Y39" s="582" t="s">
        <v>172</v>
      </c>
      <c r="Z39" s="582" t="s">
        <v>172</v>
      </c>
      <c r="AA39" s="582" t="s">
        <v>172</v>
      </c>
      <c r="AB39" s="582" t="s">
        <v>172</v>
      </c>
      <c r="AC39" s="582" t="s">
        <v>172</v>
      </c>
      <c r="AD39" s="582" t="s">
        <v>172</v>
      </c>
      <c r="AE39" s="582" t="s">
        <v>172</v>
      </c>
      <c r="AF39" s="582" t="s">
        <v>172</v>
      </c>
      <c r="AG39" s="582" t="s">
        <v>172</v>
      </c>
      <c r="AH39" s="582" t="s">
        <v>172</v>
      </c>
      <c r="AI39" s="582" t="s">
        <v>172</v>
      </c>
      <c r="AJ39" s="582" t="s">
        <v>172</v>
      </c>
      <c r="AK39" s="582" t="s">
        <v>172</v>
      </c>
      <c r="AL39" s="582" t="s">
        <v>172</v>
      </c>
      <c r="AM39" s="582" t="s">
        <v>172</v>
      </c>
      <c r="AN39" s="582" t="s">
        <v>172</v>
      </c>
      <c r="AO39" s="582" t="s">
        <v>172</v>
      </c>
      <c r="AP39" s="582" t="s">
        <v>172</v>
      </c>
      <c r="AQ39" s="582" t="s">
        <v>172</v>
      </c>
      <c r="AR39" s="582" t="s">
        <v>172</v>
      </c>
      <c r="AS39" s="582" t="s">
        <v>172</v>
      </c>
      <c r="AT39" s="582" t="s">
        <v>172</v>
      </c>
      <c r="AU39" s="582" t="s">
        <v>172</v>
      </c>
      <c r="AV39" s="582" t="s">
        <v>172</v>
      </c>
      <c r="AW39" s="582" t="s">
        <v>172</v>
      </c>
      <c r="AX39" s="582" t="s">
        <v>172</v>
      </c>
      <c r="AY39" s="582" t="s">
        <v>172</v>
      </c>
      <c r="AZ39" s="582" t="s">
        <v>172</v>
      </c>
      <c r="BA39" s="582" t="s">
        <v>172</v>
      </c>
      <c r="BB39" s="582" t="s">
        <v>172</v>
      </c>
      <c r="BC39" s="582" t="s">
        <v>172</v>
      </c>
      <c r="BD39" s="582" t="s">
        <v>172</v>
      </c>
      <c r="BE39" s="582" t="s">
        <v>172</v>
      </c>
      <c r="BF39" s="582" t="s">
        <v>172</v>
      </c>
      <c r="BG39" s="582" t="s">
        <v>172</v>
      </c>
      <c r="BH39" s="582" t="s">
        <v>172</v>
      </c>
      <c r="BI39" s="582" t="s">
        <v>172</v>
      </c>
      <c r="BJ39" s="582" t="s">
        <v>172</v>
      </c>
      <c r="BK39" s="582" t="s">
        <v>172</v>
      </c>
      <c r="BL39" s="582" t="s">
        <v>172</v>
      </c>
      <c r="BM39" s="582" t="s">
        <v>172</v>
      </c>
    </row>
    <row r="40" spans="1:65" ht="20.100000000000001" hidden="1" customHeight="1">
      <c r="A40" s="583" t="s">
        <v>992</v>
      </c>
      <c r="B40" s="580" t="s">
        <v>504</v>
      </c>
      <c r="C40" s="580" t="s">
        <v>1300</v>
      </c>
      <c r="D40" s="580" t="s">
        <v>1300</v>
      </c>
      <c r="E40" s="580" t="s">
        <v>1300</v>
      </c>
      <c r="F40" s="582" t="s">
        <v>172</v>
      </c>
      <c r="G40" s="582" t="s">
        <v>172</v>
      </c>
      <c r="H40" s="582" t="s">
        <v>172</v>
      </c>
      <c r="I40" s="582" t="s">
        <v>172</v>
      </c>
      <c r="J40" s="582" t="s">
        <v>172</v>
      </c>
      <c r="K40" s="582" t="s">
        <v>172</v>
      </c>
      <c r="L40" s="582" t="s">
        <v>172</v>
      </c>
      <c r="M40" s="582" t="s">
        <v>172</v>
      </c>
      <c r="N40" s="582" t="s">
        <v>172</v>
      </c>
      <c r="O40" s="582" t="s">
        <v>172</v>
      </c>
      <c r="P40" s="582" t="s">
        <v>172</v>
      </c>
      <c r="Q40" s="582" t="s">
        <v>172</v>
      </c>
      <c r="R40" s="582" t="s">
        <v>172</v>
      </c>
      <c r="S40" s="581">
        <v>-1412.1</v>
      </c>
      <c r="T40" s="581">
        <v>-581.6</v>
      </c>
      <c r="U40" s="582" t="s">
        <v>172</v>
      </c>
      <c r="V40" s="581">
        <v>-91.9</v>
      </c>
      <c r="W40" s="582" t="s">
        <v>172</v>
      </c>
      <c r="X40" s="582" t="s">
        <v>172</v>
      </c>
      <c r="Y40" s="581">
        <v>-2897.6</v>
      </c>
      <c r="Z40" s="581">
        <v>-123.4</v>
      </c>
      <c r="AA40" s="581">
        <v>-9.9</v>
      </c>
      <c r="AB40" s="581">
        <v>-0.2</v>
      </c>
      <c r="AC40" s="582" t="s">
        <v>172</v>
      </c>
      <c r="AD40" s="582" t="s">
        <v>172</v>
      </c>
      <c r="AE40" s="582" t="s">
        <v>172</v>
      </c>
      <c r="AF40" s="581">
        <v>-0.1</v>
      </c>
      <c r="AG40" s="581">
        <v>-1.3</v>
      </c>
      <c r="AH40" s="582" t="s">
        <v>172</v>
      </c>
      <c r="AI40" s="582" t="s">
        <v>172</v>
      </c>
      <c r="AJ40" s="581">
        <v>-9.5</v>
      </c>
      <c r="AK40" s="582" t="s">
        <v>172</v>
      </c>
      <c r="AL40" s="582" t="s">
        <v>172</v>
      </c>
      <c r="AM40" s="582" t="s">
        <v>172</v>
      </c>
      <c r="AN40" s="582" t="s">
        <v>172</v>
      </c>
      <c r="AO40" s="582" t="s">
        <v>172</v>
      </c>
      <c r="AP40" s="582" t="s">
        <v>172</v>
      </c>
      <c r="AQ40" s="582" t="s">
        <v>172</v>
      </c>
      <c r="AR40" s="582" t="s">
        <v>172</v>
      </c>
      <c r="AS40" s="582" t="s">
        <v>172</v>
      </c>
      <c r="AT40" s="582" t="s">
        <v>172</v>
      </c>
      <c r="AU40" s="582" t="s">
        <v>172</v>
      </c>
      <c r="AV40" s="582" t="s">
        <v>172</v>
      </c>
      <c r="AW40" s="582" t="s">
        <v>172</v>
      </c>
      <c r="AX40" s="582" t="s">
        <v>172</v>
      </c>
      <c r="AY40" s="582" t="s">
        <v>172</v>
      </c>
      <c r="AZ40" s="582" t="s">
        <v>172</v>
      </c>
      <c r="BA40" s="582" t="s">
        <v>172</v>
      </c>
      <c r="BB40" s="582" t="s">
        <v>172</v>
      </c>
      <c r="BC40" s="582" t="s">
        <v>172</v>
      </c>
      <c r="BD40" s="582" t="s">
        <v>172</v>
      </c>
      <c r="BE40" s="582" t="s">
        <v>172</v>
      </c>
      <c r="BF40" s="582" t="s">
        <v>172</v>
      </c>
      <c r="BG40" s="582" t="s">
        <v>172</v>
      </c>
      <c r="BH40" s="582" t="s">
        <v>172</v>
      </c>
      <c r="BI40" s="582" t="s">
        <v>172</v>
      </c>
      <c r="BJ40" s="581">
        <v>-1271.7</v>
      </c>
      <c r="BK40" s="581">
        <v>-177.7</v>
      </c>
      <c r="BL40" s="581">
        <v>-6577</v>
      </c>
      <c r="BM40" s="582" t="s">
        <v>172</v>
      </c>
    </row>
    <row r="41" spans="1:65" ht="20.100000000000001" hidden="1" customHeight="1">
      <c r="A41" s="583" t="s">
        <v>992</v>
      </c>
      <c r="B41" s="580" t="s">
        <v>506</v>
      </c>
      <c r="C41" s="580" t="s">
        <v>1300</v>
      </c>
      <c r="D41" s="580" t="s">
        <v>1300</v>
      </c>
      <c r="E41" s="580" t="s">
        <v>1300</v>
      </c>
      <c r="F41" s="582" t="s">
        <v>172</v>
      </c>
      <c r="G41" s="582" t="s">
        <v>172</v>
      </c>
      <c r="H41" s="582" t="s">
        <v>172</v>
      </c>
      <c r="I41" s="582" t="s">
        <v>172</v>
      </c>
      <c r="J41" s="582" t="s">
        <v>172</v>
      </c>
      <c r="K41" s="582" t="s">
        <v>172</v>
      </c>
      <c r="L41" s="582" t="s">
        <v>172</v>
      </c>
      <c r="M41" s="582" t="s">
        <v>172</v>
      </c>
      <c r="N41" s="582" t="s">
        <v>172</v>
      </c>
      <c r="O41" s="582" t="s">
        <v>172</v>
      </c>
      <c r="P41" s="582" t="s">
        <v>172</v>
      </c>
      <c r="Q41" s="582" t="s">
        <v>172</v>
      </c>
      <c r="R41" s="582" t="s">
        <v>172</v>
      </c>
      <c r="S41" s="581">
        <v>-99.2</v>
      </c>
      <c r="T41" s="582" t="s">
        <v>172</v>
      </c>
      <c r="U41" s="582" t="s">
        <v>172</v>
      </c>
      <c r="V41" s="582" t="s">
        <v>172</v>
      </c>
      <c r="W41" s="582" t="s">
        <v>172</v>
      </c>
      <c r="X41" s="582" t="s">
        <v>172</v>
      </c>
      <c r="Y41" s="581">
        <v>-16.8</v>
      </c>
      <c r="Z41" s="581">
        <v>-93.7</v>
      </c>
      <c r="AA41" s="581">
        <v>-6.5</v>
      </c>
      <c r="AB41" s="581">
        <v>0</v>
      </c>
      <c r="AC41" s="582" t="s">
        <v>172</v>
      </c>
      <c r="AD41" s="582" t="s">
        <v>172</v>
      </c>
      <c r="AE41" s="582" t="s">
        <v>172</v>
      </c>
      <c r="AF41" s="582" t="s">
        <v>172</v>
      </c>
      <c r="AG41" s="581">
        <v>0</v>
      </c>
      <c r="AH41" s="582" t="s">
        <v>172</v>
      </c>
      <c r="AI41" s="582" t="s">
        <v>172</v>
      </c>
      <c r="AJ41" s="581">
        <v>-1</v>
      </c>
      <c r="AK41" s="582" t="s">
        <v>172</v>
      </c>
      <c r="AL41" s="582" t="s">
        <v>172</v>
      </c>
      <c r="AM41" s="582" t="s">
        <v>172</v>
      </c>
      <c r="AN41" s="582" t="s">
        <v>172</v>
      </c>
      <c r="AO41" s="582" t="s">
        <v>172</v>
      </c>
      <c r="AP41" s="582" t="s">
        <v>172</v>
      </c>
      <c r="AQ41" s="582" t="s">
        <v>172</v>
      </c>
      <c r="AR41" s="582" t="s">
        <v>172</v>
      </c>
      <c r="AS41" s="582" t="s">
        <v>172</v>
      </c>
      <c r="AT41" s="582" t="s">
        <v>172</v>
      </c>
      <c r="AU41" s="582" t="s">
        <v>172</v>
      </c>
      <c r="AV41" s="582" t="s">
        <v>172</v>
      </c>
      <c r="AW41" s="582" t="s">
        <v>172</v>
      </c>
      <c r="AX41" s="582" t="s">
        <v>172</v>
      </c>
      <c r="AY41" s="582" t="s">
        <v>172</v>
      </c>
      <c r="AZ41" s="582" t="s">
        <v>172</v>
      </c>
      <c r="BA41" s="582" t="s">
        <v>172</v>
      </c>
      <c r="BB41" s="582" t="s">
        <v>172</v>
      </c>
      <c r="BC41" s="582" t="s">
        <v>172</v>
      </c>
      <c r="BD41" s="582" t="s">
        <v>172</v>
      </c>
      <c r="BE41" s="582" t="s">
        <v>172</v>
      </c>
      <c r="BF41" s="582" t="s">
        <v>172</v>
      </c>
      <c r="BG41" s="582" t="s">
        <v>172</v>
      </c>
      <c r="BH41" s="582" t="s">
        <v>172</v>
      </c>
      <c r="BI41" s="582" t="s">
        <v>172</v>
      </c>
      <c r="BJ41" s="582" t="s">
        <v>172</v>
      </c>
      <c r="BK41" s="582" t="s">
        <v>172</v>
      </c>
      <c r="BL41" s="581">
        <v>-217.2</v>
      </c>
      <c r="BM41" s="582" t="s">
        <v>172</v>
      </c>
    </row>
    <row r="42" spans="1:65" ht="20.100000000000001" hidden="1" customHeight="1">
      <c r="A42" s="583" t="s">
        <v>992</v>
      </c>
      <c r="B42" s="580" t="s">
        <v>508</v>
      </c>
      <c r="C42" s="580" t="s">
        <v>1300</v>
      </c>
      <c r="D42" s="580" t="s">
        <v>1300</v>
      </c>
      <c r="E42" s="580" t="s">
        <v>1300</v>
      </c>
      <c r="F42" s="582" t="s">
        <v>172</v>
      </c>
      <c r="G42" s="582" t="s">
        <v>172</v>
      </c>
      <c r="H42" s="582" t="s">
        <v>172</v>
      </c>
      <c r="I42" s="582" t="s">
        <v>172</v>
      </c>
      <c r="J42" s="582" t="s">
        <v>172</v>
      </c>
      <c r="K42" s="582" t="s">
        <v>172</v>
      </c>
      <c r="L42" s="582" t="s">
        <v>172</v>
      </c>
      <c r="M42" s="582" t="s">
        <v>172</v>
      </c>
      <c r="N42" s="582" t="s">
        <v>172</v>
      </c>
      <c r="O42" s="582" t="s">
        <v>172</v>
      </c>
      <c r="P42" s="582" t="s">
        <v>172</v>
      </c>
      <c r="Q42" s="582" t="s">
        <v>172</v>
      </c>
      <c r="R42" s="582" t="s">
        <v>172</v>
      </c>
      <c r="S42" s="582" t="s">
        <v>172</v>
      </c>
      <c r="T42" s="582" t="s">
        <v>172</v>
      </c>
      <c r="U42" s="582" t="s">
        <v>172</v>
      </c>
      <c r="V42" s="582" t="s">
        <v>172</v>
      </c>
      <c r="W42" s="582" t="s">
        <v>172</v>
      </c>
      <c r="X42" s="582" t="s">
        <v>172</v>
      </c>
      <c r="Y42" s="582" t="s">
        <v>172</v>
      </c>
      <c r="Z42" s="582" t="s">
        <v>172</v>
      </c>
      <c r="AA42" s="582" t="s">
        <v>172</v>
      </c>
      <c r="AB42" s="582" t="s">
        <v>172</v>
      </c>
      <c r="AC42" s="582" t="s">
        <v>172</v>
      </c>
      <c r="AD42" s="582" t="s">
        <v>172</v>
      </c>
      <c r="AE42" s="582" t="s">
        <v>172</v>
      </c>
      <c r="AF42" s="582" t="s">
        <v>172</v>
      </c>
      <c r="AG42" s="582" t="s">
        <v>172</v>
      </c>
      <c r="AH42" s="582" t="s">
        <v>172</v>
      </c>
      <c r="AI42" s="582" t="s">
        <v>172</v>
      </c>
      <c r="AJ42" s="582" t="s">
        <v>172</v>
      </c>
      <c r="AK42" s="582" t="s">
        <v>172</v>
      </c>
      <c r="AL42" s="582" t="s">
        <v>172</v>
      </c>
      <c r="AM42" s="582" t="s">
        <v>172</v>
      </c>
      <c r="AN42" s="582" t="s">
        <v>172</v>
      </c>
      <c r="AO42" s="582" t="s">
        <v>172</v>
      </c>
      <c r="AP42" s="582" t="s">
        <v>172</v>
      </c>
      <c r="AQ42" s="582" t="s">
        <v>172</v>
      </c>
      <c r="AR42" s="582" t="s">
        <v>172</v>
      </c>
      <c r="AS42" s="582" t="s">
        <v>172</v>
      </c>
      <c r="AT42" s="582" t="s">
        <v>172</v>
      </c>
      <c r="AU42" s="582" t="s">
        <v>172</v>
      </c>
      <c r="AV42" s="582" t="s">
        <v>172</v>
      </c>
      <c r="AW42" s="582" t="s">
        <v>172</v>
      </c>
      <c r="AX42" s="582" t="s">
        <v>172</v>
      </c>
      <c r="AY42" s="582" t="s">
        <v>172</v>
      </c>
      <c r="AZ42" s="582" t="s">
        <v>172</v>
      </c>
      <c r="BA42" s="582" t="s">
        <v>172</v>
      </c>
      <c r="BB42" s="582" t="s">
        <v>172</v>
      </c>
      <c r="BC42" s="582" t="s">
        <v>172</v>
      </c>
      <c r="BD42" s="582" t="s">
        <v>172</v>
      </c>
      <c r="BE42" s="582" t="s">
        <v>172</v>
      </c>
      <c r="BF42" s="582" t="s">
        <v>172</v>
      </c>
      <c r="BG42" s="582" t="s">
        <v>172</v>
      </c>
      <c r="BH42" s="582" t="s">
        <v>172</v>
      </c>
      <c r="BI42" s="582" t="s">
        <v>172</v>
      </c>
      <c r="BJ42" s="582" t="s">
        <v>172</v>
      </c>
      <c r="BK42" s="582" t="s">
        <v>172</v>
      </c>
      <c r="BL42" s="582" t="s">
        <v>172</v>
      </c>
      <c r="BM42" s="582" t="s">
        <v>172</v>
      </c>
    </row>
    <row r="43" spans="1:65" ht="20.100000000000001" hidden="1" customHeight="1">
      <c r="A43" s="583" t="s">
        <v>992</v>
      </c>
      <c r="B43" s="580" t="s">
        <v>510</v>
      </c>
      <c r="C43" s="580" t="s">
        <v>1300</v>
      </c>
      <c r="D43" s="580" t="s">
        <v>1300</v>
      </c>
      <c r="E43" s="580" t="s">
        <v>1300</v>
      </c>
      <c r="F43" s="582" t="s">
        <v>172</v>
      </c>
      <c r="G43" s="582" t="s">
        <v>172</v>
      </c>
      <c r="H43" s="582" t="s">
        <v>172</v>
      </c>
      <c r="I43" s="582" t="s">
        <v>172</v>
      </c>
      <c r="J43" s="582" t="s">
        <v>172</v>
      </c>
      <c r="K43" s="582" t="s">
        <v>172</v>
      </c>
      <c r="L43" s="582" t="s">
        <v>172</v>
      </c>
      <c r="M43" s="582" t="s">
        <v>172</v>
      </c>
      <c r="N43" s="582" t="s">
        <v>172</v>
      </c>
      <c r="O43" s="582" t="s">
        <v>172</v>
      </c>
      <c r="P43" s="582" t="s">
        <v>172</v>
      </c>
      <c r="Q43" s="582" t="s">
        <v>172</v>
      </c>
      <c r="R43" s="582" t="s">
        <v>172</v>
      </c>
      <c r="S43" s="582" t="s">
        <v>172</v>
      </c>
      <c r="T43" s="582" t="s">
        <v>172</v>
      </c>
      <c r="U43" s="582" t="s">
        <v>172</v>
      </c>
      <c r="V43" s="582" t="s">
        <v>172</v>
      </c>
      <c r="W43" s="582" t="s">
        <v>172</v>
      </c>
      <c r="X43" s="582" t="s">
        <v>172</v>
      </c>
      <c r="Y43" s="581">
        <v>-17.600000000000001</v>
      </c>
      <c r="Z43" s="581">
        <v>-10.4</v>
      </c>
      <c r="AA43" s="581">
        <v>-0.1</v>
      </c>
      <c r="AB43" s="582" t="s">
        <v>172</v>
      </c>
      <c r="AC43" s="582" t="s">
        <v>172</v>
      </c>
      <c r="AD43" s="582" t="s">
        <v>172</v>
      </c>
      <c r="AE43" s="581">
        <v>-0.4</v>
      </c>
      <c r="AF43" s="581">
        <v>-2.2000000000000002</v>
      </c>
      <c r="AG43" s="581">
        <v>-339.1</v>
      </c>
      <c r="AH43" s="581">
        <v>0</v>
      </c>
      <c r="AI43" s="581">
        <v>0</v>
      </c>
      <c r="AJ43" s="581">
        <v>-5.0999999999999996</v>
      </c>
      <c r="AK43" s="582" t="s">
        <v>172</v>
      </c>
      <c r="AL43" s="582" t="s">
        <v>172</v>
      </c>
      <c r="AM43" s="582" t="s">
        <v>172</v>
      </c>
      <c r="AN43" s="582" t="s">
        <v>172</v>
      </c>
      <c r="AO43" s="582" t="s">
        <v>172</v>
      </c>
      <c r="AP43" s="582" t="s">
        <v>172</v>
      </c>
      <c r="AQ43" s="582" t="s">
        <v>172</v>
      </c>
      <c r="AR43" s="582" t="s">
        <v>172</v>
      </c>
      <c r="AS43" s="582" t="s">
        <v>172</v>
      </c>
      <c r="AT43" s="582" t="s">
        <v>172</v>
      </c>
      <c r="AU43" s="582" t="s">
        <v>172</v>
      </c>
      <c r="AV43" s="582" t="s">
        <v>172</v>
      </c>
      <c r="AW43" s="582" t="s">
        <v>172</v>
      </c>
      <c r="AX43" s="582" t="s">
        <v>172</v>
      </c>
      <c r="AY43" s="582" t="s">
        <v>172</v>
      </c>
      <c r="AZ43" s="582" t="s">
        <v>172</v>
      </c>
      <c r="BA43" s="582" t="s">
        <v>172</v>
      </c>
      <c r="BB43" s="582" t="s">
        <v>172</v>
      </c>
      <c r="BC43" s="582" t="s">
        <v>172</v>
      </c>
      <c r="BD43" s="582" t="s">
        <v>172</v>
      </c>
      <c r="BE43" s="582" t="s">
        <v>172</v>
      </c>
      <c r="BF43" s="582" t="s">
        <v>172</v>
      </c>
      <c r="BG43" s="582" t="s">
        <v>172</v>
      </c>
      <c r="BH43" s="582" t="s">
        <v>172</v>
      </c>
      <c r="BI43" s="582" t="s">
        <v>172</v>
      </c>
      <c r="BJ43" s="581">
        <v>-6.7</v>
      </c>
      <c r="BK43" s="582" t="s">
        <v>172</v>
      </c>
      <c r="BL43" s="581">
        <v>-381.6</v>
      </c>
      <c r="BM43" s="582" t="s">
        <v>172</v>
      </c>
    </row>
    <row r="44" spans="1:65" ht="20.100000000000001" customHeight="1">
      <c r="A44" s="580" t="s">
        <v>512</v>
      </c>
      <c r="B44" s="580" t="s">
        <v>1300</v>
      </c>
      <c r="C44" s="580" t="s">
        <v>1300</v>
      </c>
      <c r="D44" s="580" t="s">
        <v>1300</v>
      </c>
      <c r="E44" s="580" t="s">
        <v>1300</v>
      </c>
      <c r="F44" s="582" t="s">
        <v>172</v>
      </c>
      <c r="G44" s="582" t="s">
        <v>172</v>
      </c>
      <c r="H44" s="582" t="s">
        <v>172</v>
      </c>
      <c r="I44" s="582" t="s">
        <v>172</v>
      </c>
      <c r="J44" s="582" t="s">
        <v>172</v>
      </c>
      <c r="K44" s="582" t="s">
        <v>172</v>
      </c>
      <c r="L44" s="582" t="s">
        <v>172</v>
      </c>
      <c r="M44" s="582" t="s">
        <v>172</v>
      </c>
      <c r="N44" s="582" t="s">
        <v>172</v>
      </c>
      <c r="O44" s="582" t="s">
        <v>172</v>
      </c>
      <c r="P44" s="582" t="s">
        <v>172</v>
      </c>
      <c r="Q44" s="582" t="s">
        <v>172</v>
      </c>
      <c r="R44" s="582" t="s">
        <v>172</v>
      </c>
      <c r="S44" s="581">
        <v>9.6</v>
      </c>
      <c r="T44" s="582" t="s">
        <v>172</v>
      </c>
      <c r="U44" s="582" t="s">
        <v>172</v>
      </c>
      <c r="V44" s="582" t="s">
        <v>172</v>
      </c>
      <c r="W44" s="582" t="s">
        <v>172</v>
      </c>
      <c r="X44" s="582" t="s">
        <v>172</v>
      </c>
      <c r="Y44" s="582" t="s">
        <v>172</v>
      </c>
      <c r="Z44" s="582" t="s">
        <v>172</v>
      </c>
      <c r="AA44" s="582" t="s">
        <v>172</v>
      </c>
      <c r="AB44" s="582" t="s">
        <v>172</v>
      </c>
      <c r="AC44" s="582" t="s">
        <v>172</v>
      </c>
      <c r="AD44" s="582" t="s">
        <v>172</v>
      </c>
      <c r="AE44" s="582" t="s">
        <v>172</v>
      </c>
      <c r="AF44" s="582" t="s">
        <v>172</v>
      </c>
      <c r="AG44" s="582" t="s">
        <v>172</v>
      </c>
      <c r="AH44" s="582" t="s">
        <v>172</v>
      </c>
      <c r="AI44" s="582" t="s">
        <v>172</v>
      </c>
      <c r="AJ44" s="582" t="s">
        <v>172</v>
      </c>
      <c r="AK44" s="582" t="s">
        <v>172</v>
      </c>
      <c r="AL44" s="582" t="s">
        <v>172</v>
      </c>
      <c r="AM44" s="582" t="s">
        <v>172</v>
      </c>
      <c r="AN44" s="582" t="s">
        <v>172</v>
      </c>
      <c r="AO44" s="582" t="s">
        <v>172</v>
      </c>
      <c r="AP44" s="582" t="s">
        <v>172</v>
      </c>
      <c r="AQ44" s="582" t="s">
        <v>172</v>
      </c>
      <c r="AR44" s="582" t="s">
        <v>172</v>
      </c>
      <c r="AS44" s="582" t="s">
        <v>172</v>
      </c>
      <c r="AT44" s="582" t="s">
        <v>172</v>
      </c>
      <c r="AU44" s="582" t="s">
        <v>172</v>
      </c>
      <c r="AV44" s="582" t="s">
        <v>172</v>
      </c>
      <c r="AW44" s="582" t="s">
        <v>172</v>
      </c>
      <c r="AX44" s="582" t="s">
        <v>172</v>
      </c>
      <c r="AY44" s="582" t="s">
        <v>172</v>
      </c>
      <c r="AZ44" s="582" t="s">
        <v>172</v>
      </c>
      <c r="BA44" s="582" t="s">
        <v>172</v>
      </c>
      <c r="BB44" s="582" t="s">
        <v>172</v>
      </c>
      <c r="BC44" s="582" t="s">
        <v>172</v>
      </c>
      <c r="BD44" s="582" t="s">
        <v>172</v>
      </c>
      <c r="BE44" s="582" t="s">
        <v>172</v>
      </c>
      <c r="BF44" s="582" t="s">
        <v>172</v>
      </c>
      <c r="BG44" s="582" t="s">
        <v>172</v>
      </c>
      <c r="BH44" s="582" t="s">
        <v>172</v>
      </c>
      <c r="BI44" s="582" t="s">
        <v>172</v>
      </c>
      <c r="BJ44" s="581">
        <v>-1498.3</v>
      </c>
      <c r="BK44" s="581">
        <v>-578.4</v>
      </c>
      <c r="BL44" s="581">
        <v>-2067.1</v>
      </c>
      <c r="BM44" s="582" t="s">
        <v>172</v>
      </c>
    </row>
    <row r="45" spans="1:65" ht="20.100000000000001" customHeight="1">
      <c r="A45" s="580" t="s">
        <v>514</v>
      </c>
      <c r="B45" s="580" t="s">
        <v>1300</v>
      </c>
      <c r="C45" s="580" t="s">
        <v>1300</v>
      </c>
      <c r="D45" s="580" t="s">
        <v>1300</v>
      </c>
      <c r="E45" s="580" t="s">
        <v>1300</v>
      </c>
      <c r="F45" s="582" t="s">
        <v>172</v>
      </c>
      <c r="G45" s="581">
        <v>2266.6999999999998</v>
      </c>
      <c r="H45" s="582" t="s">
        <v>172</v>
      </c>
      <c r="I45" s="581">
        <v>3201.6</v>
      </c>
      <c r="J45" s="582" t="s">
        <v>172</v>
      </c>
      <c r="K45" s="581">
        <v>0.1</v>
      </c>
      <c r="L45" s="581">
        <v>17.600000000000001</v>
      </c>
      <c r="M45" s="581">
        <v>179.9</v>
      </c>
      <c r="N45" s="581">
        <v>646.29999999999995</v>
      </c>
      <c r="O45" s="581">
        <v>516.20000000000005</v>
      </c>
      <c r="P45" s="581">
        <v>1742.1</v>
      </c>
      <c r="Q45" s="581">
        <v>41.7</v>
      </c>
      <c r="R45" s="581">
        <v>182.8</v>
      </c>
      <c r="S45" s="581">
        <v>2194.3000000000002</v>
      </c>
      <c r="T45" s="581">
        <v>22030.1</v>
      </c>
      <c r="U45" s="582" t="s">
        <v>172</v>
      </c>
      <c r="V45" s="582" t="s">
        <v>172</v>
      </c>
      <c r="W45" s="582" t="s">
        <v>172</v>
      </c>
      <c r="X45" s="582" t="s">
        <v>172</v>
      </c>
      <c r="Y45" s="581">
        <v>441.3</v>
      </c>
      <c r="Z45" s="581">
        <v>6733.5</v>
      </c>
      <c r="AA45" s="581">
        <v>4009.6</v>
      </c>
      <c r="AB45" s="581">
        <v>11133.8</v>
      </c>
      <c r="AC45" s="581">
        <v>1.9</v>
      </c>
      <c r="AD45" s="582" t="s">
        <v>172</v>
      </c>
      <c r="AE45" s="581">
        <v>1317.4</v>
      </c>
      <c r="AF45" s="581">
        <v>1821.7</v>
      </c>
      <c r="AG45" s="581">
        <v>21218.7</v>
      </c>
      <c r="AH45" s="581">
        <v>127.9</v>
      </c>
      <c r="AI45" s="581">
        <v>19.399999999999999</v>
      </c>
      <c r="AJ45" s="581">
        <v>887.2</v>
      </c>
      <c r="AK45" s="581">
        <v>41351.599999999999</v>
      </c>
      <c r="AL45" s="581">
        <v>201.7</v>
      </c>
      <c r="AM45" s="581">
        <v>1238.5</v>
      </c>
      <c r="AN45" s="581">
        <v>1448.8</v>
      </c>
      <c r="AO45" s="581">
        <v>24.4</v>
      </c>
      <c r="AP45" s="581">
        <v>275.5</v>
      </c>
      <c r="AQ45" s="581">
        <v>2187.1</v>
      </c>
      <c r="AR45" s="581">
        <v>1831.4</v>
      </c>
      <c r="AS45" s="581">
        <v>728</v>
      </c>
      <c r="AT45" s="581">
        <v>481.4</v>
      </c>
      <c r="AU45" s="581">
        <v>803.6</v>
      </c>
      <c r="AV45" s="581">
        <v>72</v>
      </c>
      <c r="AW45" s="581">
        <v>2.2000000000000002</v>
      </c>
      <c r="AX45" s="582" t="s">
        <v>172</v>
      </c>
      <c r="AY45" s="581">
        <v>696.4</v>
      </c>
      <c r="AZ45" s="582" t="s">
        <v>172</v>
      </c>
      <c r="BA45" s="582" t="s">
        <v>172</v>
      </c>
      <c r="BB45" s="582" t="s">
        <v>172</v>
      </c>
      <c r="BC45" s="582" t="s">
        <v>172</v>
      </c>
      <c r="BD45" s="581">
        <v>280.2</v>
      </c>
      <c r="BE45" s="582" t="s">
        <v>172</v>
      </c>
      <c r="BF45" s="581">
        <v>24.4</v>
      </c>
      <c r="BG45" s="582" t="s">
        <v>172</v>
      </c>
      <c r="BH45" s="582" t="s">
        <v>172</v>
      </c>
      <c r="BI45" s="582" t="s">
        <v>172</v>
      </c>
      <c r="BJ45" s="581">
        <v>49511.7</v>
      </c>
      <c r="BK45" s="581">
        <v>6235.4</v>
      </c>
      <c r="BL45" s="581">
        <v>188126</v>
      </c>
      <c r="BM45" s="581">
        <v>4919.7</v>
      </c>
    </row>
    <row r="46" spans="1:65" ht="20.100000000000001" customHeight="1">
      <c r="A46" s="583" t="s">
        <v>992</v>
      </c>
      <c r="B46" s="580" t="s">
        <v>516</v>
      </c>
      <c r="C46" s="580" t="s">
        <v>1300</v>
      </c>
      <c r="D46" s="580" t="s">
        <v>1300</v>
      </c>
      <c r="E46" s="580" t="s">
        <v>1300</v>
      </c>
      <c r="F46" s="582" t="s">
        <v>172</v>
      </c>
      <c r="G46" s="581">
        <v>2266.6999999999998</v>
      </c>
      <c r="H46" s="582" t="s">
        <v>172</v>
      </c>
      <c r="I46" s="581">
        <v>3201.6</v>
      </c>
      <c r="J46" s="582" t="s">
        <v>172</v>
      </c>
      <c r="K46" s="581">
        <v>0.1</v>
      </c>
      <c r="L46" s="582" t="s">
        <v>172</v>
      </c>
      <c r="M46" s="581">
        <v>179.9</v>
      </c>
      <c r="N46" s="581">
        <v>646.29999999999995</v>
      </c>
      <c r="O46" s="582" t="s">
        <v>172</v>
      </c>
      <c r="P46" s="581">
        <v>1742.1</v>
      </c>
      <c r="Q46" s="581">
        <v>41.7</v>
      </c>
      <c r="R46" s="581">
        <v>182.8</v>
      </c>
      <c r="S46" s="581">
        <v>1192.7</v>
      </c>
      <c r="T46" s="581">
        <v>22030.1</v>
      </c>
      <c r="U46" s="582" t="s">
        <v>172</v>
      </c>
      <c r="V46" s="582" t="s">
        <v>172</v>
      </c>
      <c r="W46" s="582" t="s">
        <v>172</v>
      </c>
      <c r="X46" s="582" t="s">
        <v>172</v>
      </c>
      <c r="Y46" s="581">
        <v>441.3</v>
      </c>
      <c r="Z46" s="581">
        <v>2903.2</v>
      </c>
      <c r="AA46" s="581">
        <v>3051.2</v>
      </c>
      <c r="AB46" s="581">
        <v>11133.8</v>
      </c>
      <c r="AC46" s="581">
        <v>1.9</v>
      </c>
      <c r="AD46" s="582" t="s">
        <v>172</v>
      </c>
      <c r="AE46" s="581">
        <v>1317.4</v>
      </c>
      <c r="AF46" s="581">
        <v>1821.7</v>
      </c>
      <c r="AG46" s="581">
        <v>21218.7</v>
      </c>
      <c r="AH46" s="581">
        <v>127.9</v>
      </c>
      <c r="AI46" s="581">
        <v>19.399999999999999</v>
      </c>
      <c r="AJ46" s="581">
        <v>887.2</v>
      </c>
      <c r="AK46" s="582" t="s">
        <v>172</v>
      </c>
      <c r="AL46" s="582" t="s">
        <v>172</v>
      </c>
      <c r="AM46" s="582" t="s">
        <v>172</v>
      </c>
      <c r="AN46" s="582" t="s">
        <v>172</v>
      </c>
      <c r="AO46" s="582" t="s">
        <v>172</v>
      </c>
      <c r="AP46" s="582" t="s">
        <v>172</v>
      </c>
      <c r="AQ46" s="582" t="s">
        <v>172</v>
      </c>
      <c r="AR46" s="581">
        <v>1831.4</v>
      </c>
      <c r="AS46" s="581">
        <v>728</v>
      </c>
      <c r="AT46" s="581">
        <v>481.4</v>
      </c>
      <c r="AU46" s="581">
        <v>803.6</v>
      </c>
      <c r="AV46" s="581">
        <v>72</v>
      </c>
      <c r="AW46" s="581">
        <v>2.2000000000000002</v>
      </c>
      <c r="AX46" s="582" t="s">
        <v>172</v>
      </c>
      <c r="AY46" s="581">
        <v>696.4</v>
      </c>
      <c r="AZ46" s="582" t="s">
        <v>172</v>
      </c>
      <c r="BA46" s="582" t="s">
        <v>172</v>
      </c>
      <c r="BB46" s="582" t="s">
        <v>172</v>
      </c>
      <c r="BC46" s="582" t="s">
        <v>172</v>
      </c>
      <c r="BD46" s="581">
        <v>280.2</v>
      </c>
      <c r="BE46" s="582" t="s">
        <v>172</v>
      </c>
      <c r="BF46" s="581">
        <v>24.4</v>
      </c>
      <c r="BG46" s="582" t="s">
        <v>172</v>
      </c>
      <c r="BH46" s="582" t="s">
        <v>172</v>
      </c>
      <c r="BI46" s="582" t="s">
        <v>172</v>
      </c>
      <c r="BJ46" s="581">
        <v>49511.7</v>
      </c>
      <c r="BK46" s="581">
        <v>6235.4</v>
      </c>
      <c r="BL46" s="581">
        <v>135074.5</v>
      </c>
      <c r="BM46" s="581">
        <v>4919.7</v>
      </c>
    </row>
    <row r="47" spans="1:65" ht="20.100000000000001" hidden="1" customHeight="1">
      <c r="A47" s="583" t="s">
        <v>992</v>
      </c>
      <c r="B47" s="583" t="s">
        <v>992</v>
      </c>
      <c r="C47" s="580" t="s">
        <v>517</v>
      </c>
      <c r="D47" s="580" t="s">
        <v>1300</v>
      </c>
      <c r="E47" s="580" t="s">
        <v>1300</v>
      </c>
      <c r="F47" s="582" t="s">
        <v>172</v>
      </c>
      <c r="G47" s="581">
        <v>2266.6999999999998</v>
      </c>
      <c r="H47" s="582" t="s">
        <v>172</v>
      </c>
      <c r="I47" s="581">
        <v>3201.6</v>
      </c>
      <c r="J47" s="582" t="s">
        <v>172</v>
      </c>
      <c r="K47" s="581">
        <v>0.1</v>
      </c>
      <c r="L47" s="582" t="s">
        <v>172</v>
      </c>
      <c r="M47" s="581">
        <v>1.1000000000000001</v>
      </c>
      <c r="N47" s="581">
        <v>646.29999999999995</v>
      </c>
      <c r="O47" s="582" t="s">
        <v>172</v>
      </c>
      <c r="P47" s="581">
        <v>1742.1</v>
      </c>
      <c r="Q47" s="581">
        <v>41.7</v>
      </c>
      <c r="R47" s="581">
        <v>182.8</v>
      </c>
      <c r="S47" s="581">
        <v>1192.7</v>
      </c>
      <c r="T47" s="581">
        <v>7127.8</v>
      </c>
      <c r="U47" s="582" t="s">
        <v>172</v>
      </c>
      <c r="V47" s="582" t="s">
        <v>172</v>
      </c>
      <c r="W47" s="582" t="s">
        <v>172</v>
      </c>
      <c r="X47" s="582" t="s">
        <v>172</v>
      </c>
      <c r="Y47" s="581">
        <v>441.3</v>
      </c>
      <c r="Z47" s="581">
        <v>1099.0999999999999</v>
      </c>
      <c r="AA47" s="581">
        <v>106.2</v>
      </c>
      <c r="AB47" s="581">
        <v>136.69999999999999</v>
      </c>
      <c r="AC47" s="582" t="s">
        <v>172</v>
      </c>
      <c r="AD47" s="582" t="s">
        <v>172</v>
      </c>
      <c r="AE47" s="581">
        <v>0.9</v>
      </c>
      <c r="AF47" s="581">
        <v>239.1</v>
      </c>
      <c r="AG47" s="581">
        <v>1978.2</v>
      </c>
      <c r="AH47" s="581">
        <v>63</v>
      </c>
      <c r="AI47" s="581">
        <v>15.5</v>
      </c>
      <c r="AJ47" s="581">
        <v>626.9</v>
      </c>
      <c r="AK47" s="582" t="s">
        <v>172</v>
      </c>
      <c r="AL47" s="582" t="s">
        <v>172</v>
      </c>
      <c r="AM47" s="582" t="s">
        <v>172</v>
      </c>
      <c r="AN47" s="582" t="s">
        <v>172</v>
      </c>
      <c r="AO47" s="582" t="s">
        <v>172</v>
      </c>
      <c r="AP47" s="582" t="s">
        <v>172</v>
      </c>
      <c r="AQ47" s="582" t="s">
        <v>172</v>
      </c>
      <c r="AR47" s="581">
        <v>1787.6</v>
      </c>
      <c r="AS47" s="581">
        <v>79.900000000000006</v>
      </c>
      <c r="AT47" s="581">
        <v>365.9</v>
      </c>
      <c r="AU47" s="581">
        <v>468.6</v>
      </c>
      <c r="AV47" s="581">
        <v>24</v>
      </c>
      <c r="AW47" s="581">
        <v>2.2000000000000002</v>
      </c>
      <c r="AX47" s="582" t="s">
        <v>172</v>
      </c>
      <c r="AY47" s="582" t="s">
        <v>172</v>
      </c>
      <c r="AZ47" s="582" t="s">
        <v>172</v>
      </c>
      <c r="BA47" s="582" t="s">
        <v>172</v>
      </c>
      <c r="BB47" s="582" t="s">
        <v>172</v>
      </c>
      <c r="BC47" s="582" t="s">
        <v>172</v>
      </c>
      <c r="BD47" s="581">
        <v>38.6</v>
      </c>
      <c r="BE47" s="582" t="s">
        <v>172</v>
      </c>
      <c r="BF47" s="581">
        <v>1.3</v>
      </c>
      <c r="BG47" s="582" t="s">
        <v>172</v>
      </c>
      <c r="BH47" s="582" t="s">
        <v>172</v>
      </c>
      <c r="BI47" s="582" t="s">
        <v>172</v>
      </c>
      <c r="BJ47" s="581">
        <v>26328.5</v>
      </c>
      <c r="BK47" s="581">
        <v>3282.3</v>
      </c>
      <c r="BL47" s="581">
        <v>53488.800000000003</v>
      </c>
      <c r="BM47" s="581">
        <v>2768.1</v>
      </c>
    </row>
    <row r="48" spans="1:65" ht="20.100000000000001" hidden="1" customHeight="1">
      <c r="A48" s="583" t="s">
        <v>992</v>
      </c>
      <c r="B48" s="583" t="s">
        <v>992</v>
      </c>
      <c r="C48" s="583" t="s">
        <v>992</v>
      </c>
      <c r="D48" s="580" t="s">
        <v>519</v>
      </c>
      <c r="E48" s="580" t="s">
        <v>1300</v>
      </c>
      <c r="F48" s="582" t="s">
        <v>172</v>
      </c>
      <c r="G48" s="582" t="s">
        <v>172</v>
      </c>
      <c r="H48" s="582" t="s">
        <v>172</v>
      </c>
      <c r="I48" s="582" t="s">
        <v>172</v>
      </c>
      <c r="J48" s="582" t="s">
        <v>172</v>
      </c>
      <c r="K48" s="582" t="s">
        <v>172</v>
      </c>
      <c r="L48" s="582" t="s">
        <v>172</v>
      </c>
      <c r="M48" s="581">
        <v>0.4</v>
      </c>
      <c r="N48" s="582" t="s">
        <v>172</v>
      </c>
      <c r="O48" s="582" t="s">
        <v>172</v>
      </c>
      <c r="P48" s="582" t="s">
        <v>172</v>
      </c>
      <c r="Q48" s="582" t="s">
        <v>172</v>
      </c>
      <c r="R48" s="582" t="s">
        <v>172</v>
      </c>
      <c r="S48" s="582" t="s">
        <v>172</v>
      </c>
      <c r="T48" s="581">
        <v>3.7</v>
      </c>
      <c r="U48" s="582" t="s">
        <v>172</v>
      </c>
      <c r="V48" s="582" t="s">
        <v>172</v>
      </c>
      <c r="W48" s="582" t="s">
        <v>172</v>
      </c>
      <c r="X48" s="582" t="s">
        <v>172</v>
      </c>
      <c r="Y48" s="582" t="s">
        <v>172</v>
      </c>
      <c r="Z48" s="581">
        <v>4.8</v>
      </c>
      <c r="AA48" s="581">
        <v>0.1</v>
      </c>
      <c r="AB48" s="581">
        <v>27.6</v>
      </c>
      <c r="AC48" s="582" t="s">
        <v>172</v>
      </c>
      <c r="AD48" s="582" t="s">
        <v>172</v>
      </c>
      <c r="AE48" s="582" t="s">
        <v>172</v>
      </c>
      <c r="AF48" s="581">
        <v>140.69999999999999</v>
      </c>
      <c r="AG48" s="581">
        <v>209.1</v>
      </c>
      <c r="AH48" s="581">
        <v>2.8</v>
      </c>
      <c r="AI48" s="581">
        <v>5.4</v>
      </c>
      <c r="AJ48" s="581">
        <v>14</v>
      </c>
      <c r="AK48" s="582" t="s">
        <v>172</v>
      </c>
      <c r="AL48" s="582" t="s">
        <v>172</v>
      </c>
      <c r="AM48" s="582" t="s">
        <v>172</v>
      </c>
      <c r="AN48" s="582" t="s">
        <v>172</v>
      </c>
      <c r="AO48" s="582" t="s">
        <v>172</v>
      </c>
      <c r="AP48" s="582" t="s">
        <v>172</v>
      </c>
      <c r="AQ48" s="582" t="s">
        <v>172</v>
      </c>
      <c r="AR48" s="582" t="s">
        <v>172</v>
      </c>
      <c r="AS48" s="581">
        <v>0.6</v>
      </c>
      <c r="AT48" s="582" t="s">
        <v>172</v>
      </c>
      <c r="AU48" s="581">
        <v>209.9</v>
      </c>
      <c r="AV48" s="582" t="s">
        <v>172</v>
      </c>
      <c r="AW48" s="582" t="s">
        <v>172</v>
      </c>
      <c r="AX48" s="582" t="s">
        <v>172</v>
      </c>
      <c r="AY48" s="582" t="s">
        <v>172</v>
      </c>
      <c r="AZ48" s="582" t="s">
        <v>172</v>
      </c>
      <c r="BA48" s="582" t="s">
        <v>172</v>
      </c>
      <c r="BB48" s="582" t="s">
        <v>172</v>
      </c>
      <c r="BC48" s="582" t="s">
        <v>172</v>
      </c>
      <c r="BD48" s="581">
        <v>33.5</v>
      </c>
      <c r="BE48" s="582" t="s">
        <v>172</v>
      </c>
      <c r="BF48" s="582" t="s">
        <v>172</v>
      </c>
      <c r="BG48" s="582" t="s">
        <v>172</v>
      </c>
      <c r="BH48" s="582" t="s">
        <v>172</v>
      </c>
      <c r="BI48" s="582" t="s">
        <v>172</v>
      </c>
      <c r="BJ48" s="581">
        <v>1357.9</v>
      </c>
      <c r="BK48" s="582" t="s">
        <v>172</v>
      </c>
      <c r="BL48" s="581">
        <v>2010.7</v>
      </c>
      <c r="BM48" s="581">
        <v>244.1</v>
      </c>
    </row>
    <row r="49" spans="1:65" ht="20.100000000000001" hidden="1" customHeight="1">
      <c r="A49" s="583" t="s">
        <v>992</v>
      </c>
      <c r="B49" s="583" t="s">
        <v>992</v>
      </c>
      <c r="C49" s="583" t="s">
        <v>992</v>
      </c>
      <c r="D49" s="580" t="s">
        <v>521</v>
      </c>
      <c r="E49" s="580" t="s">
        <v>1300</v>
      </c>
      <c r="F49" s="582" t="s">
        <v>172</v>
      </c>
      <c r="G49" s="582" t="s">
        <v>172</v>
      </c>
      <c r="H49" s="582" t="s">
        <v>172</v>
      </c>
      <c r="I49" s="582" t="s">
        <v>172</v>
      </c>
      <c r="J49" s="582" t="s">
        <v>172</v>
      </c>
      <c r="K49" s="582" t="s">
        <v>172</v>
      </c>
      <c r="L49" s="582" t="s">
        <v>172</v>
      </c>
      <c r="M49" s="582" t="s">
        <v>172</v>
      </c>
      <c r="N49" s="582" t="s">
        <v>172</v>
      </c>
      <c r="O49" s="582" t="s">
        <v>172</v>
      </c>
      <c r="P49" s="582" t="s">
        <v>172</v>
      </c>
      <c r="Q49" s="582" t="s">
        <v>172</v>
      </c>
      <c r="R49" s="582" t="s">
        <v>172</v>
      </c>
      <c r="S49" s="582" t="s">
        <v>172</v>
      </c>
      <c r="T49" s="582" t="s">
        <v>172</v>
      </c>
      <c r="U49" s="582" t="s">
        <v>172</v>
      </c>
      <c r="V49" s="582" t="s">
        <v>172</v>
      </c>
      <c r="W49" s="582" t="s">
        <v>172</v>
      </c>
      <c r="X49" s="582" t="s">
        <v>172</v>
      </c>
      <c r="Y49" s="582" t="s">
        <v>172</v>
      </c>
      <c r="Z49" s="581">
        <v>1.2</v>
      </c>
      <c r="AA49" s="582" t="s">
        <v>172</v>
      </c>
      <c r="AB49" s="581">
        <v>70.900000000000006</v>
      </c>
      <c r="AC49" s="582" t="s">
        <v>172</v>
      </c>
      <c r="AD49" s="582" t="s">
        <v>172</v>
      </c>
      <c r="AE49" s="582" t="s">
        <v>172</v>
      </c>
      <c r="AF49" s="582" t="s">
        <v>172</v>
      </c>
      <c r="AG49" s="581">
        <v>732.6</v>
      </c>
      <c r="AH49" s="581">
        <v>2.2999999999999998</v>
      </c>
      <c r="AI49" s="581">
        <v>3.6</v>
      </c>
      <c r="AJ49" s="581">
        <v>4.0999999999999996</v>
      </c>
      <c r="AK49" s="582" t="s">
        <v>172</v>
      </c>
      <c r="AL49" s="582" t="s">
        <v>172</v>
      </c>
      <c r="AM49" s="582" t="s">
        <v>172</v>
      </c>
      <c r="AN49" s="582" t="s">
        <v>172</v>
      </c>
      <c r="AO49" s="582" t="s">
        <v>172</v>
      </c>
      <c r="AP49" s="582" t="s">
        <v>172</v>
      </c>
      <c r="AQ49" s="582" t="s">
        <v>172</v>
      </c>
      <c r="AR49" s="582" t="s">
        <v>172</v>
      </c>
      <c r="AS49" s="582" t="s">
        <v>172</v>
      </c>
      <c r="AT49" s="582" t="s">
        <v>172</v>
      </c>
      <c r="AU49" s="582" t="s">
        <v>172</v>
      </c>
      <c r="AV49" s="582" t="s">
        <v>172</v>
      </c>
      <c r="AW49" s="582" t="s">
        <v>172</v>
      </c>
      <c r="AX49" s="582" t="s">
        <v>172</v>
      </c>
      <c r="AY49" s="582" t="s">
        <v>172</v>
      </c>
      <c r="AZ49" s="582" t="s">
        <v>172</v>
      </c>
      <c r="BA49" s="582" t="s">
        <v>172</v>
      </c>
      <c r="BB49" s="582" t="s">
        <v>172</v>
      </c>
      <c r="BC49" s="582" t="s">
        <v>172</v>
      </c>
      <c r="BD49" s="582" t="s">
        <v>172</v>
      </c>
      <c r="BE49" s="582" t="s">
        <v>172</v>
      </c>
      <c r="BF49" s="582" t="s">
        <v>172</v>
      </c>
      <c r="BG49" s="582" t="s">
        <v>172</v>
      </c>
      <c r="BH49" s="582" t="s">
        <v>172</v>
      </c>
      <c r="BI49" s="582" t="s">
        <v>172</v>
      </c>
      <c r="BJ49" s="581">
        <v>256.89999999999998</v>
      </c>
      <c r="BK49" s="582" t="s">
        <v>172</v>
      </c>
      <c r="BL49" s="581">
        <v>1071.7</v>
      </c>
      <c r="BM49" s="582" t="s">
        <v>172</v>
      </c>
    </row>
    <row r="50" spans="1:65" ht="20.100000000000001" hidden="1" customHeight="1">
      <c r="A50" s="583" t="s">
        <v>992</v>
      </c>
      <c r="B50" s="583" t="s">
        <v>992</v>
      </c>
      <c r="C50" s="583" t="s">
        <v>992</v>
      </c>
      <c r="D50" s="580" t="s">
        <v>523</v>
      </c>
      <c r="E50" s="580" t="s">
        <v>1300</v>
      </c>
      <c r="F50" s="582" t="s">
        <v>172</v>
      </c>
      <c r="G50" s="582" t="s">
        <v>172</v>
      </c>
      <c r="H50" s="582" t="s">
        <v>172</v>
      </c>
      <c r="I50" s="582" t="s">
        <v>172</v>
      </c>
      <c r="J50" s="582" t="s">
        <v>172</v>
      </c>
      <c r="K50" s="582" t="s">
        <v>172</v>
      </c>
      <c r="L50" s="582" t="s">
        <v>172</v>
      </c>
      <c r="M50" s="582" t="s">
        <v>172</v>
      </c>
      <c r="N50" s="582" t="s">
        <v>172</v>
      </c>
      <c r="O50" s="582" t="s">
        <v>172</v>
      </c>
      <c r="P50" s="582" t="s">
        <v>172</v>
      </c>
      <c r="Q50" s="582" t="s">
        <v>172</v>
      </c>
      <c r="R50" s="582" t="s">
        <v>172</v>
      </c>
      <c r="S50" s="582" t="s">
        <v>172</v>
      </c>
      <c r="T50" s="582" t="s">
        <v>172</v>
      </c>
      <c r="U50" s="582" t="s">
        <v>172</v>
      </c>
      <c r="V50" s="582" t="s">
        <v>172</v>
      </c>
      <c r="W50" s="582" t="s">
        <v>172</v>
      </c>
      <c r="X50" s="582" t="s">
        <v>172</v>
      </c>
      <c r="Y50" s="582" t="s">
        <v>172</v>
      </c>
      <c r="Z50" s="581">
        <v>1.9</v>
      </c>
      <c r="AA50" s="581">
        <v>0</v>
      </c>
      <c r="AB50" s="581">
        <v>0</v>
      </c>
      <c r="AC50" s="582" t="s">
        <v>172</v>
      </c>
      <c r="AD50" s="582" t="s">
        <v>172</v>
      </c>
      <c r="AE50" s="582" t="s">
        <v>172</v>
      </c>
      <c r="AF50" s="581">
        <v>0.4</v>
      </c>
      <c r="AG50" s="581">
        <v>28.6</v>
      </c>
      <c r="AH50" s="581">
        <v>1.3</v>
      </c>
      <c r="AI50" s="581">
        <v>0.2</v>
      </c>
      <c r="AJ50" s="581">
        <v>4.5999999999999996</v>
      </c>
      <c r="AK50" s="582" t="s">
        <v>172</v>
      </c>
      <c r="AL50" s="582" t="s">
        <v>172</v>
      </c>
      <c r="AM50" s="582" t="s">
        <v>172</v>
      </c>
      <c r="AN50" s="582" t="s">
        <v>172</v>
      </c>
      <c r="AO50" s="582" t="s">
        <v>172</v>
      </c>
      <c r="AP50" s="582" t="s">
        <v>172</v>
      </c>
      <c r="AQ50" s="582" t="s">
        <v>172</v>
      </c>
      <c r="AR50" s="582" t="s">
        <v>172</v>
      </c>
      <c r="AS50" s="582" t="s">
        <v>172</v>
      </c>
      <c r="AT50" s="582" t="s">
        <v>172</v>
      </c>
      <c r="AU50" s="582" t="s">
        <v>172</v>
      </c>
      <c r="AV50" s="581">
        <v>4.3</v>
      </c>
      <c r="AW50" s="582" t="s">
        <v>172</v>
      </c>
      <c r="AX50" s="582" t="s">
        <v>172</v>
      </c>
      <c r="AY50" s="582" t="s">
        <v>172</v>
      </c>
      <c r="AZ50" s="582" t="s">
        <v>172</v>
      </c>
      <c r="BA50" s="582" t="s">
        <v>172</v>
      </c>
      <c r="BB50" s="582" t="s">
        <v>172</v>
      </c>
      <c r="BC50" s="582" t="s">
        <v>172</v>
      </c>
      <c r="BD50" s="582" t="s">
        <v>172</v>
      </c>
      <c r="BE50" s="582" t="s">
        <v>172</v>
      </c>
      <c r="BF50" s="582" t="s">
        <v>172</v>
      </c>
      <c r="BG50" s="582" t="s">
        <v>172</v>
      </c>
      <c r="BH50" s="582" t="s">
        <v>172</v>
      </c>
      <c r="BI50" s="582" t="s">
        <v>172</v>
      </c>
      <c r="BJ50" s="581">
        <v>147</v>
      </c>
      <c r="BK50" s="582" t="s">
        <v>172</v>
      </c>
      <c r="BL50" s="581">
        <v>188.4</v>
      </c>
      <c r="BM50" s="581">
        <v>4.3</v>
      </c>
    </row>
    <row r="51" spans="1:65" ht="20.100000000000001" customHeight="1">
      <c r="A51" s="583" t="s">
        <v>992</v>
      </c>
      <c r="B51" s="583" t="s">
        <v>992</v>
      </c>
      <c r="C51" s="583" t="s">
        <v>992</v>
      </c>
      <c r="D51" s="580" t="s">
        <v>525</v>
      </c>
      <c r="E51" s="580" t="s">
        <v>1300</v>
      </c>
      <c r="F51" s="582" t="s">
        <v>172</v>
      </c>
      <c r="G51" s="581">
        <v>2266.6999999999998</v>
      </c>
      <c r="H51" s="582" t="s">
        <v>172</v>
      </c>
      <c r="I51" s="581">
        <v>3201.6</v>
      </c>
      <c r="J51" s="582" t="s">
        <v>172</v>
      </c>
      <c r="K51" s="582" t="s">
        <v>172</v>
      </c>
      <c r="L51" s="582" t="s">
        <v>172</v>
      </c>
      <c r="M51" s="581">
        <v>0.7</v>
      </c>
      <c r="N51" s="581">
        <v>646.29999999999995</v>
      </c>
      <c r="O51" s="582" t="s">
        <v>172</v>
      </c>
      <c r="P51" s="581">
        <v>1742.1</v>
      </c>
      <c r="Q51" s="581">
        <v>41.7</v>
      </c>
      <c r="R51" s="581">
        <v>182.8</v>
      </c>
      <c r="S51" s="581">
        <v>1192.7</v>
      </c>
      <c r="T51" s="581">
        <v>7124.1</v>
      </c>
      <c r="U51" s="582" t="s">
        <v>172</v>
      </c>
      <c r="V51" s="582" t="s">
        <v>172</v>
      </c>
      <c r="W51" s="582" t="s">
        <v>172</v>
      </c>
      <c r="X51" s="582" t="s">
        <v>172</v>
      </c>
      <c r="Y51" s="581">
        <v>441.3</v>
      </c>
      <c r="Z51" s="581">
        <v>1082.8</v>
      </c>
      <c r="AA51" s="581">
        <v>106.1</v>
      </c>
      <c r="AB51" s="581">
        <v>30.8</v>
      </c>
      <c r="AC51" s="582" t="s">
        <v>172</v>
      </c>
      <c r="AD51" s="582" t="s">
        <v>172</v>
      </c>
      <c r="AE51" s="581">
        <v>0.9</v>
      </c>
      <c r="AF51" s="581">
        <v>74</v>
      </c>
      <c r="AG51" s="581">
        <v>446.6</v>
      </c>
      <c r="AH51" s="581">
        <v>39.299999999999997</v>
      </c>
      <c r="AI51" s="581">
        <v>6.2</v>
      </c>
      <c r="AJ51" s="581">
        <v>601.5</v>
      </c>
      <c r="AK51" s="582" t="s">
        <v>172</v>
      </c>
      <c r="AL51" s="582" t="s">
        <v>172</v>
      </c>
      <c r="AM51" s="582" t="s">
        <v>172</v>
      </c>
      <c r="AN51" s="582" t="s">
        <v>172</v>
      </c>
      <c r="AO51" s="582" t="s">
        <v>172</v>
      </c>
      <c r="AP51" s="582" t="s">
        <v>172</v>
      </c>
      <c r="AQ51" s="582" t="s">
        <v>172</v>
      </c>
      <c r="AR51" s="581">
        <v>1787.6</v>
      </c>
      <c r="AS51" s="581">
        <v>79.3</v>
      </c>
      <c r="AT51" s="581">
        <v>365.9</v>
      </c>
      <c r="AU51" s="581">
        <v>258.7</v>
      </c>
      <c r="AV51" s="581">
        <v>19.7</v>
      </c>
      <c r="AW51" s="581">
        <v>2.2000000000000002</v>
      </c>
      <c r="AX51" s="582" t="s">
        <v>172</v>
      </c>
      <c r="AY51" s="582" t="s">
        <v>172</v>
      </c>
      <c r="AZ51" s="582" t="s">
        <v>172</v>
      </c>
      <c r="BA51" s="582" t="s">
        <v>172</v>
      </c>
      <c r="BB51" s="582" t="s">
        <v>172</v>
      </c>
      <c r="BC51" s="582" t="s">
        <v>172</v>
      </c>
      <c r="BD51" s="581">
        <v>5.0999999999999996</v>
      </c>
      <c r="BE51" s="582" t="s">
        <v>172</v>
      </c>
      <c r="BF51" s="581">
        <v>1.3</v>
      </c>
      <c r="BG51" s="582" t="s">
        <v>172</v>
      </c>
      <c r="BH51" s="582" t="s">
        <v>172</v>
      </c>
      <c r="BI51" s="582" t="s">
        <v>172</v>
      </c>
      <c r="BJ51" s="581">
        <v>24566.6</v>
      </c>
      <c r="BK51" s="581">
        <v>3282.3</v>
      </c>
      <c r="BL51" s="581">
        <v>49596.800000000003</v>
      </c>
      <c r="BM51" s="581">
        <v>2519.6999999999998</v>
      </c>
    </row>
    <row r="52" spans="1:65" ht="20.100000000000001" hidden="1" customHeight="1">
      <c r="A52" s="583" t="s">
        <v>992</v>
      </c>
      <c r="B52" s="583" t="s">
        <v>992</v>
      </c>
      <c r="C52" s="583" t="s">
        <v>992</v>
      </c>
      <c r="D52" s="583" t="s">
        <v>992</v>
      </c>
      <c r="E52" s="580" t="s">
        <v>527</v>
      </c>
      <c r="F52" s="582" t="s">
        <v>172</v>
      </c>
      <c r="G52" s="582" t="s">
        <v>172</v>
      </c>
      <c r="H52" s="582" t="s">
        <v>172</v>
      </c>
      <c r="I52" s="582" t="s">
        <v>172</v>
      </c>
      <c r="J52" s="582" t="s">
        <v>172</v>
      </c>
      <c r="K52" s="582" t="s">
        <v>172</v>
      </c>
      <c r="L52" s="582" t="s">
        <v>172</v>
      </c>
      <c r="M52" s="582" t="s">
        <v>172</v>
      </c>
      <c r="N52" s="582" t="s">
        <v>172</v>
      </c>
      <c r="O52" s="582" t="s">
        <v>172</v>
      </c>
      <c r="P52" s="582" t="s">
        <v>172</v>
      </c>
      <c r="Q52" s="582" t="s">
        <v>172</v>
      </c>
      <c r="R52" s="582" t="s">
        <v>172</v>
      </c>
      <c r="S52" s="582" t="s">
        <v>172</v>
      </c>
      <c r="T52" s="581">
        <v>872.5</v>
      </c>
      <c r="U52" s="582" t="s">
        <v>172</v>
      </c>
      <c r="V52" s="582" t="s">
        <v>172</v>
      </c>
      <c r="W52" s="582" t="s">
        <v>172</v>
      </c>
      <c r="X52" s="582" t="s">
        <v>172</v>
      </c>
      <c r="Y52" s="582" t="s">
        <v>172</v>
      </c>
      <c r="Z52" s="581">
        <v>20.7</v>
      </c>
      <c r="AA52" s="581">
        <v>0</v>
      </c>
      <c r="AB52" s="581">
        <v>0.1</v>
      </c>
      <c r="AC52" s="582" t="s">
        <v>172</v>
      </c>
      <c r="AD52" s="582" t="s">
        <v>172</v>
      </c>
      <c r="AE52" s="582" t="s">
        <v>172</v>
      </c>
      <c r="AF52" s="581">
        <v>4.7</v>
      </c>
      <c r="AG52" s="581">
        <v>3.1</v>
      </c>
      <c r="AH52" s="581">
        <v>0.1</v>
      </c>
      <c r="AI52" s="581">
        <v>0.2</v>
      </c>
      <c r="AJ52" s="581">
        <v>11.4</v>
      </c>
      <c r="AK52" s="582" t="s">
        <v>172</v>
      </c>
      <c r="AL52" s="582" t="s">
        <v>172</v>
      </c>
      <c r="AM52" s="582" t="s">
        <v>172</v>
      </c>
      <c r="AN52" s="582" t="s">
        <v>172</v>
      </c>
      <c r="AO52" s="582" t="s">
        <v>172</v>
      </c>
      <c r="AP52" s="582" t="s">
        <v>172</v>
      </c>
      <c r="AQ52" s="582" t="s">
        <v>172</v>
      </c>
      <c r="AR52" s="581">
        <v>5.4</v>
      </c>
      <c r="AS52" s="582" t="s">
        <v>172</v>
      </c>
      <c r="AT52" s="581">
        <v>17.5</v>
      </c>
      <c r="AU52" s="581">
        <v>10</v>
      </c>
      <c r="AV52" s="581">
        <v>6.9</v>
      </c>
      <c r="AW52" s="582" t="s">
        <v>172</v>
      </c>
      <c r="AX52" s="582" t="s">
        <v>172</v>
      </c>
      <c r="AY52" s="582" t="s">
        <v>172</v>
      </c>
      <c r="AZ52" s="582" t="s">
        <v>172</v>
      </c>
      <c r="BA52" s="582" t="s">
        <v>172</v>
      </c>
      <c r="BB52" s="582" t="s">
        <v>172</v>
      </c>
      <c r="BC52" s="582" t="s">
        <v>172</v>
      </c>
      <c r="BD52" s="582" t="s">
        <v>172</v>
      </c>
      <c r="BE52" s="582" t="s">
        <v>172</v>
      </c>
      <c r="BF52" s="582" t="s">
        <v>172</v>
      </c>
      <c r="BG52" s="582" t="s">
        <v>172</v>
      </c>
      <c r="BH52" s="582" t="s">
        <v>172</v>
      </c>
      <c r="BI52" s="582" t="s">
        <v>172</v>
      </c>
      <c r="BJ52" s="581">
        <v>1209.7</v>
      </c>
      <c r="BK52" s="581">
        <v>107.6</v>
      </c>
      <c r="BL52" s="581">
        <v>2269.8000000000002</v>
      </c>
      <c r="BM52" s="581">
        <v>39.799999999999997</v>
      </c>
    </row>
    <row r="53" spans="1:65" ht="20.100000000000001" hidden="1" customHeight="1">
      <c r="A53" s="583" t="s">
        <v>992</v>
      </c>
      <c r="B53" s="583" t="s">
        <v>992</v>
      </c>
      <c r="C53" s="583" t="s">
        <v>992</v>
      </c>
      <c r="D53" s="583" t="s">
        <v>992</v>
      </c>
      <c r="E53" s="580" t="s">
        <v>529</v>
      </c>
      <c r="F53" s="582" t="s">
        <v>172</v>
      </c>
      <c r="G53" s="582" t="s">
        <v>172</v>
      </c>
      <c r="H53" s="582" t="s">
        <v>172</v>
      </c>
      <c r="I53" s="581">
        <v>391.3</v>
      </c>
      <c r="J53" s="582" t="s">
        <v>172</v>
      </c>
      <c r="K53" s="582" t="s">
        <v>172</v>
      </c>
      <c r="L53" s="582" t="s">
        <v>172</v>
      </c>
      <c r="M53" s="582" t="s">
        <v>172</v>
      </c>
      <c r="N53" s="582" t="s">
        <v>172</v>
      </c>
      <c r="O53" s="582" t="s">
        <v>172</v>
      </c>
      <c r="P53" s="582" t="s">
        <v>172</v>
      </c>
      <c r="Q53" s="582" t="s">
        <v>172</v>
      </c>
      <c r="R53" s="582" t="s">
        <v>172</v>
      </c>
      <c r="S53" s="582" t="s">
        <v>172</v>
      </c>
      <c r="T53" s="581">
        <v>172.7</v>
      </c>
      <c r="U53" s="582" t="s">
        <v>172</v>
      </c>
      <c r="V53" s="582" t="s">
        <v>172</v>
      </c>
      <c r="W53" s="582" t="s">
        <v>172</v>
      </c>
      <c r="X53" s="582" t="s">
        <v>172</v>
      </c>
      <c r="Y53" s="582" t="s">
        <v>172</v>
      </c>
      <c r="Z53" s="581">
        <v>4</v>
      </c>
      <c r="AA53" s="581">
        <v>0.2</v>
      </c>
      <c r="AB53" s="581">
        <v>0</v>
      </c>
      <c r="AC53" s="582" t="s">
        <v>172</v>
      </c>
      <c r="AD53" s="582" t="s">
        <v>172</v>
      </c>
      <c r="AE53" s="582" t="s">
        <v>172</v>
      </c>
      <c r="AF53" s="581">
        <v>2.2000000000000002</v>
      </c>
      <c r="AG53" s="581">
        <v>2</v>
      </c>
      <c r="AH53" s="581">
        <v>0.1</v>
      </c>
      <c r="AI53" s="581">
        <v>0.3</v>
      </c>
      <c r="AJ53" s="581">
        <v>5</v>
      </c>
      <c r="AK53" s="582" t="s">
        <v>172</v>
      </c>
      <c r="AL53" s="582" t="s">
        <v>172</v>
      </c>
      <c r="AM53" s="582" t="s">
        <v>172</v>
      </c>
      <c r="AN53" s="582" t="s">
        <v>172</v>
      </c>
      <c r="AO53" s="582" t="s">
        <v>172</v>
      </c>
      <c r="AP53" s="582" t="s">
        <v>172</v>
      </c>
      <c r="AQ53" s="582" t="s">
        <v>172</v>
      </c>
      <c r="AR53" s="581">
        <v>30.6</v>
      </c>
      <c r="AS53" s="581">
        <v>2.2999999999999998</v>
      </c>
      <c r="AT53" s="581">
        <v>34.299999999999997</v>
      </c>
      <c r="AU53" s="581">
        <v>11.1</v>
      </c>
      <c r="AV53" s="582" t="s">
        <v>172</v>
      </c>
      <c r="AW53" s="582" t="s">
        <v>172</v>
      </c>
      <c r="AX53" s="582" t="s">
        <v>172</v>
      </c>
      <c r="AY53" s="582" t="s">
        <v>172</v>
      </c>
      <c r="AZ53" s="582" t="s">
        <v>172</v>
      </c>
      <c r="BA53" s="582" t="s">
        <v>172</v>
      </c>
      <c r="BB53" s="582" t="s">
        <v>172</v>
      </c>
      <c r="BC53" s="582" t="s">
        <v>172</v>
      </c>
      <c r="BD53" s="582" t="s">
        <v>172</v>
      </c>
      <c r="BE53" s="582" t="s">
        <v>172</v>
      </c>
      <c r="BF53" s="582" t="s">
        <v>172</v>
      </c>
      <c r="BG53" s="582" t="s">
        <v>172</v>
      </c>
      <c r="BH53" s="582" t="s">
        <v>172</v>
      </c>
      <c r="BI53" s="582" t="s">
        <v>172</v>
      </c>
      <c r="BJ53" s="581">
        <v>724.9</v>
      </c>
      <c r="BK53" s="581">
        <v>216.3</v>
      </c>
      <c r="BL53" s="581">
        <v>1597.3</v>
      </c>
      <c r="BM53" s="581">
        <v>78.3</v>
      </c>
    </row>
    <row r="54" spans="1:65" ht="20.100000000000001" hidden="1" customHeight="1">
      <c r="A54" s="583" t="s">
        <v>992</v>
      </c>
      <c r="B54" s="583" t="s">
        <v>992</v>
      </c>
      <c r="C54" s="583" t="s">
        <v>992</v>
      </c>
      <c r="D54" s="583" t="s">
        <v>992</v>
      </c>
      <c r="E54" s="580" t="s">
        <v>531</v>
      </c>
      <c r="F54" s="582" t="s">
        <v>172</v>
      </c>
      <c r="G54" s="582" t="s">
        <v>172</v>
      </c>
      <c r="H54" s="582" t="s">
        <v>172</v>
      </c>
      <c r="I54" s="582" t="s">
        <v>172</v>
      </c>
      <c r="J54" s="582" t="s">
        <v>172</v>
      </c>
      <c r="K54" s="582" t="s">
        <v>172</v>
      </c>
      <c r="L54" s="582" t="s">
        <v>172</v>
      </c>
      <c r="M54" s="582" t="s">
        <v>172</v>
      </c>
      <c r="N54" s="582" t="s">
        <v>172</v>
      </c>
      <c r="O54" s="582" t="s">
        <v>172</v>
      </c>
      <c r="P54" s="582" t="s">
        <v>172</v>
      </c>
      <c r="Q54" s="582" t="s">
        <v>172</v>
      </c>
      <c r="R54" s="582" t="s">
        <v>172</v>
      </c>
      <c r="S54" s="582" t="s">
        <v>172</v>
      </c>
      <c r="T54" s="581">
        <v>29</v>
      </c>
      <c r="U54" s="582" t="s">
        <v>172</v>
      </c>
      <c r="V54" s="582" t="s">
        <v>172</v>
      </c>
      <c r="W54" s="582" t="s">
        <v>172</v>
      </c>
      <c r="X54" s="582" t="s">
        <v>172</v>
      </c>
      <c r="Y54" s="582" t="s">
        <v>172</v>
      </c>
      <c r="Z54" s="581">
        <v>0.3</v>
      </c>
      <c r="AA54" s="582" t="s">
        <v>172</v>
      </c>
      <c r="AB54" s="581">
        <v>0.2</v>
      </c>
      <c r="AC54" s="582" t="s">
        <v>172</v>
      </c>
      <c r="AD54" s="582" t="s">
        <v>172</v>
      </c>
      <c r="AE54" s="582" t="s">
        <v>172</v>
      </c>
      <c r="AF54" s="581">
        <v>0.5</v>
      </c>
      <c r="AG54" s="581">
        <v>3.6</v>
      </c>
      <c r="AH54" s="582" t="s">
        <v>172</v>
      </c>
      <c r="AI54" s="582" t="s">
        <v>172</v>
      </c>
      <c r="AJ54" s="581">
        <v>1.7</v>
      </c>
      <c r="AK54" s="582" t="s">
        <v>172</v>
      </c>
      <c r="AL54" s="582" t="s">
        <v>172</v>
      </c>
      <c r="AM54" s="582" t="s">
        <v>172</v>
      </c>
      <c r="AN54" s="582" t="s">
        <v>172</v>
      </c>
      <c r="AO54" s="582" t="s">
        <v>172</v>
      </c>
      <c r="AP54" s="582" t="s">
        <v>172</v>
      </c>
      <c r="AQ54" s="582" t="s">
        <v>172</v>
      </c>
      <c r="AR54" s="582" t="s">
        <v>172</v>
      </c>
      <c r="AS54" s="582" t="s">
        <v>172</v>
      </c>
      <c r="AT54" s="582" t="s">
        <v>172</v>
      </c>
      <c r="AU54" s="581">
        <v>37.799999999999997</v>
      </c>
      <c r="AV54" s="582" t="s">
        <v>172</v>
      </c>
      <c r="AW54" s="582" t="s">
        <v>172</v>
      </c>
      <c r="AX54" s="582" t="s">
        <v>172</v>
      </c>
      <c r="AY54" s="582" t="s">
        <v>172</v>
      </c>
      <c r="AZ54" s="582" t="s">
        <v>172</v>
      </c>
      <c r="BA54" s="582" t="s">
        <v>172</v>
      </c>
      <c r="BB54" s="582" t="s">
        <v>172</v>
      </c>
      <c r="BC54" s="582" t="s">
        <v>172</v>
      </c>
      <c r="BD54" s="582" t="s">
        <v>172</v>
      </c>
      <c r="BE54" s="582" t="s">
        <v>172</v>
      </c>
      <c r="BF54" s="582" t="s">
        <v>172</v>
      </c>
      <c r="BG54" s="582" t="s">
        <v>172</v>
      </c>
      <c r="BH54" s="582" t="s">
        <v>172</v>
      </c>
      <c r="BI54" s="582" t="s">
        <v>172</v>
      </c>
      <c r="BJ54" s="581">
        <v>141.69999999999999</v>
      </c>
      <c r="BK54" s="581">
        <v>7.9</v>
      </c>
      <c r="BL54" s="581">
        <v>222.8</v>
      </c>
      <c r="BM54" s="581">
        <v>37.799999999999997</v>
      </c>
    </row>
    <row r="55" spans="1:65" ht="20.100000000000001" hidden="1" customHeight="1">
      <c r="A55" s="583" t="s">
        <v>992</v>
      </c>
      <c r="B55" s="583" t="s">
        <v>992</v>
      </c>
      <c r="C55" s="583" t="s">
        <v>992</v>
      </c>
      <c r="D55" s="583" t="s">
        <v>992</v>
      </c>
      <c r="E55" s="580" t="s">
        <v>533</v>
      </c>
      <c r="F55" s="582" t="s">
        <v>172</v>
      </c>
      <c r="G55" s="582" t="s">
        <v>172</v>
      </c>
      <c r="H55" s="582" t="s">
        <v>172</v>
      </c>
      <c r="I55" s="582" t="s">
        <v>172</v>
      </c>
      <c r="J55" s="582" t="s">
        <v>172</v>
      </c>
      <c r="K55" s="582" t="s">
        <v>172</v>
      </c>
      <c r="L55" s="582" t="s">
        <v>172</v>
      </c>
      <c r="M55" s="582" t="s">
        <v>172</v>
      </c>
      <c r="N55" s="582" t="s">
        <v>172</v>
      </c>
      <c r="O55" s="582" t="s">
        <v>172</v>
      </c>
      <c r="P55" s="582" t="s">
        <v>172</v>
      </c>
      <c r="Q55" s="582" t="s">
        <v>172</v>
      </c>
      <c r="R55" s="582" t="s">
        <v>172</v>
      </c>
      <c r="S55" s="582" t="s">
        <v>172</v>
      </c>
      <c r="T55" s="581">
        <v>282.10000000000002</v>
      </c>
      <c r="U55" s="582" t="s">
        <v>172</v>
      </c>
      <c r="V55" s="582" t="s">
        <v>172</v>
      </c>
      <c r="W55" s="582" t="s">
        <v>172</v>
      </c>
      <c r="X55" s="582" t="s">
        <v>172</v>
      </c>
      <c r="Y55" s="582" t="s">
        <v>172</v>
      </c>
      <c r="Z55" s="581">
        <v>5.3</v>
      </c>
      <c r="AA55" s="582" t="s">
        <v>172</v>
      </c>
      <c r="AB55" s="581">
        <v>0.1</v>
      </c>
      <c r="AC55" s="582" t="s">
        <v>172</v>
      </c>
      <c r="AD55" s="582" t="s">
        <v>172</v>
      </c>
      <c r="AE55" s="582" t="s">
        <v>172</v>
      </c>
      <c r="AF55" s="581">
        <v>0.7</v>
      </c>
      <c r="AG55" s="581">
        <v>6.1</v>
      </c>
      <c r="AH55" s="581">
        <v>0.1</v>
      </c>
      <c r="AI55" s="581">
        <v>0.4</v>
      </c>
      <c r="AJ55" s="581">
        <v>9.6</v>
      </c>
      <c r="AK55" s="582" t="s">
        <v>172</v>
      </c>
      <c r="AL55" s="582" t="s">
        <v>172</v>
      </c>
      <c r="AM55" s="582" t="s">
        <v>172</v>
      </c>
      <c r="AN55" s="582" t="s">
        <v>172</v>
      </c>
      <c r="AO55" s="582" t="s">
        <v>172</v>
      </c>
      <c r="AP55" s="582" t="s">
        <v>172</v>
      </c>
      <c r="AQ55" s="582" t="s">
        <v>172</v>
      </c>
      <c r="AR55" s="581">
        <v>230.7</v>
      </c>
      <c r="AS55" s="581">
        <v>10.9</v>
      </c>
      <c r="AT55" s="581">
        <v>224.4</v>
      </c>
      <c r="AU55" s="581">
        <v>16.5</v>
      </c>
      <c r="AV55" s="581">
        <v>2.9</v>
      </c>
      <c r="AW55" s="582" t="s">
        <v>172</v>
      </c>
      <c r="AX55" s="582" t="s">
        <v>172</v>
      </c>
      <c r="AY55" s="582" t="s">
        <v>172</v>
      </c>
      <c r="AZ55" s="582" t="s">
        <v>172</v>
      </c>
      <c r="BA55" s="582" t="s">
        <v>172</v>
      </c>
      <c r="BB55" s="582" t="s">
        <v>172</v>
      </c>
      <c r="BC55" s="582" t="s">
        <v>172</v>
      </c>
      <c r="BD55" s="582" t="s">
        <v>172</v>
      </c>
      <c r="BE55" s="582" t="s">
        <v>172</v>
      </c>
      <c r="BF55" s="582" t="s">
        <v>172</v>
      </c>
      <c r="BG55" s="582" t="s">
        <v>172</v>
      </c>
      <c r="BH55" s="582" t="s">
        <v>172</v>
      </c>
      <c r="BI55" s="582" t="s">
        <v>172</v>
      </c>
      <c r="BJ55" s="581">
        <v>789.2</v>
      </c>
      <c r="BK55" s="581">
        <v>220.4</v>
      </c>
      <c r="BL55" s="581">
        <v>1799.4</v>
      </c>
      <c r="BM55" s="581">
        <v>485.4</v>
      </c>
    </row>
    <row r="56" spans="1:65" ht="20.100000000000001" hidden="1" customHeight="1">
      <c r="A56" s="583" t="s">
        <v>992</v>
      </c>
      <c r="B56" s="583" t="s">
        <v>992</v>
      </c>
      <c r="C56" s="583" t="s">
        <v>992</v>
      </c>
      <c r="D56" s="583" t="s">
        <v>992</v>
      </c>
      <c r="E56" s="580" t="s">
        <v>535</v>
      </c>
      <c r="F56" s="582" t="s">
        <v>172</v>
      </c>
      <c r="G56" s="582" t="s">
        <v>172</v>
      </c>
      <c r="H56" s="582" t="s">
        <v>172</v>
      </c>
      <c r="I56" s="581">
        <v>642.79999999999995</v>
      </c>
      <c r="J56" s="582" t="s">
        <v>172</v>
      </c>
      <c r="K56" s="582" t="s">
        <v>172</v>
      </c>
      <c r="L56" s="582" t="s">
        <v>172</v>
      </c>
      <c r="M56" s="582" t="s">
        <v>172</v>
      </c>
      <c r="N56" s="582" t="s">
        <v>172</v>
      </c>
      <c r="O56" s="582" t="s">
        <v>172</v>
      </c>
      <c r="P56" s="582" t="s">
        <v>172</v>
      </c>
      <c r="Q56" s="582" t="s">
        <v>172</v>
      </c>
      <c r="R56" s="582" t="s">
        <v>172</v>
      </c>
      <c r="S56" s="581">
        <v>93.1</v>
      </c>
      <c r="T56" s="581">
        <v>1552.9</v>
      </c>
      <c r="U56" s="582" t="s">
        <v>172</v>
      </c>
      <c r="V56" s="582" t="s">
        <v>172</v>
      </c>
      <c r="W56" s="582" t="s">
        <v>172</v>
      </c>
      <c r="X56" s="582" t="s">
        <v>172</v>
      </c>
      <c r="Y56" s="581">
        <v>441.3</v>
      </c>
      <c r="Z56" s="581">
        <v>232.7</v>
      </c>
      <c r="AA56" s="581">
        <v>8</v>
      </c>
      <c r="AB56" s="581">
        <v>0.1</v>
      </c>
      <c r="AC56" s="582" t="s">
        <v>172</v>
      </c>
      <c r="AD56" s="582" t="s">
        <v>172</v>
      </c>
      <c r="AE56" s="582" t="s">
        <v>172</v>
      </c>
      <c r="AF56" s="581">
        <v>8.8000000000000007</v>
      </c>
      <c r="AG56" s="581">
        <v>8.3000000000000007</v>
      </c>
      <c r="AH56" s="581">
        <v>2</v>
      </c>
      <c r="AI56" s="581">
        <v>2.6</v>
      </c>
      <c r="AJ56" s="581">
        <v>213.8</v>
      </c>
      <c r="AK56" s="582" t="s">
        <v>172</v>
      </c>
      <c r="AL56" s="582" t="s">
        <v>172</v>
      </c>
      <c r="AM56" s="582" t="s">
        <v>172</v>
      </c>
      <c r="AN56" s="582" t="s">
        <v>172</v>
      </c>
      <c r="AO56" s="582" t="s">
        <v>172</v>
      </c>
      <c r="AP56" s="582" t="s">
        <v>172</v>
      </c>
      <c r="AQ56" s="582" t="s">
        <v>172</v>
      </c>
      <c r="AR56" s="581">
        <v>82.1</v>
      </c>
      <c r="AS56" s="582" t="s">
        <v>172</v>
      </c>
      <c r="AT56" s="581">
        <v>69.8</v>
      </c>
      <c r="AU56" s="581">
        <v>12.1</v>
      </c>
      <c r="AV56" s="581">
        <v>1.7</v>
      </c>
      <c r="AW56" s="581">
        <v>2.2000000000000002</v>
      </c>
      <c r="AX56" s="582" t="s">
        <v>172</v>
      </c>
      <c r="AY56" s="582" t="s">
        <v>172</v>
      </c>
      <c r="AZ56" s="582" t="s">
        <v>172</v>
      </c>
      <c r="BA56" s="582" t="s">
        <v>172</v>
      </c>
      <c r="BB56" s="582" t="s">
        <v>172</v>
      </c>
      <c r="BC56" s="582" t="s">
        <v>172</v>
      </c>
      <c r="BD56" s="582" t="s">
        <v>172</v>
      </c>
      <c r="BE56" s="582" t="s">
        <v>172</v>
      </c>
      <c r="BF56" s="582" t="s">
        <v>172</v>
      </c>
      <c r="BG56" s="582" t="s">
        <v>172</v>
      </c>
      <c r="BH56" s="582" t="s">
        <v>172</v>
      </c>
      <c r="BI56" s="582" t="s">
        <v>172</v>
      </c>
      <c r="BJ56" s="581">
        <v>5225.1000000000004</v>
      </c>
      <c r="BK56" s="581">
        <v>2364.9</v>
      </c>
      <c r="BL56" s="581">
        <v>10964.4</v>
      </c>
      <c r="BM56" s="581">
        <v>168</v>
      </c>
    </row>
    <row r="57" spans="1:65" ht="20.100000000000001" hidden="1" customHeight="1">
      <c r="A57" s="583" t="s">
        <v>992</v>
      </c>
      <c r="B57" s="583" t="s">
        <v>992</v>
      </c>
      <c r="C57" s="583" t="s">
        <v>992</v>
      </c>
      <c r="D57" s="583" t="s">
        <v>992</v>
      </c>
      <c r="E57" s="580" t="s">
        <v>537</v>
      </c>
      <c r="F57" s="582" t="s">
        <v>172</v>
      </c>
      <c r="G57" s="582" t="s">
        <v>172</v>
      </c>
      <c r="H57" s="582" t="s">
        <v>172</v>
      </c>
      <c r="I57" s="581">
        <v>1951.4</v>
      </c>
      <c r="J57" s="582" t="s">
        <v>172</v>
      </c>
      <c r="K57" s="582" t="s">
        <v>172</v>
      </c>
      <c r="L57" s="582" t="s">
        <v>172</v>
      </c>
      <c r="M57" s="582" t="s">
        <v>172</v>
      </c>
      <c r="N57" s="582" t="s">
        <v>172</v>
      </c>
      <c r="O57" s="582" t="s">
        <v>172</v>
      </c>
      <c r="P57" s="582" t="s">
        <v>172</v>
      </c>
      <c r="Q57" s="582" t="s">
        <v>172</v>
      </c>
      <c r="R57" s="582" t="s">
        <v>172</v>
      </c>
      <c r="S57" s="582" t="s">
        <v>172</v>
      </c>
      <c r="T57" s="581">
        <v>491.3</v>
      </c>
      <c r="U57" s="582" t="s">
        <v>172</v>
      </c>
      <c r="V57" s="582" t="s">
        <v>172</v>
      </c>
      <c r="W57" s="582" t="s">
        <v>172</v>
      </c>
      <c r="X57" s="582" t="s">
        <v>172</v>
      </c>
      <c r="Y57" s="582" t="s">
        <v>172</v>
      </c>
      <c r="Z57" s="581">
        <v>28.8</v>
      </c>
      <c r="AA57" s="581">
        <v>0</v>
      </c>
      <c r="AB57" s="581">
        <v>0.7</v>
      </c>
      <c r="AC57" s="582" t="s">
        <v>172</v>
      </c>
      <c r="AD57" s="582" t="s">
        <v>172</v>
      </c>
      <c r="AE57" s="582" t="s">
        <v>172</v>
      </c>
      <c r="AF57" s="581">
        <v>1.2</v>
      </c>
      <c r="AG57" s="581">
        <v>143</v>
      </c>
      <c r="AH57" s="581">
        <v>3.3</v>
      </c>
      <c r="AI57" s="581">
        <v>0.7</v>
      </c>
      <c r="AJ57" s="581">
        <v>234.5</v>
      </c>
      <c r="AK57" s="582" t="s">
        <v>172</v>
      </c>
      <c r="AL57" s="582" t="s">
        <v>172</v>
      </c>
      <c r="AM57" s="582" t="s">
        <v>172</v>
      </c>
      <c r="AN57" s="582" t="s">
        <v>172</v>
      </c>
      <c r="AO57" s="582" t="s">
        <v>172</v>
      </c>
      <c r="AP57" s="582" t="s">
        <v>172</v>
      </c>
      <c r="AQ57" s="582" t="s">
        <v>172</v>
      </c>
      <c r="AR57" s="581">
        <v>1251.5999999999999</v>
      </c>
      <c r="AS57" s="582" t="s">
        <v>172</v>
      </c>
      <c r="AT57" s="582" t="s">
        <v>172</v>
      </c>
      <c r="AU57" s="582" t="s">
        <v>172</v>
      </c>
      <c r="AV57" s="582" t="s">
        <v>172</v>
      </c>
      <c r="AW57" s="582" t="s">
        <v>172</v>
      </c>
      <c r="AX57" s="582" t="s">
        <v>172</v>
      </c>
      <c r="AY57" s="582" t="s">
        <v>172</v>
      </c>
      <c r="AZ57" s="582" t="s">
        <v>172</v>
      </c>
      <c r="BA57" s="582" t="s">
        <v>172</v>
      </c>
      <c r="BB57" s="582" t="s">
        <v>172</v>
      </c>
      <c r="BC57" s="582" t="s">
        <v>172</v>
      </c>
      <c r="BD57" s="582" t="s">
        <v>172</v>
      </c>
      <c r="BE57" s="582" t="s">
        <v>172</v>
      </c>
      <c r="BF57" s="582" t="s">
        <v>172</v>
      </c>
      <c r="BG57" s="582" t="s">
        <v>172</v>
      </c>
      <c r="BH57" s="582" t="s">
        <v>172</v>
      </c>
      <c r="BI57" s="582" t="s">
        <v>172</v>
      </c>
      <c r="BJ57" s="581">
        <v>1019.3</v>
      </c>
      <c r="BK57" s="581">
        <v>0.3</v>
      </c>
      <c r="BL57" s="581">
        <v>5126.1000000000004</v>
      </c>
      <c r="BM57" s="581">
        <v>1251.5999999999999</v>
      </c>
    </row>
    <row r="58" spans="1:65" ht="20.100000000000001" customHeight="1">
      <c r="A58" s="583" t="s">
        <v>992</v>
      </c>
      <c r="B58" s="583" t="s">
        <v>992</v>
      </c>
      <c r="C58" s="583" t="s">
        <v>992</v>
      </c>
      <c r="D58" s="583" t="s">
        <v>992</v>
      </c>
      <c r="E58" s="580" t="s">
        <v>538</v>
      </c>
      <c r="F58" s="582" t="s">
        <v>172</v>
      </c>
      <c r="G58" s="581">
        <v>617.1</v>
      </c>
      <c r="H58" s="582" t="s">
        <v>172</v>
      </c>
      <c r="I58" s="582" t="s">
        <v>172</v>
      </c>
      <c r="J58" s="582" t="s">
        <v>172</v>
      </c>
      <c r="K58" s="582" t="s">
        <v>172</v>
      </c>
      <c r="L58" s="582" t="s">
        <v>172</v>
      </c>
      <c r="M58" s="582" t="s">
        <v>172</v>
      </c>
      <c r="N58" s="581">
        <v>646.29999999999995</v>
      </c>
      <c r="O58" s="582" t="s">
        <v>172</v>
      </c>
      <c r="P58" s="581">
        <v>1742.1</v>
      </c>
      <c r="Q58" s="581">
        <v>41.7</v>
      </c>
      <c r="R58" s="581">
        <v>182.8</v>
      </c>
      <c r="S58" s="581">
        <v>552.6</v>
      </c>
      <c r="T58" s="581">
        <v>1087.3</v>
      </c>
      <c r="U58" s="582" t="s">
        <v>172</v>
      </c>
      <c r="V58" s="582" t="s">
        <v>172</v>
      </c>
      <c r="W58" s="582" t="s">
        <v>172</v>
      </c>
      <c r="X58" s="582" t="s">
        <v>172</v>
      </c>
      <c r="Y58" s="582" t="s">
        <v>172</v>
      </c>
      <c r="Z58" s="581">
        <v>52.1</v>
      </c>
      <c r="AA58" s="581">
        <v>2</v>
      </c>
      <c r="AB58" s="582" t="s">
        <v>172</v>
      </c>
      <c r="AC58" s="582" t="s">
        <v>172</v>
      </c>
      <c r="AD58" s="582" t="s">
        <v>172</v>
      </c>
      <c r="AE58" s="582" t="s">
        <v>172</v>
      </c>
      <c r="AF58" s="581">
        <v>0.5</v>
      </c>
      <c r="AG58" s="581">
        <v>2.8</v>
      </c>
      <c r="AH58" s="581">
        <v>0</v>
      </c>
      <c r="AI58" s="581">
        <v>0</v>
      </c>
      <c r="AJ58" s="581">
        <v>0.1</v>
      </c>
      <c r="AK58" s="582" t="s">
        <v>172</v>
      </c>
      <c r="AL58" s="582" t="s">
        <v>172</v>
      </c>
      <c r="AM58" s="582" t="s">
        <v>172</v>
      </c>
      <c r="AN58" s="582" t="s">
        <v>172</v>
      </c>
      <c r="AO58" s="582" t="s">
        <v>172</v>
      </c>
      <c r="AP58" s="582" t="s">
        <v>172</v>
      </c>
      <c r="AQ58" s="582" t="s">
        <v>172</v>
      </c>
      <c r="AR58" s="581">
        <v>7.3</v>
      </c>
      <c r="AS58" s="582" t="s">
        <v>172</v>
      </c>
      <c r="AT58" s="582" t="s">
        <v>172</v>
      </c>
      <c r="AU58" s="581">
        <v>10.9</v>
      </c>
      <c r="AV58" s="582" t="s">
        <v>172</v>
      </c>
      <c r="AW58" s="582" t="s">
        <v>172</v>
      </c>
      <c r="AX58" s="582" t="s">
        <v>172</v>
      </c>
      <c r="AY58" s="582" t="s">
        <v>172</v>
      </c>
      <c r="AZ58" s="582" t="s">
        <v>172</v>
      </c>
      <c r="BA58" s="582" t="s">
        <v>172</v>
      </c>
      <c r="BB58" s="582" t="s">
        <v>172</v>
      </c>
      <c r="BC58" s="582" t="s">
        <v>172</v>
      </c>
      <c r="BD58" s="582" t="s">
        <v>172</v>
      </c>
      <c r="BE58" s="582" t="s">
        <v>172</v>
      </c>
      <c r="BF58" s="582" t="s">
        <v>172</v>
      </c>
      <c r="BG58" s="582" t="s">
        <v>172</v>
      </c>
      <c r="BH58" s="582" t="s">
        <v>172</v>
      </c>
      <c r="BI58" s="582" t="s">
        <v>172</v>
      </c>
      <c r="BJ58" s="581">
        <v>4079.1</v>
      </c>
      <c r="BK58" s="581">
        <v>5.6</v>
      </c>
      <c r="BL58" s="581">
        <v>9030.2999999999993</v>
      </c>
      <c r="BM58" s="581">
        <v>18.100000000000001</v>
      </c>
    </row>
    <row r="59" spans="1:65" ht="20.100000000000001" customHeight="1">
      <c r="A59" s="583" t="s">
        <v>992</v>
      </c>
      <c r="B59" s="583" t="s">
        <v>992</v>
      </c>
      <c r="C59" s="583" t="s">
        <v>992</v>
      </c>
      <c r="D59" s="583" t="s">
        <v>992</v>
      </c>
      <c r="E59" s="580" t="s">
        <v>540</v>
      </c>
      <c r="F59" s="582" t="s">
        <v>172</v>
      </c>
      <c r="G59" s="581">
        <v>176.3</v>
      </c>
      <c r="H59" s="582" t="s">
        <v>172</v>
      </c>
      <c r="I59" s="581">
        <v>216</v>
      </c>
      <c r="J59" s="582" t="s">
        <v>172</v>
      </c>
      <c r="K59" s="582" t="s">
        <v>172</v>
      </c>
      <c r="L59" s="582" t="s">
        <v>172</v>
      </c>
      <c r="M59" s="582" t="s">
        <v>172</v>
      </c>
      <c r="N59" s="582" t="s">
        <v>172</v>
      </c>
      <c r="O59" s="582" t="s">
        <v>172</v>
      </c>
      <c r="P59" s="582" t="s">
        <v>172</v>
      </c>
      <c r="Q59" s="582" t="s">
        <v>172</v>
      </c>
      <c r="R59" s="582" t="s">
        <v>172</v>
      </c>
      <c r="S59" s="581">
        <v>185.3</v>
      </c>
      <c r="T59" s="581">
        <v>483.5</v>
      </c>
      <c r="U59" s="582" t="s">
        <v>172</v>
      </c>
      <c r="V59" s="582" t="s">
        <v>172</v>
      </c>
      <c r="W59" s="582" t="s">
        <v>172</v>
      </c>
      <c r="X59" s="582" t="s">
        <v>172</v>
      </c>
      <c r="Y59" s="582" t="s">
        <v>172</v>
      </c>
      <c r="Z59" s="581">
        <v>12.6</v>
      </c>
      <c r="AA59" s="581">
        <v>0.1</v>
      </c>
      <c r="AB59" s="582" t="s">
        <v>172</v>
      </c>
      <c r="AC59" s="582" t="s">
        <v>172</v>
      </c>
      <c r="AD59" s="582" t="s">
        <v>172</v>
      </c>
      <c r="AE59" s="582" t="s">
        <v>172</v>
      </c>
      <c r="AF59" s="582" t="s">
        <v>172</v>
      </c>
      <c r="AG59" s="581">
        <v>3.2</v>
      </c>
      <c r="AH59" s="581">
        <v>0.1</v>
      </c>
      <c r="AI59" s="581">
        <v>0</v>
      </c>
      <c r="AJ59" s="581">
        <v>30.8</v>
      </c>
      <c r="AK59" s="582" t="s">
        <v>172</v>
      </c>
      <c r="AL59" s="582" t="s">
        <v>172</v>
      </c>
      <c r="AM59" s="582" t="s">
        <v>172</v>
      </c>
      <c r="AN59" s="582" t="s">
        <v>172</v>
      </c>
      <c r="AO59" s="582" t="s">
        <v>172</v>
      </c>
      <c r="AP59" s="582" t="s">
        <v>172</v>
      </c>
      <c r="AQ59" s="582" t="s">
        <v>172</v>
      </c>
      <c r="AR59" s="582" t="s">
        <v>172</v>
      </c>
      <c r="AS59" s="582" t="s">
        <v>172</v>
      </c>
      <c r="AT59" s="582" t="s">
        <v>172</v>
      </c>
      <c r="AU59" s="582" t="s">
        <v>172</v>
      </c>
      <c r="AV59" s="582" t="s">
        <v>172</v>
      </c>
      <c r="AW59" s="582" t="s">
        <v>172</v>
      </c>
      <c r="AX59" s="582" t="s">
        <v>172</v>
      </c>
      <c r="AY59" s="582" t="s">
        <v>172</v>
      </c>
      <c r="AZ59" s="582" t="s">
        <v>172</v>
      </c>
      <c r="BA59" s="582" t="s">
        <v>172</v>
      </c>
      <c r="BB59" s="582" t="s">
        <v>172</v>
      </c>
      <c r="BC59" s="582" t="s">
        <v>172</v>
      </c>
      <c r="BD59" s="582" t="s">
        <v>172</v>
      </c>
      <c r="BE59" s="582" t="s">
        <v>172</v>
      </c>
      <c r="BF59" s="582" t="s">
        <v>172</v>
      </c>
      <c r="BG59" s="582" t="s">
        <v>172</v>
      </c>
      <c r="BH59" s="582" t="s">
        <v>172</v>
      </c>
      <c r="BI59" s="582" t="s">
        <v>172</v>
      </c>
      <c r="BJ59" s="581">
        <v>991.4</v>
      </c>
      <c r="BK59" s="581">
        <v>38.1</v>
      </c>
      <c r="BL59" s="581">
        <v>2137.3000000000002</v>
      </c>
      <c r="BM59" s="582" t="s">
        <v>172</v>
      </c>
    </row>
    <row r="60" spans="1:65" ht="20.100000000000001" hidden="1" customHeight="1">
      <c r="A60" s="583" t="s">
        <v>992</v>
      </c>
      <c r="B60" s="583" t="s">
        <v>992</v>
      </c>
      <c r="C60" s="583" t="s">
        <v>992</v>
      </c>
      <c r="D60" s="583" t="s">
        <v>992</v>
      </c>
      <c r="E60" s="580" t="s">
        <v>541</v>
      </c>
      <c r="F60" s="582" t="s">
        <v>172</v>
      </c>
      <c r="G60" s="582" t="s">
        <v>172</v>
      </c>
      <c r="H60" s="582" t="s">
        <v>172</v>
      </c>
      <c r="I60" s="582" t="s">
        <v>172</v>
      </c>
      <c r="J60" s="582" t="s">
        <v>172</v>
      </c>
      <c r="K60" s="582" t="s">
        <v>172</v>
      </c>
      <c r="L60" s="582" t="s">
        <v>172</v>
      </c>
      <c r="M60" s="582" t="s">
        <v>172</v>
      </c>
      <c r="N60" s="582" t="s">
        <v>172</v>
      </c>
      <c r="O60" s="582" t="s">
        <v>172</v>
      </c>
      <c r="P60" s="582" t="s">
        <v>172</v>
      </c>
      <c r="Q60" s="582" t="s">
        <v>172</v>
      </c>
      <c r="R60" s="582" t="s">
        <v>172</v>
      </c>
      <c r="S60" s="581">
        <v>92.5</v>
      </c>
      <c r="T60" s="581">
        <v>1377.2</v>
      </c>
      <c r="U60" s="582" t="s">
        <v>172</v>
      </c>
      <c r="V60" s="582" t="s">
        <v>172</v>
      </c>
      <c r="W60" s="582" t="s">
        <v>172</v>
      </c>
      <c r="X60" s="582" t="s">
        <v>172</v>
      </c>
      <c r="Y60" s="582" t="s">
        <v>172</v>
      </c>
      <c r="Z60" s="581">
        <v>18.5</v>
      </c>
      <c r="AA60" s="581">
        <v>0</v>
      </c>
      <c r="AB60" s="581">
        <v>0.3</v>
      </c>
      <c r="AC60" s="582" t="s">
        <v>172</v>
      </c>
      <c r="AD60" s="582" t="s">
        <v>172</v>
      </c>
      <c r="AE60" s="582" t="s">
        <v>172</v>
      </c>
      <c r="AF60" s="581">
        <v>9.4</v>
      </c>
      <c r="AG60" s="581">
        <v>40.4</v>
      </c>
      <c r="AH60" s="581">
        <v>4.7</v>
      </c>
      <c r="AI60" s="581">
        <v>1.3</v>
      </c>
      <c r="AJ60" s="581">
        <v>3</v>
      </c>
      <c r="AK60" s="582" t="s">
        <v>172</v>
      </c>
      <c r="AL60" s="582" t="s">
        <v>172</v>
      </c>
      <c r="AM60" s="582" t="s">
        <v>172</v>
      </c>
      <c r="AN60" s="582" t="s">
        <v>172</v>
      </c>
      <c r="AO60" s="582" t="s">
        <v>172</v>
      </c>
      <c r="AP60" s="582" t="s">
        <v>172</v>
      </c>
      <c r="AQ60" s="582" t="s">
        <v>172</v>
      </c>
      <c r="AR60" s="582" t="s">
        <v>172</v>
      </c>
      <c r="AS60" s="582" t="s">
        <v>172</v>
      </c>
      <c r="AT60" s="581">
        <v>2.8</v>
      </c>
      <c r="AU60" s="581">
        <v>124.5</v>
      </c>
      <c r="AV60" s="582" t="s">
        <v>172</v>
      </c>
      <c r="AW60" s="582" t="s">
        <v>172</v>
      </c>
      <c r="AX60" s="582" t="s">
        <v>172</v>
      </c>
      <c r="AY60" s="582" t="s">
        <v>172</v>
      </c>
      <c r="AZ60" s="582" t="s">
        <v>172</v>
      </c>
      <c r="BA60" s="582" t="s">
        <v>172</v>
      </c>
      <c r="BB60" s="582" t="s">
        <v>172</v>
      </c>
      <c r="BC60" s="582" t="s">
        <v>172</v>
      </c>
      <c r="BD60" s="582" t="s">
        <v>172</v>
      </c>
      <c r="BE60" s="582" t="s">
        <v>172</v>
      </c>
      <c r="BF60" s="582" t="s">
        <v>172</v>
      </c>
      <c r="BG60" s="582" t="s">
        <v>172</v>
      </c>
      <c r="BH60" s="582" t="s">
        <v>172</v>
      </c>
      <c r="BI60" s="582" t="s">
        <v>172</v>
      </c>
      <c r="BJ60" s="581">
        <v>8043.1</v>
      </c>
      <c r="BK60" s="581">
        <v>274.5</v>
      </c>
      <c r="BL60" s="581">
        <v>9992.2999999999993</v>
      </c>
      <c r="BM60" s="581">
        <v>127.3</v>
      </c>
    </row>
    <row r="61" spans="1:65" ht="20.100000000000001" hidden="1" customHeight="1">
      <c r="A61" s="583" t="s">
        <v>992</v>
      </c>
      <c r="B61" s="583" t="s">
        <v>992</v>
      </c>
      <c r="C61" s="583" t="s">
        <v>992</v>
      </c>
      <c r="D61" s="583" t="s">
        <v>992</v>
      </c>
      <c r="E61" s="580" t="s">
        <v>542</v>
      </c>
      <c r="F61" s="582" t="s">
        <v>172</v>
      </c>
      <c r="G61" s="582" t="s">
        <v>172</v>
      </c>
      <c r="H61" s="582" t="s">
        <v>172</v>
      </c>
      <c r="I61" s="582" t="s">
        <v>172</v>
      </c>
      <c r="J61" s="582" t="s">
        <v>172</v>
      </c>
      <c r="K61" s="582" t="s">
        <v>172</v>
      </c>
      <c r="L61" s="582" t="s">
        <v>172</v>
      </c>
      <c r="M61" s="582" t="s">
        <v>172</v>
      </c>
      <c r="N61" s="582" t="s">
        <v>172</v>
      </c>
      <c r="O61" s="582" t="s">
        <v>172</v>
      </c>
      <c r="P61" s="582" t="s">
        <v>172</v>
      </c>
      <c r="Q61" s="582" t="s">
        <v>172</v>
      </c>
      <c r="R61" s="582" t="s">
        <v>172</v>
      </c>
      <c r="S61" s="581">
        <v>34.1</v>
      </c>
      <c r="T61" s="581">
        <v>648.6</v>
      </c>
      <c r="U61" s="582" t="s">
        <v>172</v>
      </c>
      <c r="V61" s="582" t="s">
        <v>172</v>
      </c>
      <c r="W61" s="582" t="s">
        <v>172</v>
      </c>
      <c r="X61" s="582" t="s">
        <v>172</v>
      </c>
      <c r="Y61" s="582" t="s">
        <v>172</v>
      </c>
      <c r="Z61" s="581">
        <v>47.8</v>
      </c>
      <c r="AA61" s="581">
        <v>1.5</v>
      </c>
      <c r="AB61" s="581">
        <v>25</v>
      </c>
      <c r="AC61" s="582" t="s">
        <v>172</v>
      </c>
      <c r="AD61" s="582" t="s">
        <v>172</v>
      </c>
      <c r="AE61" s="581">
        <v>0.4</v>
      </c>
      <c r="AF61" s="581">
        <v>5.5</v>
      </c>
      <c r="AG61" s="581">
        <v>113.2</v>
      </c>
      <c r="AH61" s="581">
        <v>27.2</v>
      </c>
      <c r="AI61" s="581">
        <v>0</v>
      </c>
      <c r="AJ61" s="581">
        <v>82.4</v>
      </c>
      <c r="AK61" s="582" t="s">
        <v>172</v>
      </c>
      <c r="AL61" s="582" t="s">
        <v>172</v>
      </c>
      <c r="AM61" s="582" t="s">
        <v>172</v>
      </c>
      <c r="AN61" s="582" t="s">
        <v>172</v>
      </c>
      <c r="AO61" s="582" t="s">
        <v>172</v>
      </c>
      <c r="AP61" s="582" t="s">
        <v>172</v>
      </c>
      <c r="AQ61" s="582" t="s">
        <v>172</v>
      </c>
      <c r="AR61" s="582" t="s">
        <v>172</v>
      </c>
      <c r="AS61" s="582" t="s">
        <v>172</v>
      </c>
      <c r="AT61" s="581">
        <v>2.8</v>
      </c>
      <c r="AU61" s="582" t="s">
        <v>172</v>
      </c>
      <c r="AV61" s="582" t="s">
        <v>172</v>
      </c>
      <c r="AW61" s="582" t="s">
        <v>172</v>
      </c>
      <c r="AX61" s="582" t="s">
        <v>172</v>
      </c>
      <c r="AY61" s="582" t="s">
        <v>172</v>
      </c>
      <c r="AZ61" s="582" t="s">
        <v>172</v>
      </c>
      <c r="BA61" s="582" t="s">
        <v>172</v>
      </c>
      <c r="BB61" s="582" t="s">
        <v>172</v>
      </c>
      <c r="BC61" s="582" t="s">
        <v>172</v>
      </c>
      <c r="BD61" s="582" t="s">
        <v>172</v>
      </c>
      <c r="BE61" s="582" t="s">
        <v>172</v>
      </c>
      <c r="BF61" s="582" t="s">
        <v>172</v>
      </c>
      <c r="BG61" s="582" t="s">
        <v>172</v>
      </c>
      <c r="BH61" s="582" t="s">
        <v>172</v>
      </c>
      <c r="BI61" s="582" t="s">
        <v>172</v>
      </c>
      <c r="BJ61" s="581">
        <v>2034.5</v>
      </c>
      <c r="BK61" s="581">
        <v>46.7</v>
      </c>
      <c r="BL61" s="581">
        <v>3069.8</v>
      </c>
      <c r="BM61" s="581">
        <v>2.8</v>
      </c>
    </row>
    <row r="62" spans="1:65" ht="20.100000000000001" customHeight="1">
      <c r="A62" s="583" t="s">
        <v>992</v>
      </c>
      <c r="B62" s="583" t="s">
        <v>992</v>
      </c>
      <c r="C62" s="583" t="s">
        <v>992</v>
      </c>
      <c r="D62" s="583" t="s">
        <v>992</v>
      </c>
      <c r="E62" s="580" t="s">
        <v>544</v>
      </c>
      <c r="F62" s="582" t="s">
        <v>172</v>
      </c>
      <c r="G62" s="581">
        <v>1473.3</v>
      </c>
      <c r="H62" s="582" t="s">
        <v>172</v>
      </c>
      <c r="I62" s="582" t="s">
        <v>172</v>
      </c>
      <c r="J62" s="582" t="s">
        <v>172</v>
      </c>
      <c r="K62" s="582" t="s">
        <v>172</v>
      </c>
      <c r="L62" s="582" t="s">
        <v>172</v>
      </c>
      <c r="M62" s="581">
        <v>0.7</v>
      </c>
      <c r="N62" s="582" t="s">
        <v>172</v>
      </c>
      <c r="O62" s="582" t="s">
        <v>172</v>
      </c>
      <c r="P62" s="582" t="s">
        <v>172</v>
      </c>
      <c r="Q62" s="582" t="s">
        <v>172</v>
      </c>
      <c r="R62" s="582" t="s">
        <v>172</v>
      </c>
      <c r="S62" s="581">
        <v>235.1</v>
      </c>
      <c r="T62" s="581">
        <v>127.2</v>
      </c>
      <c r="U62" s="582" t="s">
        <v>172</v>
      </c>
      <c r="V62" s="582" t="s">
        <v>172</v>
      </c>
      <c r="W62" s="582" t="s">
        <v>172</v>
      </c>
      <c r="X62" s="582" t="s">
        <v>172</v>
      </c>
      <c r="Y62" s="582" t="s">
        <v>172</v>
      </c>
      <c r="Z62" s="581">
        <v>660.1</v>
      </c>
      <c r="AA62" s="581">
        <v>94.2</v>
      </c>
      <c r="AB62" s="581">
        <v>4.3</v>
      </c>
      <c r="AC62" s="582" t="s">
        <v>172</v>
      </c>
      <c r="AD62" s="582" t="s">
        <v>172</v>
      </c>
      <c r="AE62" s="581">
        <v>0.5</v>
      </c>
      <c r="AF62" s="581">
        <v>40.4</v>
      </c>
      <c r="AG62" s="581">
        <v>120.9</v>
      </c>
      <c r="AH62" s="581">
        <v>1.6</v>
      </c>
      <c r="AI62" s="581">
        <v>0.6</v>
      </c>
      <c r="AJ62" s="581">
        <v>9.1</v>
      </c>
      <c r="AK62" s="582" t="s">
        <v>172</v>
      </c>
      <c r="AL62" s="582" t="s">
        <v>172</v>
      </c>
      <c r="AM62" s="582" t="s">
        <v>172</v>
      </c>
      <c r="AN62" s="582" t="s">
        <v>172</v>
      </c>
      <c r="AO62" s="582" t="s">
        <v>172</v>
      </c>
      <c r="AP62" s="582" t="s">
        <v>172</v>
      </c>
      <c r="AQ62" s="582" t="s">
        <v>172</v>
      </c>
      <c r="AR62" s="581">
        <v>179.8</v>
      </c>
      <c r="AS62" s="581">
        <v>66.099999999999994</v>
      </c>
      <c r="AT62" s="581">
        <v>14.3</v>
      </c>
      <c r="AU62" s="581">
        <v>35.9</v>
      </c>
      <c r="AV62" s="581">
        <v>8.1999999999999993</v>
      </c>
      <c r="AW62" s="582" t="s">
        <v>172</v>
      </c>
      <c r="AX62" s="582" t="s">
        <v>172</v>
      </c>
      <c r="AY62" s="582" t="s">
        <v>172</v>
      </c>
      <c r="AZ62" s="582" t="s">
        <v>172</v>
      </c>
      <c r="BA62" s="582" t="s">
        <v>172</v>
      </c>
      <c r="BB62" s="582" t="s">
        <v>172</v>
      </c>
      <c r="BC62" s="582" t="s">
        <v>172</v>
      </c>
      <c r="BD62" s="581">
        <v>5.0999999999999996</v>
      </c>
      <c r="BE62" s="582" t="s">
        <v>172</v>
      </c>
      <c r="BF62" s="581">
        <v>1.3</v>
      </c>
      <c r="BG62" s="582" t="s">
        <v>172</v>
      </c>
      <c r="BH62" s="582" t="s">
        <v>172</v>
      </c>
      <c r="BI62" s="582" t="s">
        <v>172</v>
      </c>
      <c r="BJ62" s="581">
        <v>308.60000000000002</v>
      </c>
      <c r="BK62" s="581">
        <v>0</v>
      </c>
      <c r="BL62" s="581">
        <v>3387.4</v>
      </c>
      <c r="BM62" s="581">
        <v>310.7</v>
      </c>
    </row>
    <row r="63" spans="1:65" ht="20.100000000000001" hidden="1" customHeight="1">
      <c r="A63" s="583" t="s">
        <v>992</v>
      </c>
      <c r="B63" s="583" t="s">
        <v>992</v>
      </c>
      <c r="C63" s="583" t="s">
        <v>992</v>
      </c>
      <c r="D63" s="580" t="s">
        <v>546</v>
      </c>
      <c r="E63" s="580" t="s">
        <v>1300</v>
      </c>
      <c r="F63" s="582" t="s">
        <v>172</v>
      </c>
      <c r="G63" s="582" t="s">
        <v>172</v>
      </c>
      <c r="H63" s="582" t="s">
        <v>172</v>
      </c>
      <c r="I63" s="582" t="s">
        <v>172</v>
      </c>
      <c r="J63" s="582" t="s">
        <v>172</v>
      </c>
      <c r="K63" s="581">
        <v>0.1</v>
      </c>
      <c r="L63" s="582" t="s">
        <v>172</v>
      </c>
      <c r="M63" s="582" t="s">
        <v>172</v>
      </c>
      <c r="N63" s="582" t="s">
        <v>172</v>
      </c>
      <c r="O63" s="582" t="s">
        <v>172</v>
      </c>
      <c r="P63" s="582" t="s">
        <v>172</v>
      </c>
      <c r="Q63" s="582" t="s">
        <v>172</v>
      </c>
      <c r="R63" s="582" t="s">
        <v>172</v>
      </c>
      <c r="S63" s="582" t="s">
        <v>172</v>
      </c>
      <c r="T63" s="582" t="s">
        <v>172</v>
      </c>
      <c r="U63" s="582" t="s">
        <v>172</v>
      </c>
      <c r="V63" s="582" t="s">
        <v>172</v>
      </c>
      <c r="W63" s="582" t="s">
        <v>172</v>
      </c>
      <c r="X63" s="582" t="s">
        <v>172</v>
      </c>
      <c r="Y63" s="582" t="s">
        <v>172</v>
      </c>
      <c r="Z63" s="581">
        <v>8.5</v>
      </c>
      <c r="AA63" s="582" t="s">
        <v>172</v>
      </c>
      <c r="AB63" s="581">
        <v>7.4</v>
      </c>
      <c r="AC63" s="582" t="s">
        <v>172</v>
      </c>
      <c r="AD63" s="582" t="s">
        <v>172</v>
      </c>
      <c r="AE63" s="582" t="s">
        <v>172</v>
      </c>
      <c r="AF63" s="581">
        <v>24</v>
      </c>
      <c r="AG63" s="581">
        <v>561.20000000000005</v>
      </c>
      <c r="AH63" s="581">
        <v>17.3</v>
      </c>
      <c r="AI63" s="581">
        <v>0.1</v>
      </c>
      <c r="AJ63" s="581">
        <v>2.7</v>
      </c>
      <c r="AK63" s="582" t="s">
        <v>172</v>
      </c>
      <c r="AL63" s="582" t="s">
        <v>172</v>
      </c>
      <c r="AM63" s="582" t="s">
        <v>172</v>
      </c>
      <c r="AN63" s="582" t="s">
        <v>172</v>
      </c>
      <c r="AO63" s="582" t="s">
        <v>172</v>
      </c>
      <c r="AP63" s="582" t="s">
        <v>172</v>
      </c>
      <c r="AQ63" s="582" t="s">
        <v>172</v>
      </c>
      <c r="AR63" s="582" t="s">
        <v>172</v>
      </c>
      <c r="AS63" s="582" t="s">
        <v>172</v>
      </c>
      <c r="AT63" s="582" t="s">
        <v>172</v>
      </c>
      <c r="AU63" s="582" t="s">
        <v>172</v>
      </c>
      <c r="AV63" s="582" t="s">
        <v>172</v>
      </c>
      <c r="AW63" s="582" t="s">
        <v>172</v>
      </c>
      <c r="AX63" s="582" t="s">
        <v>172</v>
      </c>
      <c r="AY63" s="582" t="s">
        <v>172</v>
      </c>
      <c r="AZ63" s="582" t="s">
        <v>172</v>
      </c>
      <c r="BA63" s="582" t="s">
        <v>172</v>
      </c>
      <c r="BB63" s="582" t="s">
        <v>172</v>
      </c>
      <c r="BC63" s="582" t="s">
        <v>172</v>
      </c>
      <c r="BD63" s="582" t="s">
        <v>172</v>
      </c>
      <c r="BE63" s="582" t="s">
        <v>172</v>
      </c>
      <c r="BF63" s="582" t="s">
        <v>172</v>
      </c>
      <c r="BG63" s="582" t="s">
        <v>172</v>
      </c>
      <c r="BH63" s="582" t="s">
        <v>172</v>
      </c>
      <c r="BI63" s="582" t="s">
        <v>172</v>
      </c>
      <c r="BJ63" s="582" t="s">
        <v>172</v>
      </c>
      <c r="BK63" s="582" t="s">
        <v>172</v>
      </c>
      <c r="BL63" s="581">
        <v>621.20000000000005</v>
      </c>
      <c r="BM63" s="582" t="s">
        <v>172</v>
      </c>
    </row>
    <row r="64" spans="1:65" ht="20.100000000000001" hidden="1" customHeight="1">
      <c r="A64" s="583" t="s">
        <v>992</v>
      </c>
      <c r="B64" s="583" t="s">
        <v>992</v>
      </c>
      <c r="C64" s="580" t="s">
        <v>547</v>
      </c>
      <c r="D64" s="580" t="s">
        <v>1300</v>
      </c>
      <c r="E64" s="580" t="s">
        <v>1300</v>
      </c>
      <c r="F64" s="582" t="s">
        <v>172</v>
      </c>
      <c r="G64" s="582" t="s">
        <v>172</v>
      </c>
      <c r="H64" s="582" t="s">
        <v>172</v>
      </c>
      <c r="I64" s="582" t="s">
        <v>172</v>
      </c>
      <c r="J64" s="582" t="s">
        <v>172</v>
      </c>
      <c r="K64" s="582" t="s">
        <v>172</v>
      </c>
      <c r="L64" s="582" t="s">
        <v>172</v>
      </c>
      <c r="M64" s="582" t="s">
        <v>172</v>
      </c>
      <c r="N64" s="582" t="s">
        <v>172</v>
      </c>
      <c r="O64" s="582" t="s">
        <v>172</v>
      </c>
      <c r="P64" s="582" t="s">
        <v>172</v>
      </c>
      <c r="Q64" s="582" t="s">
        <v>172</v>
      </c>
      <c r="R64" s="582" t="s">
        <v>172</v>
      </c>
      <c r="S64" s="582" t="s">
        <v>172</v>
      </c>
      <c r="T64" s="581">
        <v>987.8</v>
      </c>
      <c r="U64" s="582" t="s">
        <v>172</v>
      </c>
      <c r="V64" s="582" t="s">
        <v>172</v>
      </c>
      <c r="W64" s="582" t="s">
        <v>172</v>
      </c>
      <c r="X64" s="582" t="s">
        <v>172</v>
      </c>
      <c r="Y64" s="582" t="s">
        <v>172</v>
      </c>
      <c r="Z64" s="581">
        <v>1.8</v>
      </c>
      <c r="AA64" s="581">
        <v>2852.6</v>
      </c>
      <c r="AB64" s="581">
        <v>10961.2</v>
      </c>
      <c r="AC64" s="581">
        <v>1.3</v>
      </c>
      <c r="AD64" s="582" t="s">
        <v>172</v>
      </c>
      <c r="AE64" s="581">
        <v>891.3</v>
      </c>
      <c r="AF64" s="581">
        <v>0.7</v>
      </c>
      <c r="AG64" s="581">
        <v>18243.5</v>
      </c>
      <c r="AH64" s="581">
        <v>57.5</v>
      </c>
      <c r="AI64" s="581">
        <v>2.6</v>
      </c>
      <c r="AJ64" s="581">
        <v>213.7</v>
      </c>
      <c r="AK64" s="582" t="s">
        <v>172</v>
      </c>
      <c r="AL64" s="582" t="s">
        <v>172</v>
      </c>
      <c r="AM64" s="582" t="s">
        <v>172</v>
      </c>
      <c r="AN64" s="582" t="s">
        <v>172</v>
      </c>
      <c r="AO64" s="582" t="s">
        <v>172</v>
      </c>
      <c r="AP64" s="582" t="s">
        <v>172</v>
      </c>
      <c r="AQ64" s="582" t="s">
        <v>172</v>
      </c>
      <c r="AR64" s="582" t="s">
        <v>172</v>
      </c>
      <c r="AS64" s="582" t="s">
        <v>172</v>
      </c>
      <c r="AT64" s="582" t="s">
        <v>172</v>
      </c>
      <c r="AU64" s="582" t="s">
        <v>172</v>
      </c>
      <c r="AV64" s="582" t="s">
        <v>172</v>
      </c>
      <c r="AW64" s="582" t="s">
        <v>172</v>
      </c>
      <c r="AX64" s="582" t="s">
        <v>172</v>
      </c>
      <c r="AY64" s="581">
        <v>696.4</v>
      </c>
      <c r="AZ64" s="582" t="s">
        <v>172</v>
      </c>
      <c r="BA64" s="582" t="s">
        <v>172</v>
      </c>
      <c r="BB64" s="582" t="s">
        <v>172</v>
      </c>
      <c r="BC64" s="582" t="s">
        <v>172</v>
      </c>
      <c r="BD64" s="582" t="s">
        <v>172</v>
      </c>
      <c r="BE64" s="582" t="s">
        <v>172</v>
      </c>
      <c r="BF64" s="582" t="s">
        <v>172</v>
      </c>
      <c r="BG64" s="582" t="s">
        <v>172</v>
      </c>
      <c r="BH64" s="582" t="s">
        <v>172</v>
      </c>
      <c r="BI64" s="582" t="s">
        <v>172</v>
      </c>
      <c r="BJ64" s="581">
        <v>423.9</v>
      </c>
      <c r="BK64" s="582" t="s">
        <v>172</v>
      </c>
      <c r="BL64" s="581">
        <v>35334.199999999997</v>
      </c>
      <c r="BM64" s="581">
        <v>696.4</v>
      </c>
    </row>
    <row r="65" spans="1:65" ht="20.100000000000001" hidden="1" customHeight="1">
      <c r="A65" s="583" t="s">
        <v>992</v>
      </c>
      <c r="B65" s="583" t="s">
        <v>992</v>
      </c>
      <c r="C65" s="583" t="s">
        <v>992</v>
      </c>
      <c r="D65" s="580" t="s">
        <v>549</v>
      </c>
      <c r="E65" s="580" t="s">
        <v>1300</v>
      </c>
      <c r="F65" s="582" t="s">
        <v>172</v>
      </c>
      <c r="G65" s="582" t="s">
        <v>172</v>
      </c>
      <c r="H65" s="582" t="s">
        <v>172</v>
      </c>
      <c r="I65" s="582" t="s">
        <v>172</v>
      </c>
      <c r="J65" s="582" t="s">
        <v>172</v>
      </c>
      <c r="K65" s="582" t="s">
        <v>172</v>
      </c>
      <c r="L65" s="582" t="s">
        <v>172</v>
      </c>
      <c r="M65" s="582" t="s">
        <v>172</v>
      </c>
      <c r="N65" s="582" t="s">
        <v>172</v>
      </c>
      <c r="O65" s="582" t="s">
        <v>172</v>
      </c>
      <c r="P65" s="582" t="s">
        <v>172</v>
      </c>
      <c r="Q65" s="582" t="s">
        <v>172</v>
      </c>
      <c r="R65" s="582" t="s">
        <v>172</v>
      </c>
      <c r="S65" s="582" t="s">
        <v>172</v>
      </c>
      <c r="T65" s="582" t="s">
        <v>172</v>
      </c>
      <c r="U65" s="582" t="s">
        <v>172</v>
      </c>
      <c r="V65" s="582" t="s">
        <v>172</v>
      </c>
      <c r="W65" s="582" t="s">
        <v>172</v>
      </c>
      <c r="X65" s="582" t="s">
        <v>172</v>
      </c>
      <c r="Y65" s="582" t="s">
        <v>172</v>
      </c>
      <c r="Z65" s="581">
        <v>0</v>
      </c>
      <c r="AA65" s="582" t="s">
        <v>172</v>
      </c>
      <c r="AB65" s="582" t="s">
        <v>172</v>
      </c>
      <c r="AC65" s="582" t="s">
        <v>172</v>
      </c>
      <c r="AD65" s="582" t="s">
        <v>172</v>
      </c>
      <c r="AE65" s="582" t="s">
        <v>172</v>
      </c>
      <c r="AF65" s="582" t="s">
        <v>172</v>
      </c>
      <c r="AG65" s="581">
        <v>57.5</v>
      </c>
      <c r="AH65" s="582" t="s">
        <v>172</v>
      </c>
      <c r="AI65" s="582" t="s">
        <v>172</v>
      </c>
      <c r="AJ65" s="582" t="s">
        <v>172</v>
      </c>
      <c r="AK65" s="582" t="s">
        <v>172</v>
      </c>
      <c r="AL65" s="582" t="s">
        <v>172</v>
      </c>
      <c r="AM65" s="582" t="s">
        <v>172</v>
      </c>
      <c r="AN65" s="582" t="s">
        <v>172</v>
      </c>
      <c r="AO65" s="582" t="s">
        <v>172</v>
      </c>
      <c r="AP65" s="582" t="s">
        <v>172</v>
      </c>
      <c r="AQ65" s="582" t="s">
        <v>172</v>
      </c>
      <c r="AR65" s="582" t="s">
        <v>172</v>
      </c>
      <c r="AS65" s="582" t="s">
        <v>172</v>
      </c>
      <c r="AT65" s="582" t="s">
        <v>172</v>
      </c>
      <c r="AU65" s="582" t="s">
        <v>172</v>
      </c>
      <c r="AV65" s="582" t="s">
        <v>172</v>
      </c>
      <c r="AW65" s="582" t="s">
        <v>172</v>
      </c>
      <c r="AX65" s="582" t="s">
        <v>172</v>
      </c>
      <c r="AY65" s="582" t="s">
        <v>172</v>
      </c>
      <c r="AZ65" s="582" t="s">
        <v>172</v>
      </c>
      <c r="BA65" s="582" t="s">
        <v>172</v>
      </c>
      <c r="BB65" s="582" t="s">
        <v>172</v>
      </c>
      <c r="BC65" s="582" t="s">
        <v>172</v>
      </c>
      <c r="BD65" s="582" t="s">
        <v>172</v>
      </c>
      <c r="BE65" s="582" t="s">
        <v>172</v>
      </c>
      <c r="BF65" s="582" t="s">
        <v>172</v>
      </c>
      <c r="BG65" s="582" t="s">
        <v>172</v>
      </c>
      <c r="BH65" s="582" t="s">
        <v>172</v>
      </c>
      <c r="BI65" s="582" t="s">
        <v>172</v>
      </c>
      <c r="BJ65" s="581">
        <v>237.8</v>
      </c>
      <c r="BK65" s="582" t="s">
        <v>172</v>
      </c>
      <c r="BL65" s="581">
        <v>295.39999999999998</v>
      </c>
      <c r="BM65" s="582" t="s">
        <v>172</v>
      </c>
    </row>
    <row r="66" spans="1:65" ht="20.100000000000001" hidden="1" customHeight="1">
      <c r="A66" s="583" t="s">
        <v>992</v>
      </c>
      <c r="B66" s="583" t="s">
        <v>992</v>
      </c>
      <c r="C66" s="583" t="s">
        <v>992</v>
      </c>
      <c r="D66" s="580" t="s">
        <v>551</v>
      </c>
      <c r="E66" s="580" t="s">
        <v>1300</v>
      </c>
      <c r="F66" s="582" t="s">
        <v>172</v>
      </c>
      <c r="G66" s="582" t="s">
        <v>172</v>
      </c>
      <c r="H66" s="582" t="s">
        <v>172</v>
      </c>
      <c r="I66" s="582" t="s">
        <v>172</v>
      </c>
      <c r="J66" s="582" t="s">
        <v>172</v>
      </c>
      <c r="K66" s="582" t="s">
        <v>172</v>
      </c>
      <c r="L66" s="582" t="s">
        <v>172</v>
      </c>
      <c r="M66" s="582" t="s">
        <v>172</v>
      </c>
      <c r="N66" s="582" t="s">
        <v>172</v>
      </c>
      <c r="O66" s="582" t="s">
        <v>172</v>
      </c>
      <c r="P66" s="582" t="s">
        <v>172</v>
      </c>
      <c r="Q66" s="582" t="s">
        <v>172</v>
      </c>
      <c r="R66" s="582" t="s">
        <v>172</v>
      </c>
      <c r="S66" s="582" t="s">
        <v>172</v>
      </c>
      <c r="T66" s="581">
        <v>987.8</v>
      </c>
      <c r="U66" s="582" t="s">
        <v>172</v>
      </c>
      <c r="V66" s="582" t="s">
        <v>172</v>
      </c>
      <c r="W66" s="582" t="s">
        <v>172</v>
      </c>
      <c r="X66" s="582" t="s">
        <v>172</v>
      </c>
      <c r="Y66" s="582" t="s">
        <v>172</v>
      </c>
      <c r="Z66" s="581">
        <v>0.4</v>
      </c>
      <c r="AA66" s="581">
        <v>2852.6</v>
      </c>
      <c r="AB66" s="581">
        <v>10961.1</v>
      </c>
      <c r="AC66" s="582" t="s">
        <v>172</v>
      </c>
      <c r="AD66" s="582" t="s">
        <v>172</v>
      </c>
      <c r="AE66" s="582" t="s">
        <v>172</v>
      </c>
      <c r="AF66" s="581">
        <v>0.5</v>
      </c>
      <c r="AG66" s="581">
        <v>17996.5</v>
      </c>
      <c r="AH66" s="581">
        <v>0</v>
      </c>
      <c r="AI66" s="581">
        <v>0</v>
      </c>
      <c r="AJ66" s="581">
        <v>0</v>
      </c>
      <c r="AK66" s="582" t="s">
        <v>172</v>
      </c>
      <c r="AL66" s="582" t="s">
        <v>172</v>
      </c>
      <c r="AM66" s="582" t="s">
        <v>172</v>
      </c>
      <c r="AN66" s="582" t="s">
        <v>172</v>
      </c>
      <c r="AO66" s="582" t="s">
        <v>172</v>
      </c>
      <c r="AP66" s="582" t="s">
        <v>172</v>
      </c>
      <c r="AQ66" s="582" t="s">
        <v>172</v>
      </c>
      <c r="AR66" s="582" t="s">
        <v>172</v>
      </c>
      <c r="AS66" s="582" t="s">
        <v>172</v>
      </c>
      <c r="AT66" s="582" t="s">
        <v>172</v>
      </c>
      <c r="AU66" s="582" t="s">
        <v>172</v>
      </c>
      <c r="AV66" s="582" t="s">
        <v>172</v>
      </c>
      <c r="AW66" s="582" t="s">
        <v>172</v>
      </c>
      <c r="AX66" s="582" t="s">
        <v>172</v>
      </c>
      <c r="AY66" s="581">
        <v>696.4</v>
      </c>
      <c r="AZ66" s="582" t="s">
        <v>172</v>
      </c>
      <c r="BA66" s="582" t="s">
        <v>172</v>
      </c>
      <c r="BB66" s="582" t="s">
        <v>172</v>
      </c>
      <c r="BC66" s="582" t="s">
        <v>172</v>
      </c>
      <c r="BD66" s="582" t="s">
        <v>172</v>
      </c>
      <c r="BE66" s="582" t="s">
        <v>172</v>
      </c>
      <c r="BF66" s="582" t="s">
        <v>172</v>
      </c>
      <c r="BG66" s="582" t="s">
        <v>172</v>
      </c>
      <c r="BH66" s="582" t="s">
        <v>172</v>
      </c>
      <c r="BI66" s="582" t="s">
        <v>172</v>
      </c>
      <c r="BJ66" s="581">
        <v>186</v>
      </c>
      <c r="BK66" s="582" t="s">
        <v>172</v>
      </c>
      <c r="BL66" s="581">
        <v>33681.5</v>
      </c>
      <c r="BM66" s="581">
        <v>696.4</v>
      </c>
    </row>
    <row r="67" spans="1:65" ht="20.100000000000001" hidden="1" customHeight="1">
      <c r="A67" s="583" t="s">
        <v>992</v>
      </c>
      <c r="B67" s="583" t="s">
        <v>992</v>
      </c>
      <c r="C67" s="583" t="s">
        <v>992</v>
      </c>
      <c r="D67" s="580" t="s">
        <v>553</v>
      </c>
      <c r="E67" s="580" t="s">
        <v>1300</v>
      </c>
      <c r="F67" s="582" t="s">
        <v>172</v>
      </c>
      <c r="G67" s="582" t="s">
        <v>172</v>
      </c>
      <c r="H67" s="582" t="s">
        <v>172</v>
      </c>
      <c r="I67" s="582" t="s">
        <v>172</v>
      </c>
      <c r="J67" s="582" t="s">
        <v>172</v>
      </c>
      <c r="K67" s="582" t="s">
        <v>172</v>
      </c>
      <c r="L67" s="582" t="s">
        <v>172</v>
      </c>
      <c r="M67" s="582" t="s">
        <v>172</v>
      </c>
      <c r="N67" s="582" t="s">
        <v>172</v>
      </c>
      <c r="O67" s="582" t="s">
        <v>172</v>
      </c>
      <c r="P67" s="582" t="s">
        <v>172</v>
      </c>
      <c r="Q67" s="582" t="s">
        <v>172</v>
      </c>
      <c r="R67" s="582" t="s">
        <v>172</v>
      </c>
      <c r="S67" s="582" t="s">
        <v>172</v>
      </c>
      <c r="T67" s="582" t="s">
        <v>172</v>
      </c>
      <c r="U67" s="582" t="s">
        <v>172</v>
      </c>
      <c r="V67" s="582" t="s">
        <v>172</v>
      </c>
      <c r="W67" s="582" t="s">
        <v>172</v>
      </c>
      <c r="X67" s="582" t="s">
        <v>172</v>
      </c>
      <c r="Y67" s="582" t="s">
        <v>172</v>
      </c>
      <c r="Z67" s="581">
        <v>1</v>
      </c>
      <c r="AA67" s="582" t="s">
        <v>172</v>
      </c>
      <c r="AB67" s="582" t="s">
        <v>172</v>
      </c>
      <c r="AC67" s="582" t="s">
        <v>172</v>
      </c>
      <c r="AD67" s="582" t="s">
        <v>172</v>
      </c>
      <c r="AE67" s="582" t="s">
        <v>172</v>
      </c>
      <c r="AF67" s="581">
        <v>0</v>
      </c>
      <c r="AG67" s="581">
        <v>184.9</v>
      </c>
      <c r="AH67" s="581">
        <v>57.5</v>
      </c>
      <c r="AI67" s="581">
        <v>2.6</v>
      </c>
      <c r="AJ67" s="581">
        <v>213.7</v>
      </c>
      <c r="AK67" s="582" t="s">
        <v>172</v>
      </c>
      <c r="AL67" s="582" t="s">
        <v>172</v>
      </c>
      <c r="AM67" s="582" t="s">
        <v>172</v>
      </c>
      <c r="AN67" s="582" t="s">
        <v>172</v>
      </c>
      <c r="AO67" s="582" t="s">
        <v>172</v>
      </c>
      <c r="AP67" s="582" t="s">
        <v>172</v>
      </c>
      <c r="AQ67" s="582" t="s">
        <v>172</v>
      </c>
      <c r="AR67" s="582" t="s">
        <v>172</v>
      </c>
      <c r="AS67" s="582" t="s">
        <v>172</v>
      </c>
      <c r="AT67" s="582" t="s">
        <v>172</v>
      </c>
      <c r="AU67" s="582" t="s">
        <v>172</v>
      </c>
      <c r="AV67" s="582" t="s">
        <v>172</v>
      </c>
      <c r="AW67" s="582" t="s">
        <v>172</v>
      </c>
      <c r="AX67" s="582" t="s">
        <v>172</v>
      </c>
      <c r="AY67" s="582" t="s">
        <v>172</v>
      </c>
      <c r="AZ67" s="582" t="s">
        <v>172</v>
      </c>
      <c r="BA67" s="582" t="s">
        <v>172</v>
      </c>
      <c r="BB67" s="582" t="s">
        <v>172</v>
      </c>
      <c r="BC67" s="582" t="s">
        <v>172</v>
      </c>
      <c r="BD67" s="582" t="s">
        <v>172</v>
      </c>
      <c r="BE67" s="582" t="s">
        <v>172</v>
      </c>
      <c r="BF67" s="582" t="s">
        <v>172</v>
      </c>
      <c r="BG67" s="582" t="s">
        <v>172</v>
      </c>
      <c r="BH67" s="582" t="s">
        <v>172</v>
      </c>
      <c r="BI67" s="582" t="s">
        <v>172</v>
      </c>
      <c r="BJ67" s="582" t="s">
        <v>172</v>
      </c>
      <c r="BK67" s="582" t="s">
        <v>172</v>
      </c>
      <c r="BL67" s="581">
        <v>459.6</v>
      </c>
      <c r="BM67" s="582" t="s">
        <v>172</v>
      </c>
    </row>
    <row r="68" spans="1:65" ht="20.100000000000001" hidden="1" customHeight="1">
      <c r="A68" s="583" t="s">
        <v>992</v>
      </c>
      <c r="B68" s="583" t="s">
        <v>992</v>
      </c>
      <c r="C68" s="583" t="s">
        <v>992</v>
      </c>
      <c r="D68" s="580" t="s">
        <v>555</v>
      </c>
      <c r="E68" s="580" t="s">
        <v>1300</v>
      </c>
      <c r="F68" s="582" t="s">
        <v>172</v>
      </c>
      <c r="G68" s="582" t="s">
        <v>172</v>
      </c>
      <c r="H68" s="582" t="s">
        <v>172</v>
      </c>
      <c r="I68" s="582" t="s">
        <v>172</v>
      </c>
      <c r="J68" s="582" t="s">
        <v>172</v>
      </c>
      <c r="K68" s="582" t="s">
        <v>172</v>
      </c>
      <c r="L68" s="582" t="s">
        <v>172</v>
      </c>
      <c r="M68" s="582" t="s">
        <v>172</v>
      </c>
      <c r="N68" s="582" t="s">
        <v>172</v>
      </c>
      <c r="O68" s="582" t="s">
        <v>172</v>
      </c>
      <c r="P68" s="582" t="s">
        <v>172</v>
      </c>
      <c r="Q68" s="582" t="s">
        <v>172</v>
      </c>
      <c r="R68" s="582" t="s">
        <v>172</v>
      </c>
      <c r="S68" s="582" t="s">
        <v>172</v>
      </c>
      <c r="T68" s="582" t="s">
        <v>172</v>
      </c>
      <c r="U68" s="582" t="s">
        <v>172</v>
      </c>
      <c r="V68" s="582" t="s">
        <v>172</v>
      </c>
      <c r="W68" s="582" t="s">
        <v>172</v>
      </c>
      <c r="X68" s="582" t="s">
        <v>172</v>
      </c>
      <c r="Y68" s="582" t="s">
        <v>172</v>
      </c>
      <c r="Z68" s="581">
        <v>0.4</v>
      </c>
      <c r="AA68" s="582" t="s">
        <v>172</v>
      </c>
      <c r="AB68" s="581">
        <v>0</v>
      </c>
      <c r="AC68" s="581">
        <v>1.3</v>
      </c>
      <c r="AD68" s="582" t="s">
        <v>172</v>
      </c>
      <c r="AE68" s="581">
        <v>891.3</v>
      </c>
      <c r="AF68" s="581">
        <v>0.2</v>
      </c>
      <c r="AG68" s="581">
        <v>4.5999999999999996</v>
      </c>
      <c r="AH68" s="582" t="s">
        <v>172</v>
      </c>
      <c r="AI68" s="582" t="s">
        <v>172</v>
      </c>
      <c r="AJ68" s="582" t="s">
        <v>172</v>
      </c>
      <c r="AK68" s="582" t="s">
        <v>172</v>
      </c>
      <c r="AL68" s="582" t="s">
        <v>172</v>
      </c>
      <c r="AM68" s="582" t="s">
        <v>172</v>
      </c>
      <c r="AN68" s="582" t="s">
        <v>172</v>
      </c>
      <c r="AO68" s="582" t="s">
        <v>172</v>
      </c>
      <c r="AP68" s="582" t="s">
        <v>172</v>
      </c>
      <c r="AQ68" s="582" t="s">
        <v>172</v>
      </c>
      <c r="AR68" s="582" t="s">
        <v>172</v>
      </c>
      <c r="AS68" s="582" t="s">
        <v>172</v>
      </c>
      <c r="AT68" s="582" t="s">
        <v>172</v>
      </c>
      <c r="AU68" s="582" t="s">
        <v>172</v>
      </c>
      <c r="AV68" s="582" t="s">
        <v>172</v>
      </c>
      <c r="AW68" s="582" t="s">
        <v>172</v>
      </c>
      <c r="AX68" s="582" t="s">
        <v>172</v>
      </c>
      <c r="AY68" s="582" t="s">
        <v>172</v>
      </c>
      <c r="AZ68" s="582" t="s">
        <v>172</v>
      </c>
      <c r="BA68" s="582" t="s">
        <v>172</v>
      </c>
      <c r="BB68" s="582" t="s">
        <v>172</v>
      </c>
      <c r="BC68" s="582" t="s">
        <v>172</v>
      </c>
      <c r="BD68" s="582" t="s">
        <v>172</v>
      </c>
      <c r="BE68" s="582" t="s">
        <v>172</v>
      </c>
      <c r="BF68" s="582" t="s">
        <v>172</v>
      </c>
      <c r="BG68" s="582" t="s">
        <v>172</v>
      </c>
      <c r="BH68" s="582" t="s">
        <v>172</v>
      </c>
      <c r="BI68" s="582" t="s">
        <v>172</v>
      </c>
      <c r="BJ68" s="582" t="s">
        <v>172</v>
      </c>
      <c r="BK68" s="582" t="s">
        <v>172</v>
      </c>
      <c r="BL68" s="581">
        <v>897.8</v>
      </c>
      <c r="BM68" s="582" t="s">
        <v>172</v>
      </c>
    </row>
    <row r="69" spans="1:65" ht="20.100000000000001" hidden="1" customHeight="1">
      <c r="A69" s="583" t="s">
        <v>992</v>
      </c>
      <c r="B69" s="583" t="s">
        <v>992</v>
      </c>
      <c r="C69" s="580" t="s">
        <v>556</v>
      </c>
      <c r="D69" s="580" t="s">
        <v>1300</v>
      </c>
      <c r="E69" s="580" t="s">
        <v>1300</v>
      </c>
      <c r="F69" s="582" t="s">
        <v>172</v>
      </c>
      <c r="G69" s="582" t="s">
        <v>172</v>
      </c>
      <c r="H69" s="582" t="s">
        <v>172</v>
      </c>
      <c r="I69" s="582" t="s">
        <v>172</v>
      </c>
      <c r="J69" s="582" t="s">
        <v>172</v>
      </c>
      <c r="K69" s="582" t="s">
        <v>172</v>
      </c>
      <c r="L69" s="582" t="s">
        <v>172</v>
      </c>
      <c r="M69" s="581">
        <v>177.6</v>
      </c>
      <c r="N69" s="582" t="s">
        <v>172</v>
      </c>
      <c r="O69" s="582" t="s">
        <v>172</v>
      </c>
      <c r="P69" s="582" t="s">
        <v>172</v>
      </c>
      <c r="Q69" s="582" t="s">
        <v>172</v>
      </c>
      <c r="R69" s="582" t="s">
        <v>172</v>
      </c>
      <c r="S69" s="582" t="s">
        <v>172</v>
      </c>
      <c r="T69" s="581">
        <v>10389.5</v>
      </c>
      <c r="U69" s="582" t="s">
        <v>172</v>
      </c>
      <c r="V69" s="582" t="s">
        <v>172</v>
      </c>
      <c r="W69" s="582" t="s">
        <v>172</v>
      </c>
      <c r="X69" s="582" t="s">
        <v>172</v>
      </c>
      <c r="Y69" s="582" t="s">
        <v>172</v>
      </c>
      <c r="Z69" s="581">
        <v>590.29999999999995</v>
      </c>
      <c r="AA69" s="581">
        <v>12.5</v>
      </c>
      <c r="AB69" s="581">
        <v>0.4</v>
      </c>
      <c r="AC69" s="582" t="s">
        <v>172</v>
      </c>
      <c r="AD69" s="582" t="s">
        <v>172</v>
      </c>
      <c r="AE69" s="582" t="s">
        <v>172</v>
      </c>
      <c r="AF69" s="581">
        <v>1222.8</v>
      </c>
      <c r="AG69" s="581">
        <v>1.3</v>
      </c>
      <c r="AH69" s="581">
        <v>0.9</v>
      </c>
      <c r="AI69" s="581">
        <v>0.3</v>
      </c>
      <c r="AJ69" s="581">
        <v>3.1</v>
      </c>
      <c r="AK69" s="582" t="s">
        <v>172</v>
      </c>
      <c r="AL69" s="582" t="s">
        <v>172</v>
      </c>
      <c r="AM69" s="582" t="s">
        <v>172</v>
      </c>
      <c r="AN69" s="582" t="s">
        <v>172</v>
      </c>
      <c r="AO69" s="582" t="s">
        <v>172</v>
      </c>
      <c r="AP69" s="582" t="s">
        <v>172</v>
      </c>
      <c r="AQ69" s="582" t="s">
        <v>172</v>
      </c>
      <c r="AR69" s="581">
        <v>1.7</v>
      </c>
      <c r="AS69" s="582" t="s">
        <v>172</v>
      </c>
      <c r="AT69" s="582" t="s">
        <v>172</v>
      </c>
      <c r="AU69" s="581">
        <v>127.8</v>
      </c>
      <c r="AV69" s="582" t="s">
        <v>172</v>
      </c>
      <c r="AW69" s="582" t="s">
        <v>172</v>
      </c>
      <c r="AX69" s="582" t="s">
        <v>172</v>
      </c>
      <c r="AY69" s="582" t="s">
        <v>172</v>
      </c>
      <c r="AZ69" s="582" t="s">
        <v>172</v>
      </c>
      <c r="BA69" s="582" t="s">
        <v>172</v>
      </c>
      <c r="BB69" s="582" t="s">
        <v>172</v>
      </c>
      <c r="BC69" s="582" t="s">
        <v>172</v>
      </c>
      <c r="BD69" s="581">
        <v>49.1</v>
      </c>
      <c r="BE69" s="582" t="s">
        <v>172</v>
      </c>
      <c r="BF69" s="581">
        <v>11.4</v>
      </c>
      <c r="BG69" s="582" t="s">
        <v>172</v>
      </c>
      <c r="BH69" s="582" t="s">
        <v>172</v>
      </c>
      <c r="BI69" s="582" t="s">
        <v>172</v>
      </c>
      <c r="BJ69" s="581">
        <v>7089.1</v>
      </c>
      <c r="BK69" s="581">
        <v>2387.9</v>
      </c>
      <c r="BL69" s="581">
        <v>22065.5</v>
      </c>
      <c r="BM69" s="581">
        <v>189.9</v>
      </c>
    </row>
    <row r="70" spans="1:65" ht="20.100000000000001" hidden="1" customHeight="1">
      <c r="A70" s="583" t="s">
        <v>992</v>
      </c>
      <c r="B70" s="583" t="s">
        <v>992</v>
      </c>
      <c r="C70" s="580" t="s">
        <v>558</v>
      </c>
      <c r="D70" s="580" t="s">
        <v>1300</v>
      </c>
      <c r="E70" s="580" t="s">
        <v>1300</v>
      </c>
      <c r="F70" s="582" t="s">
        <v>172</v>
      </c>
      <c r="G70" s="582" t="s">
        <v>172</v>
      </c>
      <c r="H70" s="582" t="s">
        <v>172</v>
      </c>
      <c r="I70" s="582" t="s">
        <v>172</v>
      </c>
      <c r="J70" s="582" t="s">
        <v>172</v>
      </c>
      <c r="K70" s="582" t="s">
        <v>172</v>
      </c>
      <c r="L70" s="582" t="s">
        <v>172</v>
      </c>
      <c r="M70" s="581">
        <v>1.2</v>
      </c>
      <c r="N70" s="582" t="s">
        <v>172</v>
      </c>
      <c r="O70" s="582" t="s">
        <v>172</v>
      </c>
      <c r="P70" s="582" t="s">
        <v>172</v>
      </c>
      <c r="Q70" s="582" t="s">
        <v>172</v>
      </c>
      <c r="R70" s="582" t="s">
        <v>172</v>
      </c>
      <c r="S70" s="582" t="s">
        <v>172</v>
      </c>
      <c r="T70" s="581">
        <v>3465.1</v>
      </c>
      <c r="U70" s="582" t="s">
        <v>172</v>
      </c>
      <c r="V70" s="582" t="s">
        <v>172</v>
      </c>
      <c r="W70" s="582" t="s">
        <v>172</v>
      </c>
      <c r="X70" s="582" t="s">
        <v>172</v>
      </c>
      <c r="Y70" s="582" t="s">
        <v>172</v>
      </c>
      <c r="Z70" s="581">
        <v>1186.8</v>
      </c>
      <c r="AA70" s="581">
        <v>79.7</v>
      </c>
      <c r="AB70" s="581">
        <v>7.6</v>
      </c>
      <c r="AC70" s="581">
        <v>0</v>
      </c>
      <c r="AD70" s="582" t="s">
        <v>172</v>
      </c>
      <c r="AE70" s="581">
        <v>8.6999999999999993</v>
      </c>
      <c r="AF70" s="581">
        <v>330</v>
      </c>
      <c r="AG70" s="581">
        <v>353.2</v>
      </c>
      <c r="AH70" s="581">
        <v>2.7</v>
      </c>
      <c r="AI70" s="581">
        <v>0.8</v>
      </c>
      <c r="AJ70" s="581">
        <v>42.1</v>
      </c>
      <c r="AK70" s="582" t="s">
        <v>172</v>
      </c>
      <c r="AL70" s="582" t="s">
        <v>172</v>
      </c>
      <c r="AM70" s="582" t="s">
        <v>172</v>
      </c>
      <c r="AN70" s="582" t="s">
        <v>172</v>
      </c>
      <c r="AO70" s="582" t="s">
        <v>172</v>
      </c>
      <c r="AP70" s="582" t="s">
        <v>172</v>
      </c>
      <c r="AQ70" s="582" t="s">
        <v>172</v>
      </c>
      <c r="AR70" s="581">
        <v>26.4</v>
      </c>
      <c r="AS70" s="581">
        <v>17</v>
      </c>
      <c r="AT70" s="581">
        <v>31.9</v>
      </c>
      <c r="AU70" s="581">
        <v>158.69999999999999</v>
      </c>
      <c r="AV70" s="582" t="s">
        <v>172</v>
      </c>
      <c r="AW70" s="582" t="s">
        <v>172</v>
      </c>
      <c r="AX70" s="582" t="s">
        <v>172</v>
      </c>
      <c r="AY70" s="582" t="s">
        <v>172</v>
      </c>
      <c r="AZ70" s="582" t="s">
        <v>172</v>
      </c>
      <c r="BA70" s="582" t="s">
        <v>172</v>
      </c>
      <c r="BB70" s="582" t="s">
        <v>172</v>
      </c>
      <c r="BC70" s="582" t="s">
        <v>172</v>
      </c>
      <c r="BD70" s="581">
        <v>4.5999999999999996</v>
      </c>
      <c r="BE70" s="582" t="s">
        <v>172</v>
      </c>
      <c r="BF70" s="581">
        <v>1.2</v>
      </c>
      <c r="BG70" s="582" t="s">
        <v>172</v>
      </c>
      <c r="BH70" s="582" t="s">
        <v>172</v>
      </c>
      <c r="BI70" s="582" t="s">
        <v>172</v>
      </c>
      <c r="BJ70" s="581">
        <v>12782.6</v>
      </c>
      <c r="BK70" s="581">
        <v>486.3</v>
      </c>
      <c r="BL70" s="581">
        <v>18986.599999999999</v>
      </c>
      <c r="BM70" s="581">
        <v>239.8</v>
      </c>
    </row>
    <row r="71" spans="1:65" ht="20.100000000000001" hidden="1" customHeight="1">
      <c r="A71" s="583" t="s">
        <v>992</v>
      </c>
      <c r="B71" s="583" t="s">
        <v>992</v>
      </c>
      <c r="C71" s="580" t="s">
        <v>560</v>
      </c>
      <c r="D71" s="580" t="s">
        <v>1300</v>
      </c>
      <c r="E71" s="580" t="s">
        <v>1300</v>
      </c>
      <c r="F71" s="582" t="s">
        <v>172</v>
      </c>
      <c r="G71" s="582" t="s">
        <v>172</v>
      </c>
      <c r="H71" s="582" t="s">
        <v>172</v>
      </c>
      <c r="I71" s="582" t="s">
        <v>172</v>
      </c>
      <c r="J71" s="582" t="s">
        <v>172</v>
      </c>
      <c r="K71" s="582" t="s">
        <v>172</v>
      </c>
      <c r="L71" s="582" t="s">
        <v>172</v>
      </c>
      <c r="M71" s="582" t="s">
        <v>172</v>
      </c>
      <c r="N71" s="582" t="s">
        <v>172</v>
      </c>
      <c r="O71" s="582" t="s">
        <v>172</v>
      </c>
      <c r="P71" s="582" t="s">
        <v>172</v>
      </c>
      <c r="Q71" s="582" t="s">
        <v>172</v>
      </c>
      <c r="R71" s="582" t="s">
        <v>172</v>
      </c>
      <c r="S71" s="582" t="s">
        <v>172</v>
      </c>
      <c r="T71" s="581">
        <v>59.8</v>
      </c>
      <c r="U71" s="582" t="s">
        <v>172</v>
      </c>
      <c r="V71" s="582" t="s">
        <v>172</v>
      </c>
      <c r="W71" s="582" t="s">
        <v>172</v>
      </c>
      <c r="X71" s="582" t="s">
        <v>172</v>
      </c>
      <c r="Y71" s="582" t="s">
        <v>172</v>
      </c>
      <c r="Z71" s="581">
        <v>25.2</v>
      </c>
      <c r="AA71" s="581">
        <v>0.1</v>
      </c>
      <c r="AB71" s="581">
        <v>28</v>
      </c>
      <c r="AC71" s="581">
        <v>0.6</v>
      </c>
      <c r="AD71" s="582" t="s">
        <v>172</v>
      </c>
      <c r="AE71" s="581">
        <v>416.5</v>
      </c>
      <c r="AF71" s="581">
        <v>29.1</v>
      </c>
      <c r="AG71" s="581">
        <v>642.5</v>
      </c>
      <c r="AH71" s="581">
        <v>3.9</v>
      </c>
      <c r="AI71" s="581">
        <v>0.2</v>
      </c>
      <c r="AJ71" s="581">
        <v>1.4</v>
      </c>
      <c r="AK71" s="582" t="s">
        <v>172</v>
      </c>
      <c r="AL71" s="582" t="s">
        <v>172</v>
      </c>
      <c r="AM71" s="582" t="s">
        <v>172</v>
      </c>
      <c r="AN71" s="582" t="s">
        <v>172</v>
      </c>
      <c r="AO71" s="582" t="s">
        <v>172</v>
      </c>
      <c r="AP71" s="582" t="s">
        <v>172</v>
      </c>
      <c r="AQ71" s="582" t="s">
        <v>172</v>
      </c>
      <c r="AR71" s="581">
        <v>15.7</v>
      </c>
      <c r="AS71" s="581">
        <v>631.1</v>
      </c>
      <c r="AT71" s="581">
        <v>83.6</v>
      </c>
      <c r="AU71" s="581">
        <v>48.5</v>
      </c>
      <c r="AV71" s="581">
        <v>48</v>
      </c>
      <c r="AW71" s="582" t="s">
        <v>172</v>
      </c>
      <c r="AX71" s="582" t="s">
        <v>172</v>
      </c>
      <c r="AY71" s="582" t="s">
        <v>172</v>
      </c>
      <c r="AZ71" s="582" t="s">
        <v>172</v>
      </c>
      <c r="BA71" s="582" t="s">
        <v>172</v>
      </c>
      <c r="BB71" s="582" t="s">
        <v>172</v>
      </c>
      <c r="BC71" s="582" t="s">
        <v>172</v>
      </c>
      <c r="BD71" s="581">
        <v>187.9</v>
      </c>
      <c r="BE71" s="582" t="s">
        <v>172</v>
      </c>
      <c r="BF71" s="581">
        <v>10.6</v>
      </c>
      <c r="BG71" s="582" t="s">
        <v>172</v>
      </c>
      <c r="BH71" s="582" t="s">
        <v>172</v>
      </c>
      <c r="BI71" s="582" t="s">
        <v>172</v>
      </c>
      <c r="BJ71" s="581">
        <v>2887.5</v>
      </c>
      <c r="BK71" s="581">
        <v>79</v>
      </c>
      <c r="BL71" s="581">
        <v>5199.3</v>
      </c>
      <c r="BM71" s="581">
        <v>1025.4000000000001</v>
      </c>
    </row>
    <row r="72" spans="1:65" ht="20.100000000000001" hidden="1" customHeight="1">
      <c r="A72" s="583" t="s">
        <v>992</v>
      </c>
      <c r="B72" s="580" t="s">
        <v>562</v>
      </c>
      <c r="C72" s="580" t="s">
        <v>1300</v>
      </c>
      <c r="D72" s="580" t="s">
        <v>1300</v>
      </c>
      <c r="E72" s="580" t="s">
        <v>1300</v>
      </c>
      <c r="F72" s="582" t="s">
        <v>172</v>
      </c>
      <c r="G72" s="582" t="s">
        <v>172</v>
      </c>
      <c r="H72" s="582" t="s">
        <v>172</v>
      </c>
      <c r="I72" s="582" t="s">
        <v>172</v>
      </c>
      <c r="J72" s="582" t="s">
        <v>172</v>
      </c>
      <c r="K72" s="582" t="s">
        <v>172</v>
      </c>
      <c r="L72" s="581">
        <v>17.600000000000001</v>
      </c>
      <c r="M72" s="582" t="s">
        <v>172</v>
      </c>
      <c r="N72" s="582" t="s">
        <v>172</v>
      </c>
      <c r="O72" s="581">
        <v>516.20000000000005</v>
      </c>
      <c r="P72" s="582" t="s">
        <v>172</v>
      </c>
      <c r="Q72" s="582" t="s">
        <v>172</v>
      </c>
      <c r="R72" s="582" t="s">
        <v>172</v>
      </c>
      <c r="S72" s="581">
        <v>1001.5</v>
      </c>
      <c r="T72" s="582" t="s">
        <v>172</v>
      </c>
      <c r="U72" s="582" t="s">
        <v>172</v>
      </c>
      <c r="V72" s="582" t="s">
        <v>172</v>
      </c>
      <c r="W72" s="582" t="s">
        <v>172</v>
      </c>
      <c r="X72" s="582" t="s">
        <v>172</v>
      </c>
      <c r="Y72" s="582" t="s">
        <v>172</v>
      </c>
      <c r="Z72" s="581">
        <v>3830.3</v>
      </c>
      <c r="AA72" s="581">
        <v>958.5</v>
      </c>
      <c r="AB72" s="582" t="s">
        <v>172</v>
      </c>
      <c r="AC72" s="582" t="s">
        <v>172</v>
      </c>
      <c r="AD72" s="582" t="s">
        <v>172</v>
      </c>
      <c r="AE72" s="582" t="s">
        <v>172</v>
      </c>
      <c r="AF72" s="582" t="s">
        <v>172</v>
      </c>
      <c r="AG72" s="582" t="s">
        <v>172</v>
      </c>
      <c r="AH72" s="582" t="s">
        <v>172</v>
      </c>
      <c r="AI72" s="582" t="s">
        <v>172</v>
      </c>
      <c r="AJ72" s="582" t="s">
        <v>172</v>
      </c>
      <c r="AK72" s="581">
        <v>41351.599999999999</v>
      </c>
      <c r="AL72" s="581">
        <v>201.7</v>
      </c>
      <c r="AM72" s="581">
        <v>1238.5</v>
      </c>
      <c r="AN72" s="581">
        <v>1448.8</v>
      </c>
      <c r="AO72" s="581">
        <v>24.4</v>
      </c>
      <c r="AP72" s="581">
        <v>275.5</v>
      </c>
      <c r="AQ72" s="581">
        <v>2187.1</v>
      </c>
      <c r="AR72" s="582" t="s">
        <v>172</v>
      </c>
      <c r="AS72" s="582" t="s">
        <v>172</v>
      </c>
      <c r="AT72" s="582" t="s">
        <v>172</v>
      </c>
      <c r="AU72" s="582" t="s">
        <v>172</v>
      </c>
      <c r="AV72" s="582" t="s">
        <v>172</v>
      </c>
      <c r="AW72" s="582" t="s">
        <v>172</v>
      </c>
      <c r="AX72" s="582" t="s">
        <v>172</v>
      </c>
      <c r="AY72" s="582" t="s">
        <v>172</v>
      </c>
      <c r="AZ72" s="582" t="s">
        <v>172</v>
      </c>
      <c r="BA72" s="582" t="s">
        <v>172</v>
      </c>
      <c r="BB72" s="582" t="s">
        <v>172</v>
      </c>
      <c r="BC72" s="582" t="s">
        <v>172</v>
      </c>
      <c r="BD72" s="582" t="s">
        <v>172</v>
      </c>
      <c r="BE72" s="582" t="s">
        <v>172</v>
      </c>
      <c r="BF72" s="582" t="s">
        <v>172</v>
      </c>
      <c r="BG72" s="582" t="s">
        <v>172</v>
      </c>
      <c r="BH72" s="582" t="s">
        <v>172</v>
      </c>
      <c r="BI72" s="582" t="s">
        <v>172</v>
      </c>
      <c r="BJ72" s="582" t="s">
        <v>172</v>
      </c>
      <c r="BK72" s="582" t="s">
        <v>172</v>
      </c>
      <c r="BL72" s="581">
        <v>53051.6</v>
      </c>
      <c r="BM72" s="582" t="s">
        <v>172</v>
      </c>
    </row>
    <row r="73" spans="1:65" ht="20.100000000000001" hidden="1" customHeight="1">
      <c r="A73" s="583" t="s">
        <v>992</v>
      </c>
      <c r="B73" s="583" t="s">
        <v>992</v>
      </c>
      <c r="C73" s="580" t="s">
        <v>564</v>
      </c>
      <c r="D73" s="580" t="s">
        <v>1300</v>
      </c>
      <c r="E73" s="580" t="s">
        <v>1300</v>
      </c>
      <c r="F73" s="582" t="s">
        <v>172</v>
      </c>
      <c r="G73" s="582" t="s">
        <v>172</v>
      </c>
      <c r="H73" s="582" t="s">
        <v>172</v>
      </c>
      <c r="I73" s="582" t="s">
        <v>172</v>
      </c>
      <c r="J73" s="582" t="s">
        <v>172</v>
      </c>
      <c r="K73" s="582" t="s">
        <v>172</v>
      </c>
      <c r="L73" s="581">
        <v>17.600000000000001</v>
      </c>
      <c r="M73" s="582" t="s">
        <v>172</v>
      </c>
      <c r="N73" s="582" t="s">
        <v>172</v>
      </c>
      <c r="O73" s="581">
        <v>516.20000000000005</v>
      </c>
      <c r="P73" s="582" t="s">
        <v>172</v>
      </c>
      <c r="Q73" s="582" t="s">
        <v>172</v>
      </c>
      <c r="R73" s="582" t="s">
        <v>172</v>
      </c>
      <c r="S73" s="581">
        <v>1001.5</v>
      </c>
      <c r="T73" s="582" t="s">
        <v>172</v>
      </c>
      <c r="U73" s="582" t="s">
        <v>172</v>
      </c>
      <c r="V73" s="582" t="s">
        <v>172</v>
      </c>
      <c r="W73" s="582" t="s">
        <v>172</v>
      </c>
      <c r="X73" s="582" t="s">
        <v>172</v>
      </c>
      <c r="Y73" s="582" t="s">
        <v>172</v>
      </c>
      <c r="Z73" s="581">
        <v>3830.3</v>
      </c>
      <c r="AA73" s="581">
        <v>958.5</v>
      </c>
      <c r="AB73" s="582" t="s">
        <v>172</v>
      </c>
      <c r="AC73" s="582" t="s">
        <v>172</v>
      </c>
      <c r="AD73" s="582" t="s">
        <v>172</v>
      </c>
      <c r="AE73" s="582" t="s">
        <v>172</v>
      </c>
      <c r="AF73" s="582" t="s">
        <v>172</v>
      </c>
      <c r="AG73" s="582" t="s">
        <v>172</v>
      </c>
      <c r="AH73" s="582" t="s">
        <v>172</v>
      </c>
      <c r="AI73" s="582" t="s">
        <v>172</v>
      </c>
      <c r="AJ73" s="582" t="s">
        <v>172</v>
      </c>
      <c r="AK73" s="581">
        <v>41351.599999999999</v>
      </c>
      <c r="AL73" s="581">
        <v>172.2</v>
      </c>
      <c r="AM73" s="581">
        <v>1238.5</v>
      </c>
      <c r="AN73" s="581">
        <v>1448.8</v>
      </c>
      <c r="AO73" s="581">
        <v>24.4</v>
      </c>
      <c r="AP73" s="581">
        <v>275.5</v>
      </c>
      <c r="AQ73" s="581">
        <v>2182.4</v>
      </c>
      <c r="AR73" s="582" t="s">
        <v>172</v>
      </c>
      <c r="AS73" s="582" t="s">
        <v>172</v>
      </c>
      <c r="AT73" s="582" t="s">
        <v>172</v>
      </c>
      <c r="AU73" s="582" t="s">
        <v>172</v>
      </c>
      <c r="AV73" s="582" t="s">
        <v>172</v>
      </c>
      <c r="AW73" s="582" t="s">
        <v>172</v>
      </c>
      <c r="AX73" s="582" t="s">
        <v>172</v>
      </c>
      <c r="AY73" s="582" t="s">
        <v>172</v>
      </c>
      <c r="AZ73" s="582" t="s">
        <v>172</v>
      </c>
      <c r="BA73" s="582" t="s">
        <v>172</v>
      </c>
      <c r="BB73" s="582" t="s">
        <v>172</v>
      </c>
      <c r="BC73" s="582" t="s">
        <v>172</v>
      </c>
      <c r="BD73" s="582" t="s">
        <v>172</v>
      </c>
      <c r="BE73" s="582" t="s">
        <v>172</v>
      </c>
      <c r="BF73" s="582" t="s">
        <v>172</v>
      </c>
      <c r="BG73" s="582" t="s">
        <v>172</v>
      </c>
      <c r="BH73" s="582" t="s">
        <v>172</v>
      </c>
      <c r="BI73" s="582" t="s">
        <v>172</v>
      </c>
      <c r="BJ73" s="582" t="s">
        <v>172</v>
      </c>
      <c r="BK73" s="582" t="s">
        <v>172</v>
      </c>
      <c r="BL73" s="581">
        <v>53017.4</v>
      </c>
      <c r="BM73" s="582" t="s">
        <v>172</v>
      </c>
    </row>
    <row r="74" spans="1:65" ht="20.100000000000001" hidden="1" customHeight="1">
      <c r="A74" s="583" t="s">
        <v>992</v>
      </c>
      <c r="B74" s="583" t="s">
        <v>992</v>
      </c>
      <c r="C74" s="580" t="s">
        <v>566</v>
      </c>
      <c r="D74" s="580" t="s">
        <v>1300</v>
      </c>
      <c r="E74" s="580" t="s">
        <v>1300</v>
      </c>
      <c r="F74" s="582" t="s">
        <v>172</v>
      </c>
      <c r="G74" s="582" t="s">
        <v>172</v>
      </c>
      <c r="H74" s="582" t="s">
        <v>172</v>
      </c>
      <c r="I74" s="582" t="s">
        <v>172</v>
      </c>
      <c r="J74" s="582" t="s">
        <v>172</v>
      </c>
      <c r="K74" s="582" t="s">
        <v>172</v>
      </c>
      <c r="L74" s="582" t="s">
        <v>172</v>
      </c>
      <c r="M74" s="582" t="s">
        <v>172</v>
      </c>
      <c r="N74" s="582" t="s">
        <v>172</v>
      </c>
      <c r="O74" s="582" t="s">
        <v>172</v>
      </c>
      <c r="P74" s="582" t="s">
        <v>172</v>
      </c>
      <c r="Q74" s="582" t="s">
        <v>172</v>
      </c>
      <c r="R74" s="582" t="s">
        <v>172</v>
      </c>
      <c r="S74" s="582" t="s">
        <v>172</v>
      </c>
      <c r="T74" s="582" t="s">
        <v>172</v>
      </c>
      <c r="U74" s="582" t="s">
        <v>172</v>
      </c>
      <c r="V74" s="582" t="s">
        <v>172</v>
      </c>
      <c r="W74" s="582" t="s">
        <v>172</v>
      </c>
      <c r="X74" s="582" t="s">
        <v>172</v>
      </c>
      <c r="Y74" s="582" t="s">
        <v>172</v>
      </c>
      <c r="Z74" s="582" t="s">
        <v>172</v>
      </c>
      <c r="AA74" s="582" t="s">
        <v>172</v>
      </c>
      <c r="AB74" s="582" t="s">
        <v>172</v>
      </c>
      <c r="AC74" s="582" t="s">
        <v>172</v>
      </c>
      <c r="AD74" s="582" t="s">
        <v>172</v>
      </c>
      <c r="AE74" s="582" t="s">
        <v>172</v>
      </c>
      <c r="AF74" s="582" t="s">
        <v>172</v>
      </c>
      <c r="AG74" s="582" t="s">
        <v>172</v>
      </c>
      <c r="AH74" s="582" t="s">
        <v>172</v>
      </c>
      <c r="AI74" s="582" t="s">
        <v>172</v>
      </c>
      <c r="AJ74" s="582" t="s">
        <v>172</v>
      </c>
      <c r="AK74" s="582" t="s">
        <v>172</v>
      </c>
      <c r="AL74" s="581">
        <v>0</v>
      </c>
      <c r="AM74" s="582" t="s">
        <v>172</v>
      </c>
      <c r="AN74" s="582" t="s">
        <v>172</v>
      </c>
      <c r="AO74" s="582" t="s">
        <v>172</v>
      </c>
      <c r="AP74" s="582" t="s">
        <v>172</v>
      </c>
      <c r="AQ74" s="582" t="s">
        <v>172</v>
      </c>
      <c r="AR74" s="582" t="s">
        <v>172</v>
      </c>
      <c r="AS74" s="582" t="s">
        <v>172</v>
      </c>
      <c r="AT74" s="582" t="s">
        <v>172</v>
      </c>
      <c r="AU74" s="582" t="s">
        <v>172</v>
      </c>
      <c r="AV74" s="582" t="s">
        <v>172</v>
      </c>
      <c r="AW74" s="582" t="s">
        <v>172</v>
      </c>
      <c r="AX74" s="582" t="s">
        <v>172</v>
      </c>
      <c r="AY74" s="582" t="s">
        <v>172</v>
      </c>
      <c r="AZ74" s="582" t="s">
        <v>172</v>
      </c>
      <c r="BA74" s="582" t="s">
        <v>172</v>
      </c>
      <c r="BB74" s="582" t="s">
        <v>172</v>
      </c>
      <c r="BC74" s="582" t="s">
        <v>172</v>
      </c>
      <c r="BD74" s="582" t="s">
        <v>172</v>
      </c>
      <c r="BE74" s="582" t="s">
        <v>172</v>
      </c>
      <c r="BF74" s="582" t="s">
        <v>172</v>
      </c>
      <c r="BG74" s="582" t="s">
        <v>172</v>
      </c>
      <c r="BH74" s="582" t="s">
        <v>172</v>
      </c>
      <c r="BI74" s="582" t="s">
        <v>172</v>
      </c>
      <c r="BJ74" s="582" t="s">
        <v>172</v>
      </c>
      <c r="BK74" s="582" t="s">
        <v>172</v>
      </c>
      <c r="BL74" s="581">
        <v>0</v>
      </c>
      <c r="BM74" s="582" t="s">
        <v>172</v>
      </c>
    </row>
    <row r="75" spans="1:65" ht="20.100000000000001" hidden="1" customHeight="1">
      <c r="A75" s="583" t="s">
        <v>992</v>
      </c>
      <c r="B75" s="583" t="s">
        <v>992</v>
      </c>
      <c r="C75" s="580" t="s">
        <v>568</v>
      </c>
      <c r="D75" s="580" t="s">
        <v>1300</v>
      </c>
      <c r="E75" s="580" t="s">
        <v>1300</v>
      </c>
      <c r="F75" s="582" t="s">
        <v>172</v>
      </c>
      <c r="G75" s="582" t="s">
        <v>172</v>
      </c>
      <c r="H75" s="582" t="s">
        <v>172</v>
      </c>
      <c r="I75" s="582" t="s">
        <v>172</v>
      </c>
      <c r="J75" s="582" t="s">
        <v>172</v>
      </c>
      <c r="K75" s="582" t="s">
        <v>172</v>
      </c>
      <c r="L75" s="582" t="s">
        <v>172</v>
      </c>
      <c r="M75" s="582" t="s">
        <v>172</v>
      </c>
      <c r="N75" s="582" t="s">
        <v>172</v>
      </c>
      <c r="O75" s="582" t="s">
        <v>172</v>
      </c>
      <c r="P75" s="582" t="s">
        <v>172</v>
      </c>
      <c r="Q75" s="582" t="s">
        <v>172</v>
      </c>
      <c r="R75" s="582" t="s">
        <v>172</v>
      </c>
      <c r="S75" s="582" t="s">
        <v>172</v>
      </c>
      <c r="T75" s="582" t="s">
        <v>172</v>
      </c>
      <c r="U75" s="582" t="s">
        <v>172</v>
      </c>
      <c r="V75" s="582" t="s">
        <v>172</v>
      </c>
      <c r="W75" s="582" t="s">
        <v>172</v>
      </c>
      <c r="X75" s="582" t="s">
        <v>172</v>
      </c>
      <c r="Y75" s="582" t="s">
        <v>172</v>
      </c>
      <c r="Z75" s="582" t="s">
        <v>172</v>
      </c>
      <c r="AA75" s="582" t="s">
        <v>172</v>
      </c>
      <c r="AB75" s="582" t="s">
        <v>172</v>
      </c>
      <c r="AC75" s="582" t="s">
        <v>172</v>
      </c>
      <c r="AD75" s="582" t="s">
        <v>172</v>
      </c>
      <c r="AE75" s="582" t="s">
        <v>172</v>
      </c>
      <c r="AF75" s="582" t="s">
        <v>172</v>
      </c>
      <c r="AG75" s="582" t="s">
        <v>172</v>
      </c>
      <c r="AH75" s="582" t="s">
        <v>172</v>
      </c>
      <c r="AI75" s="582" t="s">
        <v>172</v>
      </c>
      <c r="AJ75" s="582" t="s">
        <v>172</v>
      </c>
      <c r="AK75" s="582" t="s">
        <v>172</v>
      </c>
      <c r="AL75" s="582" t="s">
        <v>172</v>
      </c>
      <c r="AM75" s="582" t="s">
        <v>172</v>
      </c>
      <c r="AN75" s="582" t="s">
        <v>172</v>
      </c>
      <c r="AO75" s="582" t="s">
        <v>172</v>
      </c>
      <c r="AP75" s="582" t="s">
        <v>172</v>
      </c>
      <c r="AQ75" s="582" t="s">
        <v>172</v>
      </c>
      <c r="AR75" s="582" t="s">
        <v>172</v>
      </c>
      <c r="AS75" s="582" t="s">
        <v>172</v>
      </c>
      <c r="AT75" s="582" t="s">
        <v>172</v>
      </c>
      <c r="AU75" s="582" t="s">
        <v>172</v>
      </c>
      <c r="AV75" s="582" t="s">
        <v>172</v>
      </c>
      <c r="AW75" s="582" t="s">
        <v>172</v>
      </c>
      <c r="AX75" s="582" t="s">
        <v>172</v>
      </c>
      <c r="AY75" s="582" t="s">
        <v>172</v>
      </c>
      <c r="AZ75" s="582" t="s">
        <v>172</v>
      </c>
      <c r="BA75" s="582" t="s">
        <v>172</v>
      </c>
      <c r="BB75" s="582" t="s">
        <v>172</v>
      </c>
      <c r="BC75" s="582" t="s">
        <v>172</v>
      </c>
      <c r="BD75" s="582" t="s">
        <v>172</v>
      </c>
      <c r="BE75" s="582" t="s">
        <v>172</v>
      </c>
      <c r="BF75" s="582" t="s">
        <v>172</v>
      </c>
      <c r="BG75" s="582" t="s">
        <v>172</v>
      </c>
      <c r="BH75" s="582" t="s">
        <v>172</v>
      </c>
      <c r="BI75" s="582" t="s">
        <v>172</v>
      </c>
      <c r="BJ75" s="582" t="s">
        <v>172</v>
      </c>
      <c r="BK75" s="582" t="s">
        <v>172</v>
      </c>
      <c r="BL75" s="582" t="s">
        <v>172</v>
      </c>
      <c r="BM75" s="582" t="s">
        <v>172</v>
      </c>
    </row>
    <row r="76" spans="1:65" ht="20.100000000000001" hidden="1" customHeight="1">
      <c r="A76" s="583" t="s">
        <v>992</v>
      </c>
      <c r="B76" s="583" t="s">
        <v>992</v>
      </c>
      <c r="C76" s="580" t="s">
        <v>570</v>
      </c>
      <c r="D76" s="580" t="s">
        <v>1300</v>
      </c>
      <c r="E76" s="580" t="s">
        <v>1300</v>
      </c>
      <c r="F76" s="582" t="s">
        <v>172</v>
      </c>
      <c r="G76" s="582" t="s">
        <v>172</v>
      </c>
      <c r="H76" s="582" t="s">
        <v>172</v>
      </c>
      <c r="I76" s="582" t="s">
        <v>172</v>
      </c>
      <c r="J76" s="582" t="s">
        <v>172</v>
      </c>
      <c r="K76" s="582" t="s">
        <v>172</v>
      </c>
      <c r="L76" s="582" t="s">
        <v>172</v>
      </c>
      <c r="M76" s="582" t="s">
        <v>172</v>
      </c>
      <c r="N76" s="582" t="s">
        <v>172</v>
      </c>
      <c r="O76" s="582" t="s">
        <v>172</v>
      </c>
      <c r="P76" s="582" t="s">
        <v>172</v>
      </c>
      <c r="Q76" s="582" t="s">
        <v>172</v>
      </c>
      <c r="R76" s="582" t="s">
        <v>172</v>
      </c>
      <c r="S76" s="582" t="s">
        <v>172</v>
      </c>
      <c r="T76" s="582" t="s">
        <v>172</v>
      </c>
      <c r="U76" s="582" t="s">
        <v>172</v>
      </c>
      <c r="V76" s="582" t="s">
        <v>172</v>
      </c>
      <c r="W76" s="582" t="s">
        <v>172</v>
      </c>
      <c r="X76" s="582" t="s">
        <v>172</v>
      </c>
      <c r="Y76" s="582" t="s">
        <v>172</v>
      </c>
      <c r="Z76" s="582" t="s">
        <v>172</v>
      </c>
      <c r="AA76" s="582" t="s">
        <v>172</v>
      </c>
      <c r="AB76" s="582" t="s">
        <v>172</v>
      </c>
      <c r="AC76" s="582" t="s">
        <v>172</v>
      </c>
      <c r="AD76" s="582" t="s">
        <v>172</v>
      </c>
      <c r="AE76" s="582" t="s">
        <v>172</v>
      </c>
      <c r="AF76" s="582" t="s">
        <v>172</v>
      </c>
      <c r="AG76" s="582" t="s">
        <v>172</v>
      </c>
      <c r="AH76" s="582" t="s">
        <v>172</v>
      </c>
      <c r="AI76" s="582" t="s">
        <v>172</v>
      </c>
      <c r="AJ76" s="582" t="s">
        <v>172</v>
      </c>
      <c r="AK76" s="582" t="s">
        <v>172</v>
      </c>
      <c r="AL76" s="581">
        <v>29.2</v>
      </c>
      <c r="AM76" s="582" t="s">
        <v>172</v>
      </c>
      <c r="AN76" s="582" t="s">
        <v>172</v>
      </c>
      <c r="AO76" s="582" t="s">
        <v>172</v>
      </c>
      <c r="AP76" s="582" t="s">
        <v>172</v>
      </c>
      <c r="AQ76" s="581">
        <v>4.7</v>
      </c>
      <c r="AR76" s="582" t="s">
        <v>172</v>
      </c>
      <c r="AS76" s="582" t="s">
        <v>172</v>
      </c>
      <c r="AT76" s="582" t="s">
        <v>172</v>
      </c>
      <c r="AU76" s="582" t="s">
        <v>172</v>
      </c>
      <c r="AV76" s="582" t="s">
        <v>172</v>
      </c>
      <c r="AW76" s="582" t="s">
        <v>172</v>
      </c>
      <c r="AX76" s="582" t="s">
        <v>172</v>
      </c>
      <c r="AY76" s="582" t="s">
        <v>172</v>
      </c>
      <c r="AZ76" s="582" t="s">
        <v>172</v>
      </c>
      <c r="BA76" s="582" t="s">
        <v>172</v>
      </c>
      <c r="BB76" s="582" t="s">
        <v>172</v>
      </c>
      <c r="BC76" s="582" t="s">
        <v>172</v>
      </c>
      <c r="BD76" s="582" t="s">
        <v>172</v>
      </c>
      <c r="BE76" s="582" t="s">
        <v>172</v>
      </c>
      <c r="BF76" s="582" t="s">
        <v>172</v>
      </c>
      <c r="BG76" s="582" t="s">
        <v>172</v>
      </c>
      <c r="BH76" s="582" t="s">
        <v>172</v>
      </c>
      <c r="BI76" s="582" t="s">
        <v>172</v>
      </c>
      <c r="BJ76" s="582" t="s">
        <v>172</v>
      </c>
      <c r="BK76" s="582" t="s">
        <v>172</v>
      </c>
      <c r="BL76" s="581">
        <v>33.9</v>
      </c>
      <c r="BM76" s="582" t="s">
        <v>172</v>
      </c>
    </row>
    <row r="77" spans="1:65" ht="20.100000000000001" hidden="1" customHeight="1">
      <c r="A77" s="583" t="s">
        <v>992</v>
      </c>
      <c r="B77" s="583" t="s">
        <v>992</v>
      </c>
      <c r="C77" s="580" t="s">
        <v>572</v>
      </c>
      <c r="D77" s="580" t="s">
        <v>1300</v>
      </c>
      <c r="E77" s="580" t="s">
        <v>1300</v>
      </c>
      <c r="F77" s="582" t="s">
        <v>172</v>
      </c>
      <c r="G77" s="582" t="s">
        <v>172</v>
      </c>
      <c r="H77" s="582" t="s">
        <v>172</v>
      </c>
      <c r="I77" s="582" t="s">
        <v>172</v>
      </c>
      <c r="J77" s="582" t="s">
        <v>172</v>
      </c>
      <c r="K77" s="582" t="s">
        <v>172</v>
      </c>
      <c r="L77" s="582" t="s">
        <v>172</v>
      </c>
      <c r="M77" s="582" t="s">
        <v>172</v>
      </c>
      <c r="N77" s="582" t="s">
        <v>172</v>
      </c>
      <c r="O77" s="582" t="s">
        <v>172</v>
      </c>
      <c r="P77" s="582" t="s">
        <v>172</v>
      </c>
      <c r="Q77" s="582" t="s">
        <v>172</v>
      </c>
      <c r="R77" s="582" t="s">
        <v>172</v>
      </c>
      <c r="S77" s="582" t="s">
        <v>172</v>
      </c>
      <c r="T77" s="582" t="s">
        <v>172</v>
      </c>
      <c r="U77" s="582" t="s">
        <v>172</v>
      </c>
      <c r="V77" s="582" t="s">
        <v>172</v>
      </c>
      <c r="W77" s="582" t="s">
        <v>172</v>
      </c>
      <c r="X77" s="582" t="s">
        <v>172</v>
      </c>
      <c r="Y77" s="582" t="s">
        <v>172</v>
      </c>
      <c r="Z77" s="582" t="s">
        <v>172</v>
      </c>
      <c r="AA77" s="582" t="s">
        <v>172</v>
      </c>
      <c r="AB77" s="582" t="s">
        <v>172</v>
      </c>
      <c r="AC77" s="582" t="s">
        <v>172</v>
      </c>
      <c r="AD77" s="582" t="s">
        <v>172</v>
      </c>
      <c r="AE77" s="582" t="s">
        <v>172</v>
      </c>
      <c r="AF77" s="582" t="s">
        <v>172</v>
      </c>
      <c r="AG77" s="582" t="s">
        <v>172</v>
      </c>
      <c r="AH77" s="582" t="s">
        <v>172</v>
      </c>
      <c r="AI77" s="582" t="s">
        <v>172</v>
      </c>
      <c r="AJ77" s="582" t="s">
        <v>172</v>
      </c>
      <c r="AK77" s="582" t="s">
        <v>172</v>
      </c>
      <c r="AL77" s="581">
        <v>0.3</v>
      </c>
      <c r="AM77" s="582" t="s">
        <v>172</v>
      </c>
      <c r="AN77" s="582" t="s">
        <v>172</v>
      </c>
      <c r="AO77" s="582" t="s">
        <v>172</v>
      </c>
      <c r="AP77" s="582" t="s">
        <v>172</v>
      </c>
      <c r="AQ77" s="582" t="s">
        <v>172</v>
      </c>
      <c r="AR77" s="582" t="s">
        <v>172</v>
      </c>
      <c r="AS77" s="582" t="s">
        <v>172</v>
      </c>
      <c r="AT77" s="582" t="s">
        <v>172</v>
      </c>
      <c r="AU77" s="582" t="s">
        <v>172</v>
      </c>
      <c r="AV77" s="582" t="s">
        <v>172</v>
      </c>
      <c r="AW77" s="582" t="s">
        <v>172</v>
      </c>
      <c r="AX77" s="582" t="s">
        <v>172</v>
      </c>
      <c r="AY77" s="582" t="s">
        <v>172</v>
      </c>
      <c r="AZ77" s="582" t="s">
        <v>172</v>
      </c>
      <c r="BA77" s="582" t="s">
        <v>172</v>
      </c>
      <c r="BB77" s="582" t="s">
        <v>172</v>
      </c>
      <c r="BC77" s="582" t="s">
        <v>172</v>
      </c>
      <c r="BD77" s="582" t="s">
        <v>172</v>
      </c>
      <c r="BE77" s="582" t="s">
        <v>172</v>
      </c>
      <c r="BF77" s="582" t="s">
        <v>172</v>
      </c>
      <c r="BG77" s="582" t="s">
        <v>172</v>
      </c>
      <c r="BH77" s="582" t="s">
        <v>172</v>
      </c>
      <c r="BI77" s="582" t="s">
        <v>172</v>
      </c>
      <c r="BJ77" s="582" t="s">
        <v>172</v>
      </c>
      <c r="BK77" s="582" t="s">
        <v>172</v>
      </c>
      <c r="BL77" s="581">
        <v>0.3</v>
      </c>
      <c r="BM77" s="582" t="s">
        <v>172</v>
      </c>
    </row>
    <row r="78" spans="1:65" ht="20.100000000000001" hidden="1" customHeight="1">
      <c r="A78" s="583" t="s">
        <v>992</v>
      </c>
      <c r="B78" s="583" t="s">
        <v>992</v>
      </c>
      <c r="C78" s="580" t="s">
        <v>574</v>
      </c>
      <c r="D78" s="580" t="s">
        <v>1300</v>
      </c>
      <c r="E78" s="580" t="s">
        <v>1300</v>
      </c>
      <c r="F78" s="582" t="s">
        <v>172</v>
      </c>
      <c r="G78" s="582" t="s">
        <v>172</v>
      </c>
      <c r="H78" s="582" t="s">
        <v>172</v>
      </c>
      <c r="I78" s="582" t="s">
        <v>172</v>
      </c>
      <c r="J78" s="582" t="s">
        <v>172</v>
      </c>
      <c r="K78" s="582" t="s">
        <v>172</v>
      </c>
      <c r="L78" s="582" t="s">
        <v>172</v>
      </c>
      <c r="M78" s="582" t="s">
        <v>172</v>
      </c>
      <c r="N78" s="582" t="s">
        <v>172</v>
      </c>
      <c r="O78" s="581">
        <v>516.20000000000005</v>
      </c>
      <c r="P78" s="582" t="s">
        <v>172</v>
      </c>
      <c r="Q78" s="582" t="s">
        <v>172</v>
      </c>
      <c r="R78" s="582" t="s">
        <v>172</v>
      </c>
      <c r="S78" s="581">
        <v>107.6</v>
      </c>
      <c r="T78" s="582" t="s">
        <v>172</v>
      </c>
      <c r="U78" s="582" t="s">
        <v>172</v>
      </c>
      <c r="V78" s="582" t="s">
        <v>172</v>
      </c>
      <c r="W78" s="582" t="s">
        <v>172</v>
      </c>
      <c r="X78" s="582" t="s">
        <v>172</v>
      </c>
      <c r="Y78" s="582" t="s">
        <v>172</v>
      </c>
      <c r="Z78" s="581">
        <v>3830.3</v>
      </c>
      <c r="AA78" s="581">
        <v>958.5</v>
      </c>
      <c r="AB78" s="582" t="s">
        <v>172</v>
      </c>
      <c r="AC78" s="582" t="s">
        <v>172</v>
      </c>
      <c r="AD78" s="582" t="s">
        <v>172</v>
      </c>
      <c r="AE78" s="582" t="s">
        <v>172</v>
      </c>
      <c r="AF78" s="582" t="s">
        <v>172</v>
      </c>
      <c r="AG78" s="582" t="s">
        <v>172</v>
      </c>
      <c r="AH78" s="582" t="s">
        <v>172</v>
      </c>
      <c r="AI78" s="582" t="s">
        <v>172</v>
      </c>
      <c r="AJ78" s="582" t="s">
        <v>172</v>
      </c>
      <c r="AK78" s="581">
        <v>41351.599999999999</v>
      </c>
      <c r="AL78" s="582" t="s">
        <v>172</v>
      </c>
      <c r="AM78" s="582" t="s">
        <v>172</v>
      </c>
      <c r="AN78" s="582" t="s">
        <v>172</v>
      </c>
      <c r="AO78" s="582" t="s">
        <v>172</v>
      </c>
      <c r="AP78" s="582" t="s">
        <v>172</v>
      </c>
      <c r="AQ78" s="582" t="s">
        <v>172</v>
      </c>
      <c r="AR78" s="582" t="s">
        <v>172</v>
      </c>
      <c r="AS78" s="582" t="s">
        <v>172</v>
      </c>
      <c r="AT78" s="582" t="s">
        <v>172</v>
      </c>
      <c r="AU78" s="582" t="s">
        <v>172</v>
      </c>
      <c r="AV78" s="582" t="s">
        <v>172</v>
      </c>
      <c r="AW78" s="582" t="s">
        <v>172</v>
      </c>
      <c r="AX78" s="582" t="s">
        <v>172</v>
      </c>
      <c r="AY78" s="582" t="s">
        <v>172</v>
      </c>
      <c r="AZ78" s="582" t="s">
        <v>172</v>
      </c>
      <c r="BA78" s="582" t="s">
        <v>172</v>
      </c>
      <c r="BB78" s="582" t="s">
        <v>172</v>
      </c>
      <c r="BC78" s="582" t="s">
        <v>172</v>
      </c>
      <c r="BD78" s="582" t="s">
        <v>172</v>
      </c>
      <c r="BE78" s="582" t="s">
        <v>172</v>
      </c>
      <c r="BF78" s="582" t="s">
        <v>172</v>
      </c>
      <c r="BG78" s="582" t="s">
        <v>172</v>
      </c>
      <c r="BH78" s="582" t="s">
        <v>172</v>
      </c>
      <c r="BI78" s="582" t="s">
        <v>172</v>
      </c>
      <c r="BJ78" s="582" t="s">
        <v>172</v>
      </c>
      <c r="BK78" s="582" t="s">
        <v>172</v>
      </c>
      <c r="BL78" s="581">
        <v>46764.1</v>
      </c>
      <c r="BM78" s="582" t="s">
        <v>172</v>
      </c>
    </row>
    <row r="79" spans="1:65" ht="20.100000000000001" hidden="1" customHeight="1">
      <c r="A79" s="580" t="s">
        <v>1301</v>
      </c>
      <c r="B79" s="580" t="s">
        <v>1300</v>
      </c>
      <c r="C79" s="580" t="s">
        <v>1300</v>
      </c>
      <c r="D79" s="580" t="s">
        <v>1300</v>
      </c>
      <c r="E79" s="580" t="s">
        <v>1300</v>
      </c>
      <c r="F79" s="581">
        <v>735.6</v>
      </c>
      <c r="G79" s="581">
        <v>1110.9000000000001</v>
      </c>
      <c r="H79" s="582" t="s">
        <v>172</v>
      </c>
      <c r="I79" s="581">
        <v>184524.79999999999</v>
      </c>
      <c r="J79" s="581">
        <v>3825.3</v>
      </c>
      <c r="K79" s="582" t="s">
        <v>172</v>
      </c>
      <c r="L79" s="582" t="s">
        <v>172</v>
      </c>
      <c r="M79" s="582" t="s">
        <v>172</v>
      </c>
      <c r="N79" s="582" t="s">
        <v>172</v>
      </c>
      <c r="O79" s="582" t="s">
        <v>172</v>
      </c>
      <c r="P79" s="581">
        <v>3214.3</v>
      </c>
      <c r="Q79" s="581">
        <v>13763.8</v>
      </c>
      <c r="R79" s="581">
        <v>6258.8</v>
      </c>
      <c r="S79" s="581">
        <v>165290.20000000001</v>
      </c>
      <c r="T79" s="581">
        <v>913.5</v>
      </c>
      <c r="U79" s="582" t="s">
        <v>172</v>
      </c>
      <c r="V79" s="582" t="s">
        <v>172</v>
      </c>
      <c r="W79" s="582" t="s">
        <v>172</v>
      </c>
      <c r="X79" s="582" t="s">
        <v>172</v>
      </c>
      <c r="Y79" s="581">
        <v>2415.5</v>
      </c>
      <c r="Z79" s="581">
        <v>122.9</v>
      </c>
      <c r="AA79" s="582" t="s">
        <v>172</v>
      </c>
      <c r="AB79" s="582" t="s">
        <v>172</v>
      </c>
      <c r="AC79" s="582" t="s">
        <v>172</v>
      </c>
      <c r="AD79" s="582" t="s">
        <v>172</v>
      </c>
      <c r="AE79" s="582" t="s">
        <v>172</v>
      </c>
      <c r="AF79" s="581">
        <v>31</v>
      </c>
      <c r="AG79" s="581">
        <v>1191.5</v>
      </c>
      <c r="AH79" s="582" t="s">
        <v>172</v>
      </c>
      <c r="AI79" s="582" t="s">
        <v>172</v>
      </c>
      <c r="AJ79" s="581">
        <v>385.8</v>
      </c>
      <c r="AK79" s="582" t="s">
        <v>172</v>
      </c>
      <c r="AL79" s="582" t="s">
        <v>172</v>
      </c>
      <c r="AM79" s="582" t="s">
        <v>172</v>
      </c>
      <c r="AN79" s="582" t="s">
        <v>172</v>
      </c>
      <c r="AO79" s="582" t="s">
        <v>172</v>
      </c>
      <c r="AP79" s="581">
        <v>141.4</v>
      </c>
      <c r="AQ79" s="581">
        <v>4074.5</v>
      </c>
      <c r="AR79" s="581">
        <v>375.9</v>
      </c>
      <c r="AS79" s="581">
        <v>537.1</v>
      </c>
      <c r="AT79" s="581">
        <v>487.4</v>
      </c>
      <c r="AU79" s="581">
        <v>10956.7</v>
      </c>
      <c r="AV79" s="581">
        <v>160.6</v>
      </c>
      <c r="AW79" s="581">
        <v>218.7</v>
      </c>
      <c r="AX79" s="582" t="s">
        <v>172</v>
      </c>
      <c r="AY79" s="582" t="s">
        <v>172</v>
      </c>
      <c r="AZ79" s="581">
        <v>1677.1</v>
      </c>
      <c r="BA79" s="582" t="s">
        <v>172</v>
      </c>
      <c r="BB79" s="581">
        <v>180494.1</v>
      </c>
      <c r="BC79" s="581">
        <v>3718</v>
      </c>
      <c r="BD79" s="582" t="s">
        <v>172</v>
      </c>
      <c r="BE79" s="581">
        <v>33246.199999999997</v>
      </c>
      <c r="BF79" s="582" t="s">
        <v>172</v>
      </c>
      <c r="BG79" s="581">
        <v>437.6</v>
      </c>
      <c r="BH79" s="581">
        <v>3393.5</v>
      </c>
      <c r="BI79" s="581">
        <v>6257.3</v>
      </c>
      <c r="BJ79" s="582" t="s">
        <v>172</v>
      </c>
      <c r="BK79" s="581">
        <v>161.9</v>
      </c>
      <c r="BL79" s="581">
        <v>630121.80000000005</v>
      </c>
      <c r="BM79" s="581">
        <v>62462.6</v>
      </c>
    </row>
    <row r="80" spans="1:65" ht="20.100000000000001" hidden="1" customHeight="1">
      <c r="A80" s="583" t="s">
        <v>992</v>
      </c>
      <c r="B80" s="580" t="s">
        <v>578</v>
      </c>
      <c r="C80" s="580" t="s">
        <v>1300</v>
      </c>
      <c r="D80" s="580" t="s">
        <v>1300</v>
      </c>
      <c r="E80" s="580" t="s">
        <v>1300</v>
      </c>
      <c r="F80" s="581">
        <v>735.6</v>
      </c>
      <c r="G80" s="581">
        <v>1110.9000000000001</v>
      </c>
      <c r="H80" s="582" t="s">
        <v>172</v>
      </c>
      <c r="I80" s="581">
        <v>173636.3</v>
      </c>
      <c r="J80" s="581">
        <v>3825.3</v>
      </c>
      <c r="K80" s="582" t="s">
        <v>172</v>
      </c>
      <c r="L80" s="582" t="s">
        <v>172</v>
      </c>
      <c r="M80" s="582" t="s">
        <v>172</v>
      </c>
      <c r="N80" s="582" t="s">
        <v>172</v>
      </c>
      <c r="O80" s="582" t="s">
        <v>172</v>
      </c>
      <c r="P80" s="582" t="s">
        <v>172</v>
      </c>
      <c r="Q80" s="582" t="s">
        <v>172</v>
      </c>
      <c r="R80" s="581">
        <v>996.5</v>
      </c>
      <c r="S80" s="581">
        <v>112848.9</v>
      </c>
      <c r="T80" s="582" t="s">
        <v>172</v>
      </c>
      <c r="U80" s="582" t="s">
        <v>172</v>
      </c>
      <c r="V80" s="582" t="s">
        <v>172</v>
      </c>
      <c r="W80" s="582" t="s">
        <v>172</v>
      </c>
      <c r="X80" s="582" t="s">
        <v>172</v>
      </c>
      <c r="Y80" s="582" t="s">
        <v>172</v>
      </c>
      <c r="Z80" s="582" t="s">
        <v>172</v>
      </c>
      <c r="AA80" s="582" t="s">
        <v>172</v>
      </c>
      <c r="AB80" s="582" t="s">
        <v>172</v>
      </c>
      <c r="AC80" s="582" t="s">
        <v>172</v>
      </c>
      <c r="AD80" s="582" t="s">
        <v>172</v>
      </c>
      <c r="AE80" s="582" t="s">
        <v>172</v>
      </c>
      <c r="AF80" s="581">
        <v>28.1</v>
      </c>
      <c r="AG80" s="581">
        <v>1190.2</v>
      </c>
      <c r="AH80" s="582" t="s">
        <v>172</v>
      </c>
      <c r="AI80" s="582" t="s">
        <v>172</v>
      </c>
      <c r="AJ80" s="581">
        <v>33.700000000000003</v>
      </c>
      <c r="AK80" s="582" t="s">
        <v>172</v>
      </c>
      <c r="AL80" s="582" t="s">
        <v>172</v>
      </c>
      <c r="AM80" s="582" t="s">
        <v>172</v>
      </c>
      <c r="AN80" s="582" t="s">
        <v>172</v>
      </c>
      <c r="AO80" s="582" t="s">
        <v>172</v>
      </c>
      <c r="AP80" s="582" t="s">
        <v>172</v>
      </c>
      <c r="AQ80" s="582" t="s">
        <v>172</v>
      </c>
      <c r="AR80" s="581">
        <v>313.5</v>
      </c>
      <c r="AS80" s="581">
        <v>116.7</v>
      </c>
      <c r="AT80" s="581">
        <v>227.4</v>
      </c>
      <c r="AU80" s="581">
        <v>6668.2</v>
      </c>
      <c r="AV80" s="581">
        <v>94.5</v>
      </c>
      <c r="AW80" s="581">
        <v>218.7</v>
      </c>
      <c r="AX80" s="582" t="s">
        <v>172</v>
      </c>
      <c r="AY80" s="582" t="s">
        <v>172</v>
      </c>
      <c r="AZ80" s="581">
        <v>1677.1</v>
      </c>
      <c r="BA80" s="582" t="s">
        <v>172</v>
      </c>
      <c r="BB80" s="581">
        <v>180494.1</v>
      </c>
      <c r="BC80" s="581">
        <v>3716.4</v>
      </c>
      <c r="BD80" s="582" t="s">
        <v>172</v>
      </c>
      <c r="BE80" s="581">
        <v>29297.8</v>
      </c>
      <c r="BF80" s="582" t="s">
        <v>172</v>
      </c>
      <c r="BG80" s="581">
        <v>437.6</v>
      </c>
      <c r="BH80" s="581">
        <v>3383.8</v>
      </c>
      <c r="BI80" s="581">
        <v>6164.5</v>
      </c>
      <c r="BJ80" s="582" t="s">
        <v>172</v>
      </c>
      <c r="BK80" s="582" t="s">
        <v>172</v>
      </c>
      <c r="BL80" s="581">
        <v>527215.9</v>
      </c>
      <c r="BM80" s="581">
        <v>53312.7</v>
      </c>
    </row>
    <row r="81" spans="1:65" ht="20.100000000000001" hidden="1" customHeight="1">
      <c r="A81" s="583" t="s">
        <v>992</v>
      </c>
      <c r="B81" s="580" t="s">
        <v>580</v>
      </c>
      <c r="C81" s="580" t="s">
        <v>1300</v>
      </c>
      <c r="D81" s="580" t="s">
        <v>1300</v>
      </c>
      <c r="E81" s="580" t="s">
        <v>1300</v>
      </c>
      <c r="F81" s="582" t="s">
        <v>172</v>
      </c>
      <c r="G81" s="582" t="s">
        <v>172</v>
      </c>
      <c r="H81" s="582" t="s">
        <v>172</v>
      </c>
      <c r="I81" s="581">
        <v>505.4</v>
      </c>
      <c r="J81" s="582" t="s">
        <v>172</v>
      </c>
      <c r="K81" s="582" t="s">
        <v>172</v>
      </c>
      <c r="L81" s="582" t="s">
        <v>172</v>
      </c>
      <c r="M81" s="582" t="s">
        <v>172</v>
      </c>
      <c r="N81" s="582" t="s">
        <v>172</v>
      </c>
      <c r="O81" s="582" t="s">
        <v>172</v>
      </c>
      <c r="P81" s="581">
        <v>3214.3</v>
      </c>
      <c r="Q81" s="581">
        <v>13763.8</v>
      </c>
      <c r="R81" s="581">
        <v>5262.3</v>
      </c>
      <c r="S81" s="581">
        <v>2409.4</v>
      </c>
      <c r="T81" s="581">
        <v>20.5</v>
      </c>
      <c r="U81" s="582" t="s">
        <v>172</v>
      </c>
      <c r="V81" s="582" t="s">
        <v>172</v>
      </c>
      <c r="W81" s="582" t="s">
        <v>172</v>
      </c>
      <c r="X81" s="582" t="s">
        <v>172</v>
      </c>
      <c r="Y81" s="581">
        <v>604.4</v>
      </c>
      <c r="Z81" s="582" t="s">
        <v>172</v>
      </c>
      <c r="AA81" s="582" t="s">
        <v>172</v>
      </c>
      <c r="AB81" s="582" t="s">
        <v>172</v>
      </c>
      <c r="AC81" s="582" t="s">
        <v>172</v>
      </c>
      <c r="AD81" s="582" t="s">
        <v>172</v>
      </c>
      <c r="AE81" s="582" t="s">
        <v>172</v>
      </c>
      <c r="AF81" s="582" t="s">
        <v>172</v>
      </c>
      <c r="AG81" s="582" t="s">
        <v>172</v>
      </c>
      <c r="AH81" s="582" t="s">
        <v>172</v>
      </c>
      <c r="AI81" s="582" t="s">
        <v>172</v>
      </c>
      <c r="AJ81" s="581">
        <v>76</v>
      </c>
      <c r="AK81" s="582" t="s">
        <v>172</v>
      </c>
      <c r="AL81" s="582" t="s">
        <v>172</v>
      </c>
      <c r="AM81" s="582" t="s">
        <v>172</v>
      </c>
      <c r="AN81" s="582" t="s">
        <v>172</v>
      </c>
      <c r="AO81" s="582" t="s">
        <v>172</v>
      </c>
      <c r="AP81" s="582" t="s">
        <v>172</v>
      </c>
      <c r="AQ81" s="582" t="s">
        <v>172</v>
      </c>
      <c r="AR81" s="581">
        <v>9.9</v>
      </c>
      <c r="AS81" s="581">
        <v>33.9</v>
      </c>
      <c r="AT81" s="582" t="s">
        <v>172</v>
      </c>
      <c r="AU81" s="581">
        <v>1806.9</v>
      </c>
      <c r="AV81" s="581">
        <v>17.3</v>
      </c>
      <c r="AW81" s="582" t="s">
        <v>172</v>
      </c>
      <c r="AX81" s="582" t="s">
        <v>172</v>
      </c>
      <c r="AY81" s="582" t="s">
        <v>172</v>
      </c>
      <c r="AZ81" s="582" t="s">
        <v>172</v>
      </c>
      <c r="BA81" s="582" t="s">
        <v>172</v>
      </c>
      <c r="BB81" s="582" t="s">
        <v>172</v>
      </c>
      <c r="BC81" s="581">
        <v>1.6</v>
      </c>
      <c r="BD81" s="582" t="s">
        <v>172</v>
      </c>
      <c r="BE81" s="581">
        <v>3948.4</v>
      </c>
      <c r="BF81" s="582" t="s">
        <v>172</v>
      </c>
      <c r="BG81" s="582" t="s">
        <v>172</v>
      </c>
      <c r="BH81" s="581">
        <v>9.6999999999999993</v>
      </c>
      <c r="BI81" s="581">
        <v>92.9</v>
      </c>
      <c r="BJ81" s="582" t="s">
        <v>172</v>
      </c>
      <c r="BK81" s="582" t="s">
        <v>172</v>
      </c>
      <c r="BL81" s="581">
        <v>31776.6</v>
      </c>
      <c r="BM81" s="581">
        <v>5920.6</v>
      </c>
    </row>
    <row r="82" spans="1:65" ht="20.100000000000001" hidden="1" customHeight="1">
      <c r="A82" s="583" t="s">
        <v>992</v>
      </c>
      <c r="B82" s="580" t="s">
        <v>582</v>
      </c>
      <c r="C82" s="580" t="s">
        <v>1300</v>
      </c>
      <c r="D82" s="580" t="s">
        <v>1300</v>
      </c>
      <c r="E82" s="580" t="s">
        <v>1300</v>
      </c>
      <c r="F82" s="582" t="s">
        <v>172</v>
      </c>
      <c r="G82" s="582" t="s">
        <v>172</v>
      </c>
      <c r="H82" s="582" t="s">
        <v>172</v>
      </c>
      <c r="I82" s="582" t="s">
        <v>172</v>
      </c>
      <c r="J82" s="582" t="s">
        <v>172</v>
      </c>
      <c r="K82" s="582" t="s">
        <v>172</v>
      </c>
      <c r="L82" s="582" t="s">
        <v>172</v>
      </c>
      <c r="M82" s="582" t="s">
        <v>172</v>
      </c>
      <c r="N82" s="582" t="s">
        <v>172</v>
      </c>
      <c r="O82" s="582" t="s">
        <v>172</v>
      </c>
      <c r="P82" s="582" t="s">
        <v>172</v>
      </c>
      <c r="Q82" s="582" t="s">
        <v>172</v>
      </c>
      <c r="R82" s="582" t="s">
        <v>172</v>
      </c>
      <c r="S82" s="581">
        <v>41945.7</v>
      </c>
      <c r="T82" s="581">
        <v>750.6</v>
      </c>
      <c r="U82" s="582" t="s">
        <v>172</v>
      </c>
      <c r="V82" s="582" t="s">
        <v>172</v>
      </c>
      <c r="W82" s="582" t="s">
        <v>172</v>
      </c>
      <c r="X82" s="582" t="s">
        <v>172</v>
      </c>
      <c r="Y82" s="582" t="s">
        <v>172</v>
      </c>
      <c r="Z82" s="582" t="s">
        <v>172</v>
      </c>
      <c r="AA82" s="582" t="s">
        <v>172</v>
      </c>
      <c r="AB82" s="582" t="s">
        <v>172</v>
      </c>
      <c r="AC82" s="582" t="s">
        <v>172</v>
      </c>
      <c r="AD82" s="582" t="s">
        <v>172</v>
      </c>
      <c r="AE82" s="582" t="s">
        <v>172</v>
      </c>
      <c r="AF82" s="581">
        <v>2</v>
      </c>
      <c r="AG82" s="581">
        <v>1.3</v>
      </c>
      <c r="AH82" s="582" t="s">
        <v>172</v>
      </c>
      <c r="AI82" s="582" t="s">
        <v>172</v>
      </c>
      <c r="AJ82" s="581">
        <v>240.6</v>
      </c>
      <c r="AK82" s="582" t="s">
        <v>172</v>
      </c>
      <c r="AL82" s="582" t="s">
        <v>172</v>
      </c>
      <c r="AM82" s="582" t="s">
        <v>172</v>
      </c>
      <c r="AN82" s="582" t="s">
        <v>172</v>
      </c>
      <c r="AO82" s="582" t="s">
        <v>172</v>
      </c>
      <c r="AP82" s="582" t="s">
        <v>172</v>
      </c>
      <c r="AQ82" s="582" t="s">
        <v>172</v>
      </c>
      <c r="AR82" s="581">
        <v>51</v>
      </c>
      <c r="AS82" s="581">
        <v>213.1</v>
      </c>
      <c r="AT82" s="581">
        <v>77.5</v>
      </c>
      <c r="AU82" s="581">
        <v>26.8</v>
      </c>
      <c r="AV82" s="581">
        <v>40.1</v>
      </c>
      <c r="AW82" s="582" t="s">
        <v>172</v>
      </c>
      <c r="AX82" s="582" t="s">
        <v>172</v>
      </c>
      <c r="AY82" s="582" t="s">
        <v>172</v>
      </c>
      <c r="AZ82" s="582" t="s">
        <v>172</v>
      </c>
      <c r="BA82" s="582" t="s">
        <v>172</v>
      </c>
      <c r="BB82" s="582" t="s">
        <v>172</v>
      </c>
      <c r="BC82" s="582" t="s">
        <v>172</v>
      </c>
      <c r="BD82" s="582" t="s">
        <v>172</v>
      </c>
      <c r="BE82" s="582" t="s">
        <v>172</v>
      </c>
      <c r="BF82" s="582" t="s">
        <v>172</v>
      </c>
      <c r="BG82" s="582" t="s">
        <v>172</v>
      </c>
      <c r="BH82" s="582" t="s">
        <v>172</v>
      </c>
      <c r="BI82" s="582" t="s">
        <v>172</v>
      </c>
      <c r="BJ82" s="582" t="s">
        <v>172</v>
      </c>
      <c r="BK82" s="582" t="s">
        <v>172</v>
      </c>
      <c r="BL82" s="581">
        <v>43348.7</v>
      </c>
      <c r="BM82" s="581">
        <v>408.5</v>
      </c>
    </row>
    <row r="83" spans="1:65" ht="20.100000000000001" hidden="1" customHeight="1">
      <c r="A83" s="583" t="s">
        <v>992</v>
      </c>
      <c r="B83" s="580" t="s">
        <v>584</v>
      </c>
      <c r="C83" s="580" t="s">
        <v>1300</v>
      </c>
      <c r="D83" s="580" t="s">
        <v>1300</v>
      </c>
      <c r="E83" s="580" t="s">
        <v>1300</v>
      </c>
      <c r="F83" s="582" t="s">
        <v>172</v>
      </c>
      <c r="G83" s="582" t="s">
        <v>172</v>
      </c>
      <c r="H83" s="582" t="s">
        <v>172</v>
      </c>
      <c r="I83" s="581">
        <v>10383.200000000001</v>
      </c>
      <c r="J83" s="582" t="s">
        <v>172</v>
      </c>
      <c r="K83" s="582" t="s">
        <v>172</v>
      </c>
      <c r="L83" s="582" t="s">
        <v>172</v>
      </c>
      <c r="M83" s="582" t="s">
        <v>172</v>
      </c>
      <c r="N83" s="582" t="s">
        <v>172</v>
      </c>
      <c r="O83" s="582" t="s">
        <v>172</v>
      </c>
      <c r="P83" s="582" t="s">
        <v>172</v>
      </c>
      <c r="Q83" s="582" t="s">
        <v>172</v>
      </c>
      <c r="R83" s="582" t="s">
        <v>172</v>
      </c>
      <c r="S83" s="581">
        <v>8086.2</v>
      </c>
      <c r="T83" s="581">
        <v>142.4</v>
      </c>
      <c r="U83" s="582" t="s">
        <v>172</v>
      </c>
      <c r="V83" s="582" t="s">
        <v>172</v>
      </c>
      <c r="W83" s="582" t="s">
        <v>172</v>
      </c>
      <c r="X83" s="582" t="s">
        <v>172</v>
      </c>
      <c r="Y83" s="581">
        <v>1811.1</v>
      </c>
      <c r="Z83" s="581">
        <v>122.9</v>
      </c>
      <c r="AA83" s="582" t="s">
        <v>172</v>
      </c>
      <c r="AB83" s="582" t="s">
        <v>172</v>
      </c>
      <c r="AC83" s="582" t="s">
        <v>172</v>
      </c>
      <c r="AD83" s="582" t="s">
        <v>172</v>
      </c>
      <c r="AE83" s="582" t="s">
        <v>172</v>
      </c>
      <c r="AF83" s="581">
        <v>0.8</v>
      </c>
      <c r="AG83" s="581">
        <v>0</v>
      </c>
      <c r="AH83" s="582" t="s">
        <v>172</v>
      </c>
      <c r="AI83" s="582" t="s">
        <v>172</v>
      </c>
      <c r="AJ83" s="581">
        <v>35.5</v>
      </c>
      <c r="AK83" s="582" t="s">
        <v>172</v>
      </c>
      <c r="AL83" s="582" t="s">
        <v>172</v>
      </c>
      <c r="AM83" s="582" t="s">
        <v>172</v>
      </c>
      <c r="AN83" s="582" t="s">
        <v>172</v>
      </c>
      <c r="AO83" s="582" t="s">
        <v>172</v>
      </c>
      <c r="AP83" s="581">
        <v>141.4</v>
      </c>
      <c r="AQ83" s="581">
        <v>4074.5</v>
      </c>
      <c r="AR83" s="581">
        <v>1.4</v>
      </c>
      <c r="AS83" s="581">
        <v>173.4</v>
      </c>
      <c r="AT83" s="581">
        <v>182.5</v>
      </c>
      <c r="AU83" s="581">
        <v>2454.8000000000002</v>
      </c>
      <c r="AV83" s="581">
        <v>8.6999999999999993</v>
      </c>
      <c r="AW83" s="582" t="s">
        <v>172</v>
      </c>
      <c r="AX83" s="582" t="s">
        <v>172</v>
      </c>
      <c r="AY83" s="582" t="s">
        <v>172</v>
      </c>
      <c r="AZ83" s="582" t="s">
        <v>172</v>
      </c>
      <c r="BA83" s="582" t="s">
        <v>172</v>
      </c>
      <c r="BB83" s="582" t="s">
        <v>172</v>
      </c>
      <c r="BC83" s="582" t="s">
        <v>172</v>
      </c>
      <c r="BD83" s="582" t="s">
        <v>172</v>
      </c>
      <c r="BE83" s="582" t="s">
        <v>172</v>
      </c>
      <c r="BF83" s="582" t="s">
        <v>172</v>
      </c>
      <c r="BG83" s="582" t="s">
        <v>172</v>
      </c>
      <c r="BH83" s="582" t="s">
        <v>172</v>
      </c>
      <c r="BI83" s="582" t="s">
        <v>172</v>
      </c>
      <c r="BJ83" s="582" t="s">
        <v>172</v>
      </c>
      <c r="BK83" s="582" t="s">
        <v>172</v>
      </c>
      <c r="BL83" s="581">
        <v>27618.799999999999</v>
      </c>
      <c r="BM83" s="581">
        <v>2820.8</v>
      </c>
    </row>
    <row r="84" spans="1:65" ht="20.100000000000001" hidden="1" customHeight="1">
      <c r="A84" s="583" t="s">
        <v>992</v>
      </c>
      <c r="B84" s="580" t="s">
        <v>586</v>
      </c>
      <c r="C84" s="580" t="s">
        <v>1300</v>
      </c>
      <c r="D84" s="580" t="s">
        <v>1300</v>
      </c>
      <c r="E84" s="580" t="s">
        <v>1300</v>
      </c>
      <c r="F84" s="582" t="s">
        <v>172</v>
      </c>
      <c r="G84" s="582" t="s">
        <v>172</v>
      </c>
      <c r="H84" s="582" t="s">
        <v>172</v>
      </c>
      <c r="I84" s="582" t="s">
        <v>172</v>
      </c>
      <c r="J84" s="582" t="s">
        <v>172</v>
      </c>
      <c r="K84" s="582" t="s">
        <v>172</v>
      </c>
      <c r="L84" s="582" t="s">
        <v>172</v>
      </c>
      <c r="M84" s="582" t="s">
        <v>172</v>
      </c>
      <c r="N84" s="582" t="s">
        <v>172</v>
      </c>
      <c r="O84" s="582" t="s">
        <v>172</v>
      </c>
      <c r="P84" s="582" t="s">
        <v>172</v>
      </c>
      <c r="Q84" s="582" t="s">
        <v>172</v>
      </c>
      <c r="R84" s="582" t="s">
        <v>172</v>
      </c>
      <c r="S84" s="582" t="s">
        <v>172</v>
      </c>
      <c r="T84" s="582" t="s">
        <v>172</v>
      </c>
      <c r="U84" s="582" t="s">
        <v>172</v>
      </c>
      <c r="V84" s="582" t="s">
        <v>172</v>
      </c>
      <c r="W84" s="582" t="s">
        <v>172</v>
      </c>
      <c r="X84" s="582" t="s">
        <v>172</v>
      </c>
      <c r="Y84" s="582" t="s">
        <v>172</v>
      </c>
      <c r="Z84" s="582" t="s">
        <v>172</v>
      </c>
      <c r="AA84" s="582" t="s">
        <v>172</v>
      </c>
      <c r="AB84" s="582" t="s">
        <v>172</v>
      </c>
      <c r="AC84" s="582" t="s">
        <v>172</v>
      </c>
      <c r="AD84" s="582" t="s">
        <v>172</v>
      </c>
      <c r="AE84" s="582" t="s">
        <v>172</v>
      </c>
      <c r="AF84" s="582" t="s">
        <v>172</v>
      </c>
      <c r="AG84" s="582" t="s">
        <v>172</v>
      </c>
      <c r="AH84" s="582" t="s">
        <v>172</v>
      </c>
      <c r="AI84" s="582" t="s">
        <v>172</v>
      </c>
      <c r="AJ84" s="582" t="s">
        <v>172</v>
      </c>
      <c r="AK84" s="582" t="s">
        <v>172</v>
      </c>
      <c r="AL84" s="582" t="s">
        <v>172</v>
      </c>
      <c r="AM84" s="582" t="s">
        <v>172</v>
      </c>
      <c r="AN84" s="582" t="s">
        <v>172</v>
      </c>
      <c r="AO84" s="582" t="s">
        <v>172</v>
      </c>
      <c r="AP84" s="582" t="s">
        <v>172</v>
      </c>
      <c r="AQ84" s="582" t="s">
        <v>172</v>
      </c>
      <c r="AR84" s="582" t="s">
        <v>172</v>
      </c>
      <c r="AS84" s="582" t="s">
        <v>172</v>
      </c>
      <c r="AT84" s="582" t="s">
        <v>172</v>
      </c>
      <c r="AU84" s="582" t="s">
        <v>172</v>
      </c>
      <c r="AV84" s="582" t="s">
        <v>172</v>
      </c>
      <c r="AW84" s="582" t="s">
        <v>172</v>
      </c>
      <c r="AX84" s="582" t="s">
        <v>172</v>
      </c>
      <c r="AY84" s="582" t="s">
        <v>172</v>
      </c>
      <c r="AZ84" s="582" t="s">
        <v>172</v>
      </c>
      <c r="BA84" s="582" t="s">
        <v>172</v>
      </c>
      <c r="BB84" s="582" t="s">
        <v>172</v>
      </c>
      <c r="BC84" s="582" t="s">
        <v>172</v>
      </c>
      <c r="BD84" s="582" t="s">
        <v>172</v>
      </c>
      <c r="BE84" s="582" t="s">
        <v>172</v>
      </c>
      <c r="BF84" s="582" t="s">
        <v>172</v>
      </c>
      <c r="BG84" s="582" t="s">
        <v>172</v>
      </c>
      <c r="BH84" s="582" t="s">
        <v>172</v>
      </c>
      <c r="BI84" s="582" t="s">
        <v>172</v>
      </c>
      <c r="BJ84" s="582" t="s">
        <v>172</v>
      </c>
      <c r="BK84" s="581">
        <v>161.9</v>
      </c>
      <c r="BL84" s="581">
        <v>161.9</v>
      </c>
      <c r="BM84" s="582" t="s">
        <v>172</v>
      </c>
    </row>
    <row r="85" spans="1:65" ht="20.100000000000001" hidden="1" customHeight="1">
      <c r="A85" s="580" t="s">
        <v>1302</v>
      </c>
      <c r="B85" s="580" t="s">
        <v>1300</v>
      </c>
      <c r="C85" s="580" t="s">
        <v>1300</v>
      </c>
      <c r="D85" s="580" t="s">
        <v>1300</v>
      </c>
      <c r="E85" s="580" t="s">
        <v>1300</v>
      </c>
      <c r="F85" s="582" t="s">
        <v>172</v>
      </c>
      <c r="G85" s="582" t="s">
        <v>172</v>
      </c>
      <c r="H85" s="582" t="s">
        <v>172</v>
      </c>
      <c r="I85" s="581">
        <v>74466.3</v>
      </c>
      <c r="J85" s="582" t="s">
        <v>172</v>
      </c>
      <c r="K85" s="582" t="s">
        <v>172</v>
      </c>
      <c r="L85" s="582" t="s">
        <v>172</v>
      </c>
      <c r="M85" s="582" t="s">
        <v>172</v>
      </c>
      <c r="N85" s="582" t="s">
        <v>172</v>
      </c>
      <c r="O85" s="582" t="s">
        <v>172</v>
      </c>
      <c r="P85" s="582" t="s">
        <v>172</v>
      </c>
      <c r="Q85" s="582" t="s">
        <v>172</v>
      </c>
      <c r="R85" s="582" t="s">
        <v>172</v>
      </c>
      <c r="S85" s="581">
        <v>61287.6</v>
      </c>
      <c r="T85" s="581">
        <v>17945.2</v>
      </c>
      <c r="U85" s="582" t="s">
        <v>172</v>
      </c>
      <c r="V85" s="582" t="s">
        <v>172</v>
      </c>
      <c r="W85" s="582" t="s">
        <v>172</v>
      </c>
      <c r="X85" s="582" t="s">
        <v>172</v>
      </c>
      <c r="Y85" s="581">
        <v>3998.9</v>
      </c>
      <c r="Z85" s="581">
        <v>3225.8</v>
      </c>
      <c r="AA85" s="582" t="s">
        <v>172</v>
      </c>
      <c r="AB85" s="582" t="s">
        <v>172</v>
      </c>
      <c r="AC85" s="582" t="s">
        <v>172</v>
      </c>
      <c r="AD85" s="582" t="s">
        <v>172</v>
      </c>
      <c r="AE85" s="582" t="s">
        <v>172</v>
      </c>
      <c r="AF85" s="581">
        <v>40.700000000000003</v>
      </c>
      <c r="AG85" s="581">
        <v>28.3</v>
      </c>
      <c r="AH85" s="582" t="s">
        <v>172</v>
      </c>
      <c r="AI85" s="582" t="s">
        <v>172</v>
      </c>
      <c r="AJ85" s="581">
        <v>7685.6</v>
      </c>
      <c r="AK85" s="582" t="s">
        <v>172</v>
      </c>
      <c r="AL85" s="582" t="s">
        <v>172</v>
      </c>
      <c r="AM85" s="582" t="s">
        <v>172</v>
      </c>
      <c r="AN85" s="582" t="s">
        <v>172</v>
      </c>
      <c r="AO85" s="582" t="s">
        <v>172</v>
      </c>
      <c r="AP85" s="581">
        <v>9501.2000000000007</v>
      </c>
      <c r="AQ85" s="581">
        <v>29080.2</v>
      </c>
      <c r="AR85" s="581">
        <v>4877.3</v>
      </c>
      <c r="AS85" s="581">
        <v>7147.2</v>
      </c>
      <c r="AT85" s="581">
        <v>8891.7000000000007</v>
      </c>
      <c r="AU85" s="581">
        <v>6192.5</v>
      </c>
      <c r="AV85" s="581">
        <v>308.10000000000002</v>
      </c>
      <c r="AW85" s="581">
        <v>509.6</v>
      </c>
      <c r="AX85" s="582" t="s">
        <v>172</v>
      </c>
      <c r="AY85" s="582" t="s">
        <v>172</v>
      </c>
      <c r="AZ85" s="582" t="s">
        <v>172</v>
      </c>
      <c r="BA85" s="582" t="s">
        <v>172</v>
      </c>
      <c r="BB85" s="582" t="s">
        <v>172</v>
      </c>
      <c r="BC85" s="582" t="s">
        <v>172</v>
      </c>
      <c r="BD85" s="582" t="s">
        <v>172</v>
      </c>
      <c r="BE85" s="582" t="s">
        <v>172</v>
      </c>
      <c r="BF85" s="582" t="s">
        <v>172</v>
      </c>
      <c r="BG85" s="582" t="s">
        <v>172</v>
      </c>
      <c r="BH85" s="582" t="s">
        <v>172</v>
      </c>
      <c r="BI85" s="582" t="s">
        <v>172</v>
      </c>
      <c r="BJ85" s="582" t="s">
        <v>172</v>
      </c>
      <c r="BK85" s="581">
        <v>59000.2</v>
      </c>
      <c r="BL85" s="581">
        <v>294186.3</v>
      </c>
      <c r="BM85" s="581">
        <v>27926.400000000001</v>
      </c>
    </row>
    <row r="86" spans="1:65" ht="20.100000000000001" hidden="1" customHeight="1">
      <c r="A86" s="583" t="s">
        <v>992</v>
      </c>
      <c r="B86" s="580" t="s">
        <v>582</v>
      </c>
      <c r="C86" s="580" t="s">
        <v>1300</v>
      </c>
      <c r="D86" s="580" t="s">
        <v>1300</v>
      </c>
      <c r="E86" s="580" t="s">
        <v>1300</v>
      </c>
      <c r="F86" s="582" t="s">
        <v>172</v>
      </c>
      <c r="G86" s="582" t="s">
        <v>172</v>
      </c>
      <c r="H86" s="582" t="s">
        <v>172</v>
      </c>
      <c r="I86" s="582" t="s">
        <v>172</v>
      </c>
      <c r="J86" s="582" t="s">
        <v>172</v>
      </c>
      <c r="K86" s="582" t="s">
        <v>172</v>
      </c>
      <c r="L86" s="582" t="s">
        <v>172</v>
      </c>
      <c r="M86" s="582" t="s">
        <v>172</v>
      </c>
      <c r="N86" s="582" t="s">
        <v>172</v>
      </c>
      <c r="O86" s="582" t="s">
        <v>172</v>
      </c>
      <c r="P86" s="582" t="s">
        <v>172</v>
      </c>
      <c r="Q86" s="582" t="s">
        <v>172</v>
      </c>
      <c r="R86" s="582" t="s">
        <v>172</v>
      </c>
      <c r="S86" s="581">
        <v>52333.7</v>
      </c>
      <c r="T86" s="581">
        <v>7848.1</v>
      </c>
      <c r="U86" s="582" t="s">
        <v>172</v>
      </c>
      <c r="V86" s="582" t="s">
        <v>172</v>
      </c>
      <c r="W86" s="582" t="s">
        <v>172</v>
      </c>
      <c r="X86" s="582" t="s">
        <v>172</v>
      </c>
      <c r="Y86" s="582" t="s">
        <v>172</v>
      </c>
      <c r="Z86" s="582" t="s">
        <v>172</v>
      </c>
      <c r="AA86" s="582" t="s">
        <v>172</v>
      </c>
      <c r="AB86" s="582" t="s">
        <v>172</v>
      </c>
      <c r="AC86" s="582" t="s">
        <v>172</v>
      </c>
      <c r="AD86" s="582" t="s">
        <v>172</v>
      </c>
      <c r="AE86" s="582" t="s">
        <v>172</v>
      </c>
      <c r="AF86" s="581">
        <v>34.1</v>
      </c>
      <c r="AG86" s="581">
        <v>26.7</v>
      </c>
      <c r="AH86" s="582" t="s">
        <v>172</v>
      </c>
      <c r="AI86" s="582" t="s">
        <v>172</v>
      </c>
      <c r="AJ86" s="581">
        <v>3702.8</v>
      </c>
      <c r="AK86" s="582" t="s">
        <v>172</v>
      </c>
      <c r="AL86" s="582" t="s">
        <v>172</v>
      </c>
      <c r="AM86" s="582" t="s">
        <v>172</v>
      </c>
      <c r="AN86" s="582" t="s">
        <v>172</v>
      </c>
      <c r="AO86" s="582" t="s">
        <v>172</v>
      </c>
      <c r="AP86" s="582" t="s">
        <v>172</v>
      </c>
      <c r="AQ86" s="582" t="s">
        <v>172</v>
      </c>
      <c r="AR86" s="581">
        <v>2043.1</v>
      </c>
      <c r="AS86" s="581">
        <v>5684.1</v>
      </c>
      <c r="AT86" s="581">
        <v>3564.7</v>
      </c>
      <c r="AU86" s="581">
        <v>1603.6</v>
      </c>
      <c r="AV86" s="581">
        <v>300.10000000000002</v>
      </c>
      <c r="AW86" s="582" t="s">
        <v>172</v>
      </c>
      <c r="AX86" s="582" t="s">
        <v>172</v>
      </c>
      <c r="AY86" s="582" t="s">
        <v>172</v>
      </c>
      <c r="AZ86" s="582" t="s">
        <v>172</v>
      </c>
      <c r="BA86" s="582" t="s">
        <v>172</v>
      </c>
      <c r="BB86" s="582" t="s">
        <v>172</v>
      </c>
      <c r="BC86" s="582" t="s">
        <v>172</v>
      </c>
      <c r="BD86" s="582" t="s">
        <v>172</v>
      </c>
      <c r="BE86" s="582" t="s">
        <v>172</v>
      </c>
      <c r="BF86" s="582" t="s">
        <v>172</v>
      </c>
      <c r="BG86" s="582" t="s">
        <v>172</v>
      </c>
      <c r="BH86" s="582" t="s">
        <v>172</v>
      </c>
      <c r="BI86" s="582" t="s">
        <v>172</v>
      </c>
      <c r="BJ86" s="582" t="s">
        <v>172</v>
      </c>
      <c r="BK86" s="581">
        <v>51022.8</v>
      </c>
      <c r="BL86" s="581">
        <v>128164</v>
      </c>
      <c r="BM86" s="581">
        <v>13195.7</v>
      </c>
    </row>
    <row r="87" spans="1:65" ht="20.100000000000001" hidden="1" customHeight="1">
      <c r="A87" s="583" t="s">
        <v>992</v>
      </c>
      <c r="B87" s="580" t="s">
        <v>584</v>
      </c>
      <c r="C87" s="580" t="s">
        <v>1300</v>
      </c>
      <c r="D87" s="580" t="s">
        <v>1300</v>
      </c>
      <c r="E87" s="580" t="s">
        <v>1300</v>
      </c>
      <c r="F87" s="582" t="s">
        <v>172</v>
      </c>
      <c r="G87" s="582" t="s">
        <v>172</v>
      </c>
      <c r="H87" s="582" t="s">
        <v>172</v>
      </c>
      <c r="I87" s="581">
        <v>74466.3</v>
      </c>
      <c r="J87" s="582" t="s">
        <v>172</v>
      </c>
      <c r="K87" s="582" t="s">
        <v>172</v>
      </c>
      <c r="L87" s="582" t="s">
        <v>172</v>
      </c>
      <c r="M87" s="582" t="s">
        <v>172</v>
      </c>
      <c r="N87" s="582" t="s">
        <v>172</v>
      </c>
      <c r="O87" s="582" t="s">
        <v>172</v>
      </c>
      <c r="P87" s="582" t="s">
        <v>172</v>
      </c>
      <c r="Q87" s="582" t="s">
        <v>172</v>
      </c>
      <c r="R87" s="582" t="s">
        <v>172</v>
      </c>
      <c r="S87" s="581">
        <v>7556.9</v>
      </c>
      <c r="T87" s="581">
        <v>3301.3</v>
      </c>
      <c r="U87" s="582" t="s">
        <v>172</v>
      </c>
      <c r="V87" s="582" t="s">
        <v>172</v>
      </c>
      <c r="W87" s="582" t="s">
        <v>172</v>
      </c>
      <c r="X87" s="582" t="s">
        <v>172</v>
      </c>
      <c r="Y87" s="581">
        <v>3998.9</v>
      </c>
      <c r="Z87" s="581">
        <v>2757.4</v>
      </c>
      <c r="AA87" s="582" t="s">
        <v>172</v>
      </c>
      <c r="AB87" s="582" t="s">
        <v>172</v>
      </c>
      <c r="AC87" s="582" t="s">
        <v>172</v>
      </c>
      <c r="AD87" s="582" t="s">
        <v>172</v>
      </c>
      <c r="AE87" s="582" t="s">
        <v>172</v>
      </c>
      <c r="AF87" s="581">
        <v>3.7</v>
      </c>
      <c r="AG87" s="581">
        <v>1.7</v>
      </c>
      <c r="AH87" s="582" t="s">
        <v>172</v>
      </c>
      <c r="AI87" s="582" t="s">
        <v>172</v>
      </c>
      <c r="AJ87" s="581">
        <v>746.5</v>
      </c>
      <c r="AK87" s="582" t="s">
        <v>172</v>
      </c>
      <c r="AL87" s="582" t="s">
        <v>172</v>
      </c>
      <c r="AM87" s="582" t="s">
        <v>172</v>
      </c>
      <c r="AN87" s="582" t="s">
        <v>172</v>
      </c>
      <c r="AO87" s="582" t="s">
        <v>172</v>
      </c>
      <c r="AP87" s="581">
        <v>9501.2000000000007</v>
      </c>
      <c r="AQ87" s="581">
        <v>22086.3</v>
      </c>
      <c r="AR87" s="582" t="s">
        <v>172</v>
      </c>
      <c r="AS87" s="581">
        <v>1463.1</v>
      </c>
      <c r="AT87" s="581">
        <v>2668.4</v>
      </c>
      <c r="AU87" s="581">
        <v>4006.5</v>
      </c>
      <c r="AV87" s="582" t="s">
        <v>172</v>
      </c>
      <c r="AW87" s="582" t="s">
        <v>172</v>
      </c>
      <c r="AX87" s="582" t="s">
        <v>172</v>
      </c>
      <c r="AY87" s="582" t="s">
        <v>172</v>
      </c>
      <c r="AZ87" s="582" t="s">
        <v>172</v>
      </c>
      <c r="BA87" s="582" t="s">
        <v>172</v>
      </c>
      <c r="BB87" s="582" t="s">
        <v>172</v>
      </c>
      <c r="BC87" s="582" t="s">
        <v>172</v>
      </c>
      <c r="BD87" s="582" t="s">
        <v>172</v>
      </c>
      <c r="BE87" s="582" t="s">
        <v>172</v>
      </c>
      <c r="BF87" s="582" t="s">
        <v>172</v>
      </c>
      <c r="BG87" s="582" t="s">
        <v>172</v>
      </c>
      <c r="BH87" s="582" t="s">
        <v>172</v>
      </c>
      <c r="BI87" s="582" t="s">
        <v>172</v>
      </c>
      <c r="BJ87" s="582" t="s">
        <v>172</v>
      </c>
      <c r="BK87" s="581">
        <v>6520.3</v>
      </c>
      <c r="BL87" s="581">
        <v>139078.6</v>
      </c>
      <c r="BM87" s="581">
        <v>8138.1</v>
      </c>
    </row>
    <row r="88" spans="1:65" ht="20.100000000000001" hidden="1" customHeight="1">
      <c r="A88" s="583" t="s">
        <v>992</v>
      </c>
      <c r="B88" s="580" t="s">
        <v>592</v>
      </c>
      <c r="C88" s="580" t="s">
        <v>1300</v>
      </c>
      <c r="D88" s="580" t="s">
        <v>1300</v>
      </c>
      <c r="E88" s="580" t="s">
        <v>1300</v>
      </c>
      <c r="F88" s="582" t="s">
        <v>172</v>
      </c>
      <c r="G88" s="582" t="s">
        <v>172</v>
      </c>
      <c r="H88" s="582" t="s">
        <v>172</v>
      </c>
      <c r="I88" s="582" t="s">
        <v>172</v>
      </c>
      <c r="J88" s="582" t="s">
        <v>172</v>
      </c>
      <c r="K88" s="582" t="s">
        <v>172</v>
      </c>
      <c r="L88" s="582" t="s">
        <v>172</v>
      </c>
      <c r="M88" s="582" t="s">
        <v>172</v>
      </c>
      <c r="N88" s="582" t="s">
        <v>172</v>
      </c>
      <c r="O88" s="582" t="s">
        <v>172</v>
      </c>
      <c r="P88" s="582" t="s">
        <v>172</v>
      </c>
      <c r="Q88" s="582" t="s">
        <v>172</v>
      </c>
      <c r="R88" s="582" t="s">
        <v>172</v>
      </c>
      <c r="S88" s="581">
        <v>1317.1</v>
      </c>
      <c r="T88" s="581">
        <v>6409.9</v>
      </c>
      <c r="U88" s="582" t="s">
        <v>172</v>
      </c>
      <c r="V88" s="582" t="s">
        <v>172</v>
      </c>
      <c r="W88" s="582" t="s">
        <v>172</v>
      </c>
      <c r="X88" s="582" t="s">
        <v>172</v>
      </c>
      <c r="Y88" s="582" t="s">
        <v>172</v>
      </c>
      <c r="Z88" s="582" t="s">
        <v>172</v>
      </c>
      <c r="AA88" s="582" t="s">
        <v>172</v>
      </c>
      <c r="AB88" s="582" t="s">
        <v>172</v>
      </c>
      <c r="AC88" s="582" t="s">
        <v>172</v>
      </c>
      <c r="AD88" s="582" t="s">
        <v>172</v>
      </c>
      <c r="AE88" s="582" t="s">
        <v>172</v>
      </c>
      <c r="AF88" s="581">
        <v>2.9</v>
      </c>
      <c r="AG88" s="582" t="s">
        <v>172</v>
      </c>
      <c r="AH88" s="582" t="s">
        <v>172</v>
      </c>
      <c r="AI88" s="582" t="s">
        <v>172</v>
      </c>
      <c r="AJ88" s="581">
        <v>833.3</v>
      </c>
      <c r="AK88" s="582" t="s">
        <v>172</v>
      </c>
      <c r="AL88" s="582" t="s">
        <v>172</v>
      </c>
      <c r="AM88" s="582" t="s">
        <v>172</v>
      </c>
      <c r="AN88" s="582" t="s">
        <v>172</v>
      </c>
      <c r="AO88" s="582" t="s">
        <v>172</v>
      </c>
      <c r="AP88" s="582" t="s">
        <v>172</v>
      </c>
      <c r="AQ88" s="582" t="s">
        <v>172</v>
      </c>
      <c r="AR88" s="582" t="s">
        <v>172</v>
      </c>
      <c r="AS88" s="582" t="s">
        <v>172</v>
      </c>
      <c r="AT88" s="582" t="s">
        <v>172</v>
      </c>
      <c r="AU88" s="582" t="s">
        <v>172</v>
      </c>
      <c r="AV88" s="582" t="s">
        <v>172</v>
      </c>
      <c r="AW88" s="581">
        <v>509.6</v>
      </c>
      <c r="AX88" s="582" t="s">
        <v>172</v>
      </c>
      <c r="AY88" s="582" t="s">
        <v>172</v>
      </c>
      <c r="AZ88" s="582" t="s">
        <v>172</v>
      </c>
      <c r="BA88" s="582" t="s">
        <v>172</v>
      </c>
      <c r="BB88" s="582" t="s">
        <v>172</v>
      </c>
      <c r="BC88" s="582" t="s">
        <v>172</v>
      </c>
      <c r="BD88" s="582" t="s">
        <v>172</v>
      </c>
      <c r="BE88" s="582" t="s">
        <v>172</v>
      </c>
      <c r="BF88" s="582" t="s">
        <v>172</v>
      </c>
      <c r="BG88" s="582" t="s">
        <v>172</v>
      </c>
      <c r="BH88" s="582" t="s">
        <v>172</v>
      </c>
      <c r="BI88" s="582" t="s">
        <v>172</v>
      </c>
      <c r="BJ88" s="582" t="s">
        <v>172</v>
      </c>
      <c r="BK88" s="582" t="s">
        <v>172</v>
      </c>
      <c r="BL88" s="581">
        <v>9072.7000000000007</v>
      </c>
      <c r="BM88" s="581">
        <v>509.6</v>
      </c>
    </row>
    <row r="89" spans="1:65" ht="20.100000000000001" hidden="1" customHeight="1">
      <c r="A89" s="583" t="s">
        <v>992</v>
      </c>
      <c r="B89" s="580" t="s">
        <v>594</v>
      </c>
      <c r="C89" s="580" t="s">
        <v>1300</v>
      </c>
      <c r="D89" s="580" t="s">
        <v>1300</v>
      </c>
      <c r="E89" s="580" t="s">
        <v>1300</v>
      </c>
      <c r="F89" s="582" t="s">
        <v>172</v>
      </c>
      <c r="G89" s="582" t="s">
        <v>172</v>
      </c>
      <c r="H89" s="582" t="s">
        <v>172</v>
      </c>
      <c r="I89" s="582" t="s">
        <v>172</v>
      </c>
      <c r="J89" s="582" t="s">
        <v>172</v>
      </c>
      <c r="K89" s="582" t="s">
        <v>172</v>
      </c>
      <c r="L89" s="582" t="s">
        <v>172</v>
      </c>
      <c r="M89" s="582" t="s">
        <v>172</v>
      </c>
      <c r="N89" s="582" t="s">
        <v>172</v>
      </c>
      <c r="O89" s="582" t="s">
        <v>172</v>
      </c>
      <c r="P89" s="582" t="s">
        <v>172</v>
      </c>
      <c r="Q89" s="582" t="s">
        <v>172</v>
      </c>
      <c r="R89" s="582" t="s">
        <v>172</v>
      </c>
      <c r="S89" s="581">
        <v>79.900000000000006</v>
      </c>
      <c r="T89" s="581">
        <v>385.8</v>
      </c>
      <c r="U89" s="582" t="s">
        <v>172</v>
      </c>
      <c r="V89" s="582" t="s">
        <v>172</v>
      </c>
      <c r="W89" s="582" t="s">
        <v>172</v>
      </c>
      <c r="X89" s="582" t="s">
        <v>172</v>
      </c>
      <c r="Y89" s="582" t="s">
        <v>172</v>
      </c>
      <c r="Z89" s="581">
        <v>468.4</v>
      </c>
      <c r="AA89" s="582" t="s">
        <v>172</v>
      </c>
      <c r="AB89" s="582" t="s">
        <v>172</v>
      </c>
      <c r="AC89" s="582" t="s">
        <v>172</v>
      </c>
      <c r="AD89" s="582" t="s">
        <v>172</v>
      </c>
      <c r="AE89" s="582" t="s">
        <v>172</v>
      </c>
      <c r="AF89" s="582" t="s">
        <v>172</v>
      </c>
      <c r="AG89" s="582" t="s">
        <v>172</v>
      </c>
      <c r="AH89" s="582" t="s">
        <v>172</v>
      </c>
      <c r="AI89" s="582" t="s">
        <v>172</v>
      </c>
      <c r="AJ89" s="581">
        <v>2403</v>
      </c>
      <c r="AK89" s="582" t="s">
        <v>172</v>
      </c>
      <c r="AL89" s="582" t="s">
        <v>172</v>
      </c>
      <c r="AM89" s="582" t="s">
        <v>172</v>
      </c>
      <c r="AN89" s="582" t="s">
        <v>172</v>
      </c>
      <c r="AO89" s="582" t="s">
        <v>172</v>
      </c>
      <c r="AP89" s="582" t="s">
        <v>172</v>
      </c>
      <c r="AQ89" s="581">
        <v>6993.9</v>
      </c>
      <c r="AR89" s="581">
        <v>2834.2</v>
      </c>
      <c r="AS89" s="582" t="s">
        <v>172</v>
      </c>
      <c r="AT89" s="581">
        <v>2658.5</v>
      </c>
      <c r="AU89" s="581">
        <v>582.4</v>
      </c>
      <c r="AV89" s="582" t="s">
        <v>172</v>
      </c>
      <c r="AW89" s="582" t="s">
        <v>172</v>
      </c>
      <c r="AX89" s="582" t="s">
        <v>172</v>
      </c>
      <c r="AY89" s="582" t="s">
        <v>172</v>
      </c>
      <c r="AZ89" s="582" t="s">
        <v>172</v>
      </c>
      <c r="BA89" s="582" t="s">
        <v>172</v>
      </c>
      <c r="BB89" s="582" t="s">
        <v>172</v>
      </c>
      <c r="BC89" s="582" t="s">
        <v>172</v>
      </c>
      <c r="BD89" s="582" t="s">
        <v>172</v>
      </c>
      <c r="BE89" s="582" t="s">
        <v>172</v>
      </c>
      <c r="BF89" s="582" t="s">
        <v>172</v>
      </c>
      <c r="BG89" s="582" t="s">
        <v>172</v>
      </c>
      <c r="BH89" s="582" t="s">
        <v>172</v>
      </c>
      <c r="BI89" s="582" t="s">
        <v>172</v>
      </c>
      <c r="BJ89" s="582" t="s">
        <v>172</v>
      </c>
      <c r="BK89" s="582" t="s">
        <v>172</v>
      </c>
      <c r="BL89" s="581">
        <v>16406.099999999999</v>
      </c>
      <c r="BM89" s="581">
        <v>6075.1</v>
      </c>
    </row>
    <row r="90" spans="1:65" ht="20.100000000000001" hidden="1" customHeight="1">
      <c r="A90" s="584" t="s">
        <v>992</v>
      </c>
      <c r="B90" s="585" t="s">
        <v>596</v>
      </c>
      <c r="C90" s="585" t="s">
        <v>1300</v>
      </c>
      <c r="D90" s="585" t="s">
        <v>1300</v>
      </c>
      <c r="E90" s="585" t="s">
        <v>1300</v>
      </c>
      <c r="F90" s="582" t="s">
        <v>172</v>
      </c>
      <c r="G90" s="582" t="s">
        <v>172</v>
      </c>
      <c r="H90" s="582" t="s">
        <v>172</v>
      </c>
      <c r="I90" s="582" t="s">
        <v>172</v>
      </c>
      <c r="J90" s="582" t="s">
        <v>172</v>
      </c>
      <c r="K90" s="582" t="s">
        <v>172</v>
      </c>
      <c r="L90" s="582" t="s">
        <v>172</v>
      </c>
      <c r="M90" s="582" t="s">
        <v>172</v>
      </c>
      <c r="N90" s="582" t="s">
        <v>172</v>
      </c>
      <c r="O90" s="582" t="s">
        <v>172</v>
      </c>
      <c r="P90" s="582" t="s">
        <v>172</v>
      </c>
      <c r="Q90" s="582" t="s">
        <v>172</v>
      </c>
      <c r="R90" s="582" t="s">
        <v>172</v>
      </c>
      <c r="S90" s="582" t="s">
        <v>172</v>
      </c>
      <c r="T90" s="582" t="s">
        <v>172</v>
      </c>
      <c r="U90" s="582" t="s">
        <v>172</v>
      </c>
      <c r="V90" s="582" t="s">
        <v>172</v>
      </c>
      <c r="W90" s="582" t="s">
        <v>172</v>
      </c>
      <c r="X90" s="582" t="s">
        <v>172</v>
      </c>
      <c r="Y90" s="582" t="s">
        <v>172</v>
      </c>
      <c r="Z90" s="582" t="s">
        <v>172</v>
      </c>
      <c r="AA90" s="582" t="s">
        <v>172</v>
      </c>
      <c r="AB90" s="582" t="s">
        <v>172</v>
      </c>
      <c r="AC90" s="582" t="s">
        <v>172</v>
      </c>
      <c r="AD90" s="582" t="s">
        <v>172</v>
      </c>
      <c r="AE90" s="582" t="s">
        <v>172</v>
      </c>
      <c r="AF90" s="582" t="s">
        <v>172</v>
      </c>
      <c r="AG90" s="582" t="s">
        <v>172</v>
      </c>
      <c r="AH90" s="582" t="s">
        <v>172</v>
      </c>
      <c r="AI90" s="582" t="s">
        <v>172</v>
      </c>
      <c r="AJ90" s="582" t="s">
        <v>172</v>
      </c>
      <c r="AK90" s="582" t="s">
        <v>172</v>
      </c>
      <c r="AL90" s="582" t="s">
        <v>172</v>
      </c>
      <c r="AM90" s="582" t="s">
        <v>172</v>
      </c>
      <c r="AN90" s="582" t="s">
        <v>172</v>
      </c>
      <c r="AO90" s="582" t="s">
        <v>172</v>
      </c>
      <c r="AP90" s="582" t="s">
        <v>172</v>
      </c>
      <c r="AQ90" s="582" t="s">
        <v>172</v>
      </c>
      <c r="AR90" s="582" t="s">
        <v>172</v>
      </c>
      <c r="AS90" s="582" t="s">
        <v>172</v>
      </c>
      <c r="AT90" s="582" t="s">
        <v>172</v>
      </c>
      <c r="AU90" s="582" t="s">
        <v>172</v>
      </c>
      <c r="AV90" s="582" t="s">
        <v>172</v>
      </c>
      <c r="AW90" s="582" t="s">
        <v>172</v>
      </c>
      <c r="AX90" s="582" t="s">
        <v>172</v>
      </c>
      <c r="AY90" s="582" t="s">
        <v>172</v>
      </c>
      <c r="AZ90" s="582" t="s">
        <v>172</v>
      </c>
      <c r="BA90" s="582" t="s">
        <v>172</v>
      </c>
      <c r="BB90" s="582" t="s">
        <v>172</v>
      </c>
      <c r="BC90" s="582" t="s">
        <v>172</v>
      </c>
      <c r="BD90" s="582" t="s">
        <v>172</v>
      </c>
      <c r="BE90" s="582" t="s">
        <v>172</v>
      </c>
      <c r="BF90" s="582" t="s">
        <v>172</v>
      </c>
      <c r="BG90" s="582" t="s">
        <v>172</v>
      </c>
      <c r="BH90" s="582" t="s">
        <v>172</v>
      </c>
      <c r="BI90" s="582" t="s">
        <v>172</v>
      </c>
      <c r="BJ90" s="582" t="s">
        <v>172</v>
      </c>
      <c r="BK90" s="581">
        <v>1457</v>
      </c>
      <c r="BL90" s="581">
        <v>1457</v>
      </c>
      <c r="BM90" s="582" t="s">
        <v>172</v>
      </c>
    </row>
    <row r="92" spans="1:65" ht="15.6">
      <c r="A92" s="586" t="s">
        <v>1303</v>
      </c>
      <c r="B92" s="586" t="s">
        <v>1304</v>
      </c>
      <c r="F92" s="587">
        <f>F93/G94</f>
        <v>947817077.74433935</v>
      </c>
      <c r="G92" s="588" t="s">
        <v>1305</v>
      </c>
      <c r="H92" s="589"/>
    </row>
    <row r="93" spans="1:65">
      <c r="A93" s="586" t="s">
        <v>1306</v>
      </c>
      <c r="B93" s="586" t="s">
        <v>1307</v>
      </c>
      <c r="F93" s="590">
        <v>39683205411</v>
      </c>
      <c r="G93" s="588" t="s">
        <v>1308</v>
      </c>
      <c r="P93" s="591">
        <f>-P32+P45</f>
        <v>2673.7</v>
      </c>
    </row>
    <row r="94" spans="1:65">
      <c r="A94" s="586" t="s">
        <v>1309</v>
      </c>
      <c r="B94" s="586" t="s">
        <v>1310</v>
      </c>
      <c r="F94" s="587" t="s">
        <v>1311</v>
      </c>
      <c r="G94" s="579">
        <v>41.868000000000002</v>
      </c>
    </row>
    <row r="95" spans="1:65">
      <c r="A95" s="586" t="s">
        <v>1261</v>
      </c>
      <c r="B95" s="586" t="s">
        <v>1312</v>
      </c>
      <c r="F95" s="587" t="s">
        <v>1313</v>
      </c>
      <c r="G95" s="591">
        <f>-SUM(H24:I25)+G58</f>
        <v>21912.5</v>
      </c>
      <c r="H95" s="579" t="s">
        <v>1314</v>
      </c>
    </row>
    <row r="96" spans="1:65">
      <c r="A96" s="586" t="s">
        <v>1315</v>
      </c>
      <c r="B96" s="586" t="s">
        <v>1316</v>
      </c>
      <c r="F96" s="587"/>
      <c r="Q96" s="579" t="s">
        <v>1383</v>
      </c>
      <c r="R96" s="579" t="s">
        <v>1383</v>
      </c>
      <c r="S96" s="579" t="s">
        <v>1384</v>
      </c>
      <c r="T96" s="579" t="s">
        <v>1384</v>
      </c>
      <c r="U96" s="579" t="s">
        <v>1384</v>
      </c>
      <c r="V96" s="579" t="s">
        <v>1384</v>
      </c>
      <c r="W96" s="579" t="s">
        <v>1384</v>
      </c>
      <c r="X96" s="579" t="s">
        <v>1383</v>
      </c>
    </row>
    <row r="97" spans="1:26">
      <c r="A97" s="586" t="s">
        <v>1317</v>
      </c>
      <c r="B97" s="586" t="s">
        <v>1318</v>
      </c>
      <c r="H97" s="592"/>
      <c r="P97" s="579" t="s">
        <v>1371</v>
      </c>
      <c r="Q97" s="579" t="s">
        <v>1380</v>
      </c>
      <c r="R97" s="579" t="s">
        <v>1374</v>
      </c>
      <c r="S97" s="579" t="s">
        <v>1375</v>
      </c>
      <c r="T97" s="579" t="s">
        <v>1376</v>
      </c>
      <c r="U97" s="579" t="s">
        <v>382</v>
      </c>
      <c r="V97" s="579" t="s">
        <v>383</v>
      </c>
      <c r="W97" s="579" t="s">
        <v>1382</v>
      </c>
      <c r="X97" s="579" t="s">
        <v>385</v>
      </c>
    </row>
    <row r="98" spans="1:26">
      <c r="A98" s="586" t="s">
        <v>992</v>
      </c>
      <c r="B98" s="586" t="s">
        <v>1319</v>
      </c>
      <c r="P98" s="579" t="s">
        <v>1372</v>
      </c>
      <c r="Q98" s="579">
        <v>0</v>
      </c>
      <c r="R98" s="591">
        <f>-H24</f>
        <v>16024.7</v>
      </c>
      <c r="S98" s="579">
        <v>0</v>
      </c>
      <c r="T98" s="579">
        <v>0</v>
      </c>
      <c r="U98" s="579">
        <v>0</v>
      </c>
      <c r="V98" s="579">
        <v>0</v>
      </c>
      <c r="W98" s="579">
        <v>0</v>
      </c>
    </row>
    <row r="99" spans="1:26">
      <c r="P99" s="579" t="s">
        <v>1373</v>
      </c>
      <c r="Q99" s="579">
        <v>0</v>
      </c>
      <c r="R99" s="579">
        <v>0</v>
      </c>
      <c r="S99" s="591">
        <f>N24</f>
        <v>10557.2</v>
      </c>
      <c r="T99" s="591">
        <v>0</v>
      </c>
      <c r="U99" s="591">
        <f t="shared" ref="U99:V99" si="0">P24</f>
        <v>3295.3</v>
      </c>
      <c r="V99" s="591" t="str">
        <f t="shared" si="0"/>
        <v>-</v>
      </c>
      <c r="W99" s="591">
        <f>-R37</f>
        <v>17.7</v>
      </c>
      <c r="Y99" s="579" t="s">
        <v>1377</v>
      </c>
      <c r="Z99" s="579" t="s">
        <v>1378</v>
      </c>
    </row>
    <row r="100" spans="1:26">
      <c r="C100" s="579" t="s">
        <v>1320</v>
      </c>
      <c r="P100" s="579" t="s">
        <v>1381</v>
      </c>
      <c r="Q100" s="579">
        <v>0</v>
      </c>
      <c r="R100" s="579">
        <v>0</v>
      </c>
      <c r="S100" s="579">
        <v>0</v>
      </c>
      <c r="T100" s="591">
        <f>O24</f>
        <v>516.20000000000005</v>
      </c>
      <c r="U100" s="591">
        <f>-P37</f>
        <v>327.39999999999998</v>
      </c>
      <c r="V100" s="591">
        <f t="shared" ref="V100" si="1">-Q37</f>
        <v>1074.4000000000001</v>
      </c>
      <c r="W100" s="591">
        <v>0</v>
      </c>
      <c r="Y100" s="591">
        <f>SUM(Q98:V98)</f>
        <v>16024.7</v>
      </c>
      <c r="Z100" s="591">
        <f>SUM(Q100:W100)</f>
        <v>1918</v>
      </c>
    </row>
    <row r="102" spans="1:26">
      <c r="D102" s="593" t="s">
        <v>1321</v>
      </c>
      <c r="P102" s="579" t="s">
        <v>1379</v>
      </c>
    </row>
    <row r="103" spans="1:26">
      <c r="D103" s="579" t="s">
        <v>1322</v>
      </c>
      <c r="E103" s="579" t="s">
        <v>1323</v>
      </c>
      <c r="F103" s="579" t="s">
        <v>1324</v>
      </c>
      <c r="G103" s="579" t="s">
        <v>1325</v>
      </c>
      <c r="H103" s="579" t="s">
        <v>1326</v>
      </c>
      <c r="I103" s="579" t="s">
        <v>1327</v>
      </c>
      <c r="K103" s="579">
        <f>G105*1000000/F92*44/12</f>
        <v>0.10098819232201262</v>
      </c>
      <c r="P103" s="579" t="s">
        <v>1372</v>
      </c>
      <c r="Q103" s="591">
        <f>-I25</f>
        <v>4361.7</v>
      </c>
      <c r="R103" s="591">
        <f>-H25</f>
        <v>909</v>
      </c>
      <c r="S103" s="591">
        <f>-N25</f>
        <v>10086.1</v>
      </c>
      <c r="T103" s="579">
        <v>0</v>
      </c>
      <c r="U103" s="579">
        <v>0</v>
      </c>
      <c r="V103" s="579">
        <v>0</v>
      </c>
      <c r="W103" s="579">
        <v>0</v>
      </c>
    </row>
    <row r="104" spans="1:26">
      <c r="D104" s="579" t="s">
        <v>1328</v>
      </c>
      <c r="E104" s="579">
        <v>0.86509999999999998</v>
      </c>
      <c r="G104" s="579">
        <v>29.2</v>
      </c>
      <c r="H104" s="591">
        <f>SUM(N25:N32,N38:N44)</f>
        <v>-10086.1</v>
      </c>
      <c r="I104" s="579">
        <f>G104*$G$94*H104*44/12/1000000</f>
        <v>-45.212629645920003</v>
      </c>
      <c r="J104" s="579" t="s">
        <v>1369</v>
      </c>
      <c r="L104" s="591">
        <f>-H104-H105+H107</f>
        <v>17231.599999999999</v>
      </c>
      <c r="P104" s="579" t="s">
        <v>1373</v>
      </c>
      <c r="Q104" s="579">
        <v>0</v>
      </c>
      <c r="R104" s="579">
        <v>0</v>
      </c>
      <c r="S104" s="579">
        <v>0</v>
      </c>
      <c r="T104" s="579">
        <v>0</v>
      </c>
      <c r="U104" s="579">
        <v>0</v>
      </c>
      <c r="V104" s="591">
        <f>Q25</f>
        <v>4998.3999999999996</v>
      </c>
      <c r="W104" s="591">
        <f>R25</f>
        <v>1279.7</v>
      </c>
      <c r="Y104" s="579" t="s">
        <v>1377</v>
      </c>
      <c r="Z104" s="579" t="s">
        <v>1378</v>
      </c>
    </row>
    <row r="105" spans="1:26">
      <c r="D105" s="579" t="s">
        <v>1329</v>
      </c>
      <c r="E105" s="579">
        <v>0.79290000000000005</v>
      </c>
      <c r="G105" s="579">
        <v>26.105</v>
      </c>
      <c r="H105" s="594">
        <f>SUM(I24:I25,I37:I38)</f>
        <v>-4361.7</v>
      </c>
      <c r="I105" s="579">
        <f t="shared" ref="I105:I110" si="2">G105*$G$94*H105*44/12/1000000</f>
        <v>-17.479666194606004</v>
      </c>
      <c r="J105" s="579" t="s">
        <v>1370</v>
      </c>
      <c r="P105" s="579" t="s">
        <v>1381</v>
      </c>
      <c r="Q105" s="591">
        <f>-I25</f>
        <v>4361.7</v>
      </c>
      <c r="R105" s="579">
        <v>0</v>
      </c>
      <c r="S105" s="579">
        <v>0</v>
      </c>
      <c r="T105" s="579">
        <v>0</v>
      </c>
      <c r="U105" s="591">
        <f>-P38</f>
        <v>604.20000000000005</v>
      </c>
      <c r="V105" s="591">
        <f>-Q38</f>
        <v>1140.2</v>
      </c>
      <c r="W105" s="591">
        <f>-R38</f>
        <v>16.2</v>
      </c>
      <c r="Y105" s="591">
        <f>SUM(Q103:V103)</f>
        <v>15356.8</v>
      </c>
      <c r="Z105" s="591">
        <f>SUM(Q105:W105)</f>
        <v>6122.2999999999993</v>
      </c>
    </row>
    <row r="106" spans="1:26">
      <c r="D106" s="579" t="s">
        <v>1330</v>
      </c>
      <c r="E106" s="579">
        <v>0.77070000000000005</v>
      </c>
      <c r="G106" s="579">
        <v>25.349</v>
      </c>
      <c r="H106" s="591">
        <f>SUM(H24:H25,H37:H38)</f>
        <v>-16933.7</v>
      </c>
      <c r="I106" s="579">
        <f t="shared" si="2"/>
        <v>-65.897105497330813</v>
      </c>
      <c r="J106" s="579" t="s">
        <v>1370</v>
      </c>
    </row>
    <row r="107" spans="1:26">
      <c r="D107" s="579" t="s">
        <v>1331</v>
      </c>
      <c r="E107" s="579">
        <v>0.18729999999999999</v>
      </c>
      <c r="G107" s="579">
        <v>70.8</v>
      </c>
      <c r="H107" s="594">
        <f>SUM(Q24:Q25,Q37:Q38)</f>
        <v>2783.7999999999993</v>
      </c>
      <c r="I107" s="579">
        <f t="shared" si="2"/>
        <v>30.256935128639991</v>
      </c>
      <c r="J107" s="579" t="s">
        <v>1370</v>
      </c>
      <c r="P107" s="579" t="s">
        <v>538</v>
      </c>
    </row>
    <row r="108" spans="1:26">
      <c r="D108" s="579" t="s">
        <v>1332</v>
      </c>
      <c r="E108" s="579">
        <v>0.41689999999999999</v>
      </c>
      <c r="G108" s="579">
        <v>12.1</v>
      </c>
      <c r="H108" s="591">
        <f>SUM(P24:P25,P37:P38)</f>
        <v>2363.6999999999998</v>
      </c>
      <c r="I108" s="579">
        <f t="shared" si="2"/>
        <v>4.3906758073200001</v>
      </c>
      <c r="J108" s="579" t="s">
        <v>1369</v>
      </c>
      <c r="P108" s="579" t="s">
        <v>1372</v>
      </c>
      <c r="Y108" s="579" t="s">
        <v>1377</v>
      </c>
      <c r="Z108" s="579" t="s">
        <v>1378</v>
      </c>
    </row>
    <row r="109" spans="1:26">
      <c r="D109" s="579" t="s">
        <v>1333</v>
      </c>
      <c r="G109" s="579">
        <v>22</v>
      </c>
      <c r="H109" s="591">
        <f>O24</f>
        <v>516.20000000000005</v>
      </c>
      <c r="I109" s="579">
        <f t="shared" si="2"/>
        <v>1.7433891024000001</v>
      </c>
      <c r="J109" s="579" t="s">
        <v>1369</v>
      </c>
      <c r="P109" s="579" t="s">
        <v>1373</v>
      </c>
      <c r="Y109" s="591">
        <f>SUM(Q108:V108)</f>
        <v>0</v>
      </c>
      <c r="Z109" s="591">
        <f>SUM(Q110:W110)</f>
        <v>7869</v>
      </c>
    </row>
    <row r="110" spans="1:26">
      <c r="D110" s="579" t="s">
        <v>1334</v>
      </c>
      <c r="E110" s="579">
        <v>0.27350000000000002</v>
      </c>
      <c r="G110" s="579">
        <v>49.6</v>
      </c>
      <c r="H110" s="594">
        <f>SUM(R24:R25,R37:R38)</f>
        <v>1245.8</v>
      </c>
      <c r="I110" s="579">
        <f t="shared" si="2"/>
        <v>9.4860115468800004</v>
      </c>
      <c r="J110" s="579" t="s">
        <v>1369</v>
      </c>
      <c r="P110" s="579" t="s">
        <v>1381</v>
      </c>
      <c r="Q110" s="591">
        <f>G58</f>
        <v>617.1</v>
      </c>
      <c r="S110" s="591">
        <f>N58</f>
        <v>646.29999999999995</v>
      </c>
      <c r="T110" s="591" t="str">
        <f t="shared" ref="T110" si="3">O58</f>
        <v>-</v>
      </c>
      <c r="U110" s="591">
        <f>P58-P16</f>
        <v>2363.6999999999998</v>
      </c>
      <c r="V110" s="591">
        <f>V104-V105-V100</f>
        <v>2783.7999999999997</v>
      </c>
      <c r="W110" s="591">
        <f>R58-R14</f>
        <v>1458.1</v>
      </c>
    </row>
    <row r="111" spans="1:26">
      <c r="K111" s="579" t="s">
        <v>1335</v>
      </c>
      <c r="L111" s="591">
        <f>X113</f>
        <v>31381.5</v>
      </c>
    </row>
    <row r="112" spans="1:26">
      <c r="D112" s="579" t="s">
        <v>1210</v>
      </c>
      <c r="I112" s="579">
        <f>-I106+I107+I104-I108-I105-I110+I109</f>
        <v>56.287778922856809</v>
      </c>
      <c r="K112" s="579" t="s">
        <v>1336</v>
      </c>
      <c r="L112" s="591">
        <f>X114</f>
        <v>15909.3</v>
      </c>
    </row>
    <row r="113" spans="1:36">
      <c r="K113" s="595" t="s">
        <v>1337</v>
      </c>
      <c r="L113" s="596">
        <f>L111*$F$93</f>
        <v>1245318510605296.5</v>
      </c>
      <c r="M113" s="579" t="s">
        <v>1338</v>
      </c>
      <c r="O113" s="579" t="s">
        <v>1339</v>
      </c>
      <c r="X113" s="591">
        <f>SUM(Y100,Y105,Y109)</f>
        <v>31381.5</v>
      </c>
      <c r="Y113" s="579" t="s">
        <v>1385</v>
      </c>
    </row>
    <row r="114" spans="1:36">
      <c r="D114" s="593" t="s">
        <v>1340</v>
      </c>
      <c r="K114" s="579" t="s">
        <v>1341</v>
      </c>
      <c r="L114" s="587">
        <f>L112*$F$93</f>
        <v>631332019845222.25</v>
      </c>
      <c r="P114" s="579" t="s">
        <v>1342</v>
      </c>
      <c r="X114" s="591">
        <f>SUM(Z100,Z105,Z109)</f>
        <v>15909.3</v>
      </c>
      <c r="Y114" s="579" t="s">
        <v>1378</v>
      </c>
    </row>
    <row r="115" spans="1:36">
      <c r="D115" s="579" t="s">
        <v>1322</v>
      </c>
      <c r="E115" s="579" t="s">
        <v>1323</v>
      </c>
      <c r="F115" s="579" t="s">
        <v>1324</v>
      </c>
      <c r="G115" s="579" t="s">
        <v>1325</v>
      </c>
      <c r="H115" s="579" t="s">
        <v>1326</v>
      </c>
      <c r="I115" s="579" t="s">
        <v>1327</v>
      </c>
      <c r="K115" s="595" t="s">
        <v>1343</v>
      </c>
      <c r="L115" s="595">
        <f>L114/L113</f>
        <v>0.50696429424979683</v>
      </c>
      <c r="M115" s="579" t="s">
        <v>1344</v>
      </c>
      <c r="N115" s="579" t="s">
        <v>1345</v>
      </c>
      <c r="P115" s="579" t="s">
        <v>1346</v>
      </c>
      <c r="X115" s="606">
        <f>X114*G94</f>
        <v>666090.57239999995</v>
      </c>
      <c r="Y115" s="579" t="s">
        <v>1386</v>
      </c>
    </row>
    <row r="116" spans="1:36">
      <c r="D116" s="579" t="s">
        <v>1329</v>
      </c>
      <c r="E116" s="579">
        <v>0.79290000000000005</v>
      </c>
      <c r="G116" s="579">
        <v>26.105</v>
      </c>
      <c r="H116" s="591">
        <f>G58</f>
        <v>617.1</v>
      </c>
      <c r="I116" s="579">
        <f>G116*$G$94*H116*44/12/1000000</f>
        <v>2.4730499595780002</v>
      </c>
      <c r="K116" s="595" t="s">
        <v>1347</v>
      </c>
      <c r="L116" s="595">
        <f>I112*1000000000000/L114</f>
        <v>8.9157174281539464E-2</v>
      </c>
      <c r="P116" s="579" t="s">
        <v>1348</v>
      </c>
      <c r="X116" s="579">
        <f>X115*F92</f>
        <v>631332019845222.25</v>
      </c>
      <c r="Y116" s="579" t="s">
        <v>1387</v>
      </c>
    </row>
    <row r="117" spans="1:36">
      <c r="D117" s="579" t="s">
        <v>959</v>
      </c>
      <c r="G117" s="579">
        <v>15.281000000000001</v>
      </c>
      <c r="H117" s="594">
        <f>S58</f>
        <v>552.6</v>
      </c>
      <c r="I117" s="579">
        <f t="shared" ref="I117:I121" si="4">G117*$G$94*H117*44/12/1000000</f>
        <v>1.2963321805896002</v>
      </c>
      <c r="K117" s="579" t="s">
        <v>1349</v>
      </c>
      <c r="L117" s="579">
        <f>1-L115</f>
        <v>0.49303570575020317</v>
      </c>
      <c r="X117" s="579">
        <v>0.1023660608420203</v>
      </c>
      <c r="Y117" s="579" t="s">
        <v>1388</v>
      </c>
    </row>
    <row r="118" spans="1:36">
      <c r="D118" s="579" t="s">
        <v>1350</v>
      </c>
      <c r="G118" s="579">
        <v>15.236000000000001</v>
      </c>
      <c r="H118" s="591">
        <f>T58</f>
        <v>1087.3</v>
      </c>
      <c r="I118" s="579">
        <f t="shared" si="4"/>
        <v>2.5431618374448006</v>
      </c>
      <c r="X118" s="579">
        <f>X116*X117/1000000000000</f>
        <v>64.626971954991589</v>
      </c>
      <c r="Y118" s="579" t="s">
        <v>1327</v>
      </c>
    </row>
    <row r="119" spans="1:36">
      <c r="D119" s="579" t="s">
        <v>1351</v>
      </c>
      <c r="G119" s="579">
        <f>G110</f>
        <v>49.6</v>
      </c>
      <c r="H119" s="594">
        <f>R58</f>
        <v>182.8</v>
      </c>
      <c r="I119" s="579">
        <f t="shared" si="4"/>
        <v>1.3919111500800003</v>
      </c>
    </row>
    <row r="120" spans="1:36">
      <c r="D120" s="579" t="s">
        <v>1352</v>
      </c>
      <c r="G120" s="579">
        <f>G108</f>
        <v>12.1</v>
      </c>
      <c r="H120" s="591">
        <f>P58</f>
        <v>1742.1</v>
      </c>
      <c r="I120" s="579">
        <f t="shared" si="4"/>
        <v>3.23602670556</v>
      </c>
    </row>
    <row r="121" spans="1:36">
      <c r="D121" s="579" t="s">
        <v>1328</v>
      </c>
      <c r="G121" s="579">
        <f>G104</f>
        <v>29.2</v>
      </c>
      <c r="H121" s="594">
        <f>N58</f>
        <v>646.29999999999995</v>
      </c>
      <c r="I121" s="579">
        <f t="shared" si="4"/>
        <v>2.8971478113599995</v>
      </c>
    </row>
    <row r="123" spans="1:36">
      <c r="I123" s="579">
        <f>SUM(I116:I121)</f>
        <v>13.837629644612402</v>
      </c>
    </row>
    <row r="124" spans="1:36">
      <c r="I124" s="579">
        <f>SUM(I123,I112)</f>
        <v>70.125408567469208</v>
      </c>
    </row>
    <row r="128" spans="1:36">
      <c r="A128" s="579" t="s">
        <v>1353</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593" t="str">
        <f>'KEEI BAU - Industry'!N23</f>
        <v>steel</v>
      </c>
      <c r="B129" s="593">
        <f>'KEEI BAU - Industry'!O23</f>
        <v>656895614617480.63</v>
      </c>
      <c r="C129" s="593">
        <f>'KEEI BAU - Industry'!P23</f>
        <v>961264212796756.88</v>
      </c>
      <c r="D129" s="593">
        <f>'KEEI BAU - Industry'!Q23</f>
        <v>963514444975618.88</v>
      </c>
      <c r="E129" s="593">
        <f>'KEEI BAU - Industry'!R23</f>
        <v>912228068399069.5</v>
      </c>
      <c r="F129" s="593">
        <f>'KEEI BAU - Industry'!S23</f>
        <v>949983175623091.75</v>
      </c>
      <c r="G129" s="593">
        <f>'KEEI BAU - Industry'!T23</f>
        <v>876045934747584.88</v>
      </c>
      <c r="H129" s="593">
        <f>'KEEI BAU - Industry'!U23</f>
        <v>875468747080819.63</v>
      </c>
      <c r="I129" s="593">
        <f>'KEEI BAU - Industry'!V23</f>
        <v>879196923331805</v>
      </c>
      <c r="J129" s="593">
        <f>'KEEI BAU - Industry'!W23</f>
        <v>879196923331805</v>
      </c>
      <c r="K129" s="593">
        <f>'KEEI BAU - Industry'!X23</f>
        <v>879196923331805</v>
      </c>
      <c r="L129" s="593">
        <f>'KEEI BAU - Industry'!Y23</f>
        <v>792772284417707.5</v>
      </c>
      <c r="M129" s="593">
        <f>'KEEI BAU - Industry'!Z23</f>
        <v>744828072812266.25</v>
      </c>
      <c r="N129" s="593">
        <f>'KEEI BAU - Industry'!AA23</f>
        <v>731725097504561.13</v>
      </c>
      <c r="O129" s="593">
        <f>'KEEI BAU - Industry'!AB23</f>
        <v>760541587979631</v>
      </c>
      <c r="P129" s="593">
        <f>'KEEI BAU - Industry'!AC23</f>
        <v>693982035087827.38</v>
      </c>
      <c r="Q129" s="593">
        <f>'KEEI BAU - Industry'!AD23</f>
        <v>701117480074332.63</v>
      </c>
      <c r="R129" s="593">
        <f>'KEEI BAU - Industry'!AE23</f>
        <v>720193058101083.25</v>
      </c>
      <c r="S129" s="593">
        <f>'KEEI BAU - Industry'!AF23</f>
        <v>640170244291733.75</v>
      </c>
      <c r="T129" s="593">
        <f>'KEEI BAU - Industry'!AG23</f>
        <v>689389169139086.13</v>
      </c>
      <c r="U129" s="593">
        <f>'KEEI BAU - Industry'!AH23</f>
        <v>689389169139086.13</v>
      </c>
      <c r="V129" s="593">
        <f>'KEEI BAU - Industry'!AI23</f>
        <v>689389169139086.13</v>
      </c>
      <c r="W129" s="593">
        <f>'KEEI BAU - Industry'!AJ23</f>
        <v>641796808734640.75</v>
      </c>
      <c r="X129" s="593">
        <f>'KEEI BAU - Industry'!AK23</f>
        <v>453665117235258.25</v>
      </c>
      <c r="Y129" s="593">
        <f>'KEEI BAU - Industry'!AL23</f>
        <v>485457747279842.69</v>
      </c>
      <c r="Z129" s="593">
        <f>'KEEI BAU - Industry'!AM23</f>
        <v>433344811515763.69</v>
      </c>
      <c r="AA129" s="593">
        <f>'KEEI BAU - Industry'!AN23</f>
        <v>363417776992991.94</v>
      </c>
      <c r="AB129" s="593">
        <f>'KEEI BAU - Industry'!AO23</f>
        <v>298115470395839.88</v>
      </c>
      <c r="AC129" s="593">
        <f>'KEEI BAU - Industry'!AP23</f>
        <v>298115470395839.88</v>
      </c>
      <c r="AD129" s="593">
        <f>'KEEI BAU - Industry'!AQ23</f>
        <v>310832522413673.75</v>
      </c>
      <c r="AE129" s="593">
        <f>'KEEI BAU - Industry'!AR23</f>
        <v>310832522413673.75</v>
      </c>
      <c r="AF129" s="593">
        <f>'KEEI BAU - Industry'!AS23</f>
        <v>329908100440424.38</v>
      </c>
      <c r="AG129" s="593">
        <f>'KEEI BAU - Industry'!AT23</f>
        <v>329908100440424.38</v>
      </c>
      <c r="AH129" s="593">
        <f>'KEEI BAU - Industry'!AU23</f>
        <v>329908100440424.38</v>
      </c>
      <c r="AI129" s="593">
        <f>'KEEI BAU - Industry'!AV23</f>
        <v>329908100440424.38</v>
      </c>
      <c r="AJ129" s="579">
        <f>'KEEI BAU - Industry'!AW23</f>
        <v>-3.3334279099443642E-2</v>
      </c>
    </row>
    <row r="130" spans="1:36">
      <c r="A130" s="579" t="str">
        <f>'KEEI BAU - Industry'!N24</f>
        <v>Coal</v>
      </c>
      <c r="B130" s="605">
        <f>'KEEI BAU - Industry'!O24</f>
        <v>526442955893830.69</v>
      </c>
      <c r="C130" s="605">
        <f>'KEEI BAU - Industry'!P24</f>
        <v>772591212015419.88</v>
      </c>
      <c r="D130" s="605">
        <f>'KEEI BAU - Industry'!Q24</f>
        <v>778944399180864.5</v>
      </c>
      <c r="E130" s="605">
        <f>'KEEI BAU - Industry'!R24</f>
        <v>739444659395065</v>
      </c>
      <c r="F130" s="605">
        <f>'KEEI BAU - Industry'!S24</f>
        <v>767964757409266.63</v>
      </c>
      <c r="G130" s="605">
        <f>'KEEI BAU - Industry'!T24</f>
        <v>708180212565935.63</v>
      </c>
      <c r="H130" s="605">
        <f>'KEEI BAU - Industry'!U24</f>
        <v>712267136713175.75</v>
      </c>
      <c r="I130" s="605">
        <f>'KEEI BAU - Industry'!V24</f>
        <v>711999176967034.5</v>
      </c>
      <c r="J130" s="605">
        <f>'KEEI BAU - Industry'!W24</f>
        <v>711999176967034.5</v>
      </c>
      <c r="K130" s="605">
        <f>'KEEI BAU - Industry'!X24</f>
        <v>711999176967034.5</v>
      </c>
      <c r="L130" s="605">
        <f>'KEEI BAU - Industry'!Y24</f>
        <v>636140247796474.25</v>
      </c>
      <c r="M130" s="605">
        <f>'KEEI BAU - Industry'!Z24</f>
        <v>581799480450025.25</v>
      </c>
      <c r="N130" s="605">
        <f>'KEEI BAU - Industry'!AA24</f>
        <v>567682231050223.25</v>
      </c>
      <c r="O130" s="605">
        <f>'KEEI BAU - Industry'!AB24</f>
        <v>581788132169703.75</v>
      </c>
      <c r="P130" s="605">
        <f>'KEEI BAU - Industry'!AC24</f>
        <v>510337009209316.69</v>
      </c>
      <c r="Q130" s="605">
        <f>'KEEI BAU - Industry'!AD24</f>
        <v>510428629804384.13</v>
      </c>
      <c r="R130" s="605">
        <f>'KEEI BAU - Industry'!AE24</f>
        <v>511390646052591.44</v>
      </c>
      <c r="S130" s="605">
        <f>'KEEI BAU - Industry'!AF24</f>
        <v>441150896820591.19</v>
      </c>
      <c r="T130" s="605">
        <f>'KEEI BAU - Industry'!AG24</f>
        <v>442112913068798.44</v>
      </c>
      <c r="U130" s="605">
        <f>'KEEI BAU - Industry'!AH24</f>
        <v>442112913068798.44</v>
      </c>
      <c r="V130" s="605">
        <f>'KEEI BAU - Industry'!AI24</f>
        <v>442112913068798.44</v>
      </c>
      <c r="W130" s="605">
        <f>'KEEI BAU - Industry'!AJ24</f>
        <v>394165408211963.81</v>
      </c>
      <c r="X130" s="605">
        <f>'KEEI BAU - Industry'!AK24</f>
        <v>217705754485352.06</v>
      </c>
      <c r="Y130" s="605">
        <f>'KEEI BAU - Industry'!AL24</f>
        <v>219309114899030.91</v>
      </c>
      <c r="Z130" s="605">
        <f>'KEEI BAU - Industry'!AM24</f>
        <v>146779013209525.13</v>
      </c>
      <c r="AA130" s="605">
        <f>'KEEI BAU - Industry'!AN24</f>
        <v>84837103139240.922</v>
      </c>
      <c r="AB130" s="605">
        <f>'KEEI BAU - Industry'!AO24</f>
        <v>15330318667779.457</v>
      </c>
      <c r="AC130" s="605">
        <f>'KEEI BAU - Industry'!AP24</f>
        <v>15330318667779.457</v>
      </c>
      <c r="AD130" s="605">
        <f>'KEEI BAU - Industry'!AQ24</f>
        <v>15971662833251.01</v>
      </c>
      <c r="AE130" s="605">
        <f>'KEEI BAU - Industry'!AR24</f>
        <v>15971662833251.01</v>
      </c>
      <c r="AF130" s="605">
        <f>'KEEI BAU - Industry'!AS24</f>
        <v>16933679081458.322</v>
      </c>
      <c r="AG130" s="605">
        <f>'KEEI BAU - Industry'!AT24</f>
        <v>16933679081458.322</v>
      </c>
      <c r="AH130" s="605">
        <f>'KEEI BAU - Industry'!AU24</f>
        <v>16933679081458.322</v>
      </c>
      <c r="AI130" s="605">
        <f>'KEEI BAU - Industry'!AV24</f>
        <v>16933679081458.322</v>
      </c>
      <c r="AJ130" s="605">
        <f>'KEEI BAU - Industry'!AW24</f>
        <v>0</v>
      </c>
    </row>
    <row r="131" spans="1:36">
      <c r="A131" s="579" t="str">
        <f>'KEEI BAU - Industry'!N25</f>
        <v>Petroleum</v>
      </c>
      <c r="B131" s="579">
        <f>'KEEI BAU - Industry'!O25</f>
        <v>36595829325918.25</v>
      </c>
      <c r="C131" s="579">
        <f>'KEEI BAU - Industry'!P25</f>
        <v>0</v>
      </c>
      <c r="D131" s="579">
        <f>'KEEI BAU - Industry'!Q25</f>
        <v>0</v>
      </c>
      <c r="E131" s="579">
        <f>'KEEI BAU - Industry'!R25</f>
        <v>0</v>
      </c>
      <c r="F131" s="579">
        <f>'KEEI BAU - Industry'!S25</f>
        <v>0</v>
      </c>
      <c r="G131" s="579">
        <f>'KEEI BAU - Industry'!T25</f>
        <v>0</v>
      </c>
      <c r="H131" s="579">
        <f>'KEEI BAU - Industry'!U25</f>
        <v>0</v>
      </c>
      <c r="I131" s="579">
        <f>'KEEI BAU - Industry'!V25</f>
        <v>0</v>
      </c>
      <c r="J131" s="579">
        <f>'KEEI BAU - Industry'!W25</f>
        <v>0</v>
      </c>
      <c r="K131" s="579">
        <f>'KEEI BAU - Industry'!X25</f>
        <v>0</v>
      </c>
      <c r="L131" s="579">
        <f>'KEEI BAU - Industry'!Y25</f>
        <v>0</v>
      </c>
      <c r="M131" s="579">
        <f>'KEEI BAU - Industry'!Z25</f>
        <v>0</v>
      </c>
      <c r="N131" s="579">
        <f>'KEEI BAU - Industry'!AA25</f>
        <v>0</v>
      </c>
      <c r="O131" s="579">
        <f>'KEEI BAU - Industry'!AB25</f>
        <v>0</v>
      </c>
      <c r="P131" s="579">
        <f>'KEEI BAU - Industry'!AC25</f>
        <v>0</v>
      </c>
      <c r="Q131" s="579">
        <f>'KEEI BAU - Industry'!AD25</f>
        <v>0</v>
      </c>
      <c r="R131" s="579">
        <f>'KEEI BAU - Industry'!AE25</f>
        <v>0</v>
      </c>
      <c r="S131" s="579">
        <f>'KEEI BAU - Industry'!AF25</f>
        <v>0</v>
      </c>
      <c r="T131" s="579">
        <f>'KEEI BAU - Industry'!AG25</f>
        <v>0</v>
      </c>
      <c r="U131" s="579">
        <f>'KEEI BAU - Industry'!AH25</f>
        <v>0</v>
      </c>
      <c r="V131" s="579">
        <f>'KEEI BAU - Industry'!AI25</f>
        <v>0</v>
      </c>
      <c r="W131" s="579">
        <f>'KEEI BAU - Industry'!AJ25</f>
        <v>0</v>
      </c>
      <c r="X131" s="579">
        <f>'KEEI BAU - Industry'!AK25</f>
        <v>0</v>
      </c>
      <c r="Y131" s="579">
        <f>'KEEI BAU - Industry'!AL25</f>
        <v>0</v>
      </c>
      <c r="Z131" s="579">
        <f>'KEEI BAU - Industry'!AM25</f>
        <v>0</v>
      </c>
      <c r="AA131" s="579">
        <f>'KEEI BAU - Industry'!AN25</f>
        <v>0</v>
      </c>
      <c r="AB131" s="579">
        <f>'KEEI BAU - Industry'!AO25</f>
        <v>0</v>
      </c>
      <c r="AC131" s="579">
        <f>'KEEI BAU - Industry'!AP25</f>
        <v>0</v>
      </c>
      <c r="AD131" s="579">
        <f>'KEEI BAU - Industry'!AQ25</f>
        <v>0</v>
      </c>
      <c r="AE131" s="579">
        <f>'KEEI BAU - Industry'!AR25</f>
        <v>0</v>
      </c>
      <c r="AF131" s="579">
        <f>'KEEI BAU - Industry'!AS25</f>
        <v>0</v>
      </c>
      <c r="AG131" s="579">
        <f>'KEEI BAU - Industry'!AT25</f>
        <v>0</v>
      </c>
      <c r="AH131" s="579">
        <f>'KEEI BAU - Industry'!AU25</f>
        <v>0</v>
      </c>
      <c r="AI131" s="579">
        <f>'KEEI BAU - Industry'!AV25</f>
        <v>0</v>
      </c>
      <c r="AJ131" s="579">
        <f>'KEEI BAU - Industry'!AW25</f>
        <v>0</v>
      </c>
    </row>
    <row r="132" spans="1:36">
      <c r="A132" s="579" t="str">
        <f>'KEEI BAU - Industry'!N26</f>
        <v>Gas</v>
      </c>
      <c r="B132" s="579">
        <f>'KEEI BAU - Industry'!O26</f>
        <v>25658603993433.984</v>
      </c>
      <c r="C132" s="579">
        <f>'KEEI BAU - Industry'!P26</f>
        <v>91461566231037.359</v>
      </c>
      <c r="D132" s="579">
        <f>'KEEI BAU - Industry'!Q26</f>
        <v>89762548928311.75</v>
      </c>
      <c r="E132" s="579">
        <f>'KEEI BAU - Industry'!R26</f>
        <v>84158587719609.094</v>
      </c>
      <c r="F132" s="579">
        <f>'KEEI BAU - Industry'!S26</f>
        <v>88518965936138.891</v>
      </c>
      <c r="G132" s="579">
        <f>'KEEI BAU - Industry'!T26</f>
        <v>81635342415688.297</v>
      </c>
      <c r="H132" s="579">
        <f>'KEEI BAU - Industry'!U26</f>
        <v>79664693121352.406</v>
      </c>
      <c r="I132" s="579">
        <f>'KEEI BAU - Industry'!V26</f>
        <v>81393605980440.109</v>
      </c>
      <c r="J132" s="579">
        <f>'KEEI BAU - Industry'!W26</f>
        <v>81393605980440.109</v>
      </c>
      <c r="K132" s="579">
        <f>'KEEI BAU - Industry'!X26</f>
        <v>81393605980440.109</v>
      </c>
      <c r="L132" s="579">
        <f>'KEEI BAU - Industry'!Y26</f>
        <v>75863604450642.859</v>
      </c>
      <c r="M132" s="579">
        <f>'KEEI BAU - Industry'!Z26</f>
        <v>77339339138317.422</v>
      </c>
      <c r="N132" s="579">
        <f>'KEEI BAU - Industry'!AA26</f>
        <v>77528107654523.141</v>
      </c>
      <c r="O132" s="579">
        <f>'KEEI BAU - Industry'!AB26</f>
        <v>83462612638692.984</v>
      </c>
      <c r="P132" s="579">
        <f>'KEEI BAU - Industry'!AC26</f>
        <v>83860166801007.781</v>
      </c>
      <c r="Q132" s="579">
        <f>'KEEI BAU - Industry'!AD26</f>
        <v>86522429983329.344</v>
      </c>
      <c r="R132" s="579">
        <f>'KEEI BAU - Industry'!AE26</f>
        <v>95098584309328.969</v>
      </c>
      <c r="S132" s="579">
        <f>'KEEI BAU - Industry'!AF26</f>
        <v>89978212522479.672</v>
      </c>
      <c r="T132" s="579">
        <f>'KEEI BAU - Industry'!AG26</f>
        <v>98554366848479.328</v>
      </c>
      <c r="U132" s="579">
        <f>'KEEI BAU - Industry'!AH26</f>
        <v>98554366848479.328</v>
      </c>
      <c r="V132" s="579">
        <f>'KEEI BAU - Industry'!AI26</f>
        <v>98554366848479.328</v>
      </c>
      <c r="W132" s="579">
        <f>'KEEI BAU - Industry'!AJ26</f>
        <v>99042442325182.328</v>
      </c>
      <c r="X132" s="579">
        <f>'KEEI BAU - Industry'!AK26</f>
        <v>95698746214274.594</v>
      </c>
      <c r="Y132" s="579">
        <f>'KEEI BAU - Industry'!AL26</f>
        <v>109992336757607.33</v>
      </c>
      <c r="Z132" s="579">
        <f>'KEEI BAU - Industry'!AM26</f>
        <v>121717051315546.38</v>
      </c>
      <c r="AA132" s="579">
        <f>'KEEI BAU - Industry'!AN26</f>
        <v>120227078102291.5</v>
      </c>
      <c r="AB132" s="579">
        <f>'KEEI BAU - Industry'!AO26</f>
        <v>123486405715096.86</v>
      </c>
      <c r="AC132" s="579">
        <f>'KEEI BAU - Industry'!AP26</f>
        <v>123486405715096.86</v>
      </c>
      <c r="AD132" s="579">
        <f>'KEEI BAU - Industry'!AQ26</f>
        <v>129203841932429.95</v>
      </c>
      <c r="AE132" s="579">
        <f>'KEEI BAU - Industry'!AR26</f>
        <v>129203841932429.95</v>
      </c>
      <c r="AF132" s="579">
        <f>'KEEI BAU - Industry'!AS26</f>
        <v>137779996258429.59</v>
      </c>
      <c r="AG132" s="579">
        <f>'KEEI BAU - Industry'!AT26</f>
        <v>137779996258429.59</v>
      </c>
      <c r="AH132" s="579">
        <f>'KEEI BAU - Industry'!AU26</f>
        <v>137779996258429.59</v>
      </c>
      <c r="AI132" s="579">
        <f>'KEEI BAU - Industry'!AV26</f>
        <v>137779996258429.59</v>
      </c>
      <c r="AJ132" s="579">
        <f>'KEEI BAU - Industry'!AW26</f>
        <v>0</v>
      </c>
    </row>
    <row r="133" spans="1:36">
      <c r="A133" s="579" t="str">
        <f>'KEEI BAU - Industry'!N27</f>
        <v>Electricity</v>
      </c>
      <c r="B133" s="579">
        <f>'KEEI BAU - Industry'!O27</f>
        <v>68198225404297.664</v>
      </c>
      <c r="C133" s="579">
        <f>'KEEI BAU - Industry'!P27</f>
        <v>97211434550299.641</v>
      </c>
      <c r="D133" s="579">
        <f>'KEEI BAU - Industry'!Q27</f>
        <v>94807496866442.625</v>
      </c>
      <c r="E133" s="579">
        <f>'KEEI BAU - Industry'!R27</f>
        <v>88624821284395.469</v>
      </c>
      <c r="F133" s="579">
        <f>'KEEI BAU - Industry'!S27</f>
        <v>93499452277686.141</v>
      </c>
      <c r="G133" s="579">
        <f>'KEEI BAU - Industry'!T27</f>
        <v>86230379765960.953</v>
      </c>
      <c r="H133" s="579">
        <f>'KEEI BAU - Industry'!U27</f>
        <v>83536917246291.469</v>
      </c>
      <c r="I133" s="579">
        <f>'KEEI BAU - Industry'!V27</f>
        <v>85804140384330.297</v>
      </c>
      <c r="J133" s="579">
        <f>'KEEI BAU - Industry'!W27</f>
        <v>85804140384330.297</v>
      </c>
      <c r="K133" s="579">
        <f>'KEEI BAU - Industry'!X27</f>
        <v>85804140384330.297</v>
      </c>
      <c r="L133" s="579">
        <f>'KEEI BAU - Industry'!Y27</f>
        <v>80768432170590.281</v>
      </c>
      <c r="M133" s="579">
        <f>'KEEI BAU - Industry'!Z27</f>
        <v>85689253223923.563</v>
      </c>
      <c r="N133" s="579">
        <f>'KEEI BAU - Industry'!AA27</f>
        <v>86514758799814.859</v>
      </c>
      <c r="O133" s="579">
        <f>'KEEI BAU - Industry'!AB27</f>
        <v>95290843171234.266</v>
      </c>
      <c r="P133" s="579">
        <f>'KEEI BAU - Industry'!AC27</f>
        <v>99784859077502.953</v>
      </c>
      <c r="Q133" s="579">
        <f>'KEEI BAU - Industry'!AD27</f>
        <v>104166420286619.14</v>
      </c>
      <c r="R133" s="579">
        <f>'KEEI BAU - Industry'!AE27</f>
        <v>113703827739162.86</v>
      </c>
      <c r="S133" s="579">
        <f>'KEEI BAU - Industry'!AF27</f>
        <v>109041134948662.86</v>
      </c>
      <c r="T133" s="579">
        <f>'KEEI BAU - Industry'!AG27</f>
        <v>148721889221808.34</v>
      </c>
      <c r="U133" s="579">
        <f>'KEEI BAU - Industry'!AH27</f>
        <v>148721889221808.34</v>
      </c>
      <c r="V133" s="579">
        <f>'KEEI BAU - Industry'!AI27</f>
        <v>148721889221808.34</v>
      </c>
      <c r="W133" s="579">
        <f>'KEEI BAU - Industry'!AJ27</f>
        <v>148588958197494.66</v>
      </c>
      <c r="X133" s="579">
        <f>'KEEI BAU - Industry'!AK27</f>
        <v>140260616535631.56</v>
      </c>
      <c r="Y133" s="579">
        <f>'KEEI BAU - Industry'!AL27</f>
        <v>156156295623204.44</v>
      </c>
      <c r="Z133" s="579">
        <f>'KEEI BAU - Industry'!AM27</f>
        <v>164848746990692.16</v>
      </c>
      <c r="AA133" s="579">
        <f>'KEEI BAU - Industry'!AN27</f>
        <v>158353595751459.47</v>
      </c>
      <c r="AB133" s="579">
        <f>'KEEI BAU - Industry'!AO27</f>
        <v>159298746012963.53</v>
      </c>
      <c r="AC133" s="579">
        <f>'KEEI BAU - Industry'!AP27</f>
        <v>159298746012963.53</v>
      </c>
      <c r="AD133" s="579">
        <f>'KEEI BAU - Industry'!AQ27</f>
        <v>165657017647992.75</v>
      </c>
      <c r="AE133" s="579">
        <f>'KEEI BAU - Industry'!AR27</f>
        <v>165657017647992.75</v>
      </c>
      <c r="AF133" s="579">
        <f>'KEEI BAU - Industry'!AS27</f>
        <v>175194425100536.5</v>
      </c>
      <c r="AG133" s="579">
        <f>'KEEI BAU - Industry'!AT27</f>
        <v>175194425100536.5</v>
      </c>
      <c r="AH133" s="579">
        <f>'KEEI BAU - Industry'!AU27</f>
        <v>175194425100536.5</v>
      </c>
      <c r="AI133" s="579">
        <f>'KEEI BAU - Industry'!AV27</f>
        <v>175194425100536.5</v>
      </c>
      <c r="AJ133" s="579">
        <f>'KEEI BAU - Industry'!AW27</f>
        <v>0</v>
      </c>
    </row>
    <row r="134" spans="1:36">
      <c r="A134" s="579" t="str">
        <f>'KEEI BAU - Industry'!N28</f>
        <v>Renewables</v>
      </c>
      <c r="B134" s="579">
        <f>'KEEI BAU - Industry'!O28</f>
        <v>0</v>
      </c>
      <c r="C134" s="579">
        <f>'KEEI BAU - Industry'!P28</f>
        <v>0</v>
      </c>
      <c r="D134" s="579">
        <f>'KEEI BAU - Industry'!Q28</f>
        <v>0</v>
      </c>
      <c r="E134" s="579">
        <f>'KEEI BAU - Industry'!R28</f>
        <v>0</v>
      </c>
      <c r="F134" s="579">
        <f>'KEEI BAU - Industry'!S28</f>
        <v>0</v>
      </c>
      <c r="G134" s="579">
        <f>'KEEI BAU - Industry'!T28</f>
        <v>0</v>
      </c>
      <c r="H134" s="579">
        <f>'KEEI BAU - Industry'!U28</f>
        <v>0</v>
      </c>
      <c r="I134" s="579">
        <f>'KEEI BAU - Industry'!V28</f>
        <v>0</v>
      </c>
      <c r="J134" s="579">
        <f>'KEEI BAU - Industry'!W28</f>
        <v>0</v>
      </c>
      <c r="K134" s="579">
        <f>'KEEI BAU - Industry'!X28</f>
        <v>0</v>
      </c>
      <c r="L134" s="579">
        <f>'KEEI BAU - Industry'!Y28</f>
        <v>0</v>
      </c>
      <c r="M134" s="579">
        <f>'KEEI BAU - Industry'!Z28</f>
        <v>0</v>
      </c>
      <c r="N134" s="579">
        <f>'KEEI BAU - Industry'!AA28</f>
        <v>0</v>
      </c>
      <c r="O134" s="579">
        <f>'KEEI BAU - Industry'!AB28</f>
        <v>0</v>
      </c>
      <c r="P134" s="579">
        <f>'KEEI BAU - Industry'!AC28</f>
        <v>0</v>
      </c>
      <c r="Q134" s="579">
        <f>'KEEI BAU - Industry'!AD28</f>
        <v>0</v>
      </c>
      <c r="R134" s="579">
        <f>'KEEI BAU - Industry'!AE28</f>
        <v>0</v>
      </c>
      <c r="S134" s="579">
        <f>'KEEI BAU - Industry'!AF28</f>
        <v>0</v>
      </c>
      <c r="T134" s="579">
        <f>'KEEI BAU - Industry'!AG28</f>
        <v>0</v>
      </c>
      <c r="U134" s="579">
        <f>'KEEI BAU - Industry'!AH28</f>
        <v>0</v>
      </c>
      <c r="V134" s="579">
        <f>'KEEI BAU - Industry'!AI28</f>
        <v>0</v>
      </c>
      <c r="W134" s="579">
        <f>'KEEI BAU - Industry'!AJ28</f>
        <v>0</v>
      </c>
      <c r="X134" s="579">
        <f>'KEEI BAU - Industry'!AK28</f>
        <v>0</v>
      </c>
      <c r="Y134" s="579">
        <f>'KEEI BAU - Industry'!AL28</f>
        <v>0</v>
      </c>
      <c r="Z134" s="579">
        <f>'KEEI BAU - Industry'!AM28</f>
        <v>0</v>
      </c>
      <c r="AA134" s="579">
        <f>'KEEI BAU - Industry'!AN28</f>
        <v>0</v>
      </c>
      <c r="AB134" s="579">
        <f>'KEEI BAU - Industry'!AO28</f>
        <v>0</v>
      </c>
      <c r="AC134" s="579">
        <f>'KEEI BAU - Industry'!AP28</f>
        <v>0</v>
      </c>
      <c r="AD134" s="579">
        <f>'KEEI BAU - Industry'!AQ28</f>
        <v>0</v>
      </c>
      <c r="AE134" s="579">
        <f>'KEEI BAU - Industry'!AR28</f>
        <v>0</v>
      </c>
      <c r="AF134" s="579">
        <f>'KEEI BAU - Industry'!AS28</f>
        <v>0</v>
      </c>
      <c r="AG134" s="579">
        <f>'KEEI BAU - Industry'!AT28</f>
        <v>0</v>
      </c>
      <c r="AH134" s="579">
        <f>'KEEI BAU - Industry'!AU28</f>
        <v>0</v>
      </c>
      <c r="AI134" s="579">
        <f>'KEEI BAU - Industry'!AV28</f>
        <v>0</v>
      </c>
      <c r="AJ134" s="579">
        <f>'KEEI BAU - Industry'!AW28</f>
        <v>0</v>
      </c>
    </row>
    <row r="136" spans="1:36">
      <c r="A136" s="579" t="s">
        <v>1354</v>
      </c>
      <c r="D136" s="579">
        <f>(D130-C130)/D130</f>
        <v>8.1561497484616569E-3</v>
      </c>
      <c r="E136" s="579">
        <f t="shared" ref="E136:G136" si="5">(E130-D130)/E130</f>
        <v>-5.3418114910876481E-2</v>
      </c>
      <c r="F136" s="579">
        <f t="shared" si="5"/>
        <v>3.7137248472722019E-2</v>
      </c>
      <c r="G136" s="579">
        <f t="shared" si="5"/>
        <v>-8.4419959471494999E-2</v>
      </c>
      <c r="H136" s="579">
        <f>(H130-G130)/H130</f>
        <v>5.7379091868531573E-3</v>
      </c>
      <c r="I136" s="579">
        <f>(I130-H130)/H130</f>
        <v>-3.7620680827389521E-4</v>
      </c>
      <c r="J136" s="579">
        <f>(J130-I130)/I130</f>
        <v>0</v>
      </c>
      <c r="K136" s="579">
        <f t="shared" ref="K136:AI136" si="6">(K130-J130)/J130</f>
        <v>0</v>
      </c>
      <c r="L136" s="579">
        <f t="shared" si="6"/>
        <v>-0.1065435630048102</v>
      </c>
      <c r="M136" s="579">
        <f t="shared" si="6"/>
        <v>-8.5422621088164036E-2</v>
      </c>
      <c r="N136" s="579">
        <f t="shared" si="6"/>
        <v>-2.4264802348881828E-2</v>
      </c>
      <c r="O136" s="579">
        <f t="shared" si="6"/>
        <v>2.4848234360593437E-2</v>
      </c>
      <c r="P136" s="579">
        <f t="shared" si="6"/>
        <v>-0.12281296061148467</v>
      </c>
      <c r="Q136" s="579">
        <f t="shared" si="6"/>
        <v>1.7952959204230271E-4</v>
      </c>
      <c r="R136" s="579">
        <f t="shared" si="6"/>
        <v>1.884722353007499E-3</v>
      </c>
      <c r="S136" s="579">
        <f t="shared" si="6"/>
        <v>-0.1373504771238557</v>
      </c>
      <c r="T136" s="579">
        <f t="shared" si="6"/>
        <v>2.1806965714919226E-3</v>
      </c>
      <c r="U136" s="579">
        <f t="shared" si="6"/>
        <v>0</v>
      </c>
      <c r="V136" s="579">
        <f t="shared" si="6"/>
        <v>0</v>
      </c>
      <c r="W136" s="579">
        <f t="shared" si="6"/>
        <v>-0.10845081299259264</v>
      </c>
      <c r="X136" s="579">
        <f t="shared" si="6"/>
        <v>-0.44767919774360299</v>
      </c>
      <c r="Y136" s="579">
        <f t="shared" si="6"/>
        <v>7.3648049288780881E-3</v>
      </c>
      <c r="Z136" s="579">
        <f t="shared" si="6"/>
        <v>-0.33072087187483462</v>
      </c>
      <c r="AA136" s="579">
        <f t="shared" si="6"/>
        <v>-0.42200794729327507</v>
      </c>
      <c r="AB136" s="579">
        <f t="shared" si="6"/>
        <v>-0.81929700448849363</v>
      </c>
      <c r="AC136" s="579">
        <f t="shared" si="6"/>
        <v>0</v>
      </c>
      <c r="AD136" s="579">
        <f t="shared" si="6"/>
        <v>4.1835018525707479E-2</v>
      </c>
      <c r="AE136" s="579">
        <f t="shared" si="6"/>
        <v>0</v>
      </c>
      <c r="AF136" s="579">
        <f t="shared" si="6"/>
        <v>6.0232692002770975E-2</v>
      </c>
      <c r="AG136" s="579">
        <f t="shared" si="6"/>
        <v>0</v>
      </c>
      <c r="AH136" s="579">
        <f t="shared" si="6"/>
        <v>0</v>
      </c>
      <c r="AI136" s="579">
        <f t="shared" si="6"/>
        <v>0</v>
      </c>
    </row>
  </sheetData>
  <mergeCells count="6">
    <mergeCell ref="F1:BM1"/>
    <mergeCell ref="A1:A2"/>
    <mergeCell ref="B1:B2"/>
    <mergeCell ref="C1:C2"/>
    <mergeCell ref="D1:D2"/>
    <mergeCell ref="E1:E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4"/>
  <sheetViews>
    <sheetView topLeftCell="G7" zoomScale="115" zoomScaleNormal="115" workbookViewId="0">
      <selection activeCell="N24" sqref="N24:T24"/>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1269</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1270</v>
      </c>
      <c r="N3" s="491">
        <f>About!C89</f>
        <v>39656668310000</v>
      </c>
      <c r="O3" s="253" t="s">
        <v>114</v>
      </c>
      <c r="P3" s="476" t="s">
        <v>1276</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629" t="s">
        <v>1278</v>
      </c>
      <c r="B4" s="630"/>
      <c r="C4" s="630"/>
      <c r="D4" s="630"/>
      <c r="E4" s="630"/>
      <c r="F4" s="630"/>
      <c r="G4" s="630"/>
      <c r="H4" s="630"/>
      <c r="I4" s="630"/>
      <c r="J4" s="630"/>
      <c r="K4" s="630"/>
      <c r="L4" s="630"/>
      <c r="O4" s="30"/>
      <c r="P4" s="476" t="s">
        <v>180</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631" t="s">
        <v>1353</v>
      </c>
      <c r="B5" s="631"/>
      <c r="C5" s="631"/>
      <c r="D5" s="631"/>
      <c r="E5" s="631"/>
      <c r="F5" s="631"/>
      <c r="G5" s="631"/>
      <c r="H5" s="631"/>
      <c r="I5" s="631"/>
      <c r="J5" s="631"/>
      <c r="K5" s="631"/>
      <c r="L5" s="631"/>
      <c r="N5" s="153" t="s">
        <v>181</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612" t="s">
        <v>162</v>
      </c>
      <c r="I6" s="612"/>
      <c r="J6" s="33"/>
      <c r="K6" s="612" t="s">
        <v>163</v>
      </c>
      <c r="L6" s="61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182</v>
      </c>
    </row>
    <row r="8" spans="1:49" ht="22.2" customHeight="1">
      <c r="A8" s="549" t="s">
        <v>1267</v>
      </c>
      <c r="B8" s="38"/>
      <c r="C8" s="38"/>
      <c r="D8" s="38"/>
      <c r="E8" s="39"/>
      <c r="F8" s="39"/>
      <c r="G8" s="39"/>
      <c r="H8" s="40"/>
      <c r="I8" s="40"/>
      <c r="J8" s="41"/>
      <c r="K8" s="40"/>
      <c r="L8" s="40"/>
      <c r="N8" s="37" t="s">
        <v>1267</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1268</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1268</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184</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184</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185</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185</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186</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186</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187</v>
      </c>
      <c r="B13" s="43">
        <v>2.3130000000000002</v>
      </c>
      <c r="C13" s="43">
        <v>5.359</v>
      </c>
      <c r="D13" s="43">
        <v>6.633</v>
      </c>
      <c r="E13" s="44">
        <v>5.7110000000000003</v>
      </c>
      <c r="F13" s="44">
        <v>7.024</v>
      </c>
      <c r="G13" s="44">
        <v>7.9969999999999999</v>
      </c>
      <c r="H13" s="45">
        <v>6.96</v>
      </c>
      <c r="I13" s="45">
        <v>9.81</v>
      </c>
      <c r="J13" s="46"/>
      <c r="K13" s="47">
        <v>3.89</v>
      </c>
      <c r="L13" s="47">
        <v>2</v>
      </c>
      <c r="N13" s="495" t="s">
        <v>187</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188</v>
      </c>
      <c r="B14" s="43">
        <v>0</v>
      </c>
      <c r="C14" s="43">
        <v>0</v>
      </c>
      <c r="D14" s="43">
        <v>0</v>
      </c>
      <c r="E14" s="44">
        <v>1.7869999999999999</v>
      </c>
      <c r="F14" s="44">
        <v>2.1179999999999999</v>
      </c>
      <c r="G14" s="44">
        <v>2.3639999999999999</v>
      </c>
      <c r="H14" s="45">
        <v>2.23</v>
      </c>
      <c r="I14" s="45">
        <v>2.9</v>
      </c>
      <c r="J14" s="46"/>
      <c r="K14" s="47" t="s">
        <v>172</v>
      </c>
      <c r="L14" s="47">
        <v>1.71</v>
      </c>
      <c r="N14" s="496" t="s">
        <v>188</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189</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1266</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184</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184</v>
      </c>
      <c r="O17" s="483">
        <f t="shared" si="9"/>
        <v>139948382465990</v>
      </c>
      <c r="P17" s="483">
        <f t="shared" si="9"/>
        <v>87086043608760</v>
      </c>
      <c r="Q17" s="484">
        <f>P17*P$114</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185</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185</v>
      </c>
      <c r="O18" s="483">
        <f t="shared" si="9"/>
        <v>45049975200159.992</v>
      </c>
      <c r="P18" s="483">
        <f t="shared" si="9"/>
        <v>21176660877540</v>
      </c>
      <c r="Q18" s="484">
        <f>P18*P$115</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186</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186</v>
      </c>
      <c r="O19" s="483">
        <f t="shared" si="9"/>
        <v>9993480414120</v>
      </c>
      <c r="P19" s="483">
        <f t="shared" si="9"/>
        <v>21692197565570</v>
      </c>
      <c r="Q19" s="484">
        <f>P19*P$116</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187</v>
      </c>
      <c r="B20" s="43">
        <v>0.77200000000000002</v>
      </c>
      <c r="C20" s="43">
        <v>1.0449999999999999</v>
      </c>
      <c r="D20" s="43">
        <v>1.157</v>
      </c>
      <c r="E20" s="44">
        <v>1.232</v>
      </c>
      <c r="F20" s="44">
        <v>1.365</v>
      </c>
      <c r="G20" s="44">
        <v>1.3580000000000001</v>
      </c>
      <c r="H20" s="45">
        <v>20.32</v>
      </c>
      <c r="I20" s="45">
        <v>28.3</v>
      </c>
      <c r="J20" s="46"/>
      <c r="K20" s="47">
        <v>1.25</v>
      </c>
      <c r="L20" s="47">
        <v>1.05</v>
      </c>
      <c r="N20" s="48" t="s">
        <v>187</v>
      </c>
      <c r="O20" s="483">
        <f t="shared" si="9"/>
        <v>30614947935320</v>
      </c>
      <c r="P20" s="483">
        <f t="shared" si="9"/>
        <v>41441218383950</v>
      </c>
      <c r="Q20" s="484">
        <f>P20*P$118</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188</v>
      </c>
      <c r="B21" s="43">
        <v>0</v>
      </c>
      <c r="C21" s="43">
        <v>0</v>
      </c>
      <c r="D21" s="43">
        <v>0</v>
      </c>
      <c r="E21" s="44">
        <v>0.74</v>
      </c>
      <c r="F21" s="44">
        <v>0.72</v>
      </c>
      <c r="G21" s="44">
        <v>0.69699999999999995</v>
      </c>
      <c r="H21" s="45">
        <v>16.62</v>
      </c>
      <c r="I21" s="45">
        <v>14.52</v>
      </c>
      <c r="J21" s="46"/>
      <c r="K21" s="47" t="s">
        <v>172</v>
      </c>
      <c r="L21" s="47">
        <v>-0.62</v>
      </c>
      <c r="N21" s="49" t="s">
        <v>188</v>
      </c>
      <c r="O21" s="486">
        <f t="shared" si="9"/>
        <v>0</v>
      </c>
      <c r="P21" s="486">
        <f t="shared" si="9"/>
        <v>0</v>
      </c>
      <c r="Q21" s="487">
        <f>P21*P$119</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190</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1265</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184</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184</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185</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185</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186</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186</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187</v>
      </c>
      <c r="B27" s="43">
        <v>1.7197164641060001</v>
      </c>
      <c r="C27" s="43">
        <v>2.9972575781439996</v>
      </c>
      <c r="D27" s="43">
        <v>2.625</v>
      </c>
      <c r="E27" s="44">
        <v>2.754</v>
      </c>
      <c r="F27" s="44">
        <v>2.6110000000000002</v>
      </c>
      <c r="G27" s="44">
        <v>2.2890000000000001</v>
      </c>
      <c r="H27" s="45">
        <v>8.6</v>
      </c>
      <c r="I27" s="45">
        <v>8.8000000000000007</v>
      </c>
      <c r="J27" s="41"/>
      <c r="K27" s="47">
        <v>1.18</v>
      </c>
      <c r="L27" s="47">
        <v>0.1</v>
      </c>
      <c r="N27" s="495" t="s">
        <v>187</v>
      </c>
      <c r="O27" s="483">
        <f t="shared" si="11"/>
        <v>68198225404297.664</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188</v>
      </c>
      <c r="B28" s="56">
        <v>0</v>
      </c>
      <c r="C28" s="56">
        <v>0</v>
      </c>
      <c r="D28" s="43">
        <v>0</v>
      </c>
      <c r="E28" s="44">
        <v>1.0999999999999999E-2</v>
      </c>
      <c r="F28" s="44">
        <v>1.2E-2</v>
      </c>
      <c r="G28" s="44">
        <v>1.2999999999999999E-2</v>
      </c>
      <c r="H28" s="45">
        <v>0.04</v>
      </c>
      <c r="I28" s="45">
        <v>0.05</v>
      </c>
      <c r="J28" s="57"/>
      <c r="K28" s="47" t="s">
        <v>172</v>
      </c>
      <c r="L28" s="47">
        <v>0.47</v>
      </c>
      <c r="N28" s="496" t="s">
        <v>188</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191</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1264</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184</v>
      </c>
      <c r="B31" s="43">
        <v>0</v>
      </c>
      <c r="C31" s="43">
        <v>0</v>
      </c>
      <c r="D31" s="43">
        <v>0</v>
      </c>
      <c r="E31" s="44">
        <f t="shared" ref="E31:G35" si="22">E38+E45</f>
        <v>0.09</v>
      </c>
      <c r="F31" s="44">
        <f t="shared" si="22"/>
        <v>9.0999999999999998E-2</v>
      </c>
      <c r="G31" s="44">
        <f t="shared" si="22"/>
        <v>8.4000000000000005E-2</v>
      </c>
      <c r="H31" s="45"/>
      <c r="I31" s="45"/>
      <c r="J31" s="41"/>
      <c r="K31" s="47"/>
      <c r="L31" s="47"/>
      <c r="N31" s="48" t="s">
        <v>184</v>
      </c>
      <c r="O31" s="483">
        <f t="shared" si="21"/>
        <v>0</v>
      </c>
      <c r="P31" s="483">
        <f t="shared" si="21"/>
        <v>0</v>
      </c>
      <c r="Q31" s="484">
        <f>P31*P$114</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185</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185</v>
      </c>
      <c r="O32" s="483">
        <f t="shared" si="21"/>
        <v>61409800049226.93</v>
      </c>
      <c r="P32" s="483">
        <f t="shared" si="21"/>
        <v>11264184927151.188</v>
      </c>
      <c r="Q32" s="484">
        <f>P32*P$115</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186</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186</v>
      </c>
      <c r="O33" s="483">
        <f t="shared" si="21"/>
        <v>28611126228116.938</v>
      </c>
      <c r="P33" s="483">
        <f t="shared" si="21"/>
        <v>77995673021520.797</v>
      </c>
      <c r="Q33" s="484">
        <f>P33*P$116</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187</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187</v>
      </c>
      <c r="O34" s="483">
        <f t="shared" si="21"/>
        <v>112536133316099.98</v>
      </c>
      <c r="P34" s="483">
        <f t="shared" si="21"/>
        <v>363781509080507.94</v>
      </c>
      <c r="Q34" s="484">
        <f>P34*P$118</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188</v>
      </c>
      <c r="B35" s="56">
        <v>0</v>
      </c>
      <c r="C35" s="56">
        <v>0</v>
      </c>
      <c r="D35" s="43">
        <v>0</v>
      </c>
      <c r="E35" s="409">
        <f t="shared" si="22"/>
        <v>0.46599999999999997</v>
      </c>
      <c r="F35" s="409">
        <f t="shared" si="22"/>
        <v>0.52500000000000002</v>
      </c>
      <c r="G35" s="409">
        <f t="shared" si="22"/>
        <v>0.55900000000000005</v>
      </c>
      <c r="H35" s="45"/>
      <c r="I35" s="45"/>
      <c r="J35" s="57"/>
      <c r="K35" s="47"/>
      <c r="L35" s="47"/>
      <c r="N35" s="49" t="s">
        <v>188</v>
      </c>
      <c r="O35" s="486">
        <f t="shared" si="21"/>
        <v>0</v>
      </c>
      <c r="P35" s="486">
        <f t="shared" si="21"/>
        <v>0</v>
      </c>
      <c r="Q35" s="487">
        <f>P35*P$119</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541</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1083</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1271</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1272</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425</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1273</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1274</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1083</v>
      </c>
      <c r="B45" s="43">
        <v>0</v>
      </c>
      <c r="C45" s="404"/>
      <c r="D45" s="43">
        <v>0</v>
      </c>
      <c r="E45" s="44">
        <v>0</v>
      </c>
      <c r="F45" s="44">
        <v>0</v>
      </c>
      <c r="G45" s="44">
        <v>0</v>
      </c>
      <c r="H45" s="45">
        <v>0</v>
      </c>
      <c r="I45" s="45">
        <v>0</v>
      </c>
      <c r="K45" s="47" t="s">
        <v>172</v>
      </c>
      <c r="L45" s="47" t="s">
        <v>172</v>
      </c>
    </row>
    <row r="46" spans="1:49">
      <c r="A46" s="48" t="s">
        <v>1271</v>
      </c>
      <c r="B46" s="43">
        <v>0.97194100000000005</v>
      </c>
      <c r="C46" s="404"/>
      <c r="D46" s="43">
        <v>0.24479400000000001</v>
      </c>
      <c r="E46" s="44">
        <v>0.26</v>
      </c>
      <c r="F46" s="44">
        <v>0.247</v>
      </c>
      <c r="G46" s="44">
        <v>0.21199999999999999</v>
      </c>
      <c r="H46" s="45">
        <v>7.9</v>
      </c>
      <c r="I46" s="45">
        <v>7.06</v>
      </c>
      <c r="K46" s="47">
        <v>-6.08</v>
      </c>
      <c r="L46" s="47">
        <v>-0.51</v>
      </c>
    </row>
    <row r="47" spans="1:49">
      <c r="A47" s="48" t="s">
        <v>1272</v>
      </c>
      <c r="B47" s="43">
        <v>0</v>
      </c>
      <c r="C47" s="404"/>
      <c r="D47" s="43">
        <v>0.79857</v>
      </c>
      <c r="E47" s="44">
        <v>0.62</v>
      </c>
      <c r="F47" s="44">
        <v>0.56899999999999995</v>
      </c>
      <c r="G47" s="44">
        <v>0.52600000000000002</v>
      </c>
      <c r="H47" s="45">
        <v>25.76</v>
      </c>
      <c r="I47" s="45">
        <v>17.48</v>
      </c>
      <c r="K47" s="47" t="s">
        <v>172</v>
      </c>
      <c r="L47" s="47">
        <v>-1.48</v>
      </c>
    </row>
    <row r="48" spans="1:49">
      <c r="A48" s="48" t="s">
        <v>425</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1273</v>
      </c>
      <c r="B49" s="408">
        <v>0</v>
      </c>
      <c r="C49" s="407"/>
      <c r="D49" s="408">
        <v>0.100434</v>
      </c>
      <c r="E49" s="409">
        <v>0.11700000000000001</v>
      </c>
      <c r="F49" s="409">
        <v>0.121</v>
      </c>
      <c r="G49" s="409">
        <v>0.11700000000000001</v>
      </c>
      <c r="H49" s="411">
        <v>3.24</v>
      </c>
      <c r="I49" s="411">
        <v>3.89</v>
      </c>
      <c r="J49" s="410"/>
      <c r="K49" s="412" t="s">
        <v>172</v>
      </c>
      <c r="L49" s="412">
        <v>0.55000000000000004</v>
      </c>
      <c r="T49" s="515" t="s">
        <v>1204</v>
      </c>
    </row>
    <row r="50" spans="1:69">
      <c r="A50" s="550" t="s">
        <v>1275</v>
      </c>
      <c r="T50" s="468" t="s">
        <v>196</v>
      </c>
    </row>
    <row r="51" spans="1:69">
      <c r="A51" s="42" t="s">
        <v>197</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198</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184</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184</v>
      </c>
      <c r="O52" s="149">
        <f t="shared" si="25"/>
        <v>145499631950809.28</v>
      </c>
      <c r="P52" s="149">
        <f t="shared" si="25"/>
        <v>159186348364559.41</v>
      </c>
      <c r="Q52" s="151">
        <f>P52*P$114</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185</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185</v>
      </c>
      <c r="O53" s="149">
        <f t="shared" si="25"/>
        <v>307602774099534.38</v>
      </c>
      <c r="P53" s="149">
        <f t="shared" si="25"/>
        <v>242684471775993.03</v>
      </c>
      <c r="Q53" s="151">
        <f>P53*P$115</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186</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186</v>
      </c>
      <c r="O54" s="149">
        <f t="shared" si="25"/>
        <v>62519157951399.086</v>
      </c>
      <c r="P54" s="149">
        <f t="shared" si="25"/>
        <v>82563564003733.469</v>
      </c>
      <c r="Q54" s="151">
        <f>P54*P$116</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187</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187</v>
      </c>
      <c r="O55" s="149">
        <f t="shared" si="25"/>
        <v>133822334314522.34</v>
      </c>
      <c r="P55" s="149">
        <f t="shared" si="25"/>
        <v>230978987541851.59</v>
      </c>
      <c r="Q55" s="151">
        <f>P55*P$118</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188</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188</v>
      </c>
      <c r="O56" s="149">
        <f t="shared" si="25"/>
        <v>0</v>
      </c>
      <c r="P56" s="149">
        <f t="shared" si="25"/>
        <v>374041695499920</v>
      </c>
      <c r="Q56" s="151">
        <f>P56*P$119</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613" t="s">
        <v>199</v>
      </c>
      <c r="B57" s="614"/>
      <c r="C57" s="614"/>
      <c r="D57" s="614"/>
      <c r="E57" s="614"/>
      <c r="F57" s="614"/>
      <c r="G57" s="614"/>
      <c r="H57" s="614"/>
      <c r="I57" s="614"/>
      <c r="J57" s="614"/>
      <c r="K57" s="614"/>
      <c r="L57" s="614"/>
      <c r="N57" s="627" t="s">
        <v>200</v>
      </c>
      <c r="O57" s="628"/>
      <c r="P57" s="628"/>
      <c r="Q57" s="628"/>
      <c r="R57" s="628"/>
      <c r="S57" s="628"/>
      <c r="T57" s="628"/>
      <c r="U57" s="628"/>
      <c r="V57" s="628"/>
      <c r="W57" s="628"/>
      <c r="X57" s="628"/>
      <c r="Y57" s="628"/>
      <c r="Z57" s="628"/>
      <c r="AA57" s="628"/>
      <c r="AB57" s="628"/>
      <c r="AC57" s="628"/>
      <c r="AD57" s="628"/>
      <c r="AE57" s="628"/>
      <c r="AF57" s="628"/>
      <c r="AG57" s="628"/>
      <c r="AH57" s="628"/>
      <c r="AI57" s="628"/>
      <c r="AJ57" s="628"/>
      <c r="AK57" s="628"/>
      <c r="AL57" s="628"/>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201</v>
      </c>
      <c r="B61"/>
      <c r="C61"/>
      <c r="D61"/>
      <c r="E61"/>
      <c r="F61" t="s">
        <v>202</v>
      </c>
      <c r="G61"/>
      <c r="H61"/>
      <c r="I61"/>
      <c r="J61"/>
      <c r="K61"/>
      <c r="L61"/>
      <c r="M61"/>
      <c r="N61"/>
      <c r="O61"/>
      <c r="P61"/>
      <c r="Q61"/>
      <c r="R61"/>
      <c r="S61"/>
      <c r="T61"/>
      <c r="AK61" s="468" t="s">
        <v>203</v>
      </c>
      <c r="AM61" s="468" t="s">
        <v>204</v>
      </c>
      <c r="AW61" s="150"/>
      <c r="AX61" s="150"/>
      <c r="AY61" s="150"/>
      <c r="AZ61" s="150"/>
      <c r="BA61" s="150"/>
      <c r="BB61" s="150"/>
    </row>
    <row r="62" spans="1:69">
      <c r="A62"/>
      <c r="B62" s="457" t="s">
        <v>205</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183</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206</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207</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208</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209</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210</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211</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515" t="s">
        <v>1367</v>
      </c>
      <c r="F71" t="s">
        <v>202</v>
      </c>
      <c r="AK71" s="468" t="s">
        <v>203</v>
      </c>
      <c r="AM71" s="468" t="s">
        <v>204</v>
      </c>
      <c r="AW71" s="150"/>
      <c r="AX71" s="150"/>
      <c r="AY71" s="150"/>
      <c r="AZ71" s="150"/>
      <c r="BA71" s="150"/>
      <c r="BB71" s="150"/>
    </row>
    <row r="72" spans="1:69">
      <c r="A72" s="463"/>
      <c r="B72" s="457" t="s">
        <v>205</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ht="19.2">
      <c r="A73" s="458" t="s">
        <v>1267</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1285</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207</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208</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209</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210</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211</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3" t="s">
        <v>1368</v>
      </c>
      <c r="B80" s="467">
        <f>SUM(B74:B79)</f>
        <v>60255</v>
      </c>
      <c r="C80" s="467">
        <f t="shared" ref="C80:AI80" si="32">SUM(C74:C79)</f>
        <v>48479.322835819781</v>
      </c>
      <c r="D80" s="467">
        <f t="shared" si="32"/>
        <v>48592.808525604494</v>
      </c>
      <c r="E80" s="467">
        <f t="shared" si="32"/>
        <v>46006.288842425929</v>
      </c>
      <c r="F80" s="467">
        <f t="shared" si="32"/>
        <v>47910.387640080175</v>
      </c>
      <c r="G80" s="467">
        <f t="shared" si="32"/>
        <v>44181.519632433534</v>
      </c>
      <c r="H80" s="467">
        <f t="shared" si="32"/>
        <v>44152.410396011888</v>
      </c>
      <c r="I80" s="467">
        <f t="shared" si="32"/>
        <v>44340.433062053417</v>
      </c>
      <c r="J80" s="467">
        <f t="shared" si="32"/>
        <v>44340.433062053417</v>
      </c>
      <c r="K80" s="467">
        <f t="shared" si="32"/>
        <v>44340.433062053417</v>
      </c>
      <c r="L80" s="467">
        <f t="shared" si="32"/>
        <v>39981.789605749531</v>
      </c>
      <c r="M80" s="467">
        <f t="shared" si="32"/>
        <v>37563.824927998154</v>
      </c>
      <c r="N80" s="467">
        <f t="shared" si="32"/>
        <v>36903.004144705024</v>
      </c>
      <c r="O80" s="467">
        <f t="shared" si="32"/>
        <v>38356.302755158562</v>
      </c>
      <c r="P80" s="467">
        <f t="shared" si="32"/>
        <v>34999.512801373174</v>
      </c>
      <c r="Q80" s="467">
        <f t="shared" si="32"/>
        <v>35359.373843189736</v>
      </c>
      <c r="R80" s="467">
        <f t="shared" si="32"/>
        <v>36321.410183592059</v>
      </c>
      <c r="S80" s="467">
        <f t="shared" si="32"/>
        <v>32285.62920553291</v>
      </c>
      <c r="T80" s="467">
        <f t="shared" si="32"/>
        <v>34767.881343438363</v>
      </c>
      <c r="U80" s="467">
        <f t="shared" si="32"/>
        <v>34767.881343438363</v>
      </c>
      <c r="V80" s="467">
        <f t="shared" si="32"/>
        <v>34767.881343438363</v>
      </c>
      <c r="W80" s="467">
        <f t="shared" si="32"/>
        <v>32367.661535137206</v>
      </c>
      <c r="X80" s="467">
        <f t="shared" si="32"/>
        <v>22879.638485457945</v>
      </c>
      <c r="Y80" s="467">
        <f t="shared" si="32"/>
        <v>24483.032386128489</v>
      </c>
      <c r="Z80" s="467">
        <f t="shared" si="32"/>
        <v>21854.826942508909</v>
      </c>
      <c r="AA80" s="467">
        <f t="shared" si="32"/>
        <v>18328.205191223838</v>
      </c>
      <c r="AB80" s="467">
        <f t="shared" si="32"/>
        <v>15034.821789134807</v>
      </c>
      <c r="AC80" s="467">
        <f t="shared" si="32"/>
        <v>15034.821789134807</v>
      </c>
      <c r="AD80" s="467">
        <f t="shared" si="32"/>
        <v>15676.179349403026</v>
      </c>
      <c r="AE80" s="467">
        <f t="shared" si="32"/>
        <v>15676.179349403026</v>
      </c>
      <c r="AF80" s="467">
        <f t="shared" si="32"/>
        <v>16638.215689805354</v>
      </c>
      <c r="AG80" s="467">
        <f t="shared" si="32"/>
        <v>16638.215689805354</v>
      </c>
      <c r="AH80" s="467">
        <f t="shared" si="32"/>
        <v>16638.215689805354</v>
      </c>
      <c r="AI80" s="467">
        <f t="shared" si="32"/>
        <v>16638.215689805354</v>
      </c>
      <c r="AK80" s="467"/>
      <c r="AL80" s="467"/>
      <c r="AM80" s="467"/>
      <c r="AN80" s="467"/>
      <c r="AO80" s="467"/>
      <c r="AP80" s="467"/>
      <c r="AQ80" s="467"/>
      <c r="AR80" s="467"/>
      <c r="AS80" s="467"/>
      <c r="AT80" s="467"/>
      <c r="AU80" s="467"/>
      <c r="AV80" s="467"/>
      <c r="AW80" s="467"/>
      <c r="AX80" s="467"/>
      <c r="AY80" s="467"/>
      <c r="AZ80" s="467"/>
      <c r="BA80" s="467"/>
      <c r="BB80" s="467"/>
      <c r="BC80" s="467"/>
      <c r="BD80" s="467"/>
      <c r="BE80" s="467"/>
      <c r="BF80" s="467"/>
      <c r="BG80" s="467"/>
      <c r="BH80" s="467"/>
      <c r="BI80" s="467"/>
      <c r="BJ80" s="467"/>
      <c r="BK80" s="467"/>
      <c r="BL80" s="467"/>
      <c r="BM80" s="467"/>
      <c r="BN80" s="467"/>
      <c r="BO80" s="467"/>
      <c r="BP80" s="467"/>
      <c r="BQ80" s="467"/>
    </row>
    <row r="81" spans="1:59">
      <c r="A81" s="466" t="s">
        <v>213</v>
      </c>
      <c r="B81" s="467"/>
      <c r="C81" s="467"/>
      <c r="D81" s="467"/>
      <c r="E81" s="467"/>
      <c r="F81" s="467"/>
      <c r="G81" s="467"/>
      <c r="H81" s="467"/>
      <c r="I81" s="467"/>
      <c r="J81" s="467"/>
      <c r="K81" s="467"/>
      <c r="L81" s="467"/>
      <c r="M81" s="467"/>
      <c r="N81" s="467"/>
      <c r="O81" s="467"/>
      <c r="P81" s="467"/>
      <c r="Q81" s="467"/>
      <c r="R81" s="467"/>
      <c r="S81" s="467"/>
      <c r="T81" s="467"/>
      <c r="AW81" s="150"/>
      <c r="AX81" s="150"/>
    </row>
    <row r="83" spans="1:59">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c r="A84" s="477" t="s">
        <v>214</v>
      </c>
      <c r="L84" s="58"/>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ht="15.6">
      <c r="A85" s="610" t="s">
        <v>215</v>
      </c>
      <c r="B85" s="611"/>
      <c r="C85" s="611"/>
      <c r="D85" s="611"/>
      <c r="E85" s="611"/>
      <c r="F85" s="611"/>
      <c r="G85" s="611"/>
      <c r="H85" s="611"/>
      <c r="I85" s="611"/>
      <c r="J85" s="611"/>
      <c r="K85" s="611"/>
      <c r="L85" s="611"/>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617"/>
      <c r="B86" s="617"/>
      <c r="C86" s="617"/>
      <c r="D86" s="617"/>
      <c r="E86" s="617"/>
      <c r="F86" s="617"/>
      <c r="G86" s="617"/>
      <c r="H86" s="617"/>
      <c r="I86" s="617"/>
      <c r="J86" s="617"/>
      <c r="K86" s="617"/>
      <c r="L86" s="617"/>
      <c r="M86" s="58"/>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row>
    <row r="87" spans="1:59">
      <c r="A87" s="31"/>
      <c r="B87" s="32"/>
      <c r="C87" s="32"/>
      <c r="D87" s="32"/>
      <c r="E87" s="32"/>
      <c r="F87" s="32"/>
      <c r="G87" s="32"/>
      <c r="H87" s="612" t="s">
        <v>162</v>
      </c>
      <c r="I87" s="612"/>
      <c r="J87" s="33"/>
      <c r="K87" s="612" t="s">
        <v>163</v>
      </c>
      <c r="L87" s="612"/>
      <c r="M87" s="58"/>
      <c r="N87" s="391" t="s">
        <v>216</v>
      </c>
      <c r="O87" s="390" t="s">
        <v>217</v>
      </c>
      <c r="P87" s="390" t="s">
        <v>218</v>
      </c>
      <c r="Q87" s="390" t="s">
        <v>219</v>
      </c>
      <c r="R87" s="390" t="s">
        <v>220</v>
      </c>
      <c r="S87" s="390" t="s">
        <v>221</v>
      </c>
      <c r="T87" s="390" t="s">
        <v>222</v>
      </c>
      <c r="U87" s="390" t="s">
        <v>223</v>
      </c>
      <c r="V87" s="390" t="s">
        <v>224</v>
      </c>
      <c r="W87" s="390" t="s">
        <v>225</v>
      </c>
      <c r="X87" s="390" t="s">
        <v>226</v>
      </c>
      <c r="Y87" s="390" t="s">
        <v>227</v>
      </c>
      <c r="Z87" s="390" t="s">
        <v>228</v>
      </c>
      <c r="AA87" s="390" t="s">
        <v>229</v>
      </c>
      <c r="AB87" s="390" t="s">
        <v>230</v>
      </c>
      <c r="AC87" s="390" t="s">
        <v>231</v>
      </c>
      <c r="AD87" s="390" t="s">
        <v>232</v>
      </c>
      <c r="AE87" s="390" t="s">
        <v>233</v>
      </c>
      <c r="AF87" s="390" t="s">
        <v>234</v>
      </c>
      <c r="AG87" s="390" t="s">
        <v>235</v>
      </c>
      <c r="AH87" s="390" t="s">
        <v>236</v>
      </c>
      <c r="AI87" s="390" t="s">
        <v>237</v>
      </c>
      <c r="AJ87" s="390" t="s">
        <v>238</v>
      </c>
      <c r="AK87" s="390" t="s">
        <v>239</v>
      </c>
      <c r="AL87" s="390" t="s">
        <v>240</v>
      </c>
      <c r="AM87" s="390" t="s">
        <v>241</v>
      </c>
      <c r="AN87" s="390" t="s">
        <v>242</v>
      </c>
      <c r="AO87" s="390" t="s">
        <v>243</v>
      </c>
      <c r="AP87" s="390" t="s">
        <v>244</v>
      </c>
      <c r="AQ87" s="390" t="s">
        <v>245</v>
      </c>
      <c r="AR87" s="390" t="s">
        <v>246</v>
      </c>
      <c r="AS87" s="390" t="s">
        <v>247</v>
      </c>
      <c r="AT87" s="390" t="s">
        <v>248</v>
      </c>
      <c r="AU87" s="390" t="s">
        <v>249</v>
      </c>
      <c r="AV87" s="390" t="s">
        <v>250</v>
      </c>
      <c r="AW87" s="390" t="s">
        <v>251</v>
      </c>
      <c r="AX87" s="390" t="s">
        <v>252</v>
      </c>
      <c r="AY87" s="390" t="s">
        <v>253</v>
      </c>
      <c r="AZ87" s="390" t="s">
        <v>254</v>
      </c>
      <c r="BA87" s="390" t="s">
        <v>255</v>
      </c>
      <c r="BB87" s="390" t="s">
        <v>256</v>
      </c>
      <c r="BC87" s="390" t="s">
        <v>257</v>
      </c>
      <c r="BD87" s="390" t="s">
        <v>258</v>
      </c>
      <c r="BE87" s="390" t="s">
        <v>259</v>
      </c>
      <c r="BF87" s="390" t="s">
        <v>260</v>
      </c>
      <c r="BG87" s="390" t="s">
        <v>261</v>
      </c>
    </row>
    <row r="88" spans="1:59">
      <c r="A88" s="31"/>
      <c r="B88" s="34">
        <v>2000</v>
      </c>
      <c r="C88" s="34">
        <v>2018</v>
      </c>
      <c r="D88" s="34">
        <v>2025</v>
      </c>
      <c r="E88" s="34">
        <v>2030</v>
      </c>
      <c r="F88" s="34">
        <v>2035</v>
      </c>
      <c r="G88" s="34">
        <v>2040</v>
      </c>
      <c r="H88" s="35">
        <v>2018</v>
      </c>
      <c r="I88" s="35">
        <v>2040</v>
      </c>
      <c r="J88" s="36"/>
      <c r="K88" s="35" t="s">
        <v>164</v>
      </c>
      <c r="L88" s="35" t="s">
        <v>165</v>
      </c>
      <c r="M88" s="58"/>
      <c r="N88" s="392" t="s">
        <v>262</v>
      </c>
      <c r="O88" s="174">
        <v>12570</v>
      </c>
      <c r="P88" s="174">
        <v>11319</v>
      </c>
      <c r="Q88" s="174">
        <v>11649</v>
      </c>
      <c r="R88" s="174">
        <v>11836</v>
      </c>
      <c r="S88" s="174">
        <v>12180</v>
      </c>
      <c r="T88" s="174">
        <v>11778</v>
      </c>
      <c r="U88" s="174">
        <v>12151</v>
      </c>
      <c r="V88" s="174">
        <v>12011</v>
      </c>
      <c r="W88" s="174">
        <v>11705</v>
      </c>
      <c r="X88" s="174">
        <v>11850</v>
      </c>
      <c r="Y88" s="174">
        <v>11829</v>
      </c>
      <c r="Z88" s="174">
        <v>12618</v>
      </c>
      <c r="AA88" s="174">
        <v>12540</v>
      </c>
      <c r="AB88" s="174">
        <v>11375</v>
      </c>
      <c r="AC88" s="174">
        <v>11838</v>
      </c>
      <c r="AD88" s="174">
        <v>11610</v>
      </c>
      <c r="AE88" s="174">
        <v>11766</v>
      </c>
      <c r="AF88" s="174">
        <v>11260</v>
      </c>
      <c r="AG88" s="174">
        <v>12291</v>
      </c>
      <c r="AH88" s="174">
        <v>12182</v>
      </c>
      <c r="AI88" s="174">
        <v>11635</v>
      </c>
      <c r="AJ88" s="174">
        <v>11668</v>
      </c>
      <c r="AK88" s="174">
        <v>12062</v>
      </c>
      <c r="AL88" s="174">
        <v>12675</v>
      </c>
      <c r="AM88" s="174">
        <v>12591</v>
      </c>
      <c r="AN88" s="174">
        <v>11328</v>
      </c>
      <c r="AO88" s="174">
        <v>11755</v>
      </c>
      <c r="AP88" s="174">
        <v>11079</v>
      </c>
      <c r="AQ88" s="174">
        <v>11286</v>
      </c>
      <c r="AR88" s="174">
        <v>11048</v>
      </c>
      <c r="AS88" s="174">
        <v>11512</v>
      </c>
      <c r="AT88" s="174">
        <v>11500</v>
      </c>
      <c r="AU88" s="174">
        <v>11560</v>
      </c>
      <c r="AV88" s="174">
        <v>11248</v>
      </c>
      <c r="AW88" s="174">
        <v>10922</v>
      </c>
      <c r="AX88" s="174">
        <v>12317</v>
      </c>
      <c r="AY88" s="174">
        <v>12184</v>
      </c>
      <c r="AZ88" s="174">
        <v>11336</v>
      </c>
      <c r="BA88" s="174">
        <v>12498</v>
      </c>
      <c r="BB88" s="174">
        <v>12006</v>
      </c>
      <c r="BC88" s="174">
        <v>12189</v>
      </c>
      <c r="BD88" s="174">
        <v>11928</v>
      </c>
      <c r="BE88" s="174">
        <v>12654</v>
      </c>
      <c r="BF88" s="174">
        <v>12626</v>
      </c>
      <c r="BG88" s="174">
        <v>12531</v>
      </c>
    </row>
    <row r="89" spans="1:59">
      <c r="A89" s="37" t="s">
        <v>183</v>
      </c>
      <c r="B89" s="38"/>
      <c r="C89" s="38"/>
      <c r="D89" s="39"/>
      <c r="E89" s="39"/>
      <c r="F89" s="39"/>
      <c r="G89" s="39"/>
      <c r="H89" s="40"/>
      <c r="I89" s="40"/>
      <c r="J89" s="41"/>
      <c r="K89" s="40"/>
      <c r="L89" s="40"/>
      <c r="M89" s="58"/>
      <c r="N89" s="392" t="s">
        <v>167</v>
      </c>
      <c r="O89" s="174">
        <v>2722</v>
      </c>
      <c r="P89" s="174">
        <v>2441</v>
      </c>
      <c r="Q89" s="174">
        <v>2589</v>
      </c>
      <c r="R89" s="174">
        <v>2626</v>
      </c>
      <c r="S89" s="174">
        <v>2760</v>
      </c>
      <c r="T89" s="174">
        <v>2739</v>
      </c>
      <c r="U89" s="174">
        <v>2729</v>
      </c>
      <c r="V89" s="174">
        <v>2728</v>
      </c>
      <c r="W89" s="174">
        <v>2485</v>
      </c>
      <c r="X89" s="174">
        <v>2691</v>
      </c>
      <c r="Y89" s="174">
        <v>2751</v>
      </c>
      <c r="Z89" s="174">
        <v>2786</v>
      </c>
      <c r="AA89" s="174">
        <v>2602</v>
      </c>
      <c r="AB89" s="174">
        <v>2589</v>
      </c>
      <c r="AC89" s="174">
        <v>2720</v>
      </c>
      <c r="AD89" s="174">
        <v>2654</v>
      </c>
      <c r="AE89" s="174">
        <v>2694</v>
      </c>
      <c r="AF89" s="174">
        <v>2643</v>
      </c>
      <c r="AG89" s="174">
        <v>2656</v>
      </c>
      <c r="AH89" s="174">
        <v>2745</v>
      </c>
      <c r="AI89" s="174">
        <v>2419</v>
      </c>
      <c r="AJ89" s="174">
        <v>2718</v>
      </c>
      <c r="AK89" s="174">
        <v>2640</v>
      </c>
      <c r="AL89" s="174">
        <v>2672</v>
      </c>
      <c r="AM89" s="174">
        <v>2645</v>
      </c>
      <c r="AN89" s="174">
        <v>2323</v>
      </c>
      <c r="AO89" s="174">
        <v>2558</v>
      </c>
      <c r="AP89" s="174">
        <v>2382</v>
      </c>
      <c r="AQ89" s="174">
        <v>2280</v>
      </c>
      <c r="AR89" s="174">
        <v>2374</v>
      </c>
      <c r="AS89" s="174">
        <v>2555</v>
      </c>
      <c r="AT89" s="174">
        <v>2597</v>
      </c>
      <c r="AU89" s="174">
        <v>2605</v>
      </c>
      <c r="AV89" s="174">
        <v>2597</v>
      </c>
      <c r="AW89" s="174">
        <v>2494</v>
      </c>
      <c r="AX89" s="174">
        <v>2808</v>
      </c>
      <c r="AY89" s="174">
        <v>2683</v>
      </c>
      <c r="AZ89" s="174">
        <v>2347</v>
      </c>
      <c r="BA89" s="174">
        <v>2784</v>
      </c>
      <c r="BB89" s="174">
        <v>2552</v>
      </c>
      <c r="BC89" s="174">
        <v>2702</v>
      </c>
      <c r="BD89" s="174">
        <v>2472</v>
      </c>
      <c r="BE89" s="174">
        <v>2688</v>
      </c>
      <c r="BF89" s="174">
        <v>2747</v>
      </c>
      <c r="BG89" s="174">
        <v>2650</v>
      </c>
    </row>
    <row r="90" spans="1:59">
      <c r="A90" s="42" t="s">
        <v>263</v>
      </c>
      <c r="B90" s="43">
        <v>35.962000000000003</v>
      </c>
      <c r="C90" s="43">
        <v>71.519000000000005</v>
      </c>
      <c r="D90" s="44">
        <v>81.052000000000007</v>
      </c>
      <c r="E90" s="44">
        <v>84.32</v>
      </c>
      <c r="F90" s="44">
        <v>86.070999999999998</v>
      </c>
      <c r="G90" s="44">
        <v>87.108999999999995</v>
      </c>
      <c r="H90" s="45">
        <v>100</v>
      </c>
      <c r="I90" s="45">
        <v>100</v>
      </c>
      <c r="J90" s="46"/>
      <c r="K90" s="47">
        <v>3.89</v>
      </c>
      <c r="L90" s="47">
        <v>0.9</v>
      </c>
      <c r="M90" s="58"/>
      <c r="N90" s="392" t="s">
        <v>168</v>
      </c>
      <c r="O90" s="174">
        <v>6061</v>
      </c>
      <c r="P90" s="174">
        <v>5444</v>
      </c>
      <c r="Q90" s="174">
        <v>5613</v>
      </c>
      <c r="R90" s="174">
        <v>5829</v>
      </c>
      <c r="S90" s="174">
        <v>6032</v>
      </c>
      <c r="T90" s="174">
        <v>5656</v>
      </c>
      <c r="U90" s="174">
        <v>5906</v>
      </c>
      <c r="V90" s="174">
        <v>5742</v>
      </c>
      <c r="W90" s="174">
        <v>5840</v>
      </c>
      <c r="X90" s="174">
        <v>5673</v>
      </c>
      <c r="Y90" s="174">
        <v>5458</v>
      </c>
      <c r="Z90" s="174">
        <v>6039</v>
      </c>
      <c r="AA90" s="174">
        <v>6090</v>
      </c>
      <c r="AB90" s="174">
        <v>5431</v>
      </c>
      <c r="AC90" s="174">
        <v>5536</v>
      </c>
      <c r="AD90" s="174">
        <v>5416</v>
      </c>
      <c r="AE90" s="174">
        <v>5634</v>
      </c>
      <c r="AF90" s="174">
        <v>5244</v>
      </c>
      <c r="AG90" s="174">
        <v>6166</v>
      </c>
      <c r="AH90" s="174">
        <v>5932</v>
      </c>
      <c r="AI90" s="174">
        <v>5918</v>
      </c>
      <c r="AJ90" s="174">
        <v>5562</v>
      </c>
      <c r="AK90" s="174">
        <v>5942</v>
      </c>
      <c r="AL90" s="174">
        <v>6344</v>
      </c>
      <c r="AM90" s="174">
        <v>6249</v>
      </c>
      <c r="AN90" s="174">
        <v>5462</v>
      </c>
      <c r="AO90" s="174">
        <v>5583</v>
      </c>
      <c r="AP90" s="174">
        <v>5342</v>
      </c>
      <c r="AQ90" s="174">
        <v>5871</v>
      </c>
      <c r="AR90" s="174">
        <v>5492</v>
      </c>
      <c r="AS90" s="174">
        <v>5611</v>
      </c>
      <c r="AT90" s="174">
        <v>5553</v>
      </c>
      <c r="AU90" s="174">
        <v>5476</v>
      </c>
      <c r="AV90" s="174">
        <v>5309</v>
      </c>
      <c r="AW90" s="174">
        <v>4893</v>
      </c>
      <c r="AX90" s="174">
        <v>5644</v>
      </c>
      <c r="AY90" s="174">
        <v>5622</v>
      </c>
      <c r="AZ90" s="174">
        <v>5520</v>
      </c>
      <c r="BA90" s="174">
        <v>6117</v>
      </c>
      <c r="BB90" s="174">
        <v>5926</v>
      </c>
      <c r="BC90" s="174">
        <v>5984</v>
      </c>
      <c r="BD90" s="174">
        <v>5982</v>
      </c>
      <c r="BE90" s="174">
        <v>6304</v>
      </c>
      <c r="BF90" s="174">
        <v>6332</v>
      </c>
      <c r="BG90" s="174">
        <v>6410</v>
      </c>
    </row>
    <row r="91" spans="1:59">
      <c r="A91" s="48" t="s">
        <v>167</v>
      </c>
      <c r="B91" s="43">
        <v>0.27300000000000002</v>
      </c>
      <c r="C91" s="43">
        <v>0.219</v>
      </c>
      <c r="D91" s="44">
        <v>0.26</v>
      </c>
      <c r="E91" s="44">
        <v>0.28599999999999998</v>
      </c>
      <c r="F91" s="44">
        <v>0.29899999999999999</v>
      </c>
      <c r="G91" s="44">
        <v>0.30299999999999999</v>
      </c>
      <c r="H91" s="45">
        <v>0.31</v>
      </c>
      <c r="I91" s="45">
        <v>0.35</v>
      </c>
      <c r="J91" s="46"/>
      <c r="K91" s="47">
        <v>-1.21</v>
      </c>
      <c r="L91" s="47">
        <v>1.49</v>
      </c>
      <c r="M91" s="58"/>
      <c r="N91" s="392" t="s">
        <v>264</v>
      </c>
      <c r="O91" s="174">
        <v>138</v>
      </c>
      <c r="P91" s="174">
        <v>121</v>
      </c>
      <c r="Q91" s="174">
        <v>120</v>
      </c>
      <c r="R91" s="174">
        <v>92</v>
      </c>
      <c r="S91" s="174">
        <v>132</v>
      </c>
      <c r="T91" s="174">
        <v>180</v>
      </c>
      <c r="U91" s="174">
        <v>206</v>
      </c>
      <c r="V91" s="174">
        <v>210</v>
      </c>
      <c r="W91" s="174">
        <v>178</v>
      </c>
      <c r="X91" s="174">
        <v>206</v>
      </c>
      <c r="Y91" s="174">
        <v>229</v>
      </c>
      <c r="Z91" s="174">
        <v>226</v>
      </c>
      <c r="AA91" s="174">
        <v>234</v>
      </c>
      <c r="AB91" s="174">
        <v>219</v>
      </c>
      <c r="AC91" s="174">
        <v>196</v>
      </c>
      <c r="AD91" s="174">
        <v>227</v>
      </c>
      <c r="AE91" s="174">
        <v>199</v>
      </c>
      <c r="AF91" s="174">
        <v>237</v>
      </c>
      <c r="AG91" s="174">
        <v>274</v>
      </c>
      <c r="AH91" s="174">
        <v>286</v>
      </c>
      <c r="AI91" s="174">
        <v>242</v>
      </c>
      <c r="AJ91" s="174">
        <v>249</v>
      </c>
      <c r="AK91" s="174">
        <v>260</v>
      </c>
      <c r="AL91" s="174">
        <v>288</v>
      </c>
      <c r="AM91" s="174">
        <v>282</v>
      </c>
      <c r="AN91" s="174">
        <v>284</v>
      </c>
      <c r="AO91" s="174">
        <v>286</v>
      </c>
      <c r="AP91" s="174">
        <v>268</v>
      </c>
      <c r="AQ91" s="174">
        <v>273</v>
      </c>
      <c r="AR91" s="174">
        <v>302</v>
      </c>
      <c r="AS91" s="174">
        <v>318</v>
      </c>
      <c r="AT91" s="174">
        <v>327</v>
      </c>
      <c r="AU91" s="174">
        <v>304</v>
      </c>
      <c r="AV91" s="174">
        <v>314</v>
      </c>
      <c r="AW91" s="174">
        <v>309</v>
      </c>
      <c r="AX91" s="174">
        <v>334</v>
      </c>
      <c r="AY91" s="174">
        <v>266</v>
      </c>
      <c r="AZ91" s="174">
        <v>236</v>
      </c>
      <c r="BA91" s="174">
        <v>272</v>
      </c>
      <c r="BB91" s="174">
        <v>288</v>
      </c>
      <c r="BC91" s="174">
        <v>285</v>
      </c>
      <c r="BD91" s="174">
        <v>313</v>
      </c>
      <c r="BE91" s="174">
        <v>347</v>
      </c>
      <c r="BF91" s="174">
        <v>323</v>
      </c>
      <c r="BG91" s="174">
        <v>279</v>
      </c>
    </row>
    <row r="92" spans="1:59">
      <c r="A92" s="48" t="s">
        <v>168</v>
      </c>
      <c r="B92" s="43">
        <v>33.057000000000002</v>
      </c>
      <c r="C92" s="43">
        <v>62.287999999999997</v>
      </c>
      <c r="D92" s="44">
        <v>69.561999999999998</v>
      </c>
      <c r="E92" s="44">
        <v>71.578999999999994</v>
      </c>
      <c r="F92" s="44">
        <v>72.447999999999993</v>
      </c>
      <c r="G92" s="44">
        <v>72.816000000000003</v>
      </c>
      <c r="H92" s="45">
        <v>87.09</v>
      </c>
      <c r="I92" s="45">
        <v>83.59</v>
      </c>
      <c r="J92" s="46"/>
      <c r="K92" s="47">
        <v>3.58</v>
      </c>
      <c r="L92" s="47">
        <v>0.71</v>
      </c>
      <c r="M92" s="58"/>
      <c r="N92" s="392" t="s">
        <v>169</v>
      </c>
      <c r="O92" s="174">
        <v>938</v>
      </c>
      <c r="P92" s="174">
        <v>800</v>
      </c>
      <c r="Q92" s="174">
        <v>776</v>
      </c>
      <c r="R92" s="174">
        <v>718</v>
      </c>
      <c r="S92" s="174">
        <v>701</v>
      </c>
      <c r="T92" s="174">
        <v>678</v>
      </c>
      <c r="U92" s="174">
        <v>674</v>
      </c>
      <c r="V92" s="174">
        <v>650</v>
      </c>
      <c r="W92" s="174">
        <v>647</v>
      </c>
      <c r="X92" s="174">
        <v>751</v>
      </c>
      <c r="Y92" s="174">
        <v>803</v>
      </c>
      <c r="Z92" s="174">
        <v>892</v>
      </c>
      <c r="AA92" s="174">
        <v>880</v>
      </c>
      <c r="AB92" s="174">
        <v>725</v>
      </c>
      <c r="AC92" s="174">
        <v>795</v>
      </c>
      <c r="AD92" s="174">
        <v>772</v>
      </c>
      <c r="AE92" s="174">
        <v>712</v>
      </c>
      <c r="AF92" s="174">
        <v>664</v>
      </c>
      <c r="AG92" s="174">
        <v>632</v>
      </c>
      <c r="AH92" s="174">
        <v>576</v>
      </c>
      <c r="AI92" s="174">
        <v>583</v>
      </c>
      <c r="AJ92" s="174">
        <v>668</v>
      </c>
      <c r="AK92" s="174">
        <v>738</v>
      </c>
      <c r="AL92" s="174">
        <v>796</v>
      </c>
      <c r="AM92" s="174">
        <v>780</v>
      </c>
      <c r="AN92" s="174">
        <v>744</v>
      </c>
      <c r="AO92" s="174">
        <v>741</v>
      </c>
      <c r="AP92" s="174">
        <v>643</v>
      </c>
      <c r="AQ92" s="174">
        <v>541</v>
      </c>
      <c r="AR92" s="174">
        <v>525</v>
      </c>
      <c r="AS92" s="174">
        <v>538</v>
      </c>
      <c r="AT92" s="174">
        <v>512</v>
      </c>
      <c r="AU92" s="174">
        <v>593</v>
      </c>
      <c r="AV92" s="174">
        <v>633</v>
      </c>
      <c r="AW92" s="174">
        <v>706</v>
      </c>
      <c r="AX92" s="174">
        <v>857</v>
      </c>
      <c r="AY92" s="174">
        <v>935</v>
      </c>
      <c r="AZ92" s="174">
        <v>801</v>
      </c>
      <c r="BA92" s="174">
        <v>743</v>
      </c>
      <c r="BB92" s="174">
        <v>690</v>
      </c>
      <c r="BC92" s="174">
        <v>668</v>
      </c>
      <c r="BD92" s="174">
        <v>638</v>
      </c>
      <c r="BE92" s="174">
        <v>635</v>
      </c>
      <c r="BF92" s="174">
        <v>613</v>
      </c>
      <c r="BG92" s="174">
        <v>619</v>
      </c>
    </row>
    <row r="93" spans="1:59">
      <c r="A93" s="48" t="s">
        <v>193</v>
      </c>
      <c r="B93" s="43">
        <v>0.31900000000000001</v>
      </c>
      <c r="C93" s="43">
        <v>3.653</v>
      </c>
      <c r="D93" s="44">
        <v>4.5960000000000001</v>
      </c>
      <c r="E93" s="44">
        <v>5.1059999999999999</v>
      </c>
      <c r="F93" s="44">
        <v>5.3440000000000003</v>
      </c>
      <c r="G93" s="44">
        <v>5.4160000000000004</v>
      </c>
      <c r="H93" s="45">
        <v>5.1100000000000003</v>
      </c>
      <c r="I93" s="45">
        <v>6.22</v>
      </c>
      <c r="J93" s="46"/>
      <c r="K93" s="47">
        <v>14.5</v>
      </c>
      <c r="L93" s="47">
        <v>1.81</v>
      </c>
      <c r="M93" s="58"/>
      <c r="N93" s="392" t="s">
        <v>265</v>
      </c>
      <c r="O93" s="174">
        <v>2126</v>
      </c>
      <c r="P93" s="174">
        <v>1972</v>
      </c>
      <c r="Q93" s="174">
        <v>2002</v>
      </c>
      <c r="R93" s="174">
        <v>2019</v>
      </c>
      <c r="S93" s="174">
        <v>2005</v>
      </c>
      <c r="T93" s="174">
        <v>1982</v>
      </c>
      <c r="U93" s="174">
        <v>2069</v>
      </c>
      <c r="V93" s="174">
        <v>2105</v>
      </c>
      <c r="W93" s="174">
        <v>2005</v>
      </c>
      <c r="X93" s="174">
        <v>1985</v>
      </c>
      <c r="Y93" s="174">
        <v>2031</v>
      </c>
      <c r="Z93" s="174">
        <v>2098</v>
      </c>
      <c r="AA93" s="174">
        <v>2159</v>
      </c>
      <c r="AB93" s="174">
        <v>1903</v>
      </c>
      <c r="AC93" s="174">
        <v>2046</v>
      </c>
      <c r="AD93" s="174">
        <v>2005</v>
      </c>
      <c r="AE93" s="174">
        <v>1995</v>
      </c>
      <c r="AF93" s="174">
        <v>1951</v>
      </c>
      <c r="AG93" s="174">
        <v>2022</v>
      </c>
      <c r="AH93" s="174">
        <v>2086</v>
      </c>
      <c r="AI93" s="174">
        <v>1952</v>
      </c>
      <c r="AJ93" s="174">
        <v>1951</v>
      </c>
      <c r="AK93" s="174">
        <v>1958</v>
      </c>
      <c r="AL93" s="174">
        <v>2032</v>
      </c>
      <c r="AM93" s="174">
        <v>2045</v>
      </c>
      <c r="AN93" s="174">
        <v>1951</v>
      </c>
      <c r="AO93" s="174">
        <v>2006</v>
      </c>
      <c r="AP93" s="174">
        <v>1896</v>
      </c>
      <c r="AQ93" s="174">
        <v>1800</v>
      </c>
      <c r="AR93" s="174">
        <v>1827</v>
      </c>
      <c r="AS93" s="174">
        <v>1930</v>
      </c>
      <c r="AT93" s="174">
        <v>1948</v>
      </c>
      <c r="AU93" s="174">
        <v>2002</v>
      </c>
      <c r="AV93" s="174">
        <v>1857</v>
      </c>
      <c r="AW93" s="174">
        <v>1954</v>
      </c>
      <c r="AX93" s="174">
        <v>2073</v>
      </c>
      <c r="AY93" s="174">
        <v>2112</v>
      </c>
      <c r="AZ93" s="174">
        <v>1928</v>
      </c>
      <c r="BA93" s="174">
        <v>2016</v>
      </c>
      <c r="BB93" s="174">
        <v>1975</v>
      </c>
      <c r="BC93" s="174">
        <v>1976</v>
      </c>
      <c r="BD93" s="174">
        <v>1978</v>
      </c>
      <c r="BE93" s="174">
        <v>2102</v>
      </c>
      <c r="BF93" s="174">
        <v>2054</v>
      </c>
      <c r="BG93" s="174">
        <v>2039</v>
      </c>
    </row>
    <row r="94" spans="1:59">
      <c r="A94" s="48" t="s">
        <v>170</v>
      </c>
      <c r="B94" s="43">
        <v>2.3130000000000002</v>
      </c>
      <c r="C94" s="43">
        <v>5.359</v>
      </c>
      <c r="D94" s="44">
        <v>6.633</v>
      </c>
      <c r="E94" s="44">
        <v>7.3479999999999999</v>
      </c>
      <c r="F94" s="44">
        <v>7.98</v>
      </c>
      <c r="G94" s="44">
        <v>8.5749999999999993</v>
      </c>
      <c r="H94" s="45">
        <v>7.49</v>
      </c>
      <c r="I94" s="45">
        <v>9.84</v>
      </c>
      <c r="J94" s="46"/>
      <c r="K94" s="47">
        <v>4.78</v>
      </c>
      <c r="L94" s="47">
        <v>2.16</v>
      </c>
      <c r="M94" s="58"/>
      <c r="N94" s="393" t="s">
        <v>266</v>
      </c>
      <c r="O94" s="174">
        <v>583</v>
      </c>
      <c r="P94" s="174">
        <v>541</v>
      </c>
      <c r="Q94" s="174">
        <v>549</v>
      </c>
      <c r="R94" s="174">
        <v>554</v>
      </c>
      <c r="S94" s="174">
        <v>550</v>
      </c>
      <c r="T94" s="174">
        <v>544</v>
      </c>
      <c r="U94" s="174">
        <v>567</v>
      </c>
      <c r="V94" s="174">
        <v>577</v>
      </c>
      <c r="W94" s="174">
        <v>550</v>
      </c>
      <c r="X94" s="174">
        <v>544</v>
      </c>
      <c r="Y94" s="174">
        <v>557</v>
      </c>
      <c r="Z94" s="174">
        <v>576</v>
      </c>
      <c r="AA94" s="174">
        <v>577</v>
      </c>
      <c r="AB94" s="174">
        <v>508</v>
      </c>
      <c r="AC94" s="174">
        <v>546</v>
      </c>
      <c r="AD94" s="174">
        <v>536</v>
      </c>
      <c r="AE94" s="174">
        <v>533</v>
      </c>
      <c r="AF94" s="174">
        <v>521</v>
      </c>
      <c r="AG94" s="174">
        <v>540</v>
      </c>
      <c r="AH94" s="174">
        <v>557</v>
      </c>
      <c r="AI94" s="174">
        <v>521</v>
      </c>
      <c r="AJ94" s="174">
        <v>521</v>
      </c>
      <c r="AK94" s="174">
        <v>523</v>
      </c>
      <c r="AL94" s="174">
        <v>543</v>
      </c>
      <c r="AM94" s="174">
        <v>592</v>
      </c>
      <c r="AN94" s="174">
        <v>565</v>
      </c>
      <c r="AO94" s="174">
        <v>581</v>
      </c>
      <c r="AP94" s="174">
        <v>549</v>
      </c>
      <c r="AQ94" s="174">
        <v>521</v>
      </c>
      <c r="AR94" s="174">
        <v>529</v>
      </c>
      <c r="AS94" s="174">
        <v>559</v>
      </c>
      <c r="AT94" s="174">
        <v>564</v>
      </c>
      <c r="AU94" s="174">
        <v>580</v>
      </c>
      <c r="AV94" s="174">
        <v>538</v>
      </c>
      <c r="AW94" s="174">
        <v>566</v>
      </c>
      <c r="AX94" s="174">
        <v>600</v>
      </c>
      <c r="AY94" s="174">
        <v>567</v>
      </c>
      <c r="AZ94" s="174">
        <v>505</v>
      </c>
      <c r="BA94" s="174">
        <v>566</v>
      </c>
      <c r="BB94" s="174">
        <v>576</v>
      </c>
      <c r="BC94" s="174">
        <v>574</v>
      </c>
      <c r="BD94" s="174">
        <v>545</v>
      </c>
      <c r="BE94" s="174">
        <v>579</v>
      </c>
      <c r="BF94" s="174">
        <v>558</v>
      </c>
      <c r="BG94" s="174">
        <v>534</v>
      </c>
    </row>
    <row r="95" spans="1:59">
      <c r="A95" s="49" t="s">
        <v>194</v>
      </c>
      <c r="B95" s="43">
        <v>0</v>
      </c>
      <c r="C95" s="43">
        <v>0</v>
      </c>
      <c r="D95" s="44">
        <v>0</v>
      </c>
      <c r="E95" s="44">
        <v>0</v>
      </c>
      <c r="F95" s="44">
        <v>0</v>
      </c>
      <c r="G95" s="44">
        <v>0</v>
      </c>
      <c r="H95" s="45">
        <v>0</v>
      </c>
      <c r="I95" s="45">
        <v>0</v>
      </c>
      <c r="J95" s="46"/>
      <c r="K95" s="47" t="s">
        <v>172</v>
      </c>
      <c r="L95" s="47" t="s">
        <v>172</v>
      </c>
      <c r="M95" s="58"/>
      <c r="N95" s="172"/>
      <c r="O95" s="172"/>
      <c r="P95" s="172"/>
      <c r="Q95" s="172"/>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50"/>
      <c r="B96" s="51"/>
      <c r="C96" s="51"/>
      <c r="D96" s="52"/>
      <c r="E96" s="52"/>
      <c r="F96" s="52"/>
      <c r="G96" s="52"/>
      <c r="H96" s="53"/>
      <c r="I96" s="53"/>
      <c r="J96" s="53"/>
      <c r="K96" s="54"/>
      <c r="L96" s="54"/>
      <c r="M96" s="58"/>
      <c r="N96" s="172"/>
      <c r="O96" s="394">
        <v>2018</v>
      </c>
      <c r="P96" s="394">
        <v>2019</v>
      </c>
      <c r="Q96" s="394">
        <v>2020</v>
      </c>
      <c r="R96" s="172"/>
      <c r="S96" s="172"/>
      <c r="T96" s="172"/>
      <c r="U96" s="172"/>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2" t="s">
        <v>267</v>
      </c>
      <c r="B97" s="43">
        <v>5.6890000000000001</v>
      </c>
      <c r="C97" s="43">
        <v>4.3209999999999997</v>
      </c>
      <c r="D97" s="44">
        <v>4.5039999999999996</v>
      </c>
      <c r="E97" s="44">
        <v>4.4960000000000004</v>
      </c>
      <c r="F97" s="44">
        <v>4.4539999999999997</v>
      </c>
      <c r="G97" s="44">
        <v>4.43</v>
      </c>
      <c r="H97" s="45">
        <v>100</v>
      </c>
      <c r="I97" s="45">
        <v>100</v>
      </c>
      <c r="J97" s="46"/>
      <c r="K97" s="47">
        <v>-1.52</v>
      </c>
      <c r="L97" s="47">
        <v>0.11</v>
      </c>
      <c r="M97" s="58"/>
      <c r="N97" s="392" t="s">
        <v>262</v>
      </c>
      <c r="O97" s="395">
        <f t="shared" ref="O97:O103" si="33">SUM(O88:Z88)</f>
        <v>143496</v>
      </c>
      <c r="P97" s="395">
        <f t="shared" ref="P97:P103" si="34">SUM(AA88:AL88)</f>
        <v>142902</v>
      </c>
      <c r="Q97" s="395">
        <f>SUM(AM88:AX88)</f>
        <v>138146</v>
      </c>
      <c r="R97" s="172"/>
      <c r="S97" s="172"/>
      <c r="T97" s="172"/>
      <c r="U97" s="172">
        <v>2837044297264080</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167</v>
      </c>
      <c r="B98" s="43">
        <v>3.5289999999999999</v>
      </c>
      <c r="C98" s="43">
        <v>2.1960000000000002</v>
      </c>
      <c r="D98" s="44">
        <v>2.1640000000000001</v>
      </c>
      <c r="E98" s="44">
        <v>2.081</v>
      </c>
      <c r="F98" s="44">
        <v>1.9930000000000001</v>
      </c>
      <c r="G98" s="44">
        <v>1.92</v>
      </c>
      <c r="H98" s="45">
        <v>50.81</v>
      </c>
      <c r="I98" s="45">
        <v>43.35</v>
      </c>
      <c r="J98" s="46"/>
      <c r="K98" s="47">
        <v>-2.6</v>
      </c>
      <c r="L98" s="47">
        <v>-0.61</v>
      </c>
      <c r="M98" s="58"/>
      <c r="N98" s="392" t="s">
        <v>167</v>
      </c>
      <c r="O98" s="395">
        <f>SUM(O89:Z89)</f>
        <v>32047</v>
      </c>
      <c r="P98" s="395">
        <f t="shared" si="34"/>
        <v>31752</v>
      </c>
      <c r="Q98" s="395">
        <f t="shared" ref="Q98:Q103" si="35">SUM(AM89:AX89)</f>
        <v>30218</v>
      </c>
      <c r="R98" s="172"/>
      <c r="S98" s="172"/>
      <c r="T98" s="172"/>
      <c r="U98" s="172">
        <v>8189147173063.1895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168</v>
      </c>
      <c r="B99" s="43">
        <v>1.1359999999999999</v>
      </c>
      <c r="C99" s="43">
        <v>0.53400000000000003</v>
      </c>
      <c r="D99" s="44">
        <v>0.54900000000000004</v>
      </c>
      <c r="E99" s="44">
        <v>0.54800000000000004</v>
      </c>
      <c r="F99" s="44">
        <v>0.54200000000000004</v>
      </c>
      <c r="G99" s="44">
        <v>0.54200000000000004</v>
      </c>
      <c r="H99" s="45">
        <v>12.36</v>
      </c>
      <c r="I99" s="45">
        <v>12.23</v>
      </c>
      <c r="J99" s="46"/>
      <c r="K99" s="47">
        <v>-4.1100000000000003</v>
      </c>
      <c r="L99" s="47">
        <v>7.0000000000000007E-2</v>
      </c>
      <c r="M99" s="58"/>
      <c r="N99" s="392" t="s">
        <v>168</v>
      </c>
      <c r="O99" s="395">
        <f t="shared" si="33"/>
        <v>69293</v>
      </c>
      <c r="P99" s="395">
        <f t="shared" si="34"/>
        <v>69215</v>
      </c>
      <c r="Q99" s="395">
        <f t="shared" si="35"/>
        <v>66485</v>
      </c>
      <c r="R99" s="172"/>
      <c r="S99" s="172"/>
      <c r="T99" s="172"/>
      <c r="U99" s="172">
        <v>2370035875705593.5</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193</v>
      </c>
      <c r="B100" s="43">
        <v>0.252</v>
      </c>
      <c r="C100" s="43">
        <v>0.54700000000000004</v>
      </c>
      <c r="D100" s="44">
        <v>0.63300000000000001</v>
      </c>
      <c r="E100" s="44">
        <v>0.66500000000000004</v>
      </c>
      <c r="F100" s="44">
        <v>0.68300000000000005</v>
      </c>
      <c r="G100" s="44">
        <v>0.69099999999999995</v>
      </c>
      <c r="H100" s="45">
        <v>12.66</v>
      </c>
      <c r="I100" s="45">
        <v>15.61</v>
      </c>
      <c r="J100" s="46"/>
      <c r="K100" s="47">
        <v>4.41</v>
      </c>
      <c r="L100" s="47">
        <v>1.07</v>
      </c>
      <c r="M100" s="58"/>
      <c r="N100" s="392" t="s">
        <v>264</v>
      </c>
      <c r="O100" s="395">
        <f t="shared" si="33"/>
        <v>2038</v>
      </c>
      <c r="P100" s="395">
        <f t="shared" si="34"/>
        <v>2911</v>
      </c>
      <c r="Q100" s="395">
        <f t="shared" si="35"/>
        <v>3601</v>
      </c>
      <c r="R100" s="172"/>
      <c r="S100" s="172"/>
      <c r="T100" s="172"/>
      <c r="U100" s="172">
        <v>255967507075801.97</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8" t="s">
        <v>170</v>
      </c>
      <c r="B101" s="43">
        <v>0.77200000000000002</v>
      </c>
      <c r="C101" s="43">
        <v>1.0449999999999999</v>
      </c>
      <c r="D101" s="44">
        <v>1.157</v>
      </c>
      <c r="E101" s="44">
        <v>1.2010000000000001</v>
      </c>
      <c r="F101" s="44">
        <v>1.2370000000000001</v>
      </c>
      <c r="G101" s="44">
        <v>1.276</v>
      </c>
      <c r="H101" s="45">
        <v>24.17</v>
      </c>
      <c r="I101" s="45">
        <v>28.81</v>
      </c>
      <c r="J101" s="46"/>
      <c r="K101" s="47">
        <v>1.69</v>
      </c>
      <c r="L101" s="47">
        <v>0.92</v>
      </c>
      <c r="M101" s="58"/>
      <c r="N101" s="392" t="s">
        <v>169</v>
      </c>
      <c r="O101" s="395">
        <f t="shared" si="33"/>
        <v>9028</v>
      </c>
      <c r="P101" s="395">
        <f t="shared" si="34"/>
        <v>8541</v>
      </c>
      <c r="Q101" s="395">
        <f t="shared" si="35"/>
        <v>7813</v>
      </c>
      <c r="R101" s="172"/>
      <c r="S101" s="172"/>
      <c r="T101" s="172"/>
      <c r="U101" s="172">
        <v>202851767309621.31</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49" t="s">
        <v>194</v>
      </c>
      <c r="B102" s="43">
        <v>0</v>
      </c>
      <c r="C102" s="43">
        <v>0</v>
      </c>
      <c r="D102" s="44">
        <v>0</v>
      </c>
      <c r="E102" s="44">
        <v>0</v>
      </c>
      <c r="F102" s="44">
        <v>0</v>
      </c>
      <c r="G102" s="44">
        <v>0</v>
      </c>
      <c r="H102" s="45">
        <v>0</v>
      </c>
      <c r="I102" s="45">
        <v>0</v>
      </c>
      <c r="J102" s="46"/>
      <c r="K102" s="47" t="s">
        <v>172</v>
      </c>
      <c r="L102" s="47" t="s">
        <v>172</v>
      </c>
      <c r="M102" s="58"/>
      <c r="N102" s="392" t="s">
        <v>265</v>
      </c>
      <c r="O102" s="395">
        <f t="shared" si="33"/>
        <v>24399</v>
      </c>
      <c r="P102" s="395">
        <f t="shared" si="34"/>
        <v>24060</v>
      </c>
      <c r="Q102" s="395">
        <f t="shared" si="35"/>
        <v>23289</v>
      </c>
      <c r="R102" s="172"/>
      <c r="S102" s="172"/>
      <c r="T102" s="172"/>
      <c r="U102" s="172">
        <v>0</v>
      </c>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50"/>
      <c r="B103" s="51"/>
      <c r="C103" s="51"/>
      <c r="D103" s="52"/>
      <c r="E103" s="52"/>
      <c r="F103" s="52"/>
      <c r="G103" s="52"/>
      <c r="H103" s="53"/>
      <c r="I103" s="53"/>
      <c r="J103" s="53"/>
      <c r="K103" s="54"/>
      <c r="L103" s="54"/>
      <c r="M103" s="58"/>
      <c r="N103" s="393" t="s">
        <v>266</v>
      </c>
      <c r="O103" s="395">
        <f t="shared" si="33"/>
        <v>6692</v>
      </c>
      <c r="P103" s="395">
        <f t="shared" si="34"/>
        <v>6426</v>
      </c>
      <c r="Q103" s="395">
        <f t="shared" si="35"/>
        <v>6744</v>
      </c>
      <c r="R103" s="172"/>
      <c r="S103" s="172"/>
      <c r="T103" s="172"/>
      <c r="U103" s="172"/>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2" t="s">
        <v>212</v>
      </c>
      <c r="B104" s="43">
        <v>16.564568901312239</v>
      </c>
      <c r="C104" s="43">
        <v>30.283731101226309</v>
      </c>
      <c r="D104" s="44">
        <v>34.201999999999998</v>
      </c>
      <c r="E104" s="44">
        <v>35.317</v>
      </c>
      <c r="F104" s="44">
        <v>35.113</v>
      </c>
      <c r="G104" s="44">
        <v>34.177</v>
      </c>
      <c r="H104" s="45">
        <v>100</v>
      </c>
      <c r="I104" s="45">
        <v>100</v>
      </c>
      <c r="J104" s="46"/>
      <c r="K104" s="47">
        <v>3.41</v>
      </c>
      <c r="L104" s="47">
        <v>0.55000000000000004</v>
      </c>
      <c r="M104" s="58"/>
      <c r="N104" s="172"/>
      <c r="O104" s="172"/>
      <c r="P104" s="172"/>
      <c r="Q104" s="172"/>
      <c r="R104" s="172"/>
      <c r="S104" s="172"/>
      <c r="T104" s="172"/>
      <c r="U104" s="172">
        <v>180318803281272.25</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167</v>
      </c>
      <c r="B105" s="43">
        <v>13.275017250026536</v>
      </c>
      <c r="C105" s="43">
        <v>25.562886985760269</v>
      </c>
      <c r="D105" s="44">
        <v>29.731999999999999</v>
      </c>
      <c r="E105" s="44">
        <v>30.861999999999998</v>
      </c>
      <c r="F105" s="44">
        <v>30.614999999999998</v>
      </c>
      <c r="G105" s="44">
        <v>29.635000000000002</v>
      </c>
      <c r="H105" s="45">
        <v>84.41</v>
      </c>
      <c r="I105" s="45">
        <v>86.71</v>
      </c>
      <c r="J105" s="41"/>
      <c r="K105" s="47">
        <v>3.71</v>
      </c>
      <c r="L105" s="47">
        <v>0.67</v>
      </c>
      <c r="M105" s="58"/>
      <c r="N105" s="392" t="s">
        <v>262</v>
      </c>
      <c r="O105" s="172"/>
      <c r="P105" s="396">
        <f>(P97-O97)/O97</f>
        <v>-4.1394882087305573E-3</v>
      </c>
      <c r="Q105" s="396">
        <f>(Q97-P97)/P97</f>
        <v>-3.3281549593427662E-2</v>
      </c>
      <c r="R105" s="172"/>
      <c r="S105" s="172"/>
      <c r="T105" s="172"/>
      <c r="U105" s="172">
        <v>82115831927154.172</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168</v>
      </c>
      <c r="B106" s="43">
        <v>0.92281653717970269</v>
      </c>
      <c r="C106" s="43">
        <v>6.8318916203372868E-2</v>
      </c>
      <c r="D106" s="44">
        <v>5.8000000000000003E-2</v>
      </c>
      <c r="E106" s="44">
        <v>5.7000000000000002E-2</v>
      </c>
      <c r="F106" s="44">
        <v>5.5E-2</v>
      </c>
      <c r="G106" s="44">
        <v>5.1999999999999998E-2</v>
      </c>
      <c r="H106" s="45">
        <v>0.23</v>
      </c>
      <c r="I106" s="45">
        <v>0.15</v>
      </c>
      <c r="J106" s="41"/>
      <c r="K106" s="47">
        <v>-13.47</v>
      </c>
      <c r="L106" s="47">
        <v>-1.19</v>
      </c>
      <c r="M106" s="58"/>
      <c r="N106" s="392" t="s">
        <v>167</v>
      </c>
      <c r="O106" s="172"/>
      <c r="P106" s="396">
        <f t="shared" ref="P106:P111" si="36">(P98-O98)/O98</f>
        <v>-9.2052298187037789E-3</v>
      </c>
      <c r="Q106" s="396">
        <f t="shared" ref="Q106:Q111" si="37">(Q98-P98)/P98</f>
        <v>-4.831191735953641E-2</v>
      </c>
      <c r="R106" s="172"/>
      <c r="S106" s="172"/>
      <c r="T106" s="172"/>
      <c r="U106" s="172">
        <v>20318506897424.656</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193</v>
      </c>
      <c r="B107" s="43">
        <v>0.64701865000000003</v>
      </c>
      <c r="C107" s="43">
        <v>1.6552676211186672</v>
      </c>
      <c r="D107" s="44">
        <v>1.786</v>
      </c>
      <c r="E107" s="44">
        <v>1.8540000000000001</v>
      </c>
      <c r="F107" s="44">
        <v>1.9330000000000001</v>
      </c>
      <c r="G107" s="44">
        <v>1.998</v>
      </c>
      <c r="H107" s="45">
        <v>5.47</v>
      </c>
      <c r="I107" s="45">
        <v>5.84</v>
      </c>
      <c r="J107" s="41"/>
      <c r="K107" s="47">
        <v>5.36</v>
      </c>
      <c r="L107" s="47">
        <v>0.86</v>
      </c>
      <c r="M107" s="58"/>
      <c r="N107" s="392" t="s">
        <v>168</v>
      </c>
      <c r="O107" s="172"/>
      <c r="P107" s="396">
        <f t="shared" si="36"/>
        <v>-1.1256548280490094E-3</v>
      </c>
      <c r="Q107" s="396">
        <f t="shared" si="37"/>
        <v>-3.9442317416744928E-2</v>
      </c>
      <c r="R107" s="172"/>
      <c r="S107" s="172"/>
      <c r="T107" s="172"/>
      <c r="U107" s="172">
        <v>38328559094022.359</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8" t="s">
        <v>170</v>
      </c>
      <c r="B108" s="43">
        <v>1.7197164641059999</v>
      </c>
      <c r="C108" s="43">
        <v>2.9972575781439996</v>
      </c>
      <c r="D108" s="44">
        <v>2.625</v>
      </c>
      <c r="E108" s="44">
        <v>2.5449999999999999</v>
      </c>
      <c r="F108" s="44">
        <v>2.5099999999999998</v>
      </c>
      <c r="G108" s="44">
        <v>2.492</v>
      </c>
      <c r="H108" s="45">
        <v>9.9</v>
      </c>
      <c r="I108" s="45">
        <v>7.29</v>
      </c>
      <c r="J108" s="41"/>
      <c r="K108" s="47">
        <v>3.13</v>
      </c>
      <c r="L108" s="47">
        <v>-0.84</v>
      </c>
      <c r="M108" s="58"/>
      <c r="N108" s="392" t="s">
        <v>264</v>
      </c>
      <c r="O108" s="172"/>
      <c r="P108" s="396">
        <f t="shared" si="36"/>
        <v>0.42836113837095191</v>
      </c>
      <c r="Q108" s="396">
        <f t="shared" si="37"/>
        <v>0.23703194778426656</v>
      </c>
      <c r="R108" s="172"/>
      <c r="S108" s="172"/>
      <c r="T108" s="172"/>
      <c r="U108" s="172">
        <v>39555905362671.078</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49" t="s">
        <v>194</v>
      </c>
      <c r="B109" s="56">
        <v>0</v>
      </c>
      <c r="C109" s="56">
        <v>0</v>
      </c>
      <c r="D109" s="44">
        <v>0</v>
      </c>
      <c r="E109" s="44">
        <v>0</v>
      </c>
      <c r="F109" s="44">
        <v>0</v>
      </c>
      <c r="G109" s="44">
        <v>0</v>
      </c>
      <c r="H109" s="45">
        <v>0</v>
      </c>
      <c r="I109" s="45">
        <v>0</v>
      </c>
      <c r="J109" s="57"/>
      <c r="K109" s="47" t="s">
        <v>172</v>
      </c>
      <c r="L109" s="47" t="s">
        <v>172</v>
      </c>
      <c r="M109" s="58"/>
      <c r="N109" s="392" t="s">
        <v>169</v>
      </c>
      <c r="O109" s="172"/>
      <c r="P109" s="396">
        <f t="shared" si="36"/>
        <v>-5.3943287549844926E-2</v>
      </c>
      <c r="Q109" s="396">
        <f t="shared" si="37"/>
        <v>-8.5235920852359204E-2</v>
      </c>
      <c r="R109" s="172"/>
      <c r="S109" s="172"/>
      <c r="T109" s="172"/>
      <c r="U109" s="172">
        <v>0</v>
      </c>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50"/>
      <c r="B110" s="51"/>
      <c r="C110" s="51"/>
      <c r="D110" s="52"/>
      <c r="E110" s="52"/>
      <c r="F110" s="52"/>
      <c r="G110" s="52"/>
      <c r="H110" s="53"/>
      <c r="I110" s="53"/>
      <c r="J110" s="53"/>
      <c r="K110" s="54"/>
      <c r="L110" s="54"/>
      <c r="M110" s="58"/>
      <c r="N110" s="392" t="s">
        <v>265</v>
      </c>
      <c r="O110" s="172"/>
      <c r="P110" s="396">
        <f t="shared" si="36"/>
        <v>-1.3894012049674167E-2</v>
      </c>
      <c r="Q110" s="396">
        <f t="shared" si="37"/>
        <v>-3.2044887780548627E-2</v>
      </c>
      <c r="R110" s="172"/>
      <c r="S110" s="172"/>
      <c r="T110" s="172"/>
      <c r="U110" s="172"/>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2" t="s">
        <v>268</v>
      </c>
      <c r="B111" s="43">
        <v>5.1077679549385184</v>
      </c>
      <c r="C111" s="43">
        <v>11.424090483035839</v>
      </c>
      <c r="D111" s="44">
        <v>13.128</v>
      </c>
      <c r="E111" s="44">
        <v>14.29</v>
      </c>
      <c r="F111" s="44">
        <v>15.276999999999999</v>
      </c>
      <c r="G111" s="44">
        <v>16.297999999999998</v>
      </c>
      <c r="H111" s="45">
        <v>100</v>
      </c>
      <c r="I111" s="45">
        <v>100</v>
      </c>
      <c r="J111" s="46"/>
      <c r="K111" s="47">
        <v>4.57</v>
      </c>
      <c r="L111" s="47">
        <v>1.63</v>
      </c>
      <c r="M111" s="58"/>
      <c r="N111" s="393" t="s">
        <v>266</v>
      </c>
      <c r="O111" s="172"/>
      <c r="P111" s="396">
        <f t="shared" si="36"/>
        <v>-3.9748953974895397E-2</v>
      </c>
      <c r="Q111" s="396">
        <f t="shared" si="37"/>
        <v>4.9486461251167131E-2</v>
      </c>
      <c r="R111" s="172"/>
      <c r="S111" s="172"/>
      <c r="T111" s="172"/>
      <c r="U111" s="172">
        <v>1187921133284383.3</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167</v>
      </c>
      <c r="B112" s="43">
        <v>0</v>
      </c>
      <c r="C112" s="43">
        <v>0</v>
      </c>
      <c r="D112" s="44">
        <v>0</v>
      </c>
      <c r="E112" s="44">
        <v>0</v>
      </c>
      <c r="F112" s="44">
        <v>0</v>
      </c>
      <c r="G112" s="44">
        <v>0</v>
      </c>
      <c r="H112" s="45">
        <v>0</v>
      </c>
      <c r="I112" s="45">
        <v>0</v>
      </c>
      <c r="J112" s="41"/>
      <c r="K112" s="47" t="s">
        <v>172</v>
      </c>
      <c r="L112" s="47" t="s">
        <v>172</v>
      </c>
      <c r="M112" s="58"/>
      <c r="N112" s="172"/>
      <c r="O112" s="172"/>
      <c r="P112" s="172"/>
      <c r="Q112" s="172"/>
      <c r="R112" s="172"/>
      <c r="S112" s="172"/>
      <c r="T112" s="172"/>
      <c r="U112" s="172">
        <v>955882391300330.88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168</v>
      </c>
      <c r="B113" s="43">
        <v>1.5485365429385192</v>
      </c>
      <c r="C113" s="43">
        <v>0.28404264420545788</v>
      </c>
      <c r="D113" s="44">
        <v>0.27200000000000002</v>
      </c>
      <c r="E113" s="44">
        <v>0.24299999999999999</v>
      </c>
      <c r="F113" s="44">
        <v>0.217</v>
      </c>
      <c r="G113" s="44">
        <v>0.19</v>
      </c>
      <c r="H113" s="45">
        <v>2.4900000000000002</v>
      </c>
      <c r="I113" s="45">
        <v>1.17</v>
      </c>
      <c r="J113" s="41"/>
      <c r="K113" s="47">
        <v>-8.99</v>
      </c>
      <c r="L113" s="47">
        <v>-1.8</v>
      </c>
      <c r="M113" s="58"/>
      <c r="N113" s="392" t="s">
        <v>262</v>
      </c>
      <c r="O113" s="172"/>
      <c r="P113" s="397">
        <f>P105+1</f>
        <v>0.99586051179126944</v>
      </c>
      <c r="Q113" s="397">
        <f t="shared" ref="Q113:Q119" si="38">Q105+1</f>
        <v>0.96671845040657234</v>
      </c>
      <c r="R113" s="172"/>
      <c r="S113" s="172"/>
      <c r="T113" s="172"/>
      <c r="U113" s="172">
        <v>2599510056372.3008</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193</v>
      </c>
      <c r="B114" s="43">
        <v>0.72147075000000016</v>
      </c>
      <c r="C114" s="43">
        <v>1.9667732148303811</v>
      </c>
      <c r="D114" s="44">
        <v>2.1080000000000001</v>
      </c>
      <c r="E114" s="44">
        <v>2.3250000000000002</v>
      </c>
      <c r="F114" s="44">
        <v>2.524</v>
      </c>
      <c r="G114" s="44">
        <v>2.7330000000000001</v>
      </c>
      <c r="H114" s="45">
        <v>17.22</v>
      </c>
      <c r="I114" s="45">
        <v>16.77</v>
      </c>
      <c r="J114" s="41"/>
      <c r="K114" s="47">
        <v>5.73</v>
      </c>
      <c r="L114" s="47">
        <v>1.51</v>
      </c>
      <c r="N114" s="392" t="s">
        <v>167</v>
      </c>
      <c r="O114" s="172"/>
      <c r="P114" s="397">
        <f t="shared" ref="P114:P119" si="39">P106+1</f>
        <v>0.99079477018129625</v>
      </c>
      <c r="Q114" s="397">
        <f t="shared" si="38"/>
        <v>0.95168808264046356</v>
      </c>
      <c r="R114" s="172"/>
      <c r="S114" s="172"/>
      <c r="T114" s="172"/>
      <c r="U114" s="172">
        <v>115985416512739.75</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c r="A115" s="48" t="s">
        <v>170</v>
      </c>
      <c r="B115" s="43">
        <v>2.8377606619999991</v>
      </c>
      <c r="C115" s="43">
        <v>9.1732746239999994</v>
      </c>
      <c r="D115" s="44">
        <v>10.747</v>
      </c>
      <c r="E115" s="44">
        <v>11.722</v>
      </c>
      <c r="F115" s="44">
        <v>12.536</v>
      </c>
      <c r="G115" s="44">
        <v>13.374000000000001</v>
      </c>
      <c r="H115" s="45">
        <v>80.3</v>
      </c>
      <c r="I115" s="45">
        <v>82.06</v>
      </c>
      <c r="J115" s="41"/>
      <c r="K115" s="47">
        <v>6.74</v>
      </c>
      <c r="L115" s="47">
        <v>1.73</v>
      </c>
      <c r="N115" s="392" t="s">
        <v>168</v>
      </c>
      <c r="O115" s="172"/>
      <c r="P115" s="397">
        <f t="shared" si="39"/>
        <v>0.99887434517195095</v>
      </c>
      <c r="Q115" s="397">
        <f t="shared" si="38"/>
        <v>0.96055768258325502</v>
      </c>
      <c r="R115" s="172"/>
      <c r="S115" s="172"/>
      <c r="T115" s="172"/>
      <c r="U115" s="172">
        <v>113453815414940.44</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ht="15" thickBot="1">
      <c r="A116" s="49" t="s">
        <v>194</v>
      </c>
      <c r="B116" s="56">
        <v>0</v>
      </c>
      <c r="C116" s="56">
        <v>0</v>
      </c>
      <c r="D116" s="44">
        <v>0</v>
      </c>
      <c r="E116" s="44">
        <v>0</v>
      </c>
      <c r="F116" s="44">
        <v>0</v>
      </c>
      <c r="G116" s="44">
        <v>0</v>
      </c>
      <c r="H116" s="45">
        <v>0</v>
      </c>
      <c r="I116" s="45">
        <v>0</v>
      </c>
      <c r="J116" s="57"/>
      <c r="K116" s="47" t="s">
        <v>172</v>
      </c>
      <c r="L116" s="47" t="s">
        <v>172</v>
      </c>
      <c r="N116" s="392" t="s">
        <v>264</v>
      </c>
      <c r="O116" s="172"/>
      <c r="P116" s="397">
        <f t="shared" si="39"/>
        <v>1.4283611383709518</v>
      </c>
      <c r="Q116" s="397">
        <f t="shared" si="38"/>
        <v>1.2370319477842666</v>
      </c>
      <c r="R116" s="172"/>
      <c r="S116" s="172"/>
      <c r="T116" s="172"/>
      <c r="U116" s="172">
        <v>0</v>
      </c>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A117" s="613" t="s">
        <v>200</v>
      </c>
      <c r="B117" s="614"/>
      <c r="C117" s="614"/>
      <c r="D117" s="614"/>
      <c r="E117" s="614"/>
      <c r="F117" s="614"/>
      <c r="G117" s="614"/>
      <c r="H117" s="614"/>
      <c r="I117" s="614"/>
      <c r="J117" s="614"/>
      <c r="K117" s="614"/>
      <c r="L117" s="614"/>
      <c r="N117" s="392" t="s">
        <v>169</v>
      </c>
      <c r="O117" s="172"/>
      <c r="P117" s="397">
        <f t="shared" si="39"/>
        <v>0.9460567124501551</v>
      </c>
      <c r="Q117" s="397">
        <f t="shared" si="38"/>
        <v>0.9147640791476408</v>
      </c>
      <c r="R117" s="172"/>
      <c r="S117" s="172"/>
      <c r="T117" s="172"/>
      <c r="U117" s="172"/>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2" t="s">
        <v>265</v>
      </c>
      <c r="O118" s="172"/>
      <c r="P118" s="397">
        <f t="shared" si="39"/>
        <v>0.98610598795032578</v>
      </c>
      <c r="Q118" s="397">
        <f t="shared" si="38"/>
        <v>0.96795511221945141</v>
      </c>
      <c r="R118" s="172"/>
      <c r="S118" s="172"/>
      <c r="T118" s="172"/>
      <c r="U118" s="172">
        <v>495852240569989.63</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393" t="s">
        <v>266</v>
      </c>
      <c r="O119" s="172"/>
      <c r="P119" s="397">
        <f t="shared" si="39"/>
        <v>0.96025104602510458</v>
      </c>
      <c r="Q119" s="397">
        <f t="shared" si="38"/>
        <v>1.0494864612511672</v>
      </c>
      <c r="R119" s="172"/>
      <c r="S119" s="172"/>
      <c r="T119" s="172"/>
      <c r="U119" s="172">
        <v>0</v>
      </c>
      <c r="V119" s="172"/>
      <c r="W119" s="172"/>
      <c r="X119" s="172"/>
      <c r="Y119" s="172"/>
      <c r="Z119" s="172"/>
      <c r="AA119" s="172"/>
      <c r="AB119" s="172"/>
      <c r="AC119" s="172"/>
      <c r="AD119" s="172"/>
      <c r="AE119" s="172"/>
      <c r="AF119" s="172"/>
      <c r="AG119" s="172"/>
      <c r="AH119" s="172"/>
      <c r="AI119" s="172"/>
      <c r="AJ119" s="172"/>
      <c r="AK119" s="172"/>
      <c r="AL119" s="172"/>
      <c r="AM119" s="172"/>
      <c r="AN119" s="172"/>
      <c r="AO119" s="172"/>
      <c r="AP119" s="172"/>
      <c r="AQ119" s="172"/>
      <c r="AR119" s="172"/>
      <c r="AS119" s="172"/>
      <c r="AT119" s="172"/>
      <c r="AU119" s="172"/>
      <c r="AV119" s="172"/>
      <c r="AW119" s="172"/>
      <c r="AX119" s="172"/>
      <c r="AY119" s="172"/>
      <c r="AZ119" s="172"/>
      <c r="BA119" s="172"/>
      <c r="BB119" s="172"/>
      <c r="BC119" s="172"/>
      <c r="BD119" s="172"/>
      <c r="BE119" s="172"/>
      <c r="BF119" s="172"/>
      <c r="BG119" s="172"/>
    </row>
    <row r="120" spans="1:59">
      <c r="H120" s="58"/>
      <c r="I120" s="58"/>
      <c r="J120" s="59"/>
      <c r="K120" s="58"/>
      <c r="L120" s="58"/>
      <c r="N120" s="58"/>
      <c r="O120" s="58"/>
      <c r="P120" s="58"/>
      <c r="Q120" s="58"/>
      <c r="R120" s="58"/>
      <c r="S120" s="58"/>
      <c r="T120" s="58"/>
      <c r="U120" s="58">
        <v>10807719897848.939</v>
      </c>
      <c r="V120" s="58"/>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row>
    <row r="121" spans="1:59">
      <c r="H121" s="58"/>
      <c r="I121" s="58"/>
      <c r="J121" s="59"/>
      <c r="K121" s="58"/>
      <c r="L121" s="58"/>
      <c r="N121" s="58"/>
      <c r="O121" s="58"/>
      <c r="P121" s="58"/>
      <c r="Q121" s="58"/>
      <c r="R121" s="58"/>
      <c r="S121" s="58"/>
      <c r="T121" s="58"/>
      <c r="U121" s="58">
        <v>137812766707800</v>
      </c>
      <c r="V121" s="58"/>
    </row>
    <row r="122" spans="1:59">
      <c r="H122" s="58"/>
      <c r="I122" s="58"/>
      <c r="J122" s="59"/>
      <c r="K122" s="58"/>
      <c r="L122" s="58"/>
      <c r="U122" s="150">
        <v>347231753964340.69</v>
      </c>
    </row>
    <row r="123" spans="1:59">
      <c r="H123" s="58"/>
      <c r="I123" s="58"/>
      <c r="J123" s="59"/>
      <c r="K123" s="58"/>
      <c r="L123" s="58"/>
      <c r="U123" s="150">
        <v>0</v>
      </c>
    </row>
    <row r="124" spans="1:59">
      <c r="H124" s="58"/>
      <c r="I124" s="58"/>
      <c r="J124" s="59"/>
      <c r="K124" s="58"/>
      <c r="L124" s="58"/>
    </row>
    <row r="125" spans="1:59">
      <c r="H125" s="58"/>
      <c r="I125" s="58"/>
      <c r="J125" s="59"/>
      <c r="K125" s="58"/>
      <c r="L125" s="58"/>
      <c r="U125" s="150">
        <v>1126254212281159.8</v>
      </c>
    </row>
    <row r="126" spans="1:59">
      <c r="H126" s="58"/>
      <c r="I126" s="58"/>
      <c r="J126" s="59"/>
      <c r="K126" s="58"/>
      <c r="L126" s="58"/>
      <c r="U126" s="150">
        <v>150101197456244.16</v>
      </c>
    </row>
    <row r="127" spans="1:59">
      <c r="H127" s="58"/>
      <c r="I127" s="58"/>
      <c r="J127" s="59"/>
      <c r="K127" s="58"/>
      <c r="L127" s="58"/>
      <c r="U127" s="150">
        <v>232850029671494.88</v>
      </c>
    </row>
    <row r="128" spans="1:59">
      <c r="H128" s="58"/>
      <c r="I128" s="58"/>
      <c r="J128" s="59"/>
      <c r="K128" s="58"/>
      <c r="L128" s="58"/>
      <c r="U128" s="150">
        <v>145883902834859.75</v>
      </c>
    </row>
    <row r="129" spans="8:21">
      <c r="H129" s="58"/>
      <c r="I129" s="58"/>
      <c r="J129" s="59"/>
      <c r="K129" s="58"/>
      <c r="L129" s="58"/>
      <c r="U129" s="150">
        <v>220470906220016.47</v>
      </c>
    </row>
    <row r="130" spans="8:21">
      <c r="H130" s="58"/>
      <c r="I130" s="58"/>
      <c r="J130" s="59"/>
      <c r="K130" s="58"/>
      <c r="L130" s="58"/>
      <c r="U130" s="150">
        <v>376948176098544.56</v>
      </c>
    </row>
    <row r="131" spans="8:21">
      <c r="H131" s="58"/>
      <c r="I131" s="58"/>
      <c r="J131" s="59"/>
      <c r="K131" s="58"/>
      <c r="L131" s="58"/>
    </row>
    <row r="132" spans="8:21">
      <c r="H132" s="58"/>
      <c r="I132" s="58"/>
      <c r="J132" s="59"/>
      <c r="K132" s="58"/>
      <c r="L132" s="58"/>
    </row>
    <row r="133" spans="8:21">
      <c r="H133" s="58"/>
      <c r="I133" s="58"/>
      <c r="J133" s="59"/>
      <c r="K133" s="58"/>
      <c r="L133" s="58"/>
    </row>
    <row r="134" spans="8:21">
      <c r="H134" s="58"/>
      <c r="I134" s="58"/>
      <c r="J134" s="59"/>
      <c r="K134" s="58"/>
      <c r="L134" s="58"/>
    </row>
  </sheetData>
  <mergeCells count="11">
    <mergeCell ref="A85:L85"/>
    <mergeCell ref="A86:L86"/>
    <mergeCell ref="H87:I87"/>
    <mergeCell ref="K87:L87"/>
    <mergeCell ref="A117:L117"/>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632" t="s">
        <v>1146</v>
      </c>
      <c r="C1" s="633"/>
      <c r="D1" s="633"/>
      <c r="E1" s="633"/>
      <c r="F1" s="633"/>
      <c r="G1" s="633"/>
      <c r="H1" s="633"/>
      <c r="I1" s="633"/>
      <c r="J1" s="633"/>
      <c r="K1" s="633"/>
      <c r="L1" s="633"/>
      <c r="M1" s="633"/>
      <c r="N1" s="159">
        <v>1</v>
      </c>
      <c r="O1" s="159"/>
      <c r="P1" s="160" t="s">
        <v>269</v>
      </c>
      <c r="Q1" s="161" t="s">
        <v>270</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34" t="s">
        <v>161</v>
      </c>
      <c r="C2" s="634"/>
      <c r="D2" s="634"/>
      <c r="E2" s="634"/>
      <c r="F2" s="634"/>
      <c r="G2" s="634"/>
      <c r="H2" s="634"/>
      <c r="I2" s="634"/>
      <c r="J2" s="634"/>
      <c r="K2" s="634"/>
      <c r="L2" s="634"/>
      <c r="M2" s="634"/>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12" t="s">
        <v>162</v>
      </c>
      <c r="J3" s="612"/>
      <c r="K3" s="33"/>
      <c r="L3" s="612" t="s">
        <v>163</v>
      </c>
      <c r="M3" s="61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1131</v>
      </c>
      <c r="B5" s="37" t="s">
        <v>271</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1140</v>
      </c>
      <c r="P5" s="37" t="s">
        <v>271</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1132</v>
      </c>
      <c r="B6" s="42" t="s">
        <v>272</v>
      </c>
      <c r="C6" s="43">
        <v>6.7649999999999997</v>
      </c>
      <c r="D6" s="43">
        <v>27.69</v>
      </c>
      <c r="E6" s="44">
        <v>27.73</v>
      </c>
      <c r="F6" s="44">
        <v>31.283000000000001</v>
      </c>
      <c r="G6" s="44">
        <v>33.979999999999997</v>
      </c>
      <c r="H6" s="44">
        <v>39.469000000000001</v>
      </c>
      <c r="I6" s="45">
        <v>51.79</v>
      </c>
      <c r="J6" s="45">
        <v>55.48</v>
      </c>
      <c r="K6" s="46"/>
      <c r="L6" s="47">
        <v>8.14</v>
      </c>
      <c r="M6" s="47">
        <v>1.62</v>
      </c>
      <c r="O6" s="515" t="s">
        <v>1141</v>
      </c>
      <c r="P6" s="42" t="s">
        <v>272</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1133</v>
      </c>
      <c r="B7" s="42" t="s">
        <v>273</v>
      </c>
      <c r="C7" s="43">
        <v>12.561</v>
      </c>
      <c r="D7" s="43">
        <v>25.864999999999998</v>
      </c>
      <c r="E7" s="44">
        <v>28.533999999999999</v>
      </c>
      <c r="F7" s="44">
        <v>30.09</v>
      </c>
      <c r="G7" s="44">
        <v>31.105</v>
      </c>
      <c r="H7" s="44">
        <v>31.792999999999999</v>
      </c>
      <c r="I7" s="45">
        <v>48.38</v>
      </c>
      <c r="J7" s="45">
        <v>44.69</v>
      </c>
      <c r="K7" s="46"/>
      <c r="L7" s="47">
        <v>4.09</v>
      </c>
      <c r="M7" s="47">
        <v>0.94</v>
      </c>
      <c r="O7" s="517" t="s">
        <v>1142</v>
      </c>
      <c r="P7" s="42" t="s">
        <v>273</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1134</v>
      </c>
      <c r="B9" s="37" t="s">
        <v>274</v>
      </c>
      <c r="C9" s="67"/>
      <c r="D9" s="67"/>
      <c r="E9" s="68"/>
      <c r="F9" s="68"/>
      <c r="G9" s="68"/>
      <c r="H9" s="68"/>
      <c r="I9" s="60"/>
      <c r="J9" s="60"/>
      <c r="K9" s="46"/>
      <c r="L9" s="60"/>
      <c r="M9" s="60"/>
      <c r="P9" s="37" t="s">
        <v>275</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1085</v>
      </c>
      <c r="B10" s="42" t="s">
        <v>264</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1135</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1121</v>
      </c>
      <c r="Q11" s="512">
        <v>24000000</v>
      </c>
      <c r="R11" s="217" t="s">
        <v>1122</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1136</v>
      </c>
      <c r="B13" s="37" t="s">
        <v>276</v>
      </c>
      <c r="C13" s="67"/>
      <c r="D13" s="67"/>
      <c r="E13" s="68"/>
      <c r="F13" s="68"/>
      <c r="G13" s="68"/>
      <c r="H13" s="68"/>
      <c r="I13" s="39"/>
      <c r="J13" s="39"/>
      <c r="K13" s="74"/>
      <c r="L13" s="75"/>
      <c r="M13" s="75"/>
      <c r="P13" t="s">
        <v>1147</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1137</v>
      </c>
      <c r="B14" s="42" t="s">
        <v>277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1138</v>
      </c>
      <c r="B15" s="42" t="s">
        <v>278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517</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547</v>
      </c>
      <c r="B17" s="42" t="s">
        <v>279</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1127</v>
      </c>
      <c r="B18" s="42" t="s">
        <v>280</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1139</v>
      </c>
      <c r="B19" s="42" t="s">
        <v>281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1148</v>
      </c>
      <c r="P21" s="31" t="s">
        <v>282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1149</v>
      </c>
      <c r="P23" s="37" t="s">
        <v>271</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610" t="s">
        <v>1145</v>
      </c>
      <c r="C24" s="611"/>
      <c r="D24" s="611"/>
      <c r="E24" s="611"/>
      <c r="F24" s="611"/>
      <c r="G24" s="611"/>
      <c r="H24" s="611"/>
      <c r="I24" s="611"/>
      <c r="J24" s="611"/>
      <c r="K24" s="611"/>
      <c r="L24" s="211"/>
      <c r="M24" s="211"/>
      <c r="O24" s="515" t="s">
        <v>1132</v>
      </c>
      <c r="P24" s="42" t="s">
        <v>272</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617" t="s">
        <v>161</v>
      </c>
      <c r="C25" s="617"/>
      <c r="D25" s="617"/>
      <c r="E25" s="617"/>
      <c r="F25" s="617"/>
      <c r="G25" s="617"/>
      <c r="H25" s="617"/>
      <c r="I25" s="617"/>
      <c r="J25" s="617"/>
      <c r="K25" s="617"/>
      <c r="L25" s="211"/>
      <c r="M25" s="211"/>
      <c r="O25" s="515" t="s">
        <v>1133</v>
      </c>
      <c r="P25" s="42" t="s">
        <v>273</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612" t="s">
        <v>162</v>
      </c>
      <c r="I26" s="612"/>
      <c r="J26" s="612" t="s">
        <v>163</v>
      </c>
      <c r="K26" s="612"/>
      <c r="O26" s="516"/>
    </row>
    <row r="27" spans="1:51" ht="51">
      <c r="B27" s="31"/>
      <c r="C27" s="34">
        <v>2000</v>
      </c>
      <c r="D27" s="34">
        <v>2022</v>
      </c>
      <c r="E27" s="34">
        <v>2030</v>
      </c>
      <c r="F27" s="34">
        <v>2040</v>
      </c>
      <c r="G27" s="34">
        <v>2050</v>
      </c>
      <c r="H27" s="35">
        <v>2022</v>
      </c>
      <c r="I27" s="35">
        <v>2050</v>
      </c>
      <c r="J27" s="35" t="s">
        <v>177</v>
      </c>
      <c r="K27" s="35" t="s">
        <v>178</v>
      </c>
      <c r="O27" s="515" t="s">
        <v>1150</v>
      </c>
      <c r="P27" s="31" t="s">
        <v>283</v>
      </c>
      <c r="Q27" s="146"/>
      <c r="R27" s="146"/>
      <c r="S27" s="146"/>
      <c r="T27" s="146"/>
      <c r="U27" s="146"/>
      <c r="AW27" s="30"/>
      <c r="AX27" s="207"/>
      <c r="AY27" s="207"/>
    </row>
    <row r="28" spans="1:51">
      <c r="A28" s="515" t="s">
        <v>1131</v>
      </c>
      <c r="B28" s="37" t="s">
        <v>271</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1132</v>
      </c>
      <c r="B29" s="42" t="s">
        <v>272</v>
      </c>
      <c r="C29" s="43">
        <v>6.1669999999999998</v>
      </c>
      <c r="D29" s="43">
        <v>30.994</v>
      </c>
      <c r="E29" s="44">
        <v>39.746000000000002</v>
      </c>
      <c r="F29" s="44">
        <v>51.463999999999999</v>
      </c>
      <c r="G29" s="44">
        <v>58.578000000000003</v>
      </c>
      <c r="H29" s="45">
        <v>51.48</v>
      </c>
      <c r="I29" s="45">
        <v>63.45</v>
      </c>
      <c r="J29" s="47">
        <v>7.61</v>
      </c>
      <c r="K29" s="47">
        <v>2.2999999999999998</v>
      </c>
      <c r="O29" s="515" t="s">
        <v>1149</v>
      </c>
      <c r="P29" s="37" t="s">
        <v>271</v>
      </c>
      <c r="Q29" s="147">
        <f>Q5</f>
        <v>750304164425200.13</v>
      </c>
      <c r="R29" s="147">
        <f>V5</f>
        <v>2387569372271860</v>
      </c>
      <c r="S29" s="148">
        <f>AD5</f>
        <v>2894143653263800</v>
      </c>
      <c r="T29" s="148">
        <f>AN5</f>
        <v>3421022148430460</v>
      </c>
      <c r="U29" s="148">
        <f>AX5</f>
        <v>3660905335037650</v>
      </c>
      <c r="AW29" s="30"/>
      <c r="AX29" s="207"/>
      <c r="AY29" s="207"/>
    </row>
    <row r="30" spans="1:51">
      <c r="A30" s="515" t="s">
        <v>1133</v>
      </c>
      <c r="B30" s="42" t="s">
        <v>273</v>
      </c>
      <c r="C30" s="43">
        <v>12.717000000000001</v>
      </c>
      <c r="D30" s="43">
        <v>26.064</v>
      </c>
      <c r="E30" s="44">
        <v>28.777999999999999</v>
      </c>
      <c r="F30" s="44">
        <v>30.654</v>
      </c>
      <c r="G30" s="44">
        <v>30.244</v>
      </c>
      <c r="H30" s="45">
        <v>43.29</v>
      </c>
      <c r="I30" s="45">
        <v>32.76</v>
      </c>
      <c r="J30" s="47">
        <v>3.32</v>
      </c>
      <c r="K30" s="47">
        <v>0.53</v>
      </c>
      <c r="O30" s="515" t="s">
        <v>1132</v>
      </c>
      <c r="P30" s="42" t="s">
        <v>272</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1133</v>
      </c>
      <c r="P31" s="42" t="s">
        <v>273</v>
      </c>
      <c r="Q31" s="147">
        <f>Q7</f>
        <v>504313850898270</v>
      </c>
      <c r="R31" s="147">
        <f>V7</f>
        <v>1033611402831840</v>
      </c>
      <c r="S31" s="148">
        <f>AD7</f>
        <v>1141239600625180</v>
      </c>
      <c r="T31" s="148">
        <f>AN7</f>
        <v>1215635510374740</v>
      </c>
      <c r="U31" s="148">
        <f>AX7</f>
        <v>1199376276367640</v>
      </c>
      <c r="AW31" s="30"/>
      <c r="AX31" s="207"/>
      <c r="AY31" s="207"/>
    </row>
    <row r="32" spans="1:51">
      <c r="A32" s="515" t="s">
        <v>1136</v>
      </c>
      <c r="B32" s="37" t="s">
        <v>276</v>
      </c>
      <c r="C32" s="67"/>
      <c r="D32" s="67"/>
      <c r="E32" s="68"/>
      <c r="F32" s="68"/>
      <c r="G32" s="68"/>
      <c r="H32" s="39"/>
      <c r="I32" s="39"/>
      <c r="J32" s="75"/>
      <c r="K32" s="75"/>
    </row>
    <row r="33" spans="1:11">
      <c r="A33" s="515" t="s">
        <v>1137</v>
      </c>
      <c r="B33" s="42" t="s">
        <v>277</v>
      </c>
      <c r="C33" s="43">
        <v>5.8380000000000001</v>
      </c>
      <c r="D33" s="43">
        <v>14.004</v>
      </c>
      <c r="E33" s="44">
        <v>20.587</v>
      </c>
      <c r="F33" s="44">
        <v>26.1</v>
      </c>
      <c r="G33" s="44">
        <v>29.808</v>
      </c>
      <c r="H33" s="45">
        <v>23.26</v>
      </c>
      <c r="I33" s="45">
        <v>32.29</v>
      </c>
      <c r="J33" s="47">
        <v>4.0599999999999996</v>
      </c>
      <c r="K33" s="47">
        <v>2.73</v>
      </c>
    </row>
    <row r="34" spans="1:11">
      <c r="A34" s="515" t="s">
        <v>1138</v>
      </c>
      <c r="B34" s="42" t="s">
        <v>278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1143</v>
      </c>
      <c r="B35" s="42" t="s">
        <v>284</v>
      </c>
      <c r="C35" s="43">
        <v>0</v>
      </c>
      <c r="D35" s="43">
        <v>0.61</v>
      </c>
      <c r="E35" s="44">
        <v>2.4380000000000002</v>
      </c>
      <c r="F35" s="44">
        <v>7.7519999999999998</v>
      </c>
      <c r="G35" s="44">
        <v>11.093</v>
      </c>
      <c r="H35" s="45">
        <v>1.01</v>
      </c>
      <c r="I35" s="45">
        <v>12.02</v>
      </c>
      <c r="J35" s="47">
        <v>429.64</v>
      </c>
      <c r="K35" s="47">
        <v>10.91</v>
      </c>
    </row>
    <row r="36" spans="1:11">
      <c r="A36" s="515" t="s">
        <v>1144</v>
      </c>
      <c r="B36" s="42" t="s">
        <v>285</v>
      </c>
      <c r="C36" s="43">
        <v>0.438</v>
      </c>
      <c r="D36" s="43">
        <v>2.8029999999999999</v>
      </c>
      <c r="E36" s="44">
        <v>4.0890000000000004</v>
      </c>
      <c r="F36" s="44">
        <v>3.7930000000000001</v>
      </c>
      <c r="G36" s="44">
        <v>3.13</v>
      </c>
      <c r="H36" s="45">
        <v>4.66</v>
      </c>
      <c r="I36" s="45">
        <v>3.39</v>
      </c>
      <c r="J36" s="47">
        <v>8.8000000000000007</v>
      </c>
      <c r="K36" s="47">
        <v>0.39</v>
      </c>
    </row>
    <row r="37" spans="1:11">
      <c r="A37" s="515" t="s">
        <v>517</v>
      </c>
      <c r="B37" s="42" t="s">
        <v>166</v>
      </c>
      <c r="C37" s="43">
        <v>3.516</v>
      </c>
      <c r="D37" s="43">
        <v>10.010999999999999</v>
      </c>
      <c r="E37" s="44">
        <v>12.151</v>
      </c>
      <c r="F37" s="44">
        <v>14.108000000000001</v>
      </c>
      <c r="G37" s="44">
        <v>14.766999999999999</v>
      </c>
      <c r="H37" s="45">
        <v>16.63</v>
      </c>
      <c r="I37" s="45">
        <v>16</v>
      </c>
      <c r="J37" s="47">
        <v>4.87</v>
      </c>
      <c r="K37" s="47">
        <v>1.4</v>
      </c>
    </row>
    <row r="38" spans="1:11">
      <c r="A38" s="515" t="s">
        <v>547</v>
      </c>
      <c r="B38" s="42" t="s">
        <v>279</v>
      </c>
      <c r="C38" s="43">
        <v>0</v>
      </c>
      <c r="D38" s="43">
        <v>1.0249999999999999</v>
      </c>
      <c r="E38" s="44">
        <v>1.419</v>
      </c>
      <c r="F38" s="44">
        <v>0.79100000000000004</v>
      </c>
      <c r="G38" s="44">
        <v>0.129</v>
      </c>
      <c r="H38" s="45">
        <v>1.7</v>
      </c>
      <c r="I38" s="45">
        <v>0.14000000000000001</v>
      </c>
      <c r="J38" s="47" t="s">
        <v>172</v>
      </c>
      <c r="K38" s="47">
        <v>-7.13</v>
      </c>
    </row>
    <row r="39" spans="1:11">
      <c r="A39" s="515" t="s">
        <v>1127</v>
      </c>
      <c r="B39" s="42" t="s">
        <v>280</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1139</v>
      </c>
      <c r="B40" s="42" t="s">
        <v>281</v>
      </c>
      <c r="C40" s="43">
        <v>1.849</v>
      </c>
      <c r="D40" s="43">
        <v>3.5579999999999998</v>
      </c>
      <c r="E40" s="44">
        <v>4.5839999999999996</v>
      </c>
      <c r="F40" s="44">
        <v>5.6710000000000003</v>
      </c>
      <c r="G40" s="44">
        <v>6.1449999999999996</v>
      </c>
      <c r="H40" s="45">
        <v>5.91</v>
      </c>
      <c r="I40" s="45">
        <v>6.66</v>
      </c>
      <c r="J40" s="47">
        <v>3.02</v>
      </c>
      <c r="K40" s="47">
        <v>1.97</v>
      </c>
    </row>
    <row r="41" spans="1:11">
      <c r="B41" s="613" t="s">
        <v>286</v>
      </c>
      <c r="C41" s="614"/>
      <c r="D41" s="614"/>
      <c r="E41" s="614"/>
      <c r="F41" s="614"/>
      <c r="G41" s="614"/>
      <c r="H41" s="614"/>
      <c r="I41" s="614"/>
      <c r="J41" s="614"/>
      <c r="K41" s="614"/>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632" t="s">
        <v>1154</v>
      </c>
      <c r="C1" s="633"/>
      <c r="D1" s="633"/>
      <c r="E1" s="633"/>
      <c r="F1" s="633"/>
      <c r="G1" s="633"/>
      <c r="H1" s="633"/>
      <c r="I1" s="633"/>
      <c r="J1" s="633"/>
      <c r="K1" s="633"/>
      <c r="L1" s="633"/>
      <c r="M1" s="633"/>
      <c r="N1" s="159">
        <v>1</v>
      </c>
      <c r="O1"/>
      <c r="P1" s="160" t="s">
        <v>269</v>
      </c>
      <c r="Q1" s="161" t="s">
        <v>270</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34" t="s">
        <v>161</v>
      </c>
      <c r="C2" s="634"/>
      <c r="D2" s="634"/>
      <c r="E2" s="634"/>
      <c r="F2" s="634"/>
      <c r="G2" s="634"/>
      <c r="H2" s="634"/>
      <c r="I2" s="634"/>
      <c r="J2" s="634"/>
      <c r="K2" s="634"/>
      <c r="L2" s="634"/>
      <c r="M2" s="634"/>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12" t="s">
        <v>162</v>
      </c>
      <c r="J3" s="612"/>
      <c r="K3" s="33"/>
      <c r="L3" s="612" t="s">
        <v>163</v>
      </c>
      <c r="M3" s="61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1131</v>
      </c>
      <c r="B5" s="80" t="s">
        <v>287</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1140</v>
      </c>
      <c r="P5" s="37" t="s">
        <v>271</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1156</v>
      </c>
      <c r="B6" s="224" t="s">
        <v>288</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1141</v>
      </c>
      <c r="P6" s="42" t="s">
        <v>272</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1133</v>
      </c>
      <c r="B7" s="224" t="s">
        <v>289</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1142</v>
      </c>
      <c r="P7" s="42" t="s">
        <v>273</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1157</v>
      </c>
      <c r="B9" s="228" t="s">
        <v>290</v>
      </c>
      <c r="C9" s="229"/>
      <c r="D9" s="229"/>
      <c r="E9" s="230"/>
      <c r="F9" s="230"/>
      <c r="G9" s="230"/>
      <c r="H9" s="230"/>
      <c r="I9" s="40"/>
      <c r="J9" s="40"/>
      <c r="K9" s="41"/>
      <c r="L9" s="40"/>
      <c r="M9" s="40"/>
      <c r="O9" s="515"/>
      <c r="P9" s="37" t="s">
        <v>275</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1158</v>
      </c>
      <c r="B10" s="224" t="s">
        <v>291</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1159</v>
      </c>
      <c r="B11" s="224" t="s">
        <v>292</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1160</v>
      </c>
      <c r="B12" s="224" t="s">
        <v>293</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1161</v>
      </c>
      <c r="B13" s="224" t="s">
        <v>294</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1162</v>
      </c>
      <c r="B15" s="228" t="s">
        <v>295</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1163</v>
      </c>
      <c r="B16" s="224" t="s">
        <v>277</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1164</v>
      </c>
      <c r="B17" s="224" t="s">
        <v>296</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1165</v>
      </c>
      <c r="B18" s="224" t="s">
        <v>297</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1166</v>
      </c>
      <c r="B19" s="224" t="s">
        <v>298</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1167</v>
      </c>
      <c r="B20" s="224" t="s">
        <v>299</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613"/>
      <c r="C21" s="614"/>
      <c r="D21" s="614"/>
      <c r="E21" s="614"/>
      <c r="F21" s="614"/>
      <c r="G21" s="614"/>
      <c r="H21" s="614"/>
      <c r="I21" s="614"/>
      <c r="J21" s="614"/>
      <c r="K21" s="614"/>
      <c r="L21" s="614"/>
      <c r="M21" s="614"/>
      <c r="O21" s="515" t="s">
        <v>1151</v>
      </c>
      <c r="P21" s="31" t="s">
        <v>300</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1152</v>
      </c>
      <c r="P22" s="31" t="s">
        <v>214</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1140</v>
      </c>
      <c r="P23" s="37" t="s">
        <v>271</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1141</v>
      </c>
      <c r="P24" s="42" t="s">
        <v>272</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1142</v>
      </c>
      <c r="P25" s="42" t="s">
        <v>273</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610" t="s">
        <v>1155</v>
      </c>
      <c r="C27" s="611"/>
      <c r="D27" s="611"/>
      <c r="E27" s="611"/>
      <c r="F27" s="611"/>
      <c r="G27" s="611"/>
      <c r="H27" s="611"/>
      <c r="I27" s="611"/>
      <c r="J27" s="611"/>
      <c r="K27" s="611"/>
      <c r="L27" s="209"/>
      <c r="M27" s="209"/>
      <c r="AX27" s="30"/>
      <c r="AY27" s="207"/>
    </row>
    <row r="28" spans="1:51">
      <c r="B28" s="617" t="s">
        <v>161</v>
      </c>
      <c r="C28" s="617"/>
      <c r="D28" s="617"/>
      <c r="E28" s="617"/>
      <c r="F28" s="617"/>
      <c r="G28" s="617"/>
      <c r="H28" s="617"/>
      <c r="I28" s="617"/>
      <c r="J28" s="617"/>
      <c r="K28" s="617"/>
      <c r="L28" s="209"/>
      <c r="M28" s="209"/>
      <c r="O28" s="515" t="s">
        <v>1151</v>
      </c>
      <c r="P28" s="31" t="s">
        <v>300</v>
      </c>
      <c r="Q28" s="146"/>
      <c r="R28" s="146"/>
      <c r="S28" s="146"/>
      <c r="T28" s="146"/>
      <c r="U28" s="146"/>
      <c r="AX28" s="30"/>
      <c r="AY28" s="207"/>
    </row>
    <row r="29" spans="1:51">
      <c r="B29" s="31"/>
      <c r="C29" s="32"/>
      <c r="D29" s="32"/>
      <c r="E29" s="32"/>
      <c r="F29" s="32"/>
      <c r="G29" s="32"/>
      <c r="H29" s="612" t="s">
        <v>162</v>
      </c>
      <c r="I29" s="612"/>
      <c r="J29" s="612" t="s">
        <v>163</v>
      </c>
      <c r="K29" s="612"/>
      <c r="L29" s="209"/>
      <c r="M29" s="209"/>
      <c r="O29" s="515" t="s">
        <v>1153</v>
      </c>
      <c r="P29" s="31" t="s">
        <v>301</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1140</v>
      </c>
      <c r="P30" s="37" t="s">
        <v>271</v>
      </c>
      <c r="Q30" s="147">
        <f>Q5</f>
        <v>1702262487206750</v>
      </c>
      <c r="R30" s="147">
        <f>V5</f>
        <v>2739680930196350</v>
      </c>
      <c r="S30" s="148">
        <f>AD5</f>
        <v>2320708229501200</v>
      </c>
      <c r="T30" s="148">
        <f>AN5</f>
        <v>1798905787878220</v>
      </c>
      <c r="U30" s="148">
        <f>AX5</f>
        <v>1298557603810950</v>
      </c>
      <c r="AX30" s="30"/>
      <c r="AY30" s="207"/>
    </row>
    <row r="31" spans="1:51">
      <c r="A31" s="515" t="s">
        <v>1131</v>
      </c>
      <c r="B31" s="80" t="s">
        <v>287</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1141</v>
      </c>
      <c r="P31" s="42" t="s">
        <v>272</v>
      </c>
      <c r="Q31" s="147">
        <f>Q6</f>
        <v>922572731563840</v>
      </c>
      <c r="R31" s="147">
        <f>V6</f>
        <v>1550456760916070</v>
      </c>
      <c r="S31" s="148">
        <f>AD6</f>
        <v>1052369006942470</v>
      </c>
      <c r="T31" s="148">
        <f>AN6</f>
        <v>617850892269800</v>
      </c>
      <c r="U31" s="148">
        <f>AX6</f>
        <v>236433056464220</v>
      </c>
      <c r="AX31" s="30"/>
      <c r="AY31" s="207"/>
    </row>
    <row r="32" spans="1:51">
      <c r="A32" s="515" t="s">
        <v>1156</v>
      </c>
      <c r="B32" s="224" t="s">
        <v>288</v>
      </c>
      <c r="C32" s="225">
        <v>22.988</v>
      </c>
      <c r="D32" s="225">
        <v>39.097000000000001</v>
      </c>
      <c r="E32" s="226">
        <v>26.536999999999999</v>
      </c>
      <c r="F32" s="226">
        <v>15.58</v>
      </c>
      <c r="G32" s="226">
        <v>5.9619999999999997</v>
      </c>
      <c r="H32" s="45">
        <v>56.59</v>
      </c>
      <c r="I32" s="45">
        <v>18.21</v>
      </c>
      <c r="J32" s="227">
        <v>2.44</v>
      </c>
      <c r="K32" s="227">
        <v>-6.5</v>
      </c>
      <c r="L32" s="211"/>
      <c r="M32" s="211"/>
      <c r="O32" s="517" t="s">
        <v>1142</v>
      </c>
      <c r="P32" s="42" t="s">
        <v>273</v>
      </c>
      <c r="Q32" s="147">
        <f>Q7</f>
        <v>779689755642910</v>
      </c>
      <c r="R32" s="147">
        <f>V7</f>
        <v>1189224169280280</v>
      </c>
      <c r="S32" s="148">
        <f>AD7</f>
        <v>1268339222558730</v>
      </c>
      <c r="T32" s="148">
        <f>AN7</f>
        <v>1181054895608420</v>
      </c>
      <c r="U32" s="148">
        <f>AX7</f>
        <v>1062164204015040</v>
      </c>
      <c r="AX32" s="30"/>
      <c r="AY32" s="207"/>
    </row>
    <row r="33" spans="1:51">
      <c r="A33" s="515" t="s">
        <v>1133</v>
      </c>
      <c r="B33" s="224" t="s">
        <v>289</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1157</v>
      </c>
      <c r="B35" s="228" t="s">
        <v>290</v>
      </c>
      <c r="C35" s="229"/>
      <c r="D35" s="229"/>
      <c r="E35" s="230"/>
      <c r="F35" s="230"/>
      <c r="G35" s="230"/>
      <c r="H35" s="40"/>
      <c r="I35" s="40"/>
      <c r="J35" s="40"/>
      <c r="K35" s="40"/>
      <c r="L35" s="211"/>
      <c r="M35" s="211"/>
    </row>
    <row r="36" spans="1:51">
      <c r="A36" s="515" t="s">
        <v>1158</v>
      </c>
      <c r="B36" s="224" t="s">
        <v>291</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1159</v>
      </c>
      <c r="B37" s="224" t="s">
        <v>292</v>
      </c>
      <c r="C37" s="225">
        <v>1.2230000000000001</v>
      </c>
      <c r="D37" s="225">
        <v>2.68</v>
      </c>
      <c r="E37" s="226">
        <v>2.7890000000000001</v>
      </c>
      <c r="F37" s="226">
        <v>2.548</v>
      </c>
      <c r="G37" s="226">
        <v>2.024</v>
      </c>
      <c r="H37" s="45">
        <v>3.88</v>
      </c>
      <c r="I37" s="45">
        <v>6.18</v>
      </c>
      <c r="J37" s="227">
        <v>3.63</v>
      </c>
      <c r="K37" s="227">
        <v>-1</v>
      </c>
      <c r="L37" s="211"/>
      <c r="M37" s="211"/>
    </row>
    <row r="38" spans="1:51">
      <c r="A38" s="515" t="s">
        <v>1160</v>
      </c>
      <c r="B38" s="224" t="s">
        <v>293</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1161</v>
      </c>
      <c r="B39" s="224" t="s">
        <v>294</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1162</v>
      </c>
      <c r="B41" s="228" t="s">
        <v>295</v>
      </c>
      <c r="C41" s="225"/>
      <c r="D41" s="225"/>
      <c r="E41" s="226"/>
      <c r="F41" s="226"/>
      <c r="G41" s="226"/>
      <c r="H41" s="45"/>
      <c r="I41" s="45"/>
      <c r="J41" s="227"/>
      <c r="K41" s="227"/>
      <c r="L41" s="211"/>
      <c r="M41" s="211"/>
    </row>
    <row r="42" spans="1:51">
      <c r="A42" s="515" t="s">
        <v>1168</v>
      </c>
      <c r="B42" s="224" t="s">
        <v>302</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1169</v>
      </c>
      <c r="B43" s="224" t="s">
        <v>296</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1165</v>
      </c>
      <c r="B44" s="224" t="s">
        <v>297</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1166</v>
      </c>
      <c r="B45" s="224" t="s">
        <v>298</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1167</v>
      </c>
      <c r="B46" s="224" t="s">
        <v>299</v>
      </c>
      <c r="C46" s="225">
        <v>0.45</v>
      </c>
      <c r="D46" s="225">
        <v>0.182</v>
      </c>
      <c r="E46" s="226">
        <v>0.05</v>
      </c>
      <c r="F46" s="226">
        <v>1.4999999999999999E-2</v>
      </c>
      <c r="G46" s="226">
        <v>4.0000000000000001E-3</v>
      </c>
      <c r="H46" s="45">
        <v>0.26</v>
      </c>
      <c r="I46" s="45">
        <v>0.01</v>
      </c>
      <c r="J46" s="227">
        <v>-4.03</v>
      </c>
      <c r="K46" s="227">
        <v>-12.57</v>
      </c>
      <c r="L46" s="211"/>
      <c r="M46" s="211"/>
    </row>
    <row r="47" spans="1:51">
      <c r="B47" s="613"/>
      <c r="C47" s="614"/>
      <c r="D47" s="614"/>
      <c r="E47" s="614"/>
      <c r="F47" s="614"/>
      <c r="G47" s="614"/>
      <c r="H47" s="614"/>
      <c r="I47" s="614"/>
      <c r="J47" s="614"/>
      <c r="K47" s="614"/>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635" t="s">
        <v>303</v>
      </c>
      <c r="E1" s="635"/>
      <c r="F1" s="635"/>
      <c r="G1" s="635"/>
      <c r="H1" s="635"/>
      <c r="I1" s="635"/>
      <c r="J1" s="635"/>
      <c r="K1" s="635"/>
      <c r="L1" s="635"/>
      <c r="M1" s="635"/>
      <c r="N1" s="635"/>
      <c r="O1" s="635"/>
      <c r="P1" s="635"/>
      <c r="Q1" s="636" t="s">
        <v>304</v>
      </c>
      <c r="R1" s="636"/>
      <c r="S1" s="142" t="s">
        <v>305</v>
      </c>
      <c r="T1" s="637" t="s">
        <v>306</v>
      </c>
      <c r="U1" s="637"/>
      <c r="V1" s="637"/>
      <c r="W1" s="636" t="s">
        <v>307</v>
      </c>
      <c r="X1" s="636"/>
      <c r="Y1" s="636"/>
      <c r="Z1" s="635" t="s">
        <v>308</v>
      </c>
      <c r="AA1" s="635"/>
      <c r="AB1" s="635"/>
      <c r="AC1" s="635"/>
      <c r="AD1" s="635"/>
      <c r="AE1" s="635"/>
      <c r="AF1" s="636" t="s">
        <v>309</v>
      </c>
      <c r="AG1" s="636"/>
      <c r="AH1" s="636"/>
      <c r="AI1" s="635" t="s">
        <v>310</v>
      </c>
      <c r="AJ1" s="635"/>
      <c r="AK1" s="635"/>
      <c r="AL1" s="635"/>
      <c r="AM1" s="635"/>
      <c r="AN1" s="635"/>
      <c r="AO1" s="635"/>
      <c r="AP1" s="636" t="s">
        <v>311</v>
      </c>
      <c r="AQ1" s="636"/>
      <c r="AR1" s="636"/>
      <c r="AS1" s="636"/>
      <c r="AT1" s="636"/>
      <c r="AU1" s="636"/>
      <c r="AV1" s="636"/>
      <c r="AW1" s="636"/>
      <c r="AX1" s="636"/>
      <c r="AY1" s="635" t="s">
        <v>312</v>
      </c>
      <c r="AZ1" s="635"/>
      <c r="BA1" s="635"/>
      <c r="BB1" s="635"/>
      <c r="BC1" s="635"/>
      <c r="BD1" s="635"/>
      <c r="BE1" s="635"/>
      <c r="BF1" s="635"/>
      <c r="BG1" s="635"/>
      <c r="BH1" s="213" t="s">
        <v>187</v>
      </c>
      <c r="BI1" s="143" t="s">
        <v>313</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314</v>
      </c>
      <c r="D3" s="97" t="s">
        <v>315</v>
      </c>
      <c r="E3" s="97" t="s">
        <v>316</v>
      </c>
      <c r="F3" s="97" t="s">
        <v>317</v>
      </c>
      <c r="G3" s="97" t="s">
        <v>318</v>
      </c>
      <c r="H3" s="97" t="s">
        <v>319</v>
      </c>
      <c r="I3" s="97" t="s">
        <v>320</v>
      </c>
      <c r="J3" s="97" t="s">
        <v>321</v>
      </c>
      <c r="K3" s="97" t="s">
        <v>322</v>
      </c>
      <c r="L3" s="97" t="s">
        <v>323</v>
      </c>
      <c r="M3" s="97" t="s">
        <v>324</v>
      </c>
      <c r="N3" s="97" t="s">
        <v>325</v>
      </c>
      <c r="O3" s="97" t="s">
        <v>326</v>
      </c>
      <c r="P3" s="97" t="s">
        <v>327</v>
      </c>
      <c r="Q3" s="97" t="s">
        <v>264</v>
      </c>
      <c r="R3" s="97" t="s">
        <v>169</v>
      </c>
      <c r="S3" s="97" t="s">
        <v>328</v>
      </c>
      <c r="T3" s="97" t="s">
        <v>329</v>
      </c>
      <c r="U3" s="97" t="s">
        <v>330</v>
      </c>
      <c r="V3" s="97" t="s">
        <v>331</v>
      </c>
      <c r="W3" s="97" t="s">
        <v>332</v>
      </c>
      <c r="X3" s="97" t="s">
        <v>333</v>
      </c>
      <c r="Y3" s="97" t="s">
        <v>334</v>
      </c>
      <c r="Z3" s="97" t="s">
        <v>335</v>
      </c>
      <c r="AA3" s="97" t="s">
        <v>336</v>
      </c>
      <c r="AB3" s="97" t="s">
        <v>337</v>
      </c>
      <c r="AC3" s="97" t="s">
        <v>338</v>
      </c>
      <c r="AD3" s="97" t="s">
        <v>339</v>
      </c>
      <c r="AE3" s="97" t="s">
        <v>340</v>
      </c>
      <c r="AF3" s="97" t="s">
        <v>341</v>
      </c>
      <c r="AG3" s="97" t="s">
        <v>342</v>
      </c>
      <c r="AH3" s="97" t="s">
        <v>343</v>
      </c>
      <c r="AI3" s="97" t="s">
        <v>344</v>
      </c>
      <c r="AJ3" s="97" t="s">
        <v>345</v>
      </c>
      <c r="AK3" s="97" t="s">
        <v>346</v>
      </c>
      <c r="AL3" s="97" t="s">
        <v>347</v>
      </c>
      <c r="AM3" s="97" t="s">
        <v>348</v>
      </c>
      <c r="AN3" s="97" t="s">
        <v>349</v>
      </c>
      <c r="AO3" s="97" t="s">
        <v>350</v>
      </c>
      <c r="AP3" s="97" t="s">
        <v>351</v>
      </c>
      <c r="AQ3" s="97" t="s">
        <v>352</v>
      </c>
      <c r="AR3" s="97" t="s">
        <v>353</v>
      </c>
      <c r="AS3" s="97" t="s">
        <v>354</v>
      </c>
      <c r="AT3" s="97" t="s">
        <v>355</v>
      </c>
      <c r="AU3" s="97" t="s">
        <v>356</v>
      </c>
      <c r="AV3" s="97" t="s">
        <v>357</v>
      </c>
      <c r="AW3" s="97" t="s">
        <v>358</v>
      </c>
      <c r="AX3" s="97" t="s">
        <v>359</v>
      </c>
      <c r="AY3" s="97" t="s">
        <v>360</v>
      </c>
      <c r="AZ3" s="97" t="s">
        <v>361</v>
      </c>
      <c r="BA3" s="97" t="s">
        <v>362</v>
      </c>
      <c r="BB3" s="97" t="s">
        <v>363</v>
      </c>
      <c r="BC3" s="97" t="s">
        <v>364</v>
      </c>
      <c r="BD3" s="97" t="s">
        <v>365</v>
      </c>
      <c r="BE3" s="97" t="s">
        <v>366</v>
      </c>
      <c r="BF3" s="97" t="s">
        <v>367</v>
      </c>
      <c r="BG3" s="97" t="s">
        <v>368</v>
      </c>
      <c r="BH3" s="97" t="s">
        <v>170</v>
      </c>
      <c r="BI3" s="97" t="s">
        <v>369</v>
      </c>
      <c r="BJ3" s="97" t="s">
        <v>370</v>
      </c>
      <c r="BK3" s="97" t="s">
        <v>371</v>
      </c>
      <c r="BL3" s="94"/>
      <c r="BM3" s="94"/>
    </row>
    <row r="4" spans="2:65">
      <c r="B4" s="96">
        <v>2019</v>
      </c>
      <c r="D4" s="97" t="s">
        <v>372</v>
      </c>
      <c r="E4" s="97" t="s">
        <v>373</v>
      </c>
      <c r="F4" s="97" t="s">
        <v>374</v>
      </c>
      <c r="G4" s="97" t="s">
        <v>375</v>
      </c>
      <c r="H4" s="97" t="s">
        <v>376</v>
      </c>
      <c r="I4" s="97" t="s">
        <v>377</v>
      </c>
      <c r="J4" s="97" t="s">
        <v>378</v>
      </c>
      <c r="K4" s="97" t="s">
        <v>379</v>
      </c>
      <c r="L4" s="97" t="s">
        <v>380</v>
      </c>
      <c r="M4" s="97" t="s">
        <v>381</v>
      </c>
      <c r="N4" s="97" t="s">
        <v>382</v>
      </c>
      <c r="O4" s="97" t="s">
        <v>383</v>
      </c>
      <c r="P4" s="97" t="s">
        <v>384</v>
      </c>
      <c r="Q4" s="97" t="s">
        <v>385</v>
      </c>
      <c r="R4" s="97" t="s">
        <v>386</v>
      </c>
      <c r="S4" s="97" t="s">
        <v>387</v>
      </c>
      <c r="T4" s="97" t="s">
        <v>388</v>
      </c>
      <c r="U4" s="97" t="s">
        <v>389</v>
      </c>
      <c r="V4" s="97" t="s">
        <v>390</v>
      </c>
      <c r="W4" s="97" t="s">
        <v>391</v>
      </c>
      <c r="X4" s="97" t="s">
        <v>392</v>
      </c>
      <c r="Y4" s="97" t="s">
        <v>393</v>
      </c>
      <c r="Z4" s="97" t="s">
        <v>394</v>
      </c>
      <c r="AA4" s="97" t="s">
        <v>395</v>
      </c>
      <c r="AB4" s="97" t="s">
        <v>396</v>
      </c>
      <c r="AC4" s="97" t="s">
        <v>397</v>
      </c>
      <c r="AD4" s="97" t="s">
        <v>398</v>
      </c>
      <c r="AE4" s="97" t="s">
        <v>399</v>
      </c>
      <c r="AF4" s="97" t="s">
        <v>341</v>
      </c>
      <c r="AG4" s="97" t="s">
        <v>342</v>
      </c>
      <c r="AH4" s="97" t="s">
        <v>343</v>
      </c>
      <c r="AI4" s="97" t="s">
        <v>400</v>
      </c>
      <c r="AJ4" s="97" t="s">
        <v>401</v>
      </c>
      <c r="AK4" s="97" t="s">
        <v>402</v>
      </c>
      <c r="AL4" s="97" t="s">
        <v>403</v>
      </c>
      <c r="AM4" s="97" t="s">
        <v>404</v>
      </c>
      <c r="AN4" s="97" t="s">
        <v>405</v>
      </c>
      <c r="AO4" s="97" t="s">
        <v>406</v>
      </c>
      <c r="AP4" s="97" t="s">
        <v>407</v>
      </c>
      <c r="AQ4" s="97" t="s">
        <v>408</v>
      </c>
      <c r="AR4" s="97" t="s">
        <v>409</v>
      </c>
      <c r="AS4" s="97" t="s">
        <v>410</v>
      </c>
      <c r="AT4" s="97" t="s">
        <v>411</v>
      </c>
      <c r="AU4" s="97" t="s">
        <v>412</v>
      </c>
      <c r="AV4" s="97" t="s">
        <v>413</v>
      </c>
      <c r="AW4" s="97" t="s">
        <v>414</v>
      </c>
      <c r="AX4" s="97" t="s">
        <v>415</v>
      </c>
      <c r="AY4" s="97" t="s">
        <v>416</v>
      </c>
      <c r="AZ4" s="97" t="s">
        <v>417</v>
      </c>
      <c r="BA4" s="97" t="s">
        <v>418</v>
      </c>
      <c r="BB4" s="97" t="s">
        <v>419</v>
      </c>
      <c r="BC4" s="97" t="s">
        <v>420</v>
      </c>
      <c r="BD4" s="97" t="s">
        <v>421</v>
      </c>
      <c r="BE4" s="97" t="s">
        <v>422</v>
      </c>
      <c r="BF4" s="97" t="s">
        <v>423</v>
      </c>
      <c r="BG4" s="97" t="s">
        <v>424</v>
      </c>
      <c r="BH4" s="97" t="s">
        <v>425</v>
      </c>
      <c r="BI4" s="97" t="s">
        <v>426</v>
      </c>
      <c r="BJ4" s="97" t="s">
        <v>427</v>
      </c>
      <c r="BK4" s="97" t="s">
        <v>428</v>
      </c>
      <c r="BL4" s="94"/>
      <c r="BM4" s="94"/>
    </row>
    <row r="5" spans="2:65" ht="14.4" thickBot="1">
      <c r="B5" s="98" t="s">
        <v>429</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430</v>
      </c>
      <c r="C6" s="101" t="s">
        <v>431</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432</v>
      </c>
      <c r="C7" s="101" t="s">
        <v>433</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434</v>
      </c>
      <c r="C8" s="105" t="s">
        <v>435</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436</v>
      </c>
      <c r="C9" s="106" t="s">
        <v>437</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438</v>
      </c>
      <c r="C10" s="106" t="s">
        <v>439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440</v>
      </c>
      <c r="C11" s="101" t="s">
        <v>441</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442</v>
      </c>
      <c r="C12" s="108" t="s">
        <v>443</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444</v>
      </c>
      <c r="C13" s="110" t="s">
        <v>445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446</v>
      </c>
      <c r="C14" s="112" t="s">
        <v>447</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448</v>
      </c>
      <c r="C15" s="108" t="s">
        <v>449</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450</v>
      </c>
      <c r="C16" s="108" t="s">
        <v>451</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452</v>
      </c>
      <c r="C17" s="115" t="s">
        <v>453</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454</v>
      </c>
      <c r="C18" s="117" t="s">
        <v>455</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456</v>
      </c>
      <c r="C19" s="117" t="s">
        <v>457</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458</v>
      </c>
      <c r="C20" s="115" t="s">
        <v>459</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460</v>
      </c>
      <c r="C21" s="117" t="s">
        <v>461</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462</v>
      </c>
      <c r="C22" s="117" t="s">
        <v>463</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464</v>
      </c>
      <c r="C23" s="115" t="s">
        <v>465</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466</v>
      </c>
      <c r="C24" s="117" t="s">
        <v>467</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468</v>
      </c>
      <c r="C25" s="117" t="s">
        <v>469</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470</v>
      </c>
      <c r="C26" s="115" t="s">
        <v>471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472</v>
      </c>
      <c r="C27" s="115" t="s">
        <v>473</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474</v>
      </c>
      <c r="C28" s="115" t="s">
        <v>475</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476</v>
      </c>
      <c r="C29" s="115" t="s">
        <v>477</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478</v>
      </c>
      <c r="C30" s="241" t="s">
        <v>479</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206</v>
      </c>
      <c r="C31" s="115" t="s">
        <v>480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481</v>
      </c>
      <c r="C32" s="203" t="s">
        <v>482</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483</v>
      </c>
      <c r="C33" s="115" t="s">
        <v>484</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485</v>
      </c>
      <c r="C34" s="115" t="s">
        <v>486</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487</v>
      </c>
      <c r="C35" s="119" t="s">
        <v>488</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489</v>
      </c>
      <c r="C36" s="220" t="s">
        <v>490</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491</v>
      </c>
      <c r="C37" s="232" t="s">
        <v>492</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493</v>
      </c>
      <c r="C38" s="115" t="s">
        <v>494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495</v>
      </c>
      <c r="C39" s="115" t="s">
        <v>496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497</v>
      </c>
      <c r="C40" s="115" t="s">
        <v>498</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499</v>
      </c>
      <c r="C41" s="115" t="s">
        <v>500</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501</v>
      </c>
      <c r="C42" s="115" t="s">
        <v>502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503</v>
      </c>
      <c r="C43" s="245" t="s">
        <v>504</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505</v>
      </c>
      <c r="C44" s="203" t="s">
        <v>506</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507</v>
      </c>
      <c r="C45" s="115" t="s">
        <v>508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509</v>
      </c>
      <c r="C46" s="115" t="s">
        <v>510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511</v>
      </c>
      <c r="C47" s="121" t="s">
        <v>512</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513</v>
      </c>
      <c r="C48" s="119" t="s">
        <v>514</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515</v>
      </c>
      <c r="C49" s="122" t="s">
        <v>516</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517</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518</v>
      </c>
      <c r="C51" s="136" t="s">
        <v>519</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520</v>
      </c>
      <c r="C52" s="136" t="s">
        <v>521</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522</v>
      </c>
      <c r="C53" s="136" t="s">
        <v>523</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524</v>
      </c>
      <c r="C54" s="125" t="s">
        <v>525</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526</v>
      </c>
      <c r="C55" s="138" t="s">
        <v>527</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528</v>
      </c>
      <c r="C56" s="138" t="s">
        <v>529</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530</v>
      </c>
      <c r="C57" s="138" t="s">
        <v>531</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532</v>
      </c>
      <c r="C58" s="138" t="s">
        <v>533</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534</v>
      </c>
      <c r="C59" s="177" t="s">
        <v>535</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536</v>
      </c>
      <c r="C60" s="138" t="s">
        <v>537</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212</v>
      </c>
      <c r="C61" s="183" t="s">
        <v>538</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539</v>
      </c>
      <c r="C62" s="188" t="s">
        <v>540</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192</v>
      </c>
      <c r="C63" s="193" t="s">
        <v>541</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195</v>
      </c>
      <c r="C64" s="193" t="s">
        <v>542</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543</v>
      </c>
      <c r="C65" s="138" t="s">
        <v>544</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545</v>
      </c>
      <c r="C66" s="136" t="s">
        <v>546</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547</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548</v>
      </c>
      <c r="C68" s="126" t="s">
        <v>549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550</v>
      </c>
      <c r="C69" s="126" t="s">
        <v>551</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552</v>
      </c>
      <c r="C70" s="126" t="s">
        <v>553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554</v>
      </c>
      <c r="C71" s="126" t="s">
        <v>555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556</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557</v>
      </c>
      <c r="C73" s="117" t="s">
        <v>558</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559</v>
      </c>
      <c r="C74" s="262" t="s">
        <v>560</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561</v>
      </c>
      <c r="C75" s="128" t="s">
        <v>562</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563</v>
      </c>
      <c r="C76" s="130" t="s">
        <v>564</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565</v>
      </c>
      <c r="C77" s="130" t="s">
        <v>566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567</v>
      </c>
      <c r="C78" s="130" t="s">
        <v>568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569</v>
      </c>
      <c r="C79" s="130" t="s">
        <v>570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571</v>
      </c>
      <c r="C80" s="130" t="s">
        <v>572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573</v>
      </c>
      <c r="C81" s="130" t="s">
        <v>574</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575</v>
      </c>
      <c r="C82" s="132" t="s">
        <v>576</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577</v>
      </c>
      <c r="C83" s="115" t="s">
        <v>578</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579</v>
      </c>
      <c r="C84" s="115" t="s">
        <v>580</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581</v>
      </c>
      <c r="C85" s="115" t="s">
        <v>582</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583</v>
      </c>
      <c r="C86" s="115" t="s">
        <v>584</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585</v>
      </c>
      <c r="C87" s="115" t="s">
        <v>586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587</v>
      </c>
      <c r="C88" s="134" t="s">
        <v>588</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589</v>
      </c>
      <c r="C89" s="115" t="s">
        <v>582</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590</v>
      </c>
      <c r="C90" s="115" t="s">
        <v>584</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591</v>
      </c>
      <c r="C91" s="115" t="s">
        <v>592</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593</v>
      </c>
      <c r="C92" s="115" t="s">
        <v>594</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595</v>
      </c>
      <c r="C93" s="115" t="s">
        <v>596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635" t="s">
        <v>303</v>
      </c>
      <c r="E1" s="635"/>
      <c r="F1" s="635"/>
      <c r="G1" s="635"/>
      <c r="H1" s="635"/>
      <c r="I1" s="635"/>
      <c r="J1" s="635"/>
      <c r="K1" s="635"/>
      <c r="L1" s="635"/>
      <c r="M1" s="635"/>
      <c r="N1" s="635"/>
      <c r="O1" s="635"/>
      <c r="P1" s="635"/>
      <c r="Q1" s="636" t="s">
        <v>304</v>
      </c>
      <c r="R1" s="636"/>
      <c r="S1" s="142" t="s">
        <v>305</v>
      </c>
      <c r="T1" s="637" t="s">
        <v>306</v>
      </c>
      <c r="U1" s="637"/>
      <c r="V1" s="637"/>
      <c r="W1" s="636" t="s">
        <v>307</v>
      </c>
      <c r="X1" s="636"/>
      <c r="Y1" s="636"/>
      <c r="Z1" s="635" t="s">
        <v>308</v>
      </c>
      <c r="AA1" s="635"/>
      <c r="AB1" s="635"/>
      <c r="AC1" s="635"/>
      <c r="AD1" s="635"/>
      <c r="AE1" s="635"/>
      <c r="AF1" s="636" t="s">
        <v>309</v>
      </c>
      <c r="AG1" s="636"/>
      <c r="AH1" s="636"/>
      <c r="AI1" s="635" t="s">
        <v>310</v>
      </c>
      <c r="AJ1" s="635"/>
      <c r="AK1" s="635"/>
      <c r="AL1" s="635"/>
      <c r="AM1" s="635"/>
      <c r="AN1" s="635"/>
      <c r="AO1" s="635"/>
      <c r="AP1" s="636" t="s">
        <v>311</v>
      </c>
      <c r="AQ1" s="636"/>
      <c r="AR1" s="636"/>
      <c r="AS1" s="636"/>
      <c r="AT1" s="636"/>
      <c r="AU1" s="636"/>
      <c r="AV1" s="636"/>
      <c r="AW1" s="636"/>
      <c r="AX1" s="636"/>
      <c r="AY1" s="635" t="s">
        <v>312</v>
      </c>
      <c r="AZ1" s="635"/>
      <c r="BA1" s="635"/>
      <c r="BB1" s="635"/>
      <c r="BC1" s="635"/>
      <c r="BD1" s="635"/>
      <c r="BE1" s="635"/>
      <c r="BF1" s="635"/>
      <c r="BG1" s="635"/>
      <c r="BH1" s="213" t="s">
        <v>187</v>
      </c>
      <c r="BI1" s="143" t="s">
        <v>313</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597</v>
      </c>
      <c r="C3" s="97"/>
      <c r="D3" s="97" t="s">
        <v>598</v>
      </c>
      <c r="E3" s="97" t="s">
        <v>292</v>
      </c>
      <c r="F3" s="97" t="s">
        <v>599</v>
      </c>
      <c r="G3" s="97" t="s">
        <v>600</v>
      </c>
      <c r="H3" s="97" t="s">
        <v>601</v>
      </c>
      <c r="I3" s="97" t="s">
        <v>602</v>
      </c>
      <c r="J3" s="97" t="s">
        <v>603</v>
      </c>
      <c r="K3" s="97" t="s">
        <v>604</v>
      </c>
      <c r="L3" s="97" t="s">
        <v>605</v>
      </c>
      <c r="M3" s="97" t="s">
        <v>606</v>
      </c>
      <c r="N3" s="97" t="s">
        <v>607</v>
      </c>
      <c r="O3" s="97" t="s">
        <v>608</v>
      </c>
      <c r="P3" s="97" t="s">
        <v>609</v>
      </c>
      <c r="Q3" s="97" t="s">
        <v>610</v>
      </c>
      <c r="R3" s="97" t="s">
        <v>611</v>
      </c>
      <c r="S3" s="97" t="s">
        <v>612</v>
      </c>
      <c r="T3" s="97" t="s">
        <v>613</v>
      </c>
      <c r="U3" s="97" t="s">
        <v>614</v>
      </c>
      <c r="V3" s="97" t="s">
        <v>615</v>
      </c>
      <c r="W3" s="97" t="s">
        <v>616</v>
      </c>
      <c r="X3" s="97" t="s">
        <v>617</v>
      </c>
      <c r="Y3" s="97" t="s">
        <v>618</v>
      </c>
      <c r="Z3" s="97" t="s">
        <v>619</v>
      </c>
      <c r="AA3" s="97" t="s">
        <v>620</v>
      </c>
      <c r="AB3" s="97" t="s">
        <v>621</v>
      </c>
      <c r="AC3" s="97" t="s">
        <v>622</v>
      </c>
      <c r="AD3" s="97" t="s">
        <v>623</v>
      </c>
      <c r="AE3" s="97" t="s">
        <v>624</v>
      </c>
      <c r="AF3" s="97" t="s">
        <v>625</v>
      </c>
      <c r="AG3" s="97" t="s">
        <v>626</v>
      </c>
      <c r="AH3" s="97" t="s">
        <v>627</v>
      </c>
      <c r="AI3" s="97" t="s">
        <v>628</v>
      </c>
      <c r="AJ3" s="97" t="s">
        <v>629</v>
      </c>
      <c r="AK3" s="97" t="s">
        <v>630</v>
      </c>
      <c r="AL3" s="97" t="s">
        <v>631</v>
      </c>
      <c r="AM3" s="97" t="s">
        <v>632</v>
      </c>
      <c r="AN3" s="97" t="s">
        <v>633</v>
      </c>
      <c r="AO3" s="97" t="s">
        <v>634</v>
      </c>
      <c r="AP3" s="97" t="s">
        <v>635</v>
      </c>
      <c r="AQ3" s="97" t="s">
        <v>636</v>
      </c>
      <c r="AR3" s="97" t="s">
        <v>637</v>
      </c>
      <c r="AS3" s="97" t="s">
        <v>638</v>
      </c>
      <c r="AT3" s="97" t="s">
        <v>639</v>
      </c>
      <c r="AU3" s="97" t="s">
        <v>640</v>
      </c>
      <c r="AV3" s="97" t="s">
        <v>641</v>
      </c>
      <c r="AW3" s="97" t="s">
        <v>642</v>
      </c>
      <c r="AX3" s="97" t="s">
        <v>643</v>
      </c>
      <c r="AY3" s="97" t="s">
        <v>644</v>
      </c>
      <c r="AZ3" s="97" t="s">
        <v>645</v>
      </c>
      <c r="BA3" s="97" t="s">
        <v>646</v>
      </c>
      <c r="BB3" s="97" t="s">
        <v>647</v>
      </c>
      <c r="BC3" s="97" t="s">
        <v>648</v>
      </c>
      <c r="BD3" s="97" t="s">
        <v>649</v>
      </c>
      <c r="BE3" s="97" t="s">
        <v>650</v>
      </c>
      <c r="BF3" s="97" t="s">
        <v>651</v>
      </c>
      <c r="BG3" s="97" t="s">
        <v>652</v>
      </c>
      <c r="BH3" s="97" t="s">
        <v>653</v>
      </c>
      <c r="BI3" s="97" t="s">
        <v>654</v>
      </c>
      <c r="BJ3" s="97" t="s">
        <v>655</v>
      </c>
      <c r="BK3" s="97" t="s">
        <v>656</v>
      </c>
      <c r="BL3" s="94"/>
      <c r="BM3" s="94"/>
    </row>
    <row r="4" spans="1:65">
      <c r="A4" s="427"/>
      <c r="B4" s="96">
        <v>2022</v>
      </c>
      <c r="C4" s="97"/>
      <c r="D4" s="97" t="s">
        <v>657</v>
      </c>
      <c r="E4" s="97" t="s">
        <v>658</v>
      </c>
      <c r="F4" s="97" t="s">
        <v>659</v>
      </c>
      <c r="G4" s="97" t="s">
        <v>660</v>
      </c>
      <c r="H4" s="97" t="s">
        <v>661</v>
      </c>
      <c r="I4" s="97" t="s">
        <v>662</v>
      </c>
      <c r="J4" s="97" t="s">
        <v>663</v>
      </c>
      <c r="K4" s="97" t="s">
        <v>664</v>
      </c>
      <c r="L4" s="97" t="s">
        <v>665</v>
      </c>
      <c r="M4" s="97" t="s">
        <v>666</v>
      </c>
      <c r="N4" s="97" t="s">
        <v>667</v>
      </c>
      <c r="O4" s="97" t="s">
        <v>668</v>
      </c>
      <c r="P4" s="97" t="s">
        <v>669</v>
      </c>
      <c r="Q4" s="97" t="s">
        <v>670</v>
      </c>
      <c r="R4" s="97" t="s">
        <v>671</v>
      </c>
      <c r="S4" s="97" t="s">
        <v>672</v>
      </c>
      <c r="T4" s="97" t="s">
        <v>673</v>
      </c>
      <c r="U4" s="97" t="s">
        <v>674</v>
      </c>
      <c r="V4" s="97" t="s">
        <v>675</v>
      </c>
      <c r="W4" s="97" t="s">
        <v>676</v>
      </c>
      <c r="X4" s="97" t="s">
        <v>677</v>
      </c>
      <c r="Y4" s="97" t="s">
        <v>678</v>
      </c>
      <c r="Z4" s="97" t="s">
        <v>679</v>
      </c>
      <c r="AA4" s="97" t="s">
        <v>680</v>
      </c>
      <c r="AB4" s="97" t="s">
        <v>681</v>
      </c>
      <c r="AC4" s="97" t="s">
        <v>682</v>
      </c>
      <c r="AD4" s="97" t="s">
        <v>683</v>
      </c>
      <c r="AE4" s="97" t="s">
        <v>684</v>
      </c>
      <c r="AF4" s="97" t="s">
        <v>625</v>
      </c>
      <c r="AG4" s="97" t="s">
        <v>626</v>
      </c>
      <c r="AH4" s="97" t="s">
        <v>627</v>
      </c>
      <c r="AI4" s="97" t="s">
        <v>685</v>
      </c>
      <c r="AJ4" s="97" t="s">
        <v>686</v>
      </c>
      <c r="AK4" s="97" t="s">
        <v>687</v>
      </c>
      <c r="AL4" s="97" t="s">
        <v>688</v>
      </c>
      <c r="AM4" s="97" t="s">
        <v>689</v>
      </c>
      <c r="AN4" s="97" t="s">
        <v>690</v>
      </c>
      <c r="AO4" s="97" t="s">
        <v>691</v>
      </c>
      <c r="AP4" s="97" t="s">
        <v>692</v>
      </c>
      <c r="AQ4" s="97" t="s">
        <v>693</v>
      </c>
      <c r="AR4" s="97" t="s">
        <v>694</v>
      </c>
      <c r="AS4" s="97" t="s">
        <v>695</v>
      </c>
      <c r="AT4" s="97" t="s">
        <v>696</v>
      </c>
      <c r="AU4" s="97" t="s">
        <v>697</v>
      </c>
      <c r="AV4" s="97" t="s">
        <v>698</v>
      </c>
      <c r="AW4" s="97" t="s">
        <v>699</v>
      </c>
      <c r="AX4" s="97" t="s">
        <v>700</v>
      </c>
      <c r="AY4" s="97" t="s">
        <v>701</v>
      </c>
      <c r="AZ4" s="97" t="s">
        <v>702</v>
      </c>
      <c r="BA4" s="97" t="s">
        <v>703</v>
      </c>
      <c r="BB4" s="97" t="s">
        <v>704</v>
      </c>
      <c r="BC4" s="97" t="s">
        <v>705</v>
      </c>
      <c r="BD4" s="97" t="s">
        <v>706</v>
      </c>
      <c r="BE4" s="97" t="s">
        <v>707</v>
      </c>
      <c r="BF4" s="97" t="s">
        <v>708</v>
      </c>
      <c r="BG4" s="97" t="s">
        <v>709</v>
      </c>
      <c r="BH4" s="97" t="s">
        <v>710</v>
      </c>
      <c r="BI4" s="97" t="s">
        <v>711</v>
      </c>
      <c r="BJ4" s="97" t="s">
        <v>712</v>
      </c>
      <c r="BK4" s="97" t="s">
        <v>713</v>
      </c>
      <c r="BL4" s="94"/>
      <c r="BM4" s="94"/>
    </row>
    <row r="5" spans="1:65" ht="15" thickBot="1">
      <c r="A5" s="427"/>
      <c r="B5" s="98" t="s">
        <v>714</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715</v>
      </c>
      <c r="C6" s="134" t="s">
        <v>716</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717</v>
      </c>
      <c r="C7" s="134" t="s">
        <v>718</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719</v>
      </c>
      <c r="C8" s="134" t="s">
        <v>720</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721</v>
      </c>
      <c r="C9" s="134" t="s">
        <v>722</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723</v>
      </c>
      <c r="C10" s="134" t="s">
        <v>724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725</v>
      </c>
      <c r="C11" s="134" t="s">
        <v>726</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727</v>
      </c>
      <c r="C12" s="121" t="s">
        <v>728</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729</v>
      </c>
      <c r="C13" s="441" t="s">
        <v>730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731</v>
      </c>
      <c r="C14" s="442" t="s">
        <v>732</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733</v>
      </c>
      <c r="C15" s="121" t="s">
        <v>734</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735</v>
      </c>
      <c r="C16" s="121" t="s">
        <v>736</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737</v>
      </c>
      <c r="C17" s="134" t="s">
        <v>738</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739</v>
      </c>
      <c r="C18" s="134" t="s">
        <v>740</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741</v>
      </c>
      <c r="C19" s="134" t="s">
        <v>742</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743</v>
      </c>
      <c r="C20" s="134" t="s">
        <v>744</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745</v>
      </c>
      <c r="C21" s="134" t="s">
        <v>746</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747</v>
      </c>
      <c r="C22" s="134" t="s">
        <v>748</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749</v>
      </c>
      <c r="C23" s="134" t="s">
        <v>750</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751</v>
      </c>
      <c r="C24" s="134" t="s">
        <v>752</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753</v>
      </c>
      <c r="C25" s="134" t="s">
        <v>754</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755</v>
      </c>
      <c r="C26" s="134" t="s">
        <v>756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757</v>
      </c>
      <c r="C27" s="134" t="s">
        <v>758</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759</v>
      </c>
      <c r="C28" s="134" t="s">
        <v>760</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761</v>
      </c>
      <c r="C29" s="134" t="s">
        <v>762</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763</v>
      </c>
      <c r="C30" s="443" t="s">
        <v>764</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765</v>
      </c>
      <c r="C31" s="134" t="s">
        <v>766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767</v>
      </c>
      <c r="C32" s="134" t="s">
        <v>768</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769</v>
      </c>
      <c r="C33" s="134" t="s">
        <v>770</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771</v>
      </c>
      <c r="C34" s="134" t="s">
        <v>772</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773</v>
      </c>
      <c r="C35" s="444" t="s">
        <v>774</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775</v>
      </c>
      <c r="C36" s="134" t="s">
        <v>776</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777</v>
      </c>
      <c r="C37" s="134" t="s">
        <v>778</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779</v>
      </c>
      <c r="C38" s="134" t="s">
        <v>780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781</v>
      </c>
      <c r="C39" s="134" t="s">
        <v>782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783</v>
      </c>
      <c r="C40" s="134" t="s">
        <v>784</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785</v>
      </c>
      <c r="C41" s="134" t="s">
        <v>786</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787</v>
      </c>
      <c r="C42" s="134" t="s">
        <v>788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789</v>
      </c>
      <c r="C43" s="134" t="s">
        <v>790</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791</v>
      </c>
      <c r="C44" s="134" t="s">
        <v>792</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793</v>
      </c>
      <c r="C45" s="134" t="s">
        <v>794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795</v>
      </c>
      <c r="C46" s="134" t="s">
        <v>796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797</v>
      </c>
      <c r="C47" s="121" t="s">
        <v>798</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799</v>
      </c>
      <c r="C48" s="444" t="s">
        <v>800</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801</v>
      </c>
      <c r="C49" s="134" t="s">
        <v>802</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803</v>
      </c>
      <c r="C50" s="134" t="s">
        <v>804</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805</v>
      </c>
      <c r="C51" s="451" t="s">
        <v>806</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807</v>
      </c>
      <c r="C52" s="451" t="s">
        <v>808</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809</v>
      </c>
      <c r="C53" s="451" t="s">
        <v>810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811</v>
      </c>
      <c r="C54" s="134" t="s">
        <v>812</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813</v>
      </c>
      <c r="C55" s="451" t="s">
        <v>814</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815</v>
      </c>
      <c r="C56" s="451" t="s">
        <v>816</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817</v>
      </c>
      <c r="C57" s="451" t="s">
        <v>818</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819</v>
      </c>
      <c r="C58" s="451" t="s">
        <v>820</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821</v>
      </c>
      <c r="C59" s="447" t="s">
        <v>822</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823</v>
      </c>
      <c r="C60" s="451" t="s">
        <v>824</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825</v>
      </c>
      <c r="C61" s="447" t="s">
        <v>826</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827</v>
      </c>
      <c r="C62" s="447" t="s">
        <v>828</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829</v>
      </c>
      <c r="C63" s="447" t="s">
        <v>830</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831</v>
      </c>
      <c r="C64" s="447" t="s">
        <v>832</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833</v>
      </c>
      <c r="C65" s="451" t="s">
        <v>834</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835</v>
      </c>
      <c r="C66" s="451" t="s">
        <v>836</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279</v>
      </c>
      <c r="C67" s="134" t="s">
        <v>837</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838</v>
      </c>
      <c r="C68" s="134" t="s">
        <v>839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840</v>
      </c>
      <c r="C69" s="134" t="s">
        <v>841</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842</v>
      </c>
      <c r="C70" s="134" t="s">
        <v>843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844</v>
      </c>
      <c r="C71" s="134" t="s">
        <v>845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280</v>
      </c>
      <c r="C72" s="134" t="s">
        <v>846</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847</v>
      </c>
      <c r="C73" s="134" t="s">
        <v>848</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849</v>
      </c>
      <c r="C74" s="134" t="s">
        <v>850</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851</v>
      </c>
      <c r="C75" s="445" t="s">
        <v>852</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853</v>
      </c>
      <c r="C76" s="441" t="s">
        <v>854</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855</v>
      </c>
      <c r="C77" s="441" t="s">
        <v>856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857</v>
      </c>
      <c r="C78" s="441" t="s">
        <v>858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859</v>
      </c>
      <c r="C79" s="441" t="s">
        <v>860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861</v>
      </c>
      <c r="C80" s="441" t="s">
        <v>862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863</v>
      </c>
      <c r="C81" s="441" t="s">
        <v>864</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865</v>
      </c>
      <c r="C82" s="132" t="s">
        <v>866</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867</v>
      </c>
      <c r="C83" s="134" t="s">
        <v>868</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869</v>
      </c>
      <c r="C84" s="134" t="s">
        <v>870</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871</v>
      </c>
      <c r="C85" s="134" t="s">
        <v>872</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873</v>
      </c>
      <c r="C86" s="134" t="s">
        <v>874</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875</v>
      </c>
      <c r="C87" s="134" t="s">
        <v>876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877</v>
      </c>
      <c r="C88" s="134" t="s">
        <v>878</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879</v>
      </c>
      <c r="C89" s="134" t="s">
        <v>872</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880</v>
      </c>
      <c r="C90" s="134" t="s">
        <v>874</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881</v>
      </c>
      <c r="C91" s="134" t="s">
        <v>882</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883</v>
      </c>
      <c r="C92" s="134" t="s">
        <v>884</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885</v>
      </c>
      <c r="C93" s="134" t="s">
        <v>886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29" t="s">
        <v>887</v>
      </c>
      <c r="B1" s="630"/>
      <c r="C1" s="630"/>
      <c r="D1" s="630"/>
      <c r="E1" s="630"/>
      <c r="F1" s="630"/>
      <c r="G1" s="630"/>
      <c r="H1" s="630"/>
      <c r="I1" s="630"/>
      <c r="J1" s="630"/>
      <c r="K1" s="630"/>
      <c r="L1" s="630"/>
    </row>
    <row r="2" spans="1:12">
      <c r="A2" s="631" t="s">
        <v>161</v>
      </c>
      <c r="B2" s="631"/>
      <c r="C2" s="631"/>
      <c r="D2" s="631"/>
      <c r="E2" s="631"/>
      <c r="F2" s="631"/>
      <c r="G2" s="631"/>
      <c r="H2" s="631"/>
      <c r="I2" s="631"/>
      <c r="J2" s="631"/>
      <c r="K2" s="631"/>
      <c r="L2" s="631"/>
    </row>
    <row r="3" spans="1:12" ht="15" customHeight="1">
      <c r="A3" s="31"/>
      <c r="B3" s="32"/>
      <c r="C3" s="32"/>
      <c r="D3" s="32"/>
      <c r="E3" s="32"/>
      <c r="F3" s="32"/>
      <c r="G3" s="32"/>
      <c r="H3" s="612" t="s">
        <v>162</v>
      </c>
      <c r="I3" s="612"/>
      <c r="J3" s="33"/>
      <c r="K3" s="612" t="s">
        <v>163</v>
      </c>
      <c r="L3" s="612"/>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888</v>
      </c>
      <c r="B5" s="38"/>
      <c r="C5" s="38"/>
      <c r="D5" s="39"/>
      <c r="E5" s="39"/>
      <c r="F5" s="39"/>
      <c r="G5" s="39"/>
      <c r="H5" s="60"/>
      <c r="I5" s="60"/>
      <c r="J5" s="46"/>
      <c r="K5" s="60"/>
      <c r="L5" s="60"/>
    </row>
    <row r="6" spans="1:12" ht="13.5" customHeight="1">
      <c r="A6" s="42" t="s">
        <v>889</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890</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891</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892</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893</v>
      </c>
      <c r="B10" s="61"/>
      <c r="C10" s="61"/>
      <c r="D10" s="62"/>
      <c r="E10" s="62"/>
      <c r="F10" s="62"/>
      <c r="G10" s="62"/>
      <c r="H10" s="63"/>
      <c r="I10" s="63"/>
      <c r="J10" s="64"/>
      <c r="K10" s="65"/>
      <c r="L10" s="65"/>
    </row>
    <row r="11" spans="1:12" ht="13.5" customHeight="1">
      <c r="A11" s="48" t="s">
        <v>335</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340</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894</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895</v>
      </c>
      <c r="B14" s="43">
        <v>0</v>
      </c>
      <c r="C14" s="43">
        <v>0</v>
      </c>
      <c r="D14" s="44">
        <v>1.2E-2</v>
      </c>
      <c r="E14" s="44">
        <v>0.185</v>
      </c>
      <c r="F14" s="44">
        <v>0.52</v>
      </c>
      <c r="G14" s="44">
        <v>0.91800000000000004</v>
      </c>
      <c r="H14" s="45">
        <v>0</v>
      </c>
      <c r="I14" s="45">
        <v>3.31</v>
      </c>
      <c r="J14" s="66"/>
      <c r="K14" s="47" t="s">
        <v>172</v>
      </c>
      <c r="L14" s="47">
        <v>49.25</v>
      </c>
    </row>
    <row r="15" spans="1:12" ht="13.5" customHeight="1">
      <c r="A15" s="48" t="s">
        <v>896</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897</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898</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899</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900</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901</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678</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902</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903</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187</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904</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905</v>
      </c>
      <c r="B28" s="43"/>
      <c r="C28" s="43"/>
      <c r="D28" s="68"/>
      <c r="E28" s="68"/>
      <c r="F28" s="68"/>
      <c r="G28" s="68"/>
      <c r="H28" s="69"/>
      <c r="I28" s="69"/>
      <c r="J28" s="70"/>
      <c r="K28" s="71"/>
      <c r="L28" s="71"/>
    </row>
    <row r="29" spans="1:12" ht="13.5" customHeight="1">
      <c r="A29" s="42" t="s">
        <v>840</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838</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906</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907</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613" t="s">
        <v>908</v>
      </c>
      <c r="B33" s="614"/>
      <c r="C33" s="614"/>
      <c r="D33" s="614"/>
      <c r="E33" s="614"/>
      <c r="F33" s="614"/>
      <c r="G33" s="614"/>
      <c r="H33" s="614"/>
      <c r="I33" s="614"/>
      <c r="J33" s="614"/>
      <c r="K33" s="614"/>
      <c r="L33" s="61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29" t="s">
        <v>909</v>
      </c>
      <c r="B1" s="630"/>
      <c r="C1" s="630"/>
      <c r="D1" s="630"/>
      <c r="E1" s="630"/>
      <c r="F1" s="630"/>
      <c r="G1" s="630"/>
      <c r="H1" s="630"/>
      <c r="I1" s="630"/>
      <c r="J1" s="630"/>
      <c r="K1" s="630"/>
      <c r="L1" s="630"/>
    </row>
    <row r="2" spans="1:12">
      <c r="A2" s="631" t="s">
        <v>161</v>
      </c>
      <c r="B2" s="631"/>
      <c r="C2" s="631"/>
      <c r="D2" s="631"/>
      <c r="E2" s="631"/>
      <c r="F2" s="631"/>
      <c r="G2" s="631"/>
      <c r="H2" s="631"/>
      <c r="I2" s="631"/>
      <c r="J2" s="631"/>
      <c r="K2" s="631"/>
      <c r="L2" s="631"/>
    </row>
    <row r="3" spans="1:12" ht="15" customHeight="1">
      <c r="A3" s="31"/>
      <c r="B3" s="32"/>
      <c r="C3" s="32"/>
      <c r="D3" s="32"/>
      <c r="E3" s="32"/>
      <c r="F3" s="32"/>
      <c r="G3" s="32"/>
      <c r="H3" s="612" t="s">
        <v>162</v>
      </c>
      <c r="I3" s="612"/>
      <c r="J3" s="33"/>
      <c r="K3" s="612" t="s">
        <v>163</v>
      </c>
      <c r="L3" s="61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888</v>
      </c>
      <c r="B5" s="38"/>
      <c r="C5" s="38"/>
      <c r="D5" s="39"/>
      <c r="E5" s="39"/>
      <c r="F5" s="39"/>
      <c r="G5" s="39"/>
      <c r="H5" s="45"/>
      <c r="I5" s="45"/>
      <c r="J5" s="46"/>
      <c r="K5" s="47"/>
      <c r="L5" s="47"/>
    </row>
    <row r="6" spans="1:12" ht="13.5" customHeight="1">
      <c r="A6" s="42" t="s">
        <v>910</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911</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912</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913</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914</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915</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916</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917</v>
      </c>
      <c r="B14" s="67"/>
      <c r="C14" s="67"/>
      <c r="D14" s="68"/>
      <c r="E14" s="68"/>
      <c r="F14" s="68"/>
      <c r="G14" s="68"/>
      <c r="H14" s="45"/>
      <c r="I14" s="45"/>
      <c r="J14" s="46"/>
      <c r="K14" s="47"/>
      <c r="L14" s="47"/>
    </row>
    <row r="15" spans="1:12" ht="13.5" customHeight="1">
      <c r="A15" s="42" t="s">
        <v>918</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919</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920</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921</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897</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278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922</v>
      </c>
      <c r="B28" s="67"/>
      <c r="C28" s="67"/>
      <c r="D28" s="68"/>
      <c r="E28" s="68"/>
      <c r="F28" s="68"/>
      <c r="G28" s="68"/>
      <c r="H28" s="69"/>
      <c r="I28" s="69"/>
      <c r="J28" s="79"/>
      <c r="K28" s="71"/>
      <c r="L28" s="71"/>
    </row>
    <row r="29" spans="1:12" ht="13.5" customHeight="1">
      <c r="A29" s="42" t="s">
        <v>923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927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613" t="s">
        <v>928</v>
      </c>
      <c r="B34" s="614"/>
      <c r="C34" s="614"/>
      <c r="D34" s="614"/>
      <c r="E34" s="614"/>
      <c r="F34" s="614"/>
      <c r="G34" s="614"/>
      <c r="H34" s="614"/>
      <c r="I34" s="614"/>
      <c r="J34" s="614"/>
      <c r="K34" s="614"/>
      <c r="L34" s="61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29" t="s">
        <v>929</v>
      </c>
      <c r="B1" s="630"/>
      <c r="C1" s="630"/>
      <c r="D1" s="630"/>
      <c r="E1" s="630"/>
      <c r="F1" s="630"/>
      <c r="G1" s="630"/>
      <c r="H1" s="630"/>
      <c r="I1" s="630"/>
      <c r="J1" s="630"/>
      <c r="K1" s="630"/>
      <c r="L1" s="630"/>
    </row>
    <row r="2" spans="1:12">
      <c r="A2" s="631" t="s">
        <v>161</v>
      </c>
      <c r="B2" s="631"/>
      <c r="C2" s="631"/>
      <c r="D2" s="631"/>
      <c r="E2" s="631"/>
      <c r="F2" s="631"/>
      <c r="G2" s="631"/>
      <c r="H2" s="631"/>
      <c r="I2" s="631"/>
      <c r="J2" s="631"/>
      <c r="K2" s="631"/>
      <c r="L2" s="631"/>
    </row>
    <row r="3" spans="1:12" ht="15" customHeight="1">
      <c r="A3" s="31"/>
      <c r="B3" s="32"/>
      <c r="C3" s="32"/>
      <c r="D3" s="32"/>
      <c r="E3" s="32"/>
      <c r="F3" s="32"/>
      <c r="G3" s="32"/>
      <c r="H3" s="612" t="s">
        <v>162</v>
      </c>
      <c r="I3" s="612"/>
      <c r="J3" s="33"/>
      <c r="K3" s="612" t="s">
        <v>163</v>
      </c>
      <c r="L3" s="61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930</v>
      </c>
      <c r="B5" s="38"/>
      <c r="C5" s="38"/>
      <c r="D5" s="39"/>
      <c r="E5" s="39"/>
      <c r="F5" s="39"/>
      <c r="G5" s="39"/>
      <c r="H5" s="60"/>
      <c r="I5" s="60"/>
      <c r="J5" s="46"/>
      <c r="K5" s="60"/>
      <c r="L5" s="60"/>
    </row>
    <row r="6" spans="1:12" ht="13.5" customHeight="1">
      <c r="A6" s="42" t="s">
        <v>931</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932</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933</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934</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935</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936</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937</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938</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939</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897</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278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941</v>
      </c>
      <c r="B23" s="67"/>
      <c r="C23" s="67"/>
      <c r="D23" s="68"/>
      <c r="E23" s="68"/>
      <c r="F23" s="68"/>
      <c r="G23" s="68"/>
      <c r="H23" s="45"/>
      <c r="I23" s="45"/>
      <c r="J23" s="46"/>
      <c r="K23" s="47"/>
      <c r="L23" s="47"/>
    </row>
    <row r="24" spans="1:12" ht="13.5" customHeight="1">
      <c r="A24" s="42" t="s">
        <v>942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613"/>
      <c r="B26" s="614"/>
      <c r="C26" s="614"/>
      <c r="D26" s="614"/>
      <c r="E26" s="614"/>
      <c r="F26" s="614"/>
      <c r="G26" s="614"/>
      <c r="H26" s="614"/>
      <c r="I26" s="614"/>
      <c r="J26" s="614"/>
      <c r="K26" s="614"/>
      <c r="L26" s="61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944</v>
      </c>
    </row>
    <row r="4" spans="2:5">
      <c r="B4" s="175" t="s">
        <v>945</v>
      </c>
      <c r="C4" s="267" t="s">
        <v>946</v>
      </c>
      <c r="D4" s="267" t="s">
        <v>947</v>
      </c>
    </row>
    <row r="5" spans="2:5">
      <c r="B5" s="165" t="s">
        <v>108</v>
      </c>
      <c r="C5" s="166">
        <f>SUM('2019 KESIS Energy Balance'!Z61:AE61)</f>
        <v>13.368</v>
      </c>
      <c r="D5" s="167">
        <f>C5/SUM($C$5:$C$7)</f>
        <v>0.17361264432005613</v>
      </c>
    </row>
    <row r="6" spans="2:5">
      <c r="B6" s="165" t="s">
        <v>948</v>
      </c>
      <c r="C6" s="166">
        <f>SUM('2019 KESIS Energy Balance'!AF61:AH61)</f>
        <v>17.835000000000001</v>
      </c>
      <c r="D6" s="167">
        <f t="shared" ref="D6:D7" si="0">C6/SUM($C$5:$C$7)</f>
        <v>0.23162638475824363</v>
      </c>
    </row>
    <row r="7" spans="2:5">
      <c r="B7" s="165" t="s">
        <v>949</v>
      </c>
      <c r="C7" s="166">
        <f>SUM('2019 KESIS Energy Balance'!W61:Y61)</f>
        <v>45.795999999999999</v>
      </c>
      <c r="D7" s="167">
        <f t="shared" si="0"/>
        <v>0.59476097092170033</v>
      </c>
      <c r="E7" s="453"/>
    </row>
    <row r="9" spans="2:5">
      <c r="B9" s="175" t="s">
        <v>950</v>
      </c>
      <c r="C9" s="267" t="s">
        <v>946</v>
      </c>
      <c r="D9" s="267" t="s">
        <v>947</v>
      </c>
      <c r="E9" s="454" t="s">
        <v>951</v>
      </c>
    </row>
    <row r="10" spans="2:5">
      <c r="B10" s="165" t="s">
        <v>108</v>
      </c>
      <c r="C10" s="166">
        <f>SUM('2022 Energy Balance'!Z61:AE61)</f>
        <v>3.7439999999999998</v>
      </c>
      <c r="D10" s="167">
        <f>C10/SUM($C$5:$C$7)</f>
        <v>4.8624008104001352E-2</v>
      </c>
    </row>
    <row r="11" spans="2:5">
      <c r="B11" s="165" t="s">
        <v>948</v>
      </c>
      <c r="C11" s="166">
        <f>SUM('2022 Energy Balance'!AF61:AH61)</f>
        <v>1.8000000000000002E-2</v>
      </c>
      <c r="D11" s="167">
        <f t="shared" ref="D11:D12" si="1">C11/SUM($C$5:$C$7)</f>
        <v>2.3376926973077576E-4</v>
      </c>
    </row>
    <row r="12" spans="2:5">
      <c r="B12" s="165" t="s">
        <v>949</v>
      </c>
      <c r="C12" s="166">
        <f>SUM('2022 Energy Balance'!W61:Y61)</f>
        <v>51.706999999999994</v>
      </c>
      <c r="D12" s="167">
        <f t="shared" si="1"/>
        <v>0.67152820166495664</v>
      </c>
    </row>
    <row r="14" spans="2:5" ht="17.399999999999999">
      <c r="B14" s="139" t="s">
        <v>952</v>
      </c>
    </row>
    <row r="29" spans="3:3">
      <c r="C29" s="96"/>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953</v>
      </c>
    </row>
    <row r="4" spans="2:14">
      <c r="B4" s="175" t="s">
        <v>954</v>
      </c>
      <c r="C4" s="175"/>
    </row>
    <row r="5" spans="2:14" s="280" customFormat="1" ht="28.8">
      <c r="B5" s="277"/>
      <c r="C5" s="277" t="s">
        <v>955</v>
      </c>
      <c r="D5" s="277" t="s">
        <v>956</v>
      </c>
      <c r="E5" s="278" t="s">
        <v>957</v>
      </c>
      <c r="F5" s="279" t="s">
        <v>958</v>
      </c>
      <c r="G5" s="279" t="s">
        <v>959</v>
      </c>
      <c r="H5" s="279" t="s">
        <v>960</v>
      </c>
      <c r="I5" s="279" t="s">
        <v>961</v>
      </c>
      <c r="J5" s="279" t="s">
        <v>962</v>
      </c>
      <c r="K5" s="279" t="s">
        <v>963</v>
      </c>
      <c r="L5" s="279" t="s">
        <v>948</v>
      </c>
      <c r="M5" s="279" t="s">
        <v>949</v>
      </c>
      <c r="N5" s="279" t="s">
        <v>964</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306</v>
      </c>
      <c r="L6" s="288">
        <f t="shared" si="0"/>
        <v>0.97435897435897434</v>
      </c>
      <c r="M6" s="288">
        <f t="shared" si="0"/>
        <v>0.69558576447227738</v>
      </c>
      <c r="N6" s="289" t="s">
        <v>306</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965</v>
      </c>
      <c r="L7" s="293">
        <f>SUM(E23:E25,L23:M25)/SUM(D23:M25)</f>
        <v>2.5641025641025637E-2</v>
      </c>
      <c r="M7" s="293">
        <f>SUM(E27:E28,L27:M28)/SUM(D27:M28)</f>
        <v>0.30441423552772262</v>
      </c>
      <c r="N7" s="297" t="s">
        <v>965</v>
      </c>
    </row>
    <row r="8" spans="2:14" s="141" customFormat="1">
      <c r="B8" s="268" t="s">
        <v>966</v>
      </c>
      <c r="C8" s="268"/>
      <c r="D8" s="268"/>
      <c r="E8" s="269">
        <f t="shared" ref="E8:M8" si="1">SUM(E6:E7)</f>
        <v>1</v>
      </c>
      <c r="F8" s="269">
        <f t="shared" si="1"/>
        <v>1</v>
      </c>
      <c r="G8" s="269">
        <f t="shared" si="1"/>
        <v>1</v>
      </c>
      <c r="H8" s="269">
        <f t="shared" si="1"/>
        <v>1</v>
      </c>
      <c r="I8" s="269">
        <f t="shared" si="1"/>
        <v>1</v>
      </c>
      <c r="J8" s="269">
        <f t="shared" si="1"/>
        <v>1</v>
      </c>
      <c r="K8" s="270" t="s">
        <v>965</v>
      </c>
      <c r="L8" s="269">
        <f t="shared" si="1"/>
        <v>1</v>
      </c>
      <c r="M8" s="269">
        <f t="shared" si="1"/>
        <v>1</v>
      </c>
      <c r="N8" s="270" t="s">
        <v>965</v>
      </c>
    </row>
    <row r="10" spans="2:14">
      <c r="B10" s="175" t="s">
        <v>967</v>
      </c>
    </row>
    <row r="11" spans="2:14" s="172" customFormat="1">
      <c r="B11" s="2" t="s">
        <v>968</v>
      </c>
      <c r="C11" s="2" t="s">
        <v>969</v>
      </c>
    </row>
    <row r="12" spans="2:14" s="172" customFormat="1">
      <c r="B12" s="2" t="s">
        <v>970</v>
      </c>
      <c r="C12" s="2" t="s">
        <v>971</v>
      </c>
    </row>
    <row r="13" spans="2:14" s="172" customFormat="1">
      <c r="B13" s="2" t="s">
        <v>972</v>
      </c>
      <c r="C13" s="2" t="s">
        <v>973</v>
      </c>
    </row>
    <row r="14" spans="2:14" s="172" customFormat="1">
      <c r="B14" s="2" t="s">
        <v>974</v>
      </c>
      <c r="C14" s="2" t="s">
        <v>975</v>
      </c>
    </row>
    <row r="15" spans="2:14" s="172" customFormat="1" ht="20.100000000000001" customHeight="1">
      <c r="B15" s="638" t="s">
        <v>976</v>
      </c>
      <c r="C15" s="638" t="s">
        <v>977</v>
      </c>
      <c r="D15" s="639" t="s">
        <v>978</v>
      </c>
      <c r="E15" s="639" t="s">
        <v>978</v>
      </c>
      <c r="F15" s="639" t="s">
        <v>978</v>
      </c>
      <c r="G15" s="639" t="s">
        <v>978</v>
      </c>
      <c r="H15" s="639" t="s">
        <v>978</v>
      </c>
      <c r="I15" s="639" t="s">
        <v>978</v>
      </c>
      <c r="J15" s="639" t="s">
        <v>978</v>
      </c>
      <c r="K15" s="639" t="s">
        <v>978</v>
      </c>
      <c r="L15" s="639" t="s">
        <v>978</v>
      </c>
      <c r="M15" s="639" t="s">
        <v>978</v>
      </c>
    </row>
    <row r="16" spans="2:14" s="172" customFormat="1" ht="20.100000000000001" customHeight="1">
      <c r="B16" s="639" t="s">
        <v>976</v>
      </c>
      <c r="C16" s="639" t="s">
        <v>977</v>
      </c>
      <c r="D16" s="273" t="s">
        <v>979</v>
      </c>
      <c r="E16" s="272" t="s">
        <v>980</v>
      </c>
      <c r="F16" s="273" t="s">
        <v>981</v>
      </c>
      <c r="G16" s="273" t="s">
        <v>982</v>
      </c>
      <c r="H16" s="273" t="s">
        <v>983</v>
      </c>
      <c r="I16" s="273" t="s">
        <v>984</v>
      </c>
      <c r="J16" s="273" t="s">
        <v>985</v>
      </c>
      <c r="K16" s="273" t="s">
        <v>986</v>
      </c>
      <c r="L16" s="272" t="s">
        <v>987</v>
      </c>
      <c r="M16" s="272" t="s">
        <v>988</v>
      </c>
    </row>
    <row r="17" spans="2:13" s="172" customFormat="1" ht="20.100000000000001" customHeight="1">
      <c r="B17" s="274" t="s">
        <v>262</v>
      </c>
      <c r="C17" s="274" t="s">
        <v>989</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990</v>
      </c>
      <c r="C18" s="274" t="s">
        <v>989</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991</v>
      </c>
      <c r="C19" s="274" t="s">
        <v>989</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992</v>
      </c>
      <c r="C20" s="274" t="s">
        <v>335</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992</v>
      </c>
      <c r="C21" s="274" t="s">
        <v>993</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992</v>
      </c>
      <c r="C22" s="274" t="s">
        <v>340</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992</v>
      </c>
      <c r="C23" s="274" t="s">
        <v>994</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992</v>
      </c>
      <c r="C24" s="274" t="s">
        <v>995</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992</v>
      </c>
      <c r="C25" s="274" t="s">
        <v>996</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992</v>
      </c>
      <c r="C26" s="274" t="s">
        <v>344</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992</v>
      </c>
      <c r="C27" s="274" t="s">
        <v>333</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992</v>
      </c>
      <c r="C28" s="274" t="s">
        <v>334</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992</v>
      </c>
      <c r="C29" s="274" t="s">
        <v>997</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989</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998</v>
      </c>
      <c r="C31" s="274" t="s">
        <v>989</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989</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265</v>
      </c>
      <c r="C33" s="276" t="s">
        <v>989</v>
      </c>
      <c r="D33" s="173">
        <v>2203.4</v>
      </c>
      <c r="E33" s="173">
        <v>1137.7</v>
      </c>
      <c r="F33" s="173">
        <v>67.400000000000006</v>
      </c>
      <c r="G33" s="173">
        <v>311.5</v>
      </c>
      <c r="H33" s="173">
        <v>216.1</v>
      </c>
      <c r="I33" s="173">
        <v>53.7</v>
      </c>
      <c r="J33" s="173">
        <v>117.3</v>
      </c>
      <c r="K33" s="173">
        <v>9.6</v>
      </c>
      <c r="L33" s="173">
        <v>239.3</v>
      </c>
      <c r="M33" s="173">
        <v>1039.8</v>
      </c>
    </row>
    <row r="35" spans="2:13">
      <c r="B35" s="175" t="s">
        <v>945</v>
      </c>
      <c r="C35" s="175"/>
    </row>
    <row r="36" spans="2:13">
      <c r="C36" s="267" t="s">
        <v>946</v>
      </c>
      <c r="D36" s="267" t="s">
        <v>947</v>
      </c>
    </row>
    <row r="37" spans="2:13">
      <c r="B37" s="165" t="s">
        <v>108</v>
      </c>
      <c r="C37" s="166">
        <f>SUM('2019 KESIS Energy Balance'!Z59:AE59)</f>
        <v>50.731999999999999</v>
      </c>
      <c r="D37" s="167">
        <f>C37/SUM($C$37:$C$39)</f>
        <v>4.8876454289358787E-2</v>
      </c>
    </row>
    <row r="38" spans="2:13">
      <c r="B38" s="165" t="s">
        <v>948</v>
      </c>
      <c r="C38" s="166">
        <f>SUM('2019 KESIS Energy Balance'!AF59:AH59)</f>
        <v>174.44899999999998</v>
      </c>
      <c r="D38" s="167">
        <f>C38/SUM($C$37:$C$39)</f>
        <v>0.16806844938745466</v>
      </c>
    </row>
    <row r="39" spans="2:13">
      <c r="B39" s="165" t="s">
        <v>949</v>
      </c>
      <c r="C39" s="166">
        <f>SUM('2019 KESIS Energy Balance'!W59:Z59)</f>
        <v>812.7829999999999</v>
      </c>
      <c r="D39" s="167">
        <f>C39/SUM($C$37:$C$39)</f>
        <v>0.78305509632318648</v>
      </c>
    </row>
    <row r="41" spans="2:13">
      <c r="B41" s="175" t="s">
        <v>950</v>
      </c>
      <c r="C41" s="175"/>
    </row>
    <row r="42" spans="2:13">
      <c r="C42" s="267" t="s">
        <v>946</v>
      </c>
      <c r="D42" s="267" t="s">
        <v>947</v>
      </c>
    </row>
    <row r="43" spans="2:13">
      <c r="B43" s="165" t="s">
        <v>108</v>
      </c>
      <c r="C43" s="166">
        <f>SUM('2022 Energy Balance'!Z59:AE59)</f>
        <v>15.571999999999999</v>
      </c>
      <c r="D43" s="167">
        <f>C43/SUM($C$37:$C$39)</f>
        <v>1.5002447098357938E-2</v>
      </c>
    </row>
    <row r="44" spans="2:13">
      <c r="B44" s="165" t="s">
        <v>948</v>
      </c>
      <c r="C44" s="166">
        <f>SUM('2022 Energy Balance'!AF59:AH59)</f>
        <v>186.02199999999999</v>
      </c>
      <c r="D44" s="167">
        <f>C44/SUM($C$37:$C$39)</f>
        <v>0.17921816170888394</v>
      </c>
    </row>
    <row r="45" spans="2:13">
      <c r="B45" s="165" t="s">
        <v>949</v>
      </c>
      <c r="C45" s="166">
        <f>SUM('2022 Energy Balance'!W59:Z59)</f>
        <v>307.72999999999996</v>
      </c>
      <c r="D45" s="167">
        <f>C45/SUM($C$37:$C$39)</f>
        <v>0.29647463688528697</v>
      </c>
    </row>
    <row r="46" spans="2:13" ht="17.399999999999999">
      <c r="B46" s="139" t="s">
        <v>952</v>
      </c>
    </row>
  </sheetData>
  <mergeCells count="3">
    <mergeCell ref="B15:B16"/>
    <mergeCell ref="C15:C16"/>
    <mergeCell ref="D15:M15"/>
  </mergeCells>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999</v>
      </c>
    </row>
    <row r="4" spans="2:14">
      <c r="B4" s="175" t="s">
        <v>954</v>
      </c>
      <c r="C4" s="175"/>
    </row>
    <row r="5" spans="2:14" s="280" customFormat="1" ht="28.8">
      <c r="B5" s="277"/>
      <c r="C5" s="277" t="s">
        <v>955</v>
      </c>
      <c r="D5" s="277" t="s">
        <v>956</v>
      </c>
      <c r="E5" s="277" t="s">
        <v>957</v>
      </c>
      <c r="F5" s="282" t="s">
        <v>958</v>
      </c>
      <c r="G5" s="282" t="s">
        <v>959</v>
      </c>
      <c r="H5" s="282" t="s">
        <v>960</v>
      </c>
      <c r="I5" s="282" t="s">
        <v>961</v>
      </c>
      <c r="J5" s="282" t="s">
        <v>962</v>
      </c>
      <c r="K5" s="282" t="s">
        <v>963</v>
      </c>
      <c r="L5" s="282" t="s">
        <v>948</v>
      </c>
      <c r="M5" s="282" t="s">
        <v>949</v>
      </c>
      <c r="N5" s="282" t="s">
        <v>964</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306</v>
      </c>
      <c r="L6" s="300">
        <f>SUM(D30:D32)/SUM(D30:H32)</f>
        <v>0.93931398416886547</v>
      </c>
      <c r="M6" s="300">
        <f>SUM(D34:D35)/SUM(D34:H35)</f>
        <v>0.38990825688073388</v>
      </c>
      <c r="N6" s="298" t="s">
        <v>306</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965</v>
      </c>
      <c r="L7" s="304">
        <f t="shared" si="0"/>
        <v>6.0686015831134532E-2</v>
      </c>
      <c r="M7" s="304">
        <f t="shared" si="0"/>
        <v>0.61009174311926606</v>
      </c>
      <c r="N7" s="302" t="s">
        <v>965</v>
      </c>
    </row>
    <row r="8" spans="2:14" s="141" customFormat="1">
      <c r="B8" s="141" t="s">
        <v>1000</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967</v>
      </c>
      <c r="C10" s="2"/>
    </row>
    <row r="11" spans="2:14" s="172" customFormat="1">
      <c r="B11" s="2" t="s">
        <v>968</v>
      </c>
      <c r="C11" s="2" t="s">
        <v>969</v>
      </c>
    </row>
    <row r="12" spans="2:14" s="172" customFormat="1">
      <c r="B12" s="2" t="s">
        <v>970</v>
      </c>
      <c r="C12" s="2" t="s">
        <v>1001</v>
      </c>
    </row>
    <row r="13" spans="2:14" s="172" customFormat="1">
      <c r="B13" s="2" t="s">
        <v>972</v>
      </c>
      <c r="C13" s="2" t="s">
        <v>973</v>
      </c>
    </row>
    <row r="14" spans="2:14" s="172" customFormat="1">
      <c r="B14" s="2" t="s">
        <v>974</v>
      </c>
      <c r="C14" s="2" t="s">
        <v>975</v>
      </c>
    </row>
    <row r="15" spans="2:14" s="172" customFormat="1" ht="20.100000000000001" customHeight="1">
      <c r="B15" s="638" t="s">
        <v>976</v>
      </c>
      <c r="C15" s="638" t="s">
        <v>977</v>
      </c>
      <c r="D15" s="640" t="s">
        <v>978</v>
      </c>
      <c r="E15" s="640" t="s">
        <v>978</v>
      </c>
      <c r="F15" s="640" t="s">
        <v>978</v>
      </c>
      <c r="G15" s="640" t="s">
        <v>978</v>
      </c>
      <c r="H15" s="640" t="s">
        <v>978</v>
      </c>
    </row>
    <row r="16" spans="2:14" s="172" customFormat="1" ht="20.100000000000001" customHeight="1">
      <c r="B16" s="639" t="s">
        <v>976</v>
      </c>
      <c r="C16" s="639" t="s">
        <v>977</v>
      </c>
      <c r="D16" s="273" t="s">
        <v>1002</v>
      </c>
      <c r="E16" s="272" t="s">
        <v>1003</v>
      </c>
      <c r="F16" s="272" t="s">
        <v>1004</v>
      </c>
      <c r="G16" s="272" t="s">
        <v>1005</v>
      </c>
      <c r="H16" s="272" t="s">
        <v>1006</v>
      </c>
    </row>
    <row r="17" spans="2:8" s="172" customFormat="1" ht="20.100000000000001" customHeight="1">
      <c r="B17" s="274" t="s">
        <v>262</v>
      </c>
      <c r="C17" s="274" t="s">
        <v>989</v>
      </c>
      <c r="D17" s="173">
        <v>1798.8</v>
      </c>
      <c r="E17" s="173">
        <v>307.2</v>
      </c>
      <c r="F17" s="173">
        <v>335.9</v>
      </c>
      <c r="G17" s="173">
        <v>47.5</v>
      </c>
      <c r="H17" s="173">
        <v>1404.5</v>
      </c>
    </row>
    <row r="18" spans="2:8" s="172" customFormat="1" ht="20.100000000000001" customHeight="1">
      <c r="B18" s="274" t="s">
        <v>990</v>
      </c>
      <c r="C18" s="274" t="s">
        <v>989</v>
      </c>
      <c r="D18" s="173">
        <v>284.2</v>
      </c>
      <c r="E18" s="173">
        <v>6.1</v>
      </c>
      <c r="F18" s="174" t="s">
        <v>172</v>
      </c>
      <c r="G18" s="174" t="s">
        <v>172</v>
      </c>
      <c r="H18" s="173">
        <v>2.6</v>
      </c>
    </row>
    <row r="19" spans="2:8" s="172" customFormat="1" ht="20.100000000000001" customHeight="1">
      <c r="B19" s="275" t="s">
        <v>992</v>
      </c>
      <c r="C19" s="274" t="s">
        <v>1007</v>
      </c>
      <c r="D19" s="174" t="s">
        <v>172</v>
      </c>
      <c r="E19" s="173">
        <v>0.1</v>
      </c>
      <c r="F19" s="174" t="s">
        <v>172</v>
      </c>
      <c r="G19" s="174" t="s">
        <v>172</v>
      </c>
      <c r="H19" s="173">
        <v>0</v>
      </c>
    </row>
    <row r="20" spans="2:8" s="172" customFormat="1" ht="20.100000000000001" customHeight="1">
      <c r="B20" s="275" t="s">
        <v>992</v>
      </c>
      <c r="C20" s="274" t="s">
        <v>315</v>
      </c>
      <c r="D20" s="174" t="s">
        <v>172</v>
      </c>
      <c r="E20" s="174" t="s">
        <v>172</v>
      </c>
      <c r="F20" s="174" t="s">
        <v>172</v>
      </c>
      <c r="G20" s="174" t="s">
        <v>172</v>
      </c>
      <c r="H20" s="173">
        <v>0</v>
      </c>
    </row>
    <row r="21" spans="2:8" s="172" customFormat="1" ht="20.100000000000001" customHeight="1">
      <c r="B21" s="275" t="s">
        <v>992</v>
      </c>
      <c r="C21" s="274" t="s">
        <v>316</v>
      </c>
      <c r="D21" s="173">
        <v>131.6</v>
      </c>
      <c r="E21" s="173">
        <v>4.5</v>
      </c>
      <c r="F21" s="174" t="s">
        <v>172</v>
      </c>
      <c r="G21" s="174" t="s">
        <v>172</v>
      </c>
      <c r="H21" s="174" t="s">
        <v>172</v>
      </c>
    </row>
    <row r="22" spans="2:8" s="172" customFormat="1" ht="20.100000000000001" customHeight="1">
      <c r="B22" s="275" t="s">
        <v>992</v>
      </c>
      <c r="C22" s="274" t="s">
        <v>1008</v>
      </c>
      <c r="D22" s="173">
        <v>131.1</v>
      </c>
      <c r="E22" s="174" t="s">
        <v>172</v>
      </c>
      <c r="F22" s="174" t="s">
        <v>172</v>
      </c>
      <c r="G22" s="174" t="s">
        <v>172</v>
      </c>
      <c r="H22" s="174" t="s">
        <v>172</v>
      </c>
    </row>
    <row r="23" spans="2:8" s="172" customFormat="1" ht="20.100000000000001" customHeight="1">
      <c r="B23" s="275" t="s">
        <v>992</v>
      </c>
      <c r="C23" s="274" t="s">
        <v>1009</v>
      </c>
      <c r="D23" s="174" t="s">
        <v>172</v>
      </c>
      <c r="E23" s="174" t="s">
        <v>172</v>
      </c>
      <c r="F23" s="174" t="s">
        <v>172</v>
      </c>
      <c r="G23" s="174" t="s">
        <v>172</v>
      </c>
      <c r="H23" s="174" t="s">
        <v>172</v>
      </c>
    </row>
    <row r="24" spans="2:8" s="172" customFormat="1" ht="20.100000000000001" customHeight="1">
      <c r="B24" s="275" t="s">
        <v>992</v>
      </c>
      <c r="C24" s="274" t="s">
        <v>1010</v>
      </c>
      <c r="D24" s="173">
        <v>21.4</v>
      </c>
      <c r="E24" s="173">
        <v>1.5</v>
      </c>
      <c r="F24" s="174" t="s">
        <v>172</v>
      </c>
      <c r="G24" s="174" t="s">
        <v>172</v>
      </c>
      <c r="H24" s="173">
        <v>2.6</v>
      </c>
    </row>
    <row r="25" spans="2:8" s="172" customFormat="1" ht="20.100000000000001" customHeight="1">
      <c r="B25" s="275" t="s">
        <v>992</v>
      </c>
      <c r="C25" s="274" t="s">
        <v>1011</v>
      </c>
      <c r="D25" s="174" t="s">
        <v>172</v>
      </c>
      <c r="E25" s="174" t="s">
        <v>172</v>
      </c>
      <c r="F25" s="174" t="s">
        <v>172</v>
      </c>
      <c r="G25" s="174" t="s">
        <v>172</v>
      </c>
      <c r="H25" s="173">
        <v>0</v>
      </c>
    </row>
    <row r="26" spans="2:8" s="172" customFormat="1" ht="20.100000000000001" customHeight="1">
      <c r="B26" s="274" t="s">
        <v>991</v>
      </c>
      <c r="C26" s="274" t="s">
        <v>989</v>
      </c>
      <c r="D26" s="173">
        <v>335.5</v>
      </c>
      <c r="E26" s="173">
        <v>17.600000000000001</v>
      </c>
      <c r="F26" s="173">
        <v>13.5</v>
      </c>
      <c r="G26" s="173">
        <v>5.4</v>
      </c>
      <c r="H26" s="173">
        <v>26.6</v>
      </c>
    </row>
    <row r="27" spans="2:8" s="172" customFormat="1" ht="20.100000000000001" customHeight="1">
      <c r="B27" s="275" t="s">
        <v>992</v>
      </c>
      <c r="C27" s="274" t="s">
        <v>335</v>
      </c>
      <c r="D27" s="173">
        <v>0</v>
      </c>
      <c r="E27" s="173">
        <v>0</v>
      </c>
      <c r="F27" s="173">
        <v>0</v>
      </c>
      <c r="G27" s="174" t="s">
        <v>172</v>
      </c>
      <c r="H27" s="173">
        <v>0.1</v>
      </c>
    </row>
    <row r="28" spans="2:8" s="172" customFormat="1" ht="20.100000000000001" customHeight="1">
      <c r="B28" s="275" t="s">
        <v>992</v>
      </c>
      <c r="C28" s="274" t="s">
        <v>993</v>
      </c>
      <c r="D28" s="173">
        <v>0.1</v>
      </c>
      <c r="E28" s="173">
        <v>0.4</v>
      </c>
      <c r="F28" s="173">
        <v>0</v>
      </c>
      <c r="G28" s="173">
        <v>0</v>
      </c>
      <c r="H28" s="173">
        <v>0.9</v>
      </c>
    </row>
    <row r="29" spans="2:8" s="172" customFormat="1" ht="20.100000000000001" customHeight="1">
      <c r="B29" s="275" t="s">
        <v>992</v>
      </c>
      <c r="C29" s="274" t="s">
        <v>340</v>
      </c>
      <c r="D29" s="173">
        <v>0.3</v>
      </c>
      <c r="E29" s="173">
        <v>0.5</v>
      </c>
      <c r="F29" s="173">
        <v>0.4</v>
      </c>
      <c r="G29" s="173">
        <v>0.1</v>
      </c>
      <c r="H29" s="173">
        <v>1</v>
      </c>
    </row>
    <row r="30" spans="2:8" s="172" customFormat="1" ht="20.100000000000001" customHeight="1">
      <c r="B30" s="275" t="s">
        <v>992</v>
      </c>
      <c r="C30" s="274" t="s">
        <v>994</v>
      </c>
      <c r="D30" s="173">
        <v>0</v>
      </c>
      <c r="E30" s="173">
        <v>0.2</v>
      </c>
      <c r="F30" s="173">
        <v>0.4</v>
      </c>
      <c r="G30" s="174" t="s">
        <v>172</v>
      </c>
      <c r="H30" s="173">
        <v>0</v>
      </c>
    </row>
    <row r="31" spans="2:8" s="172" customFormat="1" ht="20.100000000000001" customHeight="1">
      <c r="B31" s="275" t="s">
        <v>992</v>
      </c>
      <c r="C31" s="274" t="s">
        <v>995</v>
      </c>
      <c r="D31" s="174" t="s">
        <v>172</v>
      </c>
      <c r="E31" s="173">
        <v>0.3</v>
      </c>
      <c r="F31" s="174" t="s">
        <v>172</v>
      </c>
      <c r="G31" s="174" t="s">
        <v>172</v>
      </c>
      <c r="H31" s="174" t="s">
        <v>172</v>
      </c>
    </row>
    <row r="32" spans="2:8" s="172" customFormat="1" ht="20.100000000000001" customHeight="1">
      <c r="B32" s="275" t="s">
        <v>992</v>
      </c>
      <c r="C32" s="274" t="s">
        <v>996</v>
      </c>
      <c r="D32" s="173">
        <v>35.6</v>
      </c>
      <c r="E32" s="173">
        <v>0.1</v>
      </c>
      <c r="F32" s="173">
        <v>0.4</v>
      </c>
      <c r="G32" s="174" t="s">
        <v>172</v>
      </c>
      <c r="H32" s="173">
        <v>0.9</v>
      </c>
    </row>
    <row r="33" spans="2:8" s="172" customFormat="1" ht="20.100000000000001" customHeight="1">
      <c r="B33" s="275" t="s">
        <v>992</v>
      </c>
      <c r="C33" s="274" t="s">
        <v>344</v>
      </c>
      <c r="D33" s="174" t="s">
        <v>172</v>
      </c>
      <c r="E33" s="174" t="s">
        <v>172</v>
      </c>
      <c r="F33" s="174" t="s">
        <v>172</v>
      </c>
      <c r="G33" s="174" t="s">
        <v>172</v>
      </c>
      <c r="H33" s="174" t="s">
        <v>172</v>
      </c>
    </row>
    <row r="34" spans="2:8" s="172" customFormat="1" ht="20.100000000000001" customHeight="1">
      <c r="B34" s="275" t="s">
        <v>992</v>
      </c>
      <c r="C34" s="274" t="s">
        <v>333</v>
      </c>
      <c r="D34" s="173">
        <v>24.3</v>
      </c>
      <c r="E34" s="173">
        <v>11.1</v>
      </c>
      <c r="F34" s="173">
        <v>4.4000000000000004</v>
      </c>
      <c r="G34" s="173">
        <v>0.4</v>
      </c>
      <c r="H34" s="173">
        <v>23.3</v>
      </c>
    </row>
    <row r="35" spans="2:8" s="172" customFormat="1" ht="20.100000000000001" customHeight="1">
      <c r="B35" s="275" t="s">
        <v>992</v>
      </c>
      <c r="C35" s="274" t="s">
        <v>334</v>
      </c>
      <c r="D35" s="173">
        <v>1.2</v>
      </c>
      <c r="E35" s="173">
        <v>0</v>
      </c>
      <c r="F35" s="173">
        <v>0.4</v>
      </c>
      <c r="G35" s="173">
        <v>0</v>
      </c>
      <c r="H35" s="173">
        <v>0.3</v>
      </c>
    </row>
    <row r="36" spans="2:8" s="172" customFormat="1" ht="20.100000000000001" customHeight="1">
      <c r="B36" s="275" t="s">
        <v>992</v>
      </c>
      <c r="C36" s="274" t="s">
        <v>997</v>
      </c>
      <c r="D36" s="173">
        <v>274.2</v>
      </c>
      <c r="E36" s="173">
        <v>5</v>
      </c>
      <c r="F36" s="173">
        <v>7.4</v>
      </c>
      <c r="G36" s="173">
        <v>4.8</v>
      </c>
      <c r="H36" s="173">
        <v>0.1</v>
      </c>
    </row>
    <row r="37" spans="2:8" s="172" customFormat="1" ht="20.100000000000001" customHeight="1">
      <c r="B37" s="274" t="s">
        <v>169</v>
      </c>
      <c r="C37" s="274" t="s">
        <v>989</v>
      </c>
      <c r="D37" s="173">
        <v>257.2</v>
      </c>
      <c r="E37" s="173">
        <v>22.8</v>
      </c>
      <c r="F37" s="173">
        <v>62.4</v>
      </c>
      <c r="G37" s="173">
        <v>13</v>
      </c>
      <c r="H37" s="173">
        <v>273</v>
      </c>
    </row>
    <row r="38" spans="2:8" s="172" customFormat="1" ht="20.100000000000001" customHeight="1">
      <c r="B38" s="274" t="s">
        <v>998</v>
      </c>
      <c r="C38" s="274" t="s">
        <v>989</v>
      </c>
      <c r="D38" s="173">
        <v>84.7</v>
      </c>
      <c r="E38" s="173">
        <v>0.1</v>
      </c>
      <c r="F38" s="173">
        <v>9.1999999999999993</v>
      </c>
      <c r="G38" s="174" t="s">
        <v>172</v>
      </c>
      <c r="H38" s="173">
        <v>16.600000000000001</v>
      </c>
    </row>
    <row r="39" spans="2:8" s="172" customFormat="1" ht="20.100000000000001" customHeight="1">
      <c r="B39" s="274" t="s">
        <v>171</v>
      </c>
      <c r="C39" s="274" t="s">
        <v>989</v>
      </c>
      <c r="D39" s="173">
        <v>8.5</v>
      </c>
      <c r="E39" s="173">
        <v>0</v>
      </c>
      <c r="F39" s="174" t="s">
        <v>172</v>
      </c>
      <c r="G39" s="173">
        <v>1.8</v>
      </c>
      <c r="H39" s="173">
        <v>4.0999999999999996</v>
      </c>
    </row>
    <row r="40" spans="2:8" s="172" customFormat="1" ht="20.100000000000001" customHeight="1">
      <c r="B40" s="276" t="s">
        <v>265</v>
      </c>
      <c r="C40" s="276" t="s">
        <v>989</v>
      </c>
      <c r="D40" s="173">
        <v>828.7</v>
      </c>
      <c r="E40" s="173">
        <v>260.7</v>
      </c>
      <c r="F40" s="173">
        <v>250.8</v>
      </c>
      <c r="G40" s="173">
        <v>27.3</v>
      </c>
      <c r="H40" s="173">
        <v>1081.5</v>
      </c>
    </row>
    <row r="42" spans="2:8">
      <c r="B42" s="175" t="s">
        <v>945</v>
      </c>
      <c r="C42" s="175"/>
    </row>
    <row r="43" spans="2:8">
      <c r="C43" s="139" t="s">
        <v>946</v>
      </c>
      <c r="D43" s="139" t="s">
        <v>947</v>
      </c>
    </row>
    <row r="44" spans="2:8">
      <c r="B44" s="165" t="s">
        <v>108</v>
      </c>
      <c r="C44" s="166">
        <f>SUM('2019 KESIS Energy Balance'!Z62:AE62)</f>
        <v>3.2590000000000003</v>
      </c>
      <c r="D44" s="167">
        <f>C44/SUM($C$44:$C$46)</f>
        <v>0.1176789196215787</v>
      </c>
    </row>
    <row r="45" spans="2:8">
      <c r="B45" s="165" t="s">
        <v>948</v>
      </c>
      <c r="C45" s="166">
        <f>SUM('2019 KESIS Energy Balance'!AF62:AH62)</f>
        <v>12.266999999999999</v>
      </c>
      <c r="D45" s="167">
        <f>C45/SUM($C$44:$C$46)</f>
        <v>0.44294793095977469</v>
      </c>
    </row>
    <row r="46" spans="2:8">
      <c r="B46" s="165" t="s">
        <v>949</v>
      </c>
      <c r="C46" s="166">
        <f>SUM('2019 KESIS Energy Balance'!W62:Y62)</f>
        <v>12.167999999999999</v>
      </c>
      <c r="D46" s="167">
        <f>C46/SUM($C$44:$C$46)</f>
        <v>0.43937314941864664</v>
      </c>
    </row>
    <row r="48" spans="2:8">
      <c r="B48" s="175" t="s">
        <v>950</v>
      </c>
      <c r="C48" s="175"/>
    </row>
    <row r="49" spans="2:4">
      <c r="C49" s="139" t="s">
        <v>946</v>
      </c>
      <c r="D49" s="139" t="s">
        <v>947</v>
      </c>
    </row>
    <row r="50" spans="2:4">
      <c r="B50" s="165" t="s">
        <v>108</v>
      </c>
      <c r="C50" s="166">
        <f>SUM('2022 Energy Balance'!Z62:AE62)</f>
        <v>3.1829999999999998</v>
      </c>
      <c r="D50" s="167">
        <f>C50/SUM($C$44:$C$46)</f>
        <v>0.11493464288293492</v>
      </c>
    </row>
    <row r="51" spans="2:4">
      <c r="B51" s="165" t="s">
        <v>948</v>
      </c>
      <c r="C51" s="166">
        <f>SUM('2022 Energy Balance'!AF62:AH62)</f>
        <v>23.244</v>
      </c>
      <c r="D51" s="167">
        <f>C51/SUM($C$44:$C$46)</f>
        <v>0.83931537517151733</v>
      </c>
    </row>
    <row r="52" spans="2:4">
      <c r="B52" s="165" t="s">
        <v>949</v>
      </c>
      <c r="C52" s="166">
        <f>SUM('2022 Energy Balance'!W62:Y62)</f>
        <v>17.863</v>
      </c>
      <c r="D52" s="167">
        <f>C52/SUM($C$44:$C$46)</f>
        <v>0.64501336029464862</v>
      </c>
    </row>
    <row r="53" spans="2:4" ht="17.399999999999999">
      <c r="B53" s="139" t="s">
        <v>952</v>
      </c>
    </row>
  </sheetData>
  <mergeCells count="3">
    <mergeCell ref="B15:B16"/>
    <mergeCell ref="C15:C16"/>
    <mergeCell ref="D15:H15"/>
  </mergeCells>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1012</v>
      </c>
    </row>
    <row r="4" spans="2:14">
      <c r="B4" s="175" t="s">
        <v>954</v>
      </c>
    </row>
    <row r="5" spans="2:14" s="280" customFormat="1" ht="28.8">
      <c r="B5" s="277"/>
      <c r="C5" s="277" t="s">
        <v>955</v>
      </c>
      <c r="D5" s="277" t="s">
        <v>956</v>
      </c>
      <c r="E5" s="277" t="s">
        <v>957</v>
      </c>
      <c r="F5" s="328" t="s">
        <v>958</v>
      </c>
      <c r="G5" s="328" t="s">
        <v>959</v>
      </c>
      <c r="H5" s="328" t="s">
        <v>960</v>
      </c>
      <c r="I5" s="328" t="s">
        <v>961</v>
      </c>
      <c r="J5" s="328"/>
      <c r="K5" s="328" t="s">
        <v>963</v>
      </c>
      <c r="L5" s="328" t="s">
        <v>948</v>
      </c>
      <c r="M5" s="328" t="s">
        <v>949</v>
      </c>
      <c r="N5" s="328" t="s">
        <v>964</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306</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306</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965</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965</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965</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965</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965</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965</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965</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965</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965</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965</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306</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306</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306</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306</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306</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306</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306</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306</v>
      </c>
    </row>
    <row r="16" spans="2:14" s="141" customFormat="1">
      <c r="B16" s="141" t="s">
        <v>1013</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967</v>
      </c>
      <c r="C19" s="2" t="s">
        <v>1014</v>
      </c>
    </row>
    <row r="20" spans="2:10">
      <c r="B20" s="515" t="s">
        <v>1205</v>
      </c>
      <c r="C20" s="2" t="s">
        <v>969</v>
      </c>
      <c r="D20" s="515" t="s">
        <v>1225</v>
      </c>
      <c r="I20"/>
      <c r="J20" s="515"/>
    </row>
    <row r="21" spans="2:10">
      <c r="B21" s="515" t="s">
        <v>1206</v>
      </c>
      <c r="C21" s="2" t="s">
        <v>1015</v>
      </c>
      <c r="J21" s="515"/>
    </row>
    <row r="22" spans="2:10">
      <c r="B22" s="515" t="s">
        <v>1207</v>
      </c>
      <c r="C22" s="2" t="s">
        <v>973</v>
      </c>
      <c r="J22" s="515"/>
    </row>
    <row r="23" spans="2:10">
      <c r="B23" s="515" t="s">
        <v>1208</v>
      </c>
      <c r="C23" s="2" t="s">
        <v>975</v>
      </c>
      <c r="J23" s="515"/>
    </row>
    <row r="24" spans="2:10" s="172" customFormat="1" ht="20.100000000000001" customHeight="1">
      <c r="B24" s="644" t="s">
        <v>1209</v>
      </c>
      <c r="C24" s="644" t="s">
        <v>1219</v>
      </c>
      <c r="D24" s="641" t="s">
        <v>978</v>
      </c>
      <c r="E24" s="642"/>
      <c r="F24" s="642"/>
      <c r="G24" s="642"/>
      <c r="H24" s="643"/>
      <c r="J24" s="515"/>
    </row>
    <row r="25" spans="2:10" s="172" customFormat="1" ht="20.100000000000001" customHeight="1">
      <c r="B25" s="645"/>
      <c r="C25" s="645"/>
      <c r="D25" s="526" t="s">
        <v>1220</v>
      </c>
      <c r="E25" s="327" t="s">
        <v>1221</v>
      </c>
      <c r="F25" s="327" t="s">
        <v>1222</v>
      </c>
      <c r="G25" s="327" t="s">
        <v>1224</v>
      </c>
      <c r="H25" s="527" t="s">
        <v>1223</v>
      </c>
      <c r="J25" s="516"/>
    </row>
    <row r="26" spans="2:10" s="172" customFormat="1" ht="20.100000000000001" customHeight="1">
      <c r="B26" s="524" t="s">
        <v>1210</v>
      </c>
      <c r="C26" s="274" t="s">
        <v>1213</v>
      </c>
      <c r="D26" s="173">
        <v>840.2</v>
      </c>
      <c r="E26" s="173">
        <v>241.3</v>
      </c>
      <c r="F26" s="173">
        <v>630.70000000000005</v>
      </c>
      <c r="G26" s="173">
        <v>4400.2</v>
      </c>
      <c r="H26" s="173">
        <v>265.39999999999998</v>
      </c>
      <c r="J26" s="515"/>
    </row>
    <row r="27" spans="2:10" s="172" customFormat="1" ht="20.100000000000001" customHeight="1">
      <c r="B27" s="524" t="s">
        <v>1083</v>
      </c>
      <c r="C27" s="274" t="s">
        <v>1213</v>
      </c>
      <c r="D27" s="173">
        <v>0</v>
      </c>
      <c r="E27" s="173">
        <v>1.1000000000000001</v>
      </c>
      <c r="F27" s="173">
        <v>154.69999999999999</v>
      </c>
      <c r="G27" s="173">
        <v>2192</v>
      </c>
      <c r="H27" s="173">
        <v>2.6</v>
      </c>
      <c r="J27" s="515"/>
    </row>
    <row r="28" spans="2:10" s="172" customFormat="1" ht="20.100000000000001" customHeight="1">
      <c r="B28" s="524" t="s">
        <v>1123</v>
      </c>
      <c r="C28" s="274" t="s">
        <v>1213</v>
      </c>
      <c r="D28" s="173">
        <v>251</v>
      </c>
      <c r="E28" s="173">
        <v>45</v>
      </c>
      <c r="F28" s="173">
        <v>101.9</v>
      </c>
      <c r="G28" s="173">
        <v>1070.7</v>
      </c>
      <c r="H28" s="173">
        <v>80</v>
      </c>
      <c r="J28" s="515"/>
    </row>
    <row r="29" spans="2:10" s="172" customFormat="1" ht="20.100000000000001" customHeight="1">
      <c r="B29" s="275" t="s">
        <v>992</v>
      </c>
      <c r="C29" s="515" t="s">
        <v>1175</v>
      </c>
      <c r="D29" s="173">
        <v>0</v>
      </c>
      <c r="E29" s="173">
        <v>0</v>
      </c>
      <c r="F29" s="173">
        <v>0</v>
      </c>
      <c r="G29" s="174" t="s">
        <v>172</v>
      </c>
      <c r="H29" s="173">
        <v>0</v>
      </c>
      <c r="J29" s="516"/>
    </row>
    <row r="30" spans="2:10" s="172" customFormat="1" ht="20.100000000000001" customHeight="1">
      <c r="B30" s="275" t="s">
        <v>992</v>
      </c>
      <c r="C30" s="515" t="s">
        <v>398</v>
      </c>
      <c r="D30" s="173">
        <v>0.1</v>
      </c>
      <c r="E30" s="173">
        <v>0</v>
      </c>
      <c r="F30" s="173">
        <v>0.9</v>
      </c>
      <c r="G30" s="173">
        <v>0.2</v>
      </c>
      <c r="H30" s="173">
        <v>0.1</v>
      </c>
      <c r="J30" s="515"/>
    </row>
    <row r="31" spans="2:10" s="172" customFormat="1" ht="20.100000000000001" customHeight="1">
      <c r="B31" s="275" t="s">
        <v>992</v>
      </c>
      <c r="C31" s="515" t="s">
        <v>1218</v>
      </c>
      <c r="D31" s="173">
        <v>0.2</v>
      </c>
      <c r="E31" s="173">
        <v>0.3</v>
      </c>
      <c r="F31" s="173">
        <v>4.0999999999999996</v>
      </c>
      <c r="G31" s="173">
        <v>0.1</v>
      </c>
      <c r="H31" s="173">
        <v>29</v>
      </c>
      <c r="J31" s="515"/>
    </row>
    <row r="32" spans="2:10" s="172" customFormat="1" ht="20.100000000000001" customHeight="1">
      <c r="B32" s="275" t="s">
        <v>992</v>
      </c>
      <c r="C32" s="515" t="s">
        <v>1214</v>
      </c>
      <c r="D32" s="174" t="s">
        <v>172</v>
      </c>
      <c r="E32" s="174" t="s">
        <v>172</v>
      </c>
      <c r="F32" s="173">
        <v>0</v>
      </c>
      <c r="G32" s="173">
        <v>1.6</v>
      </c>
      <c r="H32" s="174" t="s">
        <v>172</v>
      </c>
      <c r="J32" s="515"/>
    </row>
    <row r="33" spans="2:10" s="172" customFormat="1" ht="20.100000000000001" customHeight="1">
      <c r="B33" s="275" t="s">
        <v>992</v>
      </c>
      <c r="C33" s="515" t="s">
        <v>1215</v>
      </c>
      <c r="D33" s="174" t="s">
        <v>172</v>
      </c>
      <c r="E33" s="174" t="s">
        <v>172</v>
      </c>
      <c r="F33" s="174" t="s">
        <v>172</v>
      </c>
      <c r="G33" s="174" t="s">
        <v>172</v>
      </c>
      <c r="H33" s="174" t="s">
        <v>172</v>
      </c>
      <c r="J33" s="517"/>
    </row>
    <row r="34" spans="2:10" s="172" customFormat="1" ht="20.100000000000001" customHeight="1">
      <c r="B34" s="275" t="s">
        <v>992</v>
      </c>
      <c r="C34" s="515" t="s">
        <v>1216</v>
      </c>
      <c r="D34" s="173">
        <v>235.1</v>
      </c>
      <c r="E34" s="173">
        <v>13.1</v>
      </c>
      <c r="F34" s="173">
        <v>11.2</v>
      </c>
      <c r="G34" s="173">
        <v>2.9</v>
      </c>
      <c r="H34" s="173">
        <v>8.8000000000000007</v>
      </c>
    </row>
    <row r="35" spans="2:10" s="172" customFormat="1" ht="20.100000000000001" customHeight="1">
      <c r="B35" s="275" t="s">
        <v>992</v>
      </c>
      <c r="C35" s="515" t="s">
        <v>400</v>
      </c>
      <c r="D35" s="174" t="s">
        <v>172</v>
      </c>
      <c r="E35" s="174" t="s">
        <v>172</v>
      </c>
      <c r="F35" s="174" t="s">
        <v>172</v>
      </c>
      <c r="G35" s="174" t="s">
        <v>172</v>
      </c>
      <c r="H35" s="174" t="s">
        <v>172</v>
      </c>
    </row>
    <row r="36" spans="2:10" s="172" customFormat="1" ht="20.100000000000001" customHeight="1">
      <c r="B36" s="275" t="s">
        <v>992</v>
      </c>
      <c r="C36" s="515" t="s">
        <v>392</v>
      </c>
      <c r="D36" s="173">
        <v>1.2</v>
      </c>
      <c r="E36" s="173">
        <v>14.4</v>
      </c>
      <c r="F36" s="173">
        <v>15.3</v>
      </c>
      <c r="G36" s="173">
        <v>2.2000000000000002</v>
      </c>
      <c r="H36" s="173">
        <v>0.5</v>
      </c>
    </row>
    <row r="37" spans="2:10" s="172" customFormat="1" ht="20.100000000000001" customHeight="1">
      <c r="B37" s="275" t="s">
        <v>992</v>
      </c>
      <c r="C37" s="515" t="s">
        <v>393</v>
      </c>
      <c r="D37" s="173">
        <v>0</v>
      </c>
      <c r="E37" s="173">
        <v>0</v>
      </c>
      <c r="F37" s="173">
        <v>0.8</v>
      </c>
      <c r="G37" s="174" t="s">
        <v>172</v>
      </c>
      <c r="H37" s="173">
        <v>0</v>
      </c>
    </row>
    <row r="38" spans="2:10" s="172" customFormat="1" ht="20.100000000000001" customHeight="1">
      <c r="B38" s="275" t="s">
        <v>992</v>
      </c>
      <c r="C38" s="517" t="s">
        <v>1217</v>
      </c>
      <c r="D38" s="173">
        <v>14.5</v>
      </c>
      <c r="E38" s="173">
        <v>17.100000000000001</v>
      </c>
      <c r="F38" s="173">
        <v>69.599999999999994</v>
      </c>
      <c r="G38" s="173">
        <v>1063.7</v>
      </c>
      <c r="H38" s="173">
        <v>41.5</v>
      </c>
    </row>
    <row r="39" spans="2:10" s="172" customFormat="1" ht="20.100000000000001" customHeight="1">
      <c r="B39" s="524" t="s">
        <v>1135</v>
      </c>
      <c r="C39" s="274" t="s">
        <v>1213</v>
      </c>
      <c r="D39" s="173">
        <v>248.1</v>
      </c>
      <c r="E39" s="173">
        <v>129.69999999999999</v>
      </c>
      <c r="F39" s="173">
        <v>162.5</v>
      </c>
      <c r="G39" s="173">
        <v>24.6</v>
      </c>
      <c r="H39" s="173">
        <v>68.599999999999994</v>
      </c>
    </row>
    <row r="40" spans="2:10" s="172" customFormat="1" ht="20.100000000000001" customHeight="1">
      <c r="B40" s="524" t="s">
        <v>1211</v>
      </c>
      <c r="C40" s="274" t="s">
        <v>1213</v>
      </c>
      <c r="D40" s="174" t="s">
        <v>172</v>
      </c>
      <c r="E40" s="173">
        <v>0.1</v>
      </c>
      <c r="F40" s="173">
        <v>4.5</v>
      </c>
      <c r="G40" s="173">
        <v>612.6</v>
      </c>
      <c r="H40" s="173">
        <v>0.1</v>
      </c>
    </row>
    <row r="41" spans="2:10" s="172" customFormat="1" ht="20.100000000000001" customHeight="1">
      <c r="B41" s="524" t="s">
        <v>1212</v>
      </c>
      <c r="C41" s="274" t="s">
        <v>1213</v>
      </c>
      <c r="D41" s="173">
        <v>1.5</v>
      </c>
      <c r="E41" s="173">
        <v>2</v>
      </c>
      <c r="F41" s="173">
        <v>3.1</v>
      </c>
      <c r="G41" s="173">
        <v>26.3</v>
      </c>
      <c r="H41" s="174" t="s">
        <v>172</v>
      </c>
    </row>
    <row r="42" spans="2:10" s="172" customFormat="1" ht="20.100000000000001" customHeight="1">
      <c r="B42" s="525" t="s">
        <v>425</v>
      </c>
      <c r="C42" s="274" t="s">
        <v>1213</v>
      </c>
      <c r="D42" s="173">
        <v>339.5</v>
      </c>
      <c r="E42" s="173">
        <v>63.5</v>
      </c>
      <c r="F42" s="173">
        <v>203.9</v>
      </c>
      <c r="G42" s="173">
        <v>474</v>
      </c>
      <c r="H42" s="173">
        <v>114.2</v>
      </c>
    </row>
    <row r="44" spans="2:10">
      <c r="B44" s="175" t="s">
        <v>945</v>
      </c>
      <c r="C44" s="326"/>
      <c r="D44" s="267"/>
    </row>
    <row r="45" spans="2:10">
      <c r="C45" s="267" t="s">
        <v>946</v>
      </c>
      <c r="D45" s="267" t="s">
        <v>947</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948</v>
      </c>
      <c r="C47" s="166">
        <f>SUM('2019 KESIS Energy Balance'!AF51:AH53,'2019 KESIS Energy Balance'!AF55:AH58,'2019 KESIS Energy Balance'!AF60:AH60,'2019 KESIS Energy Balance'!AF65:AH66)</f>
        <v>542.42100000000005</v>
      </c>
      <c r="D47" s="167">
        <f>C47/SUM($C$46:$C$48)</f>
        <v>0.13904252014039062</v>
      </c>
    </row>
    <row r="48" spans="2:10">
      <c r="B48" s="165" t="s">
        <v>949</v>
      </c>
      <c r="C48" s="166">
        <f>SUM('2019 KESIS Energy Balance'!W51:Y53,'2019 KESIS Energy Balance'!W55:Y58,'2019 KESIS Energy Balance'!W60:Y60,'2019 KESIS Energy Balance'!W65:Y66)</f>
        <v>938.39800000000002</v>
      </c>
      <c r="D48" s="167">
        <f>C48/SUM($C$46:$C$48)</f>
        <v>0.24054603862074339</v>
      </c>
    </row>
    <row r="50" spans="2:5">
      <c r="B50" s="175" t="s">
        <v>950</v>
      </c>
      <c r="C50" s="326"/>
      <c r="D50" s="267"/>
    </row>
    <row r="51" spans="2:5">
      <c r="C51" s="267" t="s">
        <v>946</v>
      </c>
      <c r="D51" s="267" t="s">
        <v>947</v>
      </c>
    </row>
    <row r="52" spans="2:5">
      <c r="B52" s="165" t="s">
        <v>108</v>
      </c>
      <c r="C52" s="166">
        <f>SUM('2022 Energy Balance'!Z51:AE53,'2022 Energy Balance'!Z55:AE58,'2022 Energy Balance'!Z60:AE60,'2022 Energy Balance'!Z65:AE66)</f>
        <v>2200.857</v>
      </c>
      <c r="D52" s="167">
        <f>C52/SUM($C$46:$C$48)</f>
        <v>0.56416087088925326</v>
      </c>
    </row>
    <row r="53" spans="2:5">
      <c r="B53" s="165" t="s">
        <v>948</v>
      </c>
      <c r="C53" s="166">
        <f>SUM('2022 Energy Balance'!AF51:AH53,'2022 Energy Balance'!AF55:AH58,'2022 Energy Balance'!AF60:AH60,'2022 Energy Balance'!AF65:AH66)</f>
        <v>352.24999999999994</v>
      </c>
      <c r="D53" s="167">
        <f>C53/SUM($C$46:$C$48)</f>
        <v>9.02946746520739E-2</v>
      </c>
    </row>
    <row r="54" spans="2:5">
      <c r="B54" s="165" t="s">
        <v>949</v>
      </c>
      <c r="C54" s="166">
        <f>SUM('2022 Energy Balance'!W51:Y53,'2022 Energy Balance'!W55:Y58,'2022 Energy Balance'!W60:Y60,'2022 Energy Balance'!W65:Y66)</f>
        <v>831.9860000000001</v>
      </c>
      <c r="D54" s="167">
        <f>C54/SUM($C$46:$C$48)</f>
        <v>0.21326871592641697</v>
      </c>
    </row>
    <row r="55" spans="2:5" ht="17.399999999999999">
      <c r="B55" s="139" t="s">
        <v>952</v>
      </c>
    </row>
    <row r="56" spans="2:5">
      <c r="B56" s="515" t="s">
        <v>1226</v>
      </c>
      <c r="E56" s="515"/>
    </row>
    <row r="57" spans="2:5">
      <c r="E57" s="515"/>
    </row>
    <row r="59" spans="2:5" ht="17.399999999999999">
      <c r="B59" s="452" t="s">
        <v>1016</v>
      </c>
    </row>
    <row r="60" spans="2:5">
      <c r="B60" s="515" t="s">
        <v>1227</v>
      </c>
    </row>
  </sheetData>
  <mergeCells count="3">
    <mergeCell ref="D24:H24"/>
    <mergeCell ref="B24:B25"/>
    <mergeCell ref="C24:C25"/>
  </mergeCells>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1017</v>
      </c>
    </row>
    <row r="4" spans="2:14">
      <c r="B4" s="175" t="s">
        <v>954</v>
      </c>
    </row>
    <row r="5" spans="2:14" s="280" customFormat="1" ht="28.8">
      <c r="B5" s="277"/>
      <c r="C5" s="277" t="s">
        <v>955</v>
      </c>
      <c r="D5" s="277" t="s">
        <v>956</v>
      </c>
      <c r="E5" s="278" t="s">
        <v>957</v>
      </c>
      <c r="F5" s="279" t="s">
        <v>958</v>
      </c>
      <c r="G5" s="279" t="s">
        <v>959</v>
      </c>
      <c r="H5" s="279" t="s">
        <v>960</v>
      </c>
      <c r="I5" s="279" t="s">
        <v>961</v>
      </c>
      <c r="J5" s="279" t="s">
        <v>962</v>
      </c>
      <c r="K5" s="279" t="s">
        <v>963</v>
      </c>
      <c r="L5" s="279" t="s">
        <v>948</v>
      </c>
      <c r="M5" s="279" t="s">
        <v>949</v>
      </c>
      <c r="N5" s="279" t="s">
        <v>964</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306</v>
      </c>
      <c r="L6" s="309">
        <f>SUM(E27:I29)/SUM($E$27:$AD$29)</f>
        <v>0</v>
      </c>
      <c r="M6" s="309">
        <f>SUM(E31:I32)/SUM($E$31:$AD$32)</f>
        <v>4.0089086859688192E-2</v>
      </c>
      <c r="N6" s="181" t="s">
        <v>306</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965</v>
      </c>
      <c r="L7" s="312">
        <f>SUM(O27:T29)/SUM($E$27:$AD$29)</f>
        <v>1.515151515151515E-2</v>
      </c>
      <c r="M7" s="312">
        <f>SUM(O31:T32)/SUM($E$31:$AD$32)</f>
        <v>5.1224944320712694E-2</v>
      </c>
      <c r="N7" s="313" t="s">
        <v>965</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965</v>
      </c>
      <c r="L8" s="316">
        <f>SUM(J27:N29,,U27:V29)/SUM($E$27:$AD$29)</f>
        <v>0.33333333333333337</v>
      </c>
      <c r="M8" s="316">
        <f>SUM(J31:N32,U31:V32)/SUM($E$31:$AD$32)</f>
        <v>0.19376391982182625</v>
      </c>
      <c r="N8" s="317" t="s">
        <v>965</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965</v>
      </c>
      <c r="L9" s="320">
        <f>SUM(W27:Z29)/SUM($E$27:$AD$29)</f>
        <v>0.10101010101010101</v>
      </c>
      <c r="M9" s="320">
        <f>SUM(W31:Z32)/SUM($E$31:$AD$32)</f>
        <v>0.47216035634743875</v>
      </c>
      <c r="N9" s="321" t="s">
        <v>965</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965</v>
      </c>
      <c r="L10" s="324">
        <f>SUM(AA27:AD29)/SUM($E$27:$AD$29)</f>
        <v>0.5505050505050505</v>
      </c>
      <c r="M10" s="324">
        <f>SUM(AA31:AD32)/SUM($E$31:$AD$32)</f>
        <v>0.24276169265033407</v>
      </c>
      <c r="N10" s="325" t="s">
        <v>965</v>
      </c>
    </row>
    <row r="11" spans="2:14" s="141" customFormat="1">
      <c r="B11" s="306" t="s">
        <v>1018</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965</v>
      </c>
      <c r="L11" s="269">
        <f t="shared" si="0"/>
        <v>1</v>
      </c>
      <c r="M11" s="269">
        <f t="shared" si="0"/>
        <v>0.99999999999999989</v>
      </c>
      <c r="N11" s="140" t="s">
        <v>965</v>
      </c>
    </row>
    <row r="13" spans="2:14" s="172" customFormat="1">
      <c r="B13" s="175" t="s">
        <v>967</v>
      </c>
      <c r="C13" s="2"/>
    </row>
    <row r="14" spans="2:14" s="172" customFormat="1">
      <c r="B14" s="529" t="s">
        <v>1261</v>
      </c>
      <c r="C14" s="2" t="s">
        <v>969</v>
      </c>
      <c r="D14" s="547" t="s">
        <v>1260</v>
      </c>
    </row>
    <row r="15" spans="2:14" s="172" customFormat="1">
      <c r="B15" s="529" t="s">
        <v>1262</v>
      </c>
      <c r="C15" s="2" t="s">
        <v>1019</v>
      </c>
    </row>
    <row r="16" spans="2:14" s="172" customFormat="1">
      <c r="B16" s="529" t="s">
        <v>1263</v>
      </c>
      <c r="C16" s="2" t="s">
        <v>973</v>
      </c>
    </row>
    <row r="17" spans="2:30" s="172" customFormat="1">
      <c r="B17" s="530" t="s">
        <v>1208</v>
      </c>
      <c r="C17" s="2" t="s">
        <v>975</v>
      </c>
    </row>
    <row r="18" spans="2:30" s="172" customFormat="1" ht="20.100000000000001" customHeight="1">
      <c r="B18" s="543" t="s">
        <v>976</v>
      </c>
      <c r="C18" s="542" t="s">
        <v>1228</v>
      </c>
      <c r="D18" s="646" t="s">
        <v>977</v>
      </c>
      <c r="E18" s="640" t="s">
        <v>978</v>
      </c>
      <c r="F18" s="640" t="s">
        <v>978</v>
      </c>
      <c r="G18" s="640" t="s">
        <v>978</v>
      </c>
      <c r="H18" s="640" t="s">
        <v>978</v>
      </c>
      <c r="I18" s="640" t="s">
        <v>978</v>
      </c>
      <c r="J18" s="640" t="s">
        <v>978</v>
      </c>
      <c r="K18" s="640" t="s">
        <v>978</v>
      </c>
      <c r="L18" s="640" t="s">
        <v>978</v>
      </c>
      <c r="M18" s="640" t="s">
        <v>978</v>
      </c>
      <c r="N18" s="640" t="s">
        <v>978</v>
      </c>
      <c r="O18" s="640" t="s">
        <v>978</v>
      </c>
      <c r="P18" s="640" t="s">
        <v>978</v>
      </c>
      <c r="Q18" s="640" t="s">
        <v>978</v>
      </c>
      <c r="R18" s="640" t="s">
        <v>978</v>
      </c>
      <c r="S18" s="640" t="s">
        <v>978</v>
      </c>
      <c r="T18" s="640" t="s">
        <v>978</v>
      </c>
      <c r="U18" s="640" t="s">
        <v>978</v>
      </c>
      <c r="V18" s="640" t="s">
        <v>978</v>
      </c>
      <c r="W18" s="640" t="s">
        <v>978</v>
      </c>
      <c r="X18" s="640" t="s">
        <v>978</v>
      </c>
      <c r="Y18" s="640" t="s">
        <v>978</v>
      </c>
      <c r="Z18" s="640" t="s">
        <v>978</v>
      </c>
      <c r="AA18" s="640" t="s">
        <v>978</v>
      </c>
      <c r="AB18" s="640" t="s">
        <v>978</v>
      </c>
      <c r="AC18" s="640" t="s">
        <v>978</v>
      </c>
      <c r="AD18" s="640" t="s">
        <v>978</v>
      </c>
    </row>
    <row r="19" spans="2:30" s="172" customFormat="1" ht="20.100000000000001" customHeight="1">
      <c r="B19" s="544" t="s">
        <v>976</v>
      </c>
      <c r="C19" s="541"/>
      <c r="D19" s="647" t="s">
        <v>977</v>
      </c>
      <c r="E19" s="197" t="s">
        <v>1020</v>
      </c>
      <c r="F19" s="197" t="s">
        <v>1021</v>
      </c>
      <c r="G19" s="197" t="s">
        <v>1022</v>
      </c>
      <c r="H19" s="197" t="s">
        <v>1023</v>
      </c>
      <c r="I19" s="197" t="s">
        <v>1024</v>
      </c>
      <c r="J19" s="199" t="s">
        <v>1025</v>
      </c>
      <c r="K19" s="199" t="s">
        <v>1026</v>
      </c>
      <c r="L19" s="199" t="s">
        <v>1027</v>
      </c>
      <c r="M19" s="199" t="s">
        <v>1028</v>
      </c>
      <c r="N19" s="199" t="s">
        <v>1029</v>
      </c>
      <c r="O19" s="198" t="s">
        <v>1030</v>
      </c>
      <c r="P19" s="198" t="s">
        <v>1031</v>
      </c>
      <c r="Q19" s="198" t="s">
        <v>1032</v>
      </c>
      <c r="R19" s="198" t="s">
        <v>1033</v>
      </c>
      <c r="S19" s="198" t="s">
        <v>1034</v>
      </c>
      <c r="T19" s="198" t="s">
        <v>1035</v>
      </c>
      <c r="U19" s="199" t="s">
        <v>1036</v>
      </c>
      <c r="V19" s="199" t="s">
        <v>1037</v>
      </c>
      <c r="W19" s="200" t="s">
        <v>1038</v>
      </c>
      <c r="X19" s="200" t="s">
        <v>1039</v>
      </c>
      <c r="Y19" s="200" t="s">
        <v>1040</v>
      </c>
      <c r="Z19" s="200" t="s">
        <v>1041</v>
      </c>
      <c r="AA19" s="201" t="s">
        <v>1042</v>
      </c>
      <c r="AB19" s="201" t="s">
        <v>1043</v>
      </c>
      <c r="AC19" s="201" t="s">
        <v>1044</v>
      </c>
      <c r="AD19" s="201" t="s">
        <v>1045</v>
      </c>
    </row>
    <row r="20" spans="2:30" s="172" customFormat="1" ht="20.100000000000001" customHeight="1">
      <c r="B20" s="276"/>
      <c r="C20" s="541"/>
      <c r="D20" s="274"/>
      <c r="E20" s="531" t="s">
        <v>1234</v>
      </c>
      <c r="F20" s="197" t="s">
        <v>1235</v>
      </c>
      <c r="G20" s="197" t="s">
        <v>1236</v>
      </c>
      <c r="H20" s="197" t="s">
        <v>1237</v>
      </c>
      <c r="I20" s="197" t="s">
        <v>1238</v>
      </c>
      <c r="J20" s="532" t="s">
        <v>1239</v>
      </c>
      <c r="K20" s="199" t="s">
        <v>1240</v>
      </c>
      <c r="L20" s="199" t="s">
        <v>1241</v>
      </c>
      <c r="M20" s="199" t="s">
        <v>1242</v>
      </c>
      <c r="N20" s="199" t="s">
        <v>1243</v>
      </c>
      <c r="O20" s="533" t="s">
        <v>1244</v>
      </c>
      <c r="P20" s="198" t="s">
        <v>1245</v>
      </c>
      <c r="Q20" s="198" t="s">
        <v>1246</v>
      </c>
      <c r="R20" s="198" t="s">
        <v>1247</v>
      </c>
      <c r="S20" s="198" t="s">
        <v>1248</v>
      </c>
      <c r="T20" s="198" t="s">
        <v>1249</v>
      </c>
      <c r="U20" s="534" t="s">
        <v>1250</v>
      </c>
      <c r="V20" s="199" t="s">
        <v>1251</v>
      </c>
      <c r="W20" s="535" t="s">
        <v>1252</v>
      </c>
      <c r="X20" s="200" t="s">
        <v>1253</v>
      </c>
      <c r="Y20" s="200" t="s">
        <v>1254</v>
      </c>
      <c r="Z20" s="200" t="s">
        <v>1255</v>
      </c>
      <c r="AA20" s="536" t="s">
        <v>1256</v>
      </c>
      <c r="AB20" s="201" t="s">
        <v>1257</v>
      </c>
      <c r="AC20" s="201" t="s">
        <v>1258</v>
      </c>
      <c r="AD20" s="201" t="s">
        <v>1259</v>
      </c>
    </row>
    <row r="21" spans="2:30" s="172" customFormat="1" ht="20.100000000000001" customHeight="1">
      <c r="B21" s="542" t="s">
        <v>1210</v>
      </c>
      <c r="C21" s="537" t="s">
        <v>1213</v>
      </c>
      <c r="D21" s="274" t="s">
        <v>989</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1083</v>
      </c>
      <c r="C22" s="537" t="s">
        <v>1213</v>
      </c>
      <c r="D22" s="274" t="s">
        <v>989</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1123</v>
      </c>
      <c r="C23" s="537" t="s">
        <v>1213</v>
      </c>
      <c r="D23" s="274" t="s">
        <v>989</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992</v>
      </c>
      <c r="C24" s="537" t="s">
        <v>1175</v>
      </c>
      <c r="D24" s="274" t="s">
        <v>335</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992</v>
      </c>
      <c r="C25" s="539" t="s">
        <v>398</v>
      </c>
      <c r="D25" s="274" t="s">
        <v>993</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992</v>
      </c>
      <c r="C26" s="539" t="s">
        <v>1229</v>
      </c>
      <c r="D26" s="274" t="s">
        <v>340</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992</v>
      </c>
      <c r="C27" s="539" t="s">
        <v>1230</v>
      </c>
      <c r="D27" s="274" t="s">
        <v>994</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992</v>
      </c>
      <c r="C28" s="539" t="s">
        <v>1231</v>
      </c>
      <c r="D28" s="274" t="s">
        <v>995</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992</v>
      </c>
      <c r="C29" s="539" t="s">
        <v>1232</v>
      </c>
      <c r="D29" s="274" t="s">
        <v>996</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992</v>
      </c>
      <c r="C30" s="539" t="s">
        <v>400</v>
      </c>
      <c r="D30" s="274" t="s">
        <v>344</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992</v>
      </c>
      <c r="C31" s="539" t="s">
        <v>392</v>
      </c>
      <c r="D31" s="274" t="s">
        <v>333</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992</v>
      </c>
      <c r="C32" s="539" t="s">
        <v>393</v>
      </c>
      <c r="D32" s="274" t="s">
        <v>334</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992</v>
      </c>
      <c r="C33" s="539" t="s">
        <v>1233</v>
      </c>
      <c r="D33" s="274" t="s">
        <v>997</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1135</v>
      </c>
      <c r="C34" s="537" t="s">
        <v>1213</v>
      </c>
      <c r="D34" s="274" t="s">
        <v>989</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1211</v>
      </c>
      <c r="C35" s="537" t="s">
        <v>1213</v>
      </c>
      <c r="D35" s="274" t="s">
        <v>989</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1212</v>
      </c>
      <c r="C36" s="538" t="s">
        <v>1213</v>
      </c>
      <c r="D36" s="274" t="s">
        <v>989</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425</v>
      </c>
      <c r="C37" s="538" t="s">
        <v>1213</v>
      </c>
      <c r="D37" s="276" t="s">
        <v>989</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945</v>
      </c>
      <c r="C39" s="326"/>
      <c r="D39" s="267"/>
    </row>
    <row r="40" spans="2:30">
      <c r="C40" s="267" t="s">
        <v>946</v>
      </c>
      <c r="D40" s="267" t="s">
        <v>947</v>
      </c>
    </row>
    <row r="41" spans="2:30">
      <c r="B41" s="165" t="s">
        <v>108</v>
      </c>
      <c r="C41" s="166">
        <f>SUM('2019 KESIS Energy Balance'!Z63:AE64)</f>
        <v>162.25</v>
      </c>
      <c r="D41" s="167">
        <f>C41/SUM($C$41:$C$43)</f>
        <v>0.53352756257645306</v>
      </c>
    </row>
    <row r="42" spans="2:30">
      <c r="B42" s="165" t="s">
        <v>948</v>
      </c>
      <c r="C42" s="166">
        <f>SUM('2019 KESIS Energy Balance'!AF63:AH64)</f>
        <v>84.221000000000004</v>
      </c>
      <c r="D42" s="167">
        <f>C42/SUM($C$41:$C$43)</f>
        <v>0.27694437502466229</v>
      </c>
    </row>
    <row r="43" spans="2:30">
      <c r="B43" s="165" t="s">
        <v>949</v>
      </c>
      <c r="C43" s="166">
        <f>SUM('2019 KESIS Energy Balance'!W63:Y64)</f>
        <v>57.636999999999993</v>
      </c>
      <c r="D43" s="167">
        <f>C43/SUM($C$41:$C$43)</f>
        <v>0.18952806239888459</v>
      </c>
    </row>
    <row r="45" spans="2:30">
      <c r="B45" s="175" t="s">
        <v>950</v>
      </c>
      <c r="C45" s="326"/>
      <c r="D45" s="267"/>
    </row>
    <row r="46" spans="2:30">
      <c r="C46" s="267" t="s">
        <v>946</v>
      </c>
      <c r="D46" s="267" t="s">
        <v>947</v>
      </c>
    </row>
    <row r="47" spans="2:30">
      <c r="B47" s="165" t="s">
        <v>108</v>
      </c>
      <c r="C47" s="166">
        <f>SUM('2022 Energy Balance'!Z63:AE64)</f>
        <v>169.16900000000001</v>
      </c>
      <c r="D47" s="167">
        <f>C47/SUM($C$41:$C$43)</f>
        <v>0.55627934812632363</v>
      </c>
    </row>
    <row r="48" spans="2:30">
      <c r="B48" s="165" t="s">
        <v>948</v>
      </c>
      <c r="C48" s="166">
        <f>SUM('2022 Energy Balance'!AF63:AH64)</f>
        <v>103.83099999999999</v>
      </c>
      <c r="D48" s="167">
        <f>C48/SUM($C$41:$C$43)</f>
        <v>0.34142804529969611</v>
      </c>
    </row>
    <row r="49" spans="2:4">
      <c r="B49" s="165" t="s">
        <v>949</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1199</v>
      </c>
    </row>
    <row r="2" spans="1:12" s="352" customFormat="1" ht="17.399999999999999">
      <c r="B2" s="366" t="s">
        <v>1198</v>
      </c>
    </row>
    <row r="3" spans="1:12">
      <c r="C3" s="519" t="s">
        <v>1170</v>
      </c>
      <c r="D3" t="s">
        <v>1171</v>
      </c>
      <c r="E3" t="s">
        <v>1172</v>
      </c>
      <c r="F3" t="s">
        <v>1173</v>
      </c>
      <c r="G3" t="s">
        <v>1174</v>
      </c>
      <c r="H3" t="s">
        <v>1175</v>
      </c>
      <c r="I3" t="s">
        <v>1176</v>
      </c>
      <c r="J3" t="s">
        <v>1177</v>
      </c>
    </row>
    <row r="4" spans="1:12">
      <c r="B4" s="276"/>
      <c r="C4" s="354" t="s">
        <v>1046</v>
      </c>
      <c r="D4" s="354" t="s">
        <v>1047</v>
      </c>
      <c r="E4" s="354" t="s">
        <v>1048</v>
      </c>
      <c r="F4" s="354" t="s">
        <v>1049</v>
      </c>
      <c r="G4" s="354" t="s">
        <v>1050</v>
      </c>
      <c r="H4" s="354" t="s">
        <v>1051</v>
      </c>
      <c r="I4" s="354" t="s">
        <v>1052</v>
      </c>
      <c r="J4" s="355" t="s">
        <v>198</v>
      </c>
      <c r="K4" s="357"/>
    </row>
    <row r="5" spans="1:12">
      <c r="A5" s="515" t="s">
        <v>1181</v>
      </c>
      <c r="B5" s="273" t="s">
        <v>1053</v>
      </c>
      <c r="C5" s="273">
        <v>20.6</v>
      </c>
      <c r="D5" s="368">
        <v>4569</v>
      </c>
      <c r="E5" s="358">
        <f>D5/$D$24</f>
        <v>0.27649016641452345</v>
      </c>
      <c r="F5" s="369">
        <f>C5*D5</f>
        <v>94121.400000000009</v>
      </c>
      <c r="G5" s="376">
        <v>0</v>
      </c>
      <c r="H5" s="376">
        <v>0</v>
      </c>
      <c r="I5" s="377">
        <v>1</v>
      </c>
      <c r="J5" s="378">
        <v>0</v>
      </c>
      <c r="K5" t="s">
        <v>1054</v>
      </c>
    </row>
    <row r="6" spans="1:12">
      <c r="A6" s="515" t="s">
        <v>1182</v>
      </c>
      <c r="B6" s="276" t="s">
        <v>1055</v>
      </c>
      <c r="C6" s="276">
        <v>19.399999999999999</v>
      </c>
      <c r="D6" s="371"/>
      <c r="E6" s="372"/>
      <c r="F6" s="371"/>
      <c r="G6" s="372"/>
      <c r="H6" s="372"/>
      <c r="I6" s="372"/>
      <c r="J6" s="373"/>
    </row>
    <row r="7" spans="1:12">
      <c r="A7" s="515" t="s">
        <v>1183</v>
      </c>
      <c r="B7" s="276" t="s">
        <v>1056</v>
      </c>
      <c r="C7" s="276">
        <v>35</v>
      </c>
      <c r="D7" s="371"/>
      <c r="E7" s="372"/>
      <c r="F7" s="371"/>
      <c r="G7" s="372"/>
      <c r="H7" s="372"/>
      <c r="I7" s="372"/>
      <c r="J7" s="373"/>
    </row>
    <row r="8" spans="1:12">
      <c r="A8" s="515" t="s">
        <v>1184</v>
      </c>
      <c r="B8" s="276" t="s">
        <v>1057</v>
      </c>
      <c r="C8" s="276">
        <v>62.6</v>
      </c>
      <c r="D8" s="371"/>
      <c r="E8" s="372"/>
      <c r="F8" s="371"/>
      <c r="G8" s="372"/>
      <c r="H8" s="372"/>
      <c r="I8" s="372"/>
      <c r="J8" s="374"/>
    </row>
    <row r="9" spans="1:12">
      <c r="A9" s="515" t="s">
        <v>1185</v>
      </c>
      <c r="B9" s="273" t="s">
        <v>1058</v>
      </c>
      <c r="C9" s="273">
        <v>1.9</v>
      </c>
      <c r="D9" s="368">
        <v>6742</v>
      </c>
      <c r="E9" s="358">
        <f>D9/$D$24</f>
        <v>0.40798789712556732</v>
      </c>
      <c r="F9" s="369">
        <f>C9*D9</f>
        <v>12809.8</v>
      </c>
      <c r="G9" s="378">
        <v>0.75</v>
      </c>
      <c r="H9" s="378">
        <v>0.25</v>
      </c>
      <c r="I9" s="378">
        <v>0</v>
      </c>
      <c r="J9" s="378">
        <v>0</v>
      </c>
    </row>
    <row r="10" spans="1:12">
      <c r="A10" s="515" t="s">
        <v>1186</v>
      </c>
      <c r="B10" s="276" t="s">
        <v>1059</v>
      </c>
      <c r="C10" s="276">
        <v>1.7</v>
      </c>
      <c r="D10" s="371"/>
      <c r="E10" s="372"/>
      <c r="F10" s="371">
        <f>C10*E10</f>
        <v>0</v>
      </c>
      <c r="G10" s="379">
        <v>0.75</v>
      </c>
      <c r="H10" s="379">
        <v>0.25</v>
      </c>
      <c r="I10" s="276">
        <v>0</v>
      </c>
      <c r="J10" s="276">
        <v>0</v>
      </c>
    </row>
    <row r="11" spans="1:12">
      <c r="A11" s="515" t="s">
        <v>1187</v>
      </c>
      <c r="B11" s="276" t="s">
        <v>1060</v>
      </c>
      <c r="C11" s="276">
        <v>9.6</v>
      </c>
      <c r="D11" s="371"/>
      <c r="E11" s="372"/>
      <c r="F11" s="371">
        <f>C11*E11</f>
        <v>0</v>
      </c>
      <c r="G11" s="379">
        <v>0.75</v>
      </c>
      <c r="H11" s="379">
        <v>0.25</v>
      </c>
      <c r="I11" s="276">
        <v>0</v>
      </c>
      <c r="J11" s="276">
        <v>0</v>
      </c>
    </row>
    <row r="12" spans="1:12">
      <c r="A12" s="515" t="s">
        <v>1188</v>
      </c>
      <c r="B12" s="273" t="s">
        <v>1061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1189</v>
      </c>
      <c r="B13" s="276" t="s">
        <v>1062</v>
      </c>
      <c r="C13" s="276">
        <v>8.6</v>
      </c>
      <c r="D13" s="371"/>
      <c r="E13" s="372"/>
      <c r="F13" s="371">
        <f>C13*E13</f>
        <v>0</v>
      </c>
      <c r="G13" s="379">
        <v>0.76</v>
      </c>
      <c r="H13" s="379">
        <v>0.22</v>
      </c>
      <c r="I13" s="379">
        <v>0.01</v>
      </c>
      <c r="J13" s="379">
        <v>0.01</v>
      </c>
    </row>
    <row r="14" spans="1:12">
      <c r="A14" s="515" t="s">
        <v>1190</v>
      </c>
      <c r="B14" s="276" t="s">
        <v>1063</v>
      </c>
      <c r="C14" s="276">
        <v>13.4</v>
      </c>
      <c r="D14" s="371"/>
      <c r="E14" s="372"/>
      <c r="F14" s="371">
        <f>C14*E14</f>
        <v>0</v>
      </c>
      <c r="G14" s="379">
        <v>0.86</v>
      </c>
      <c r="H14" s="379">
        <v>0.12</v>
      </c>
      <c r="I14" s="379">
        <v>0</v>
      </c>
      <c r="J14" s="379">
        <v>0.02</v>
      </c>
    </row>
    <row r="15" spans="1:12">
      <c r="A15" s="515" t="s">
        <v>1191</v>
      </c>
      <c r="B15" s="273" t="s">
        <v>1064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1054</v>
      </c>
      <c r="L15" s="515" t="s">
        <v>1178</v>
      </c>
    </row>
    <row r="16" spans="1:12">
      <c r="A16" s="515" t="s">
        <v>1192</v>
      </c>
      <c r="B16" s="276" t="s">
        <v>1065</v>
      </c>
      <c r="C16" s="276">
        <v>24.4</v>
      </c>
      <c r="D16" s="371"/>
      <c r="E16" s="372"/>
      <c r="F16" s="371">
        <f>C16*E16</f>
        <v>0</v>
      </c>
      <c r="G16" s="379">
        <f>1-I16</f>
        <v>0.43000000000000005</v>
      </c>
      <c r="H16" s="276">
        <v>0</v>
      </c>
      <c r="I16" s="379">
        <v>0.56999999999999995</v>
      </c>
      <c r="J16" s="276">
        <v>0</v>
      </c>
      <c r="L16" s="516"/>
    </row>
    <row r="17" spans="1:12">
      <c r="A17" s="515" t="s">
        <v>1193</v>
      </c>
      <c r="B17" s="276" t="s">
        <v>1066</v>
      </c>
      <c r="C17" s="276">
        <v>20</v>
      </c>
      <c r="D17" s="371"/>
      <c r="E17" s="372"/>
      <c r="F17" s="371">
        <f>C17*E17</f>
        <v>0</v>
      </c>
      <c r="G17" s="379">
        <v>0.77</v>
      </c>
      <c r="H17" s="276">
        <v>0</v>
      </c>
      <c r="I17" s="379">
        <f>1-G17</f>
        <v>0.22999999999999998</v>
      </c>
      <c r="J17" s="276">
        <v>0</v>
      </c>
    </row>
    <row r="18" spans="1:12">
      <c r="A18" s="515" t="s">
        <v>1194</v>
      </c>
      <c r="B18" s="273" t="s">
        <v>1067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1068</v>
      </c>
      <c r="L18" s="515" t="s">
        <v>1179</v>
      </c>
    </row>
    <row r="19" spans="1:12">
      <c r="A19" s="515" t="s">
        <v>1195</v>
      </c>
      <c r="B19" s="276" t="s">
        <v>1069</v>
      </c>
      <c r="C19" s="276">
        <v>21.6</v>
      </c>
      <c r="D19" s="371"/>
      <c r="E19" s="372"/>
      <c r="F19" s="371">
        <f>C19*E19</f>
        <v>0</v>
      </c>
      <c r="G19" s="372"/>
      <c r="H19" s="372"/>
      <c r="I19" s="372"/>
      <c r="J19" s="372"/>
    </row>
    <row r="20" spans="1:12">
      <c r="A20" s="515" t="s">
        <v>1196</v>
      </c>
      <c r="B20" s="276" t="s">
        <v>1070</v>
      </c>
      <c r="C20" s="276">
        <v>58.3</v>
      </c>
      <c r="D20" s="371"/>
      <c r="E20" s="372"/>
      <c r="F20" s="371">
        <f>C20*E20</f>
        <v>0</v>
      </c>
      <c r="G20" s="372"/>
      <c r="H20" s="372"/>
      <c r="I20" s="372"/>
      <c r="J20" s="372"/>
      <c r="L20" s="520"/>
    </row>
    <row r="21" spans="1:12">
      <c r="A21" s="515" t="s">
        <v>1197</v>
      </c>
      <c r="B21" s="273" t="s">
        <v>1071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1072</v>
      </c>
      <c r="L21" s="517" t="s">
        <v>1180</v>
      </c>
    </row>
    <row r="22" spans="1:12">
      <c r="A22" s="515" t="s">
        <v>1195</v>
      </c>
      <c r="B22" s="276" t="s">
        <v>1069</v>
      </c>
      <c r="C22" s="276">
        <v>10.6</v>
      </c>
      <c r="D22" s="371"/>
      <c r="E22" s="372"/>
      <c r="F22" s="371">
        <f>C22*E22</f>
        <v>0</v>
      </c>
      <c r="G22" s="372"/>
      <c r="H22" s="372"/>
      <c r="I22" s="372"/>
      <c r="J22" s="372"/>
    </row>
    <row r="23" spans="1:12">
      <c r="A23" s="515" t="s">
        <v>1196</v>
      </c>
      <c r="B23" s="276" t="s">
        <v>1070</v>
      </c>
      <c r="C23" s="276">
        <v>16</v>
      </c>
      <c r="D23" s="371"/>
      <c r="E23" s="372"/>
      <c r="F23" s="371">
        <f>C23*E23</f>
        <v>0</v>
      </c>
      <c r="G23" s="372"/>
      <c r="H23" s="372"/>
      <c r="I23" s="372"/>
      <c r="J23" s="372"/>
    </row>
    <row r="24" spans="1:12" s="353" customFormat="1">
      <c r="B24" s="356" t="s">
        <v>1073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1203</v>
      </c>
    </row>
    <row r="28" spans="1:12" s="352" customFormat="1">
      <c r="B28" s="366" t="s">
        <v>1074</v>
      </c>
    </row>
    <row r="30" spans="1:12">
      <c r="B30" s="276" t="s">
        <v>1075</v>
      </c>
      <c r="C30" s="351">
        <v>250.2</v>
      </c>
    </row>
    <row r="31" spans="1:12">
      <c r="B31" s="276" t="s">
        <v>114</v>
      </c>
      <c r="C31" s="389">
        <f>C30*About!$C$89/1000</f>
        <v>9922098411162</v>
      </c>
    </row>
    <row r="32" spans="1:12">
      <c r="C32" s="521"/>
    </row>
    <row r="33" spans="1:35">
      <c r="C33" s="521"/>
    </row>
    <row r="34" spans="1:35">
      <c r="C34" s="521"/>
    </row>
    <row r="35" spans="1:35" ht="21">
      <c r="B35" s="518" t="s">
        <v>1200</v>
      </c>
    </row>
    <row r="36" spans="1:35" s="352" customFormat="1" ht="17.399999999999999">
      <c r="B36" s="366" t="s">
        <v>1076</v>
      </c>
    </row>
    <row r="37" spans="1:35" s="383" customFormat="1">
      <c r="B37" s="382"/>
      <c r="C37" t="s">
        <v>1174</v>
      </c>
      <c r="D37" t="s">
        <v>1175</v>
      </c>
      <c r="E37" t="s">
        <v>1176</v>
      </c>
      <c r="F37" t="s">
        <v>1177</v>
      </c>
    </row>
    <row r="38" spans="1:35">
      <c r="C38" s="354" t="s">
        <v>1050</v>
      </c>
      <c r="D38" s="354" t="s">
        <v>1051</v>
      </c>
      <c r="E38" s="354" t="s">
        <v>1052</v>
      </c>
      <c r="F38" s="355" t="s">
        <v>198</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1201</v>
      </c>
    </row>
    <row r="42" spans="1:35" s="352" customFormat="1" ht="17.399999999999999">
      <c r="B42" s="366" t="s">
        <v>1077</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1202</v>
      </c>
      <c r="B45" s="363" t="s">
        <v>1078</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1079</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1052</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workbookViewId="0">
      <selection activeCell="B52" sqref="B52:L52"/>
    </sheetView>
  </sheetViews>
  <sheetFormatPr defaultRowHeight="14.4"/>
  <cols>
    <col min="1" max="1" width="29.6640625" customWidth="1"/>
    <col min="2" max="2" width="14.6640625" customWidth="1"/>
    <col min="6" max="6" width="8.6640625"/>
  </cols>
  <sheetData>
    <row r="1" spans="1:33">
      <c r="A1" t="s">
        <v>1080</v>
      </c>
      <c r="B1" t="s">
        <v>1081</v>
      </c>
      <c r="C1" t="s">
        <v>1082</v>
      </c>
      <c r="D1">
        <v>2019</v>
      </c>
    </row>
    <row r="3" spans="1:33" ht="43.2">
      <c r="B3" s="403" t="s">
        <v>1083</v>
      </c>
      <c r="C3" s="403" t="s">
        <v>1084</v>
      </c>
      <c r="D3" s="403" t="s">
        <v>1085</v>
      </c>
      <c r="E3" s="403" t="s">
        <v>1086</v>
      </c>
      <c r="F3" s="403"/>
      <c r="G3" s="403" t="s">
        <v>1087</v>
      </c>
    </row>
    <row r="4" spans="1:33">
      <c r="A4" t="s">
        <v>1088</v>
      </c>
      <c r="B4">
        <v>229305</v>
      </c>
      <c r="C4">
        <v>57226</v>
      </c>
      <c r="D4">
        <v>381380</v>
      </c>
      <c r="E4">
        <v>20813</v>
      </c>
      <c r="G4">
        <v>242421</v>
      </c>
    </row>
    <row r="5" spans="1:33">
      <c r="A5" t="s">
        <v>1089</v>
      </c>
      <c r="B5">
        <f>B4*$B$7</f>
        <v>217339177185000</v>
      </c>
      <c r="C5">
        <f t="shared" ref="C5:G5" si="0">C4*$B$7</f>
        <v>54239775642000</v>
      </c>
      <c r="D5">
        <f t="shared" si="0"/>
        <v>361478447460000</v>
      </c>
      <c r="E5">
        <f t="shared" si="0"/>
        <v>19726915221000</v>
      </c>
      <c r="G5">
        <f t="shared" si="0"/>
        <v>229770744957000</v>
      </c>
    </row>
    <row r="7" spans="1:33">
      <c r="A7" t="s">
        <v>1090</v>
      </c>
      <c r="B7">
        <f>947817000</f>
        <v>947817000</v>
      </c>
    </row>
    <row r="9" spans="1:33">
      <c r="A9" s="1" t="s">
        <v>1091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1097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E15" sqref="E15"/>
    </sheetView>
  </sheetViews>
  <sheetFormatPr defaultColWidth="9.109375" defaultRowHeight="14.4"/>
  <cols>
    <col min="1" max="1" width="47.109375" customWidth="1"/>
    <col min="2" max="33" width="11"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C15*(1+'2023 KEEI Ext Energy Balance'!E136)</f>
        <v>1234370998612247.5</v>
      </c>
      <c r="C15" s="528">
        <f>'2021 KEEI Ext Energy Balance'!$L$113</f>
        <v>1304029813010871</v>
      </c>
      <c r="D15" s="528">
        <f>'2022 KEEI Ext Energy Balance'!$L$113</f>
        <v>1212567961179598</v>
      </c>
      <c r="E15" s="528">
        <f>'2023 KEEI Ext Energy Balance'!$L$113</f>
        <v>1245318510605296.5</v>
      </c>
      <c r="F15" s="16">
        <f>E15*(1+'2023 KEEI Ext Energy Balance'!I136)</f>
        <v>1244850013303137.3</v>
      </c>
      <c r="G15" s="16">
        <f>F15*(1+'2023 KEEI Ext Energy Balance'!J136)</f>
        <v>1244850013303137.3</v>
      </c>
      <c r="H15" s="16">
        <f>G15*(1+'2023 KEEI Ext Energy Balance'!K136)</f>
        <v>1244850013303137.3</v>
      </c>
      <c r="I15" s="16">
        <f>H15*(1+'2023 KEEI Ext Energy Balance'!L136)</f>
        <v>1112219257479235.6</v>
      </c>
      <c r="J15" s="16">
        <f>I15*(1+'2023 KEEI Ext Energy Balance'!M136)</f>
        <v>1017210573280627.8</v>
      </c>
      <c r="K15" s="16">
        <f>J15*(1+'2023 KEEI Ext Energy Balance'!N136)</f>
        <v>992528159772780.5</v>
      </c>
      <c r="L15" s="16">
        <f>K15*(1+'2023 KEEI Ext Energy Balance'!O136)</f>
        <v>1017190732096303</v>
      </c>
      <c r="M15" s="16">
        <f>L15*(1+'2023 KEEI Ext Energy Balance'!P136)</f>
        <v>892266526780992.38</v>
      </c>
      <c r="N15" s="16">
        <f>M15*(1+'2023 KEEI Ext Energy Balance'!Q136)</f>
        <v>892426715026538.38</v>
      </c>
      <c r="O15" s="16">
        <f>N15*(1+'2023 KEEI Ext Energy Balance'!R136)</f>
        <v>894108691604769.88</v>
      </c>
      <c r="P15" s="16">
        <f>O15*(1+'2023 KEEI Ext Energy Balance'!S136)</f>
        <v>771302436212268.38</v>
      </c>
      <c r="Q15" s="16">
        <f>P15*(1+'2023 KEEI Ext Energy Balance'!T136)</f>
        <v>772984412790499.75</v>
      </c>
      <c r="R15" s="16">
        <f>Q15*(1+'2023 KEEI Ext Energy Balance'!U136)</f>
        <v>772984412790499.75</v>
      </c>
      <c r="S15" s="16">
        <f>R15*(1+'2023 KEEI Ext Energy Balance'!V136)</f>
        <v>772984412790499.75</v>
      </c>
      <c r="T15" s="16">
        <f>S15*(1+'2023 KEEI Ext Energy Balance'!W136)</f>
        <v>689153624792768.25</v>
      </c>
      <c r="U15" s="16">
        <f>T15*(1+'2023 KEEI Ext Energy Balance'!X136)</f>
        <v>380633882923445.75</v>
      </c>
      <c r="V15" s="16">
        <f>U15*(1+'2023 KEEI Ext Energy Balance'!Y136)</f>
        <v>383437177220498.38</v>
      </c>
      <c r="W15" s="16">
        <f>V15*(1+'2023 KEEI Ext Energy Balance'!Z136)</f>
        <v>256626499660909.66</v>
      </c>
      <c r="X15" s="16">
        <f>W15*(1+'2023 KEEI Ext Energy Balance'!AA136)</f>
        <v>148328077317950.81</v>
      </c>
      <c r="Y15" s="16">
        <f>X15*(1+'2023 KEEI Ext Energy Balance'!AB136)</f>
        <v>26803327889816.035</v>
      </c>
      <c r="Z15" s="16">
        <f>Y15*(1+'2023 KEEI Ext Energy Balance'!AC136)</f>
        <v>26803327889816.035</v>
      </c>
      <c r="AA15" s="16">
        <f>Z15*(1+'2023 KEEI Ext Energy Balance'!AD136)</f>
        <v>27924645608637.102</v>
      </c>
      <c r="AB15" s="16">
        <f>AA15*(1+'2023 KEEI Ext Energy Balance'!AE136)</f>
        <v>27924645608637.102</v>
      </c>
      <c r="AC15" s="16">
        <f>AB15*(1+'2023 KEEI Ext Energy Balance'!AF136)</f>
        <v>29606622186868.668</v>
      </c>
      <c r="AD15" s="16">
        <f>AC15*(1+'2023 KEEI Ext Energy Balance'!AG136)</f>
        <v>29606622186868.668</v>
      </c>
      <c r="AE15" s="16">
        <f>AD15*(1+'2023 KEEI Ext Energy Balance'!AH136)</f>
        <v>29606622186868.668</v>
      </c>
      <c r="AF15" s="16">
        <f>AE15*(1+'2023 KEEI Ext Energy Balance'!AI136)</f>
        <v>29606622186868.668</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1099</v>
      </c>
    </row>
    <row r="2" spans="1:32">
      <c r="A2" s="24" t="s">
        <v>1098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1466531934899960.5</v>
      </c>
      <c r="C16" s="16">
        <f>SUM('BIFUbC-electricity'!C15,'BIFUbC-coal'!C15,'BIFUbC-natural-gas'!C15,'BIFUbC-biomass'!C15,'BIFUbC-heat'!C15,'BIFUbC-crude-oil'!C15,'BIFUbC-petroleum-diesel'!C15,'BIFUbC-heavy-or-residual-oil'!C15,'BIFUbC-LPG-propane-or-butane'!C15,'BIFUbC-hydrogen'!C15)</f>
        <v>1544596785163990</v>
      </c>
      <c r="D16" s="16">
        <f>SUM('BIFUbC-electricity'!D15,'BIFUbC-coal'!D15,'BIFUbC-natural-gas'!D15,'BIFUbC-biomass'!D15,'BIFUbC-heat'!D15,'BIFUbC-crude-oil'!D15,'BIFUbC-petroleum-diesel'!D15,'BIFUbC-heavy-or-residual-oil'!D15,'BIFUbC-LPG-propane-or-butane'!D15,'BIFUbC-hydrogen'!D15)</f>
        <v>1440615776518168</v>
      </c>
      <c r="E16" s="16">
        <f>SUM('BIFUbC-electricity'!E15,'BIFUbC-coal'!E15,'BIFUbC-natural-gas'!E15,'BIFUbC-biomass'!E15,'BIFUbC-heat'!E15,'BIFUbC-crude-oil'!E15,'BIFUbC-petroleum-diesel'!E15,'BIFUbC-heavy-or-residual-oil'!E15,'BIFUbC-LPG-propane-or-butane'!E15,'BIFUbC-hydrogen'!E15)</f>
        <v>1468731544820188</v>
      </c>
      <c r="F16" s="16">
        <f>SUM('BIFUbC-electricity'!F15,'BIFUbC-coal'!F15,'BIFUbC-natural-gas'!F15,'BIFUbC-biomass'!F15,'BIFUbC-heat'!F15,'BIFUbC-crude-oil'!F15,'BIFUbC-petroleum-diesel'!F15,'BIFUbC-heavy-or-residual-oil'!F15,'BIFUbC-LPG-propane-or-butane'!F15,'BIFUbC-hydrogen'!F15)</f>
        <v>1472176177924746.5</v>
      </c>
      <c r="G16" s="16">
        <f>SUM('BIFUbC-electricity'!G15,'BIFUbC-coal'!G15,'BIFUbC-natural-gas'!G15,'BIFUbC-biomass'!G15,'BIFUbC-heat'!G15,'BIFUbC-crude-oil'!G15,'BIFUbC-petroleum-diesel'!G15,'BIFUbC-heavy-or-residual-oil'!G15,'BIFUbC-LPG-propane-or-butane'!G15,'BIFUbC-hydrogen'!G15)</f>
        <v>1474095398564796</v>
      </c>
      <c r="H16" s="16">
        <f>SUM('BIFUbC-electricity'!H15,'BIFUbC-coal'!H15,'BIFUbC-natural-gas'!H15,'BIFUbC-biomass'!H15,'BIFUbC-heat'!H15,'BIFUbC-crude-oil'!H15,'BIFUbC-petroleum-diesel'!H15,'BIFUbC-heavy-or-residual-oil'!H15,'BIFUbC-LPG-propane-or-butane'!H15,'BIFUbC-hydrogen'!H15)</f>
        <v>1474095398564795.8</v>
      </c>
      <c r="I16" s="16">
        <f>SUM('BIFUbC-electricity'!I15,'BIFUbC-coal'!I15,'BIFUbC-natural-gas'!I15,'BIFUbC-biomass'!I15,'BIFUbC-heat'!I15,'BIFUbC-crude-oil'!I15,'BIFUbC-petroleum-diesel'!I15,'BIFUbC-heavy-or-residual-oil'!I15,'BIFUbC-LPG-propane-or-butane'!I15,'BIFUbC-hydrogen'!I15)</f>
        <v>1327257455984282</v>
      </c>
      <c r="J16" s="16">
        <f>SUM('BIFUbC-electricity'!J15,'BIFUbC-coal'!J15,'BIFUbC-natural-gas'!J15,'BIFUbC-biomass'!J15,'BIFUbC-heat'!J15,'BIFUbC-crude-oil'!J15,'BIFUbC-petroleum-diesel'!J15,'BIFUbC-heavy-or-residual-oil'!J15,'BIFUbC-LPG-propane-or-butane'!J15,'BIFUbC-hydrogen'!J15)</f>
        <v>1242203726065794</v>
      </c>
      <c r="K16" s="16">
        <f>SUM('BIFUbC-electricity'!K15,'BIFUbC-coal'!K15,'BIFUbC-natural-gas'!K15,'BIFUbC-biomass'!K15,'BIFUbC-heat'!K15,'BIFUbC-crude-oil'!K15,'BIFUbC-petroleum-diesel'!K15,'BIFUbC-heavy-or-residual-oil'!K15,'BIFUbC-LPG-propane-or-butane'!K15,'BIFUbC-hydrogen'!K15)</f>
        <v>1219132535371292.5</v>
      </c>
      <c r="L16" s="16">
        <f>SUM('BIFUbC-electricity'!L15,'BIFUbC-coal'!L15,'BIFUbC-natural-gas'!L15,'BIFUbC-biomass'!L15,'BIFUbC-heat'!L15,'BIFUbC-crude-oil'!L15,'BIFUbC-petroleum-diesel'!L15,'BIFUbC-heavy-or-residual-oil'!L15,'BIFUbC-LPG-propane-or-butane'!L15,'BIFUbC-hydrogen'!L15)</f>
        <v>1264851956235186</v>
      </c>
      <c r="M16" s="16">
        <f>SUM('BIFUbC-electricity'!M15,'BIFUbC-coal'!M15,'BIFUbC-natural-gas'!M15,'BIFUbC-biomass'!M15,'BIFUbC-heat'!M15,'BIFUbC-crude-oil'!M15,'BIFUbC-petroleum-diesel'!M15,'BIFUbC-heavy-or-residual-oil'!M15,'BIFUbC-LPG-propane-or-butane'!M15,'BIFUbC-hydrogen'!M15)</f>
        <v>1148069083469616.8</v>
      </c>
      <c r="N16" s="16">
        <f>SUM('BIFUbC-electricity'!N15,'BIFUbC-coal'!N15,'BIFUbC-natural-gas'!N15,'BIFUbC-biomass'!N15,'BIFUbC-heat'!N15,'BIFUbC-crude-oil'!N15,'BIFUbC-petroleum-diesel'!N15,'BIFUbC-heavy-or-residual-oil'!N15,'BIFUbC-LPG-propane-or-butane'!N15,'BIFUbC-hydrogen'!N15)</f>
        <v>1158441539103524.8</v>
      </c>
      <c r="O16" s="16">
        <f>SUM('BIFUbC-electricity'!O15,'BIFUbC-coal'!O15,'BIFUbC-natural-gas'!O15,'BIFUbC-biomass'!O15,'BIFUbC-heat'!O15,'BIFUbC-crude-oil'!O15,'BIFUbC-petroleum-diesel'!O15,'BIFUbC-heavy-or-residual-oil'!O15,'BIFUbC-LPG-propane-or-butane'!O15,'BIFUbC-hydrogen'!O15)</f>
        <v>1185133873010924.3</v>
      </c>
      <c r="P16" s="16">
        <f>SUM('BIFUbC-electricity'!P15,'BIFUbC-coal'!P15,'BIFUbC-natural-gas'!P15,'BIFUbC-biomass'!P15,'BIFUbC-heat'!P15,'BIFUbC-crude-oil'!P15,'BIFUbC-petroleum-diesel'!P15,'BIFUbC-heavy-or-residual-oil'!P15,'BIFUbC-LPG-propane-or-butane'!P15,'BIFUbC-hydrogen'!P15)</f>
        <v>1049172815066004</v>
      </c>
      <c r="Q16" s="16">
        <f>SUM('BIFUbC-electricity'!Q15,'BIFUbC-coal'!Q15,'BIFUbC-natural-gas'!Q15,'BIFUbC-biomass'!Q15,'BIFUbC-heat'!Q15,'BIFUbC-crude-oil'!Q15,'BIFUbC-petroleum-diesel'!Q15,'BIFUbC-heavy-or-residual-oil'!Q15,'BIFUbC-LPG-propane-or-butane'!Q15,'BIFUbC-hydrogen'!Q15)</f>
        <v>1127806086100146.3</v>
      </c>
      <c r="R16" s="16">
        <f>SUM('BIFUbC-electricity'!R15,'BIFUbC-coal'!R15,'BIFUbC-natural-gas'!R15,'BIFUbC-biomass'!R15,'BIFUbC-heat'!R15,'BIFUbC-crude-oil'!R15,'BIFUbC-petroleum-diesel'!R15,'BIFUbC-heavy-or-residual-oil'!R15,'BIFUbC-LPG-propane-or-butane'!R15,'BIFUbC-hydrogen'!R15)</f>
        <v>1127806086100146</v>
      </c>
      <c r="S16" s="16">
        <f>SUM('BIFUbC-electricity'!S15,'BIFUbC-coal'!S15,'BIFUbC-natural-gas'!S15,'BIFUbC-biomass'!S15,'BIFUbC-heat'!S15,'BIFUbC-crude-oil'!S15,'BIFUbC-petroleum-diesel'!S15,'BIFUbC-heavy-or-residual-oil'!S15,'BIFUbC-LPG-propane-or-butane'!S15,'BIFUbC-hydrogen'!S15)</f>
        <v>1127806086100146</v>
      </c>
      <c r="T16" s="16">
        <f>SUM('BIFUbC-electricity'!T15,'BIFUbC-coal'!T15,'BIFUbC-natural-gas'!T15,'BIFUbC-biomass'!T15,'BIFUbC-heat'!T15,'BIFUbC-crude-oil'!T15,'BIFUbC-petroleum-diesel'!T15,'BIFUbC-heavy-or-residual-oil'!T15,'BIFUbC-LPG-propane-or-butane'!T15,'BIFUbC-hydrogen'!T15)</f>
        <v>1044234316002426.8</v>
      </c>
      <c r="U16" s="16">
        <f>SUM('BIFUbC-electricity'!U15,'BIFUbC-coal'!U15,'BIFUbC-natural-gas'!U15,'BIFUbC-biomass'!U15,'BIFUbC-heat'!U15,'BIFUbC-crude-oil'!U15,'BIFUbC-petroleum-diesel'!U15,'BIFUbC-heavy-or-residual-oil'!U15,'BIFUbC-LPG-propane-or-butane'!U15,'BIFUbC-hydrogen'!U15)</f>
        <v>718020053835241.5</v>
      </c>
      <c r="V16" s="16">
        <f>SUM('BIFUbC-electricity'!V15,'BIFUbC-coal'!V15,'BIFUbC-natural-gas'!V15,'BIFUbC-biomass'!V15,'BIFUbC-heat'!V15,'BIFUbC-crude-oil'!V15,'BIFUbC-petroleum-diesel'!V15,'BIFUbC-heavy-or-residual-oil'!V15,'BIFUbC-LPG-propane-or-butane'!V15,'BIFUbC-hydrogen'!V15)</f>
        <v>762507277014241.75</v>
      </c>
      <c r="W16" s="16">
        <f>SUM('BIFUbC-electricity'!W15,'BIFUbC-coal'!W15,'BIFUbC-natural-gas'!W15,'BIFUbC-biomass'!W15,'BIFUbC-heat'!W15,'BIFUbC-crude-oil'!W15,'BIFUbC-petroleum-diesel'!W15,'BIFUbC-heavy-or-residual-oil'!W15,'BIFUbC-LPG-propane-or-butane'!W15,'BIFUbC-hydrogen'!W15)</f>
        <v>662399546942167.13</v>
      </c>
      <c r="X16" s="16">
        <f>SUM('BIFUbC-electricity'!X15,'BIFUbC-coal'!X15,'BIFUbC-natural-gas'!X15,'BIFUbC-biomass'!X15,'BIFUbC-heat'!X15,'BIFUbC-crude-oil'!X15,'BIFUbC-petroleum-diesel'!X15,'BIFUbC-heavy-or-residual-oil'!X15,'BIFUbC-LPG-propane-or-butane'!X15,'BIFUbC-hydrogen'!X15)</f>
        <v>541419154553170</v>
      </c>
      <c r="Y16" s="16">
        <f>SUM('BIFUbC-electricity'!Y15,'BIFUbC-coal'!Y15,'BIFUbC-natural-gas'!Y15,'BIFUbC-biomass'!Y15,'BIFUbC-heat'!Y15,'BIFUbC-crude-oil'!Y15,'BIFUbC-petroleum-diesel'!Y15,'BIFUbC-heavy-or-residual-oil'!Y15,'BIFUbC-LPG-propane-or-butane'!Y15,'BIFUbC-hydrogen'!Y15)</f>
        <v>424782350508795.88</v>
      </c>
      <c r="Z16" s="16">
        <f>SUM('BIFUbC-electricity'!Z15,'BIFUbC-coal'!Z15,'BIFUbC-natural-gas'!Z15,'BIFUbC-biomass'!Z15,'BIFUbC-heat'!Z15,'BIFUbC-crude-oil'!Z15,'BIFUbC-petroleum-diesel'!Z15,'BIFUbC-heavy-or-residual-oil'!Z15,'BIFUbC-LPG-propane-or-butane'!Z15,'BIFUbC-hydrogen'!Z15)</f>
        <v>424782350508795.75</v>
      </c>
      <c r="AA16" s="16">
        <f>SUM('BIFUbC-electricity'!AA15,'BIFUbC-coal'!AA15,'BIFUbC-natural-gas'!AA15,'BIFUbC-biomass'!AA15,'BIFUbC-heat'!AA15,'BIFUbC-crude-oil'!AA15,'BIFUbC-petroleum-diesel'!AA15,'BIFUbC-heavy-or-residual-oil'!AA15,'BIFUbC-LPG-propane-or-butane'!AA15,'BIFUbC-hydrogen'!AA15)</f>
        <v>442577239780395.94</v>
      </c>
      <c r="AB16" s="16">
        <f>SUM('BIFUbC-electricity'!AB15,'BIFUbC-coal'!AB15,'BIFUbC-natural-gas'!AB15,'BIFUbC-biomass'!AB15,'BIFUbC-heat'!AB15,'BIFUbC-crude-oil'!AB15,'BIFUbC-petroleum-diesel'!AB15,'BIFUbC-heavy-or-residual-oil'!AB15,'BIFUbC-LPG-propane-or-butane'!AB15,'BIFUbC-hydrogen'!AB15)</f>
        <v>442577239780395.81</v>
      </c>
      <c r="AC16" s="16">
        <f>SUM('BIFUbC-electricity'!AC15,'BIFUbC-coal'!AC15,'BIFUbC-natural-gas'!AC15,'BIFUbC-biomass'!AC15,'BIFUbC-heat'!AC15,'BIFUbC-crude-oil'!AC15,'BIFUbC-petroleum-diesel'!AC15,'BIFUbC-heavy-or-residual-oil'!AC15,'BIFUbC-LPG-propane-or-butane'!AC15,'BIFUbC-hydrogen'!AC15)</f>
        <v>469269573687796</v>
      </c>
      <c r="AD16" s="16">
        <f>SUM('BIFUbC-electricity'!AD15,'BIFUbC-coal'!AD15,'BIFUbC-natural-gas'!AD15,'BIFUbC-biomass'!AD15,'BIFUbC-heat'!AD15,'BIFUbC-crude-oil'!AD15,'BIFUbC-petroleum-diesel'!AD15,'BIFUbC-heavy-or-residual-oil'!AD15,'BIFUbC-LPG-propane-or-butane'!AD15,'BIFUbC-hydrogen'!AD15)</f>
        <v>469269573687795.88</v>
      </c>
      <c r="AE16" s="16">
        <f>SUM('BIFUbC-electricity'!AE15,'BIFUbC-coal'!AE15,'BIFUbC-natural-gas'!AE15,'BIFUbC-biomass'!AE15,'BIFUbC-heat'!AE15,'BIFUbC-crude-oil'!AE15,'BIFUbC-petroleum-diesel'!AE15,'BIFUbC-heavy-or-residual-oil'!AE15,'BIFUbC-LPG-propane-or-butane'!AE15,'BIFUbC-hydrogen'!AE15)</f>
        <v>469269573687795.81</v>
      </c>
      <c r="AF16" s="16">
        <f>SUM('BIFUbC-electricity'!AF15,'BIFUbC-coal'!AF15,'BIFUbC-natural-gas'!AF15,'BIFUbC-biomass'!AF15,'BIFUbC-heat'!AF15,'BIFUbC-crude-oil'!AF15,'BIFUbC-petroleum-diesel'!AF15,'BIFUbC-heavy-or-residual-oil'!AF15,'BIFUbC-LPG-propane-or-butane'!AF15,'BIFUbC-hydrogen'!AF15)</f>
        <v>469269573687795.75</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1100</v>
      </c>
    </row>
    <row r="30" spans="1:32">
      <c r="A30" t="s">
        <v>1098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1101</v>
      </c>
      <c r="B57" s="402"/>
      <c r="C57" s="402"/>
      <c r="D57" s="402"/>
      <c r="E57" s="402"/>
      <c r="F57" s="402"/>
      <c r="G57" s="402"/>
      <c r="H57" s="402"/>
      <c r="I57" s="402"/>
      <c r="J57" s="402"/>
      <c r="K57" s="402"/>
      <c r="L57" s="402"/>
    </row>
    <row r="58" spans="1:32">
      <c r="A58" t="s">
        <v>1098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0.17761910036108741</v>
      </c>
      <c r="C72" s="400">
        <f t="shared" si="2"/>
        <v>0.21858923395948623</v>
      </c>
      <c r="D72" s="400">
        <f t="shared" si="2"/>
        <v>0.1169980623069074</v>
      </c>
      <c r="E72" s="400">
        <f t="shared" si="2"/>
        <v>0.11953409500586305</v>
      </c>
      <c r="F72" s="400">
        <f t="shared" si="2"/>
        <v>0.10349311358388384</v>
      </c>
      <c r="G72" s="21">
        <f t="shared" si="2"/>
        <v>8.6852380990295963E-2</v>
      </c>
      <c r="H72" s="21">
        <f t="shared" si="2"/>
        <v>7.9799162287481212E-2</v>
      </c>
      <c r="I72" s="21">
        <f t="shared" si="2"/>
        <v>-3.4030786875920364E-2</v>
      </c>
      <c r="J72" s="21">
        <f t="shared" si="2"/>
        <v>-0.10172417872444442</v>
      </c>
      <c r="K72" s="21">
        <f t="shared" si="2"/>
        <v>-0.12401957790471813</v>
      </c>
      <c r="L72" s="21">
        <f t="shared" si="2"/>
        <v>-9.6917618276011905E-2</v>
      </c>
      <c r="M72" s="21">
        <f t="shared" si="2"/>
        <v>-0.1793458841486647</v>
      </c>
      <c r="N72" s="21">
        <f t="shared" si="2"/>
        <v>-0.1709679971958474</v>
      </c>
      <c r="O72" s="21">
        <f t="shared" si="2"/>
        <v>-0.15087775851012891</v>
      </c>
      <c r="P72" s="21">
        <f t="shared" si="2"/>
        <v>-0.24741413725095765</v>
      </c>
      <c r="Q72" s="21">
        <f t="shared" si="2"/>
        <v>-0.19006480260908479</v>
      </c>
      <c r="R72" s="21">
        <f t="shared" si="2"/>
        <v>-0.18572360301017576</v>
      </c>
      <c r="S72" s="21">
        <f t="shared" si="2"/>
        <v>-0.18133561554043059</v>
      </c>
      <c r="T72" s="21">
        <f t="shared" si="2"/>
        <v>-0.23789276112156524</v>
      </c>
      <c r="U72" s="21">
        <f t="shared" si="2"/>
        <v>-0.47311709104404143</v>
      </c>
      <c r="V72" s="21">
        <f t="shared" si="2"/>
        <v>-0.43740764088931516</v>
      </c>
      <c r="W72" s="21">
        <f t="shared" si="2"/>
        <v>-0.51137958813136919</v>
      </c>
      <c r="X72" s="21">
        <f t="shared" si="2"/>
        <v>-0.59915322928964021</v>
      </c>
      <c r="Y72" s="21">
        <f t="shared" si="2"/>
        <v>-0.68434672705187172</v>
      </c>
      <c r="Z72" s="21">
        <f t="shared" si="2"/>
        <v>-0.68317804721059672</v>
      </c>
      <c r="AA72" s="21">
        <f t="shared" si="2"/>
        <v>-0.66867912346198233</v>
      </c>
      <c r="AB72" s="21">
        <f t="shared" si="2"/>
        <v>-0.66744328444771728</v>
      </c>
      <c r="AC72" s="21">
        <f t="shared" si="2"/>
        <v>-0.64606622684751702</v>
      </c>
      <c r="AD72" s="21">
        <f t="shared" si="2"/>
        <v>-0.64473611819190746</v>
      </c>
      <c r="AE72" s="21">
        <f t="shared" si="2"/>
        <v>-0.64339597453545228</v>
      </c>
      <c r="AF72" s="21">
        <f t="shared" si="2"/>
        <v>-0.64204568188458733</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Normal="100" workbookViewId="0">
      <selection activeCell="E15" sqref="E15"/>
    </sheetView>
  </sheetViews>
  <sheetFormatPr defaultColWidth="9.109375" defaultRowHeight="14.4"/>
  <cols>
    <col min="1" max="1" width="39.6640625" customWidth="1"/>
    <col min="2" max="33" width="11"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16">
        <f>'BIFUbC-coal pre-CHP'!B15+CHP!B52</f>
        <v>1255708359126333.3</v>
      </c>
      <c r="C15" s="16">
        <f>'BIFUbC-coal pre-CHP'!C15+CHP!C52</f>
        <v>1326540792352838</v>
      </c>
      <c r="D15" s="16">
        <f>'BIFUbC-coal pre-CHP'!D15+CHP!D52</f>
        <v>1233328834642220.3</v>
      </c>
      <c r="E15" s="528">
        <f>'BIFUbC-coal pre-CHP'!E15+CHP!E52</f>
        <v>1265430904556417.8</v>
      </c>
      <c r="F15" s="16">
        <f>'BIFUbC-coal pre-CHP'!F15+CHP!F52</f>
        <v>1265508265138777.8</v>
      </c>
      <c r="G15" s="16">
        <f>'BIFUbC-coal pre-CHP'!G15+CHP!G52</f>
        <v>1265508265138777.8</v>
      </c>
      <c r="H15" s="16">
        <f>'BIFUbC-coal pre-CHP'!H15+CHP!H52</f>
        <v>1265508265138777.8</v>
      </c>
      <c r="I15" s="16">
        <f>'BIFUbC-coal pre-CHP'!I15+CHP!I52</f>
        <v>1131665109447174.3</v>
      </c>
      <c r="J15" s="16">
        <f>'BIFUbC-coal pre-CHP'!J15+CHP!J52</f>
        <v>1037841164820602.8</v>
      </c>
      <c r="K15" s="16">
        <f>'BIFUbC-coal pre-CHP'!K15+CHP!K52</f>
        <v>1013357500487353.6</v>
      </c>
      <c r="L15" s="16">
        <f>'BIFUbC-coal pre-CHP'!L15+CHP!L52</f>
        <v>1040133007690982.6</v>
      </c>
      <c r="M15" s="16">
        <f>'BIFUbC-coal pre-CHP'!M15+CHP!M52</f>
        <v>916290784106731.13</v>
      </c>
      <c r="N15" s="16">
        <f>'BIFUbC-coal pre-CHP'!N15+CHP!N52</f>
        <v>917505879428856</v>
      </c>
      <c r="O15" s="16">
        <f>'BIFUbC-coal pre-CHP'!O15+CHP!O52</f>
        <v>921484087449198</v>
      </c>
      <c r="P15" s="16">
        <f>'BIFUbC-coal pre-CHP'!P15+CHP!P52</f>
        <v>797555239586602</v>
      </c>
      <c r="Q15" s="16">
        <f>'BIFUbC-coal pre-CHP'!Q15+CHP!Q52</f>
        <v>808790776297608.88</v>
      </c>
      <c r="R15" s="16">
        <f>'BIFUbC-coal pre-CHP'!R15+CHP!R52</f>
        <v>808790776297608.88</v>
      </c>
      <c r="S15" s="16">
        <f>'BIFUbC-coal pre-CHP'!S15+CHP!S52</f>
        <v>808790776297608.88</v>
      </c>
      <c r="T15" s="16">
        <f>'BIFUbC-coal pre-CHP'!T15+CHP!T52</f>
        <v>724927983753654.63</v>
      </c>
      <c r="U15" s="16">
        <f>'BIFUbC-coal pre-CHP'!U15+CHP!U52</f>
        <v>414403105784216.25</v>
      </c>
      <c r="V15" s="16">
        <f>'BIFUbC-coal pre-CHP'!V15+CHP!V52</f>
        <v>421033452484786.44</v>
      </c>
      <c r="W15" s="16">
        <f>'BIFUbC-coal pre-CHP'!W15+CHP!W52</f>
        <v>296315574277470.13</v>
      </c>
      <c r="X15" s="16">
        <f>'BIFUbC-coal pre-CHP'!X15+CHP!X52</f>
        <v>186453375764624.44</v>
      </c>
      <c r="Y15" s="16">
        <f>'BIFUbC-coal pre-CHP'!Y15+CHP!Y52</f>
        <v>65156181231127.797</v>
      </c>
      <c r="Z15" s="16">
        <f>'BIFUbC-coal pre-CHP'!Z15+CHP!Z52</f>
        <v>65156181231127.797</v>
      </c>
      <c r="AA15" s="16">
        <f>'BIFUbC-coal pre-CHP'!AA15+CHP!AA52</f>
        <v>67808319911355.883</v>
      </c>
      <c r="AB15" s="16">
        <f>'BIFUbC-coal pre-CHP'!AB15+CHP!AB52</f>
        <v>67808319911355.883</v>
      </c>
      <c r="AC15" s="16">
        <f>'BIFUbC-coal pre-CHP'!AC15+CHP!AC52</f>
        <v>71786527931697.969</v>
      </c>
      <c r="AD15" s="16">
        <f>'BIFUbC-coal pre-CHP'!AD15+CHP!AD52</f>
        <v>71786527931697.969</v>
      </c>
      <c r="AE15" s="16">
        <f>'BIFUbC-coal pre-CHP'!AE15+CHP!AE52</f>
        <v>71786527931697.969</v>
      </c>
      <c r="AF15" s="16">
        <f>'BIFUbC-coal pre-CHP'!AF15+CHP!AF52</f>
        <v>71786527931697.969</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28" spans="1:32">
      <c r="A28" t="s">
        <v>1355</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C15" sqref="C15"/>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1098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C27" sqref="C27"/>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1098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632" t="s">
        <v>1102</v>
      </c>
      <c r="B1" s="633"/>
      <c r="C1" s="633"/>
      <c r="D1" s="633"/>
      <c r="E1" s="633"/>
      <c r="F1" s="633"/>
      <c r="G1" s="633"/>
      <c r="H1" s="633"/>
      <c r="I1" s="633"/>
      <c r="J1" s="633"/>
      <c r="K1" s="633"/>
      <c r="L1" s="633"/>
      <c r="M1" s="159">
        <v>1</v>
      </c>
      <c r="N1" s="160" t="s">
        <v>269</v>
      </c>
      <c r="O1" s="161" t="s">
        <v>270</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634" t="s">
        <v>161</v>
      </c>
      <c r="B2" s="634"/>
      <c r="C2" s="634"/>
      <c r="D2" s="634"/>
      <c r="E2" s="634"/>
      <c r="F2" s="634"/>
      <c r="G2" s="634"/>
      <c r="H2" s="634"/>
      <c r="I2" s="634"/>
      <c r="J2" s="634"/>
      <c r="K2" s="634"/>
      <c r="L2" s="634"/>
      <c r="N2" s="153" t="s">
        <v>181</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612" t="s">
        <v>162</v>
      </c>
      <c r="I3" s="612"/>
      <c r="J3" s="33"/>
      <c r="K3" s="612" t="s">
        <v>163</v>
      </c>
      <c r="L3" s="61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182</v>
      </c>
    </row>
    <row r="5" spans="1:49" ht="13.5" customHeight="1">
      <c r="A5" s="80" t="s">
        <v>1103</v>
      </c>
      <c r="B5" s="225">
        <v>130.33099999999999</v>
      </c>
      <c r="C5" s="225">
        <v>163.71100000000001</v>
      </c>
      <c r="D5" s="226">
        <v>192.869</v>
      </c>
      <c r="E5" s="226">
        <v>199.166</v>
      </c>
      <c r="F5" s="226">
        <v>200.482</v>
      </c>
      <c r="G5" s="226">
        <v>198.499</v>
      </c>
      <c r="H5" s="236" t="s">
        <v>172</v>
      </c>
      <c r="I5" s="236" t="s">
        <v>172</v>
      </c>
      <c r="J5" s="41"/>
      <c r="K5" s="227">
        <v>1.27</v>
      </c>
      <c r="L5" s="227">
        <v>0.88</v>
      </c>
      <c r="N5" s="37" t="s">
        <v>271</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1104</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272</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287</v>
      </c>
      <c r="B7" s="67">
        <v>100.61799999999999</v>
      </c>
      <c r="C7" s="67">
        <v>118.521</v>
      </c>
      <c r="D7" s="68">
        <v>125.675</v>
      </c>
      <c r="E7" s="68">
        <v>127.51</v>
      </c>
      <c r="F7" s="68">
        <v>127.178</v>
      </c>
      <c r="G7" s="68">
        <v>125.77200000000001</v>
      </c>
      <c r="H7" s="39">
        <v>100</v>
      </c>
      <c r="I7" s="39">
        <v>99.990000000000009</v>
      </c>
      <c r="J7" s="74"/>
      <c r="K7" s="75">
        <v>0.91</v>
      </c>
      <c r="L7" s="75">
        <v>0.27</v>
      </c>
      <c r="N7" s="42" t="s">
        <v>799</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1105</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799</v>
      </c>
      <c r="B9" s="225">
        <v>93.838999999999999</v>
      </c>
      <c r="C9" s="225">
        <v>116.83</v>
      </c>
      <c r="D9" s="226">
        <v>124.858</v>
      </c>
      <c r="E9" s="226">
        <v>126.675</v>
      </c>
      <c r="F9" s="226">
        <v>126.33199999999999</v>
      </c>
      <c r="G9" s="226">
        <v>124.985</v>
      </c>
      <c r="H9" s="45">
        <v>98.57</v>
      </c>
      <c r="I9" s="45">
        <v>99.37</v>
      </c>
      <c r="J9" s="41"/>
      <c r="K9" s="227">
        <v>1.22</v>
      </c>
      <c r="L9" s="227">
        <v>0.31</v>
      </c>
      <c r="N9" s="37" t="s">
        <v>275</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1106</v>
      </c>
      <c r="B11" s="237"/>
      <c r="C11" s="237"/>
      <c r="D11" s="238"/>
      <c r="E11" s="238"/>
      <c r="F11" s="238"/>
      <c r="G11" s="238"/>
      <c r="H11" s="236"/>
      <c r="I11" s="236"/>
      <c r="J11" s="41"/>
      <c r="K11" s="227"/>
      <c r="L11" s="227"/>
      <c r="N11" s="424" t="s">
        <v>1107</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619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623</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624</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1108</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1109</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617</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618</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628</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1110</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1111</v>
      </c>
      <c r="B22" s="237"/>
      <c r="C22" s="237"/>
      <c r="D22" s="238"/>
      <c r="E22" s="238"/>
      <c r="F22" s="238"/>
      <c r="G22" s="238"/>
      <c r="H22" s="236"/>
      <c r="I22" s="236"/>
      <c r="J22" s="41"/>
      <c r="K22" s="227"/>
      <c r="L22" s="227"/>
      <c r="N22" s="31" t="s">
        <v>214</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803</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271</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1112</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272</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1113</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799</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279</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280</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281</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1114</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613" t="s">
        <v>1115</v>
      </c>
      <c r="B30" s="614"/>
      <c r="C30" s="614"/>
      <c r="D30" s="614"/>
      <c r="E30" s="614"/>
      <c r="F30" s="614"/>
      <c r="G30" s="614"/>
      <c r="H30" s="614"/>
      <c r="I30" s="614"/>
      <c r="J30" s="614"/>
      <c r="K30" s="614"/>
      <c r="L30" s="614"/>
      <c r="N30" s="31" t="s">
        <v>301</v>
      </c>
      <c r="O30" s="144">
        <v>2000</v>
      </c>
      <c r="P30" s="144">
        <v>2022</v>
      </c>
      <c r="Q30" s="156">
        <v>2030</v>
      </c>
      <c r="R30" s="156">
        <v>2040</v>
      </c>
      <c r="S30" s="156">
        <v>2050</v>
      </c>
      <c r="AV30" s="30"/>
      <c r="AW30" s="207"/>
    </row>
    <row r="31" spans="1:49">
      <c r="H31" s="211"/>
      <c r="I31" s="211"/>
      <c r="J31" s="212"/>
      <c r="K31" s="211"/>
      <c r="L31" s="211"/>
      <c r="N31" s="37" t="s">
        <v>271</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272</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799</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610" t="s">
        <v>1116</v>
      </c>
      <c r="B36" s="611"/>
      <c r="C36" s="611"/>
      <c r="D36" s="611"/>
      <c r="E36" s="611"/>
      <c r="F36" s="611"/>
      <c r="G36" s="611"/>
      <c r="H36" s="611"/>
      <c r="I36" s="611"/>
      <c r="J36" s="611"/>
      <c r="K36" s="211"/>
      <c r="L36" s="211"/>
    </row>
    <row r="37" spans="1:49">
      <c r="A37" s="617" t="s">
        <v>161</v>
      </c>
      <c r="B37" s="617"/>
      <c r="C37" s="617"/>
      <c r="D37" s="617"/>
      <c r="E37" s="617"/>
      <c r="F37" s="617"/>
      <c r="G37" s="617"/>
      <c r="H37" s="617"/>
      <c r="I37" s="617"/>
      <c r="J37" s="617"/>
      <c r="K37" s="211"/>
      <c r="L37" s="211"/>
    </row>
    <row r="38" spans="1:49">
      <c r="A38" s="31"/>
      <c r="B38" s="32"/>
      <c r="C38" s="32"/>
      <c r="D38" s="32"/>
      <c r="E38" s="32"/>
      <c r="F38" s="32"/>
      <c r="G38" s="612" t="s">
        <v>162</v>
      </c>
      <c r="H38" s="612"/>
      <c r="I38" s="612" t="s">
        <v>163</v>
      </c>
      <c r="J38" s="612"/>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1103</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1104</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287</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1105</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487</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799</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1117</v>
      </c>
      <c r="B47" s="237"/>
      <c r="C47" s="237"/>
      <c r="D47" s="238"/>
      <c r="E47" s="238"/>
      <c r="F47" s="238"/>
      <c r="G47" s="236"/>
      <c r="H47" s="236"/>
      <c r="I47" s="227"/>
      <c r="J47" s="227"/>
      <c r="K47" s="211"/>
      <c r="L47" s="211"/>
    </row>
    <row r="48" spans="1:49">
      <c r="A48" s="42" t="s">
        <v>332</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619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623</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624</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1108</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1109</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617</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618</v>
      </c>
      <c r="B55" s="225">
        <v>4.056</v>
      </c>
      <c r="C55" s="225">
        <v>4.0259999999999998</v>
      </c>
      <c r="D55" s="226">
        <v>3.319</v>
      </c>
      <c r="E55" s="226">
        <v>2.9260000000000002</v>
      </c>
      <c r="F55" s="226">
        <v>2.66</v>
      </c>
      <c r="G55" s="45">
        <v>3.64</v>
      </c>
      <c r="H55" s="45">
        <v>2.81</v>
      </c>
      <c r="I55" s="227">
        <v>-0.03</v>
      </c>
      <c r="J55" s="227">
        <v>-1.47</v>
      </c>
      <c r="K55" s="211"/>
      <c r="L55" s="211"/>
    </row>
    <row r="56" spans="1:12">
      <c r="A56" s="42" t="s">
        <v>628</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1110</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1111</v>
      </c>
      <c r="B59" s="237"/>
      <c r="C59" s="237"/>
      <c r="D59" s="238"/>
      <c r="E59" s="238"/>
      <c r="F59" s="238"/>
      <c r="G59" s="236"/>
      <c r="H59" s="236"/>
      <c r="I59" s="227"/>
      <c r="J59" s="227"/>
      <c r="K59" s="211"/>
      <c r="L59" s="211"/>
    </row>
    <row r="60" spans="1:12">
      <c r="A60" s="42" t="s">
        <v>285</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803</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1112</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1118</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279</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280</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281</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1114</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613" t="s">
        <v>1119</v>
      </c>
      <c r="B68" s="614"/>
      <c r="C68" s="614"/>
      <c r="D68" s="614"/>
      <c r="E68" s="614"/>
      <c r="F68" s="614"/>
      <c r="G68" s="614"/>
      <c r="H68" s="614"/>
      <c r="I68" s="614"/>
      <c r="J68" s="61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About</vt:lpstr>
      <vt:lpstr>KEEI BAU - Overview</vt:lpstr>
      <vt:lpstr>KEEI A1.4_2</vt:lpstr>
      <vt:lpstr>Steel production in S Korea</vt:lpstr>
      <vt:lpstr>2021 KEEI Ext Energy Balance</vt:lpstr>
      <vt:lpstr>2022 KEEI Ext Energy Balance</vt:lpstr>
      <vt:lpstr>2023 KEEI Ext Energy Balance</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Robbie Orvis</cp:lastModifiedBy>
  <cp:revision/>
  <dcterms:created xsi:type="dcterms:W3CDTF">2014-03-20T21:01:41Z</dcterms:created>
  <dcterms:modified xsi:type="dcterms:W3CDTF">2025-12-03T15:45:49Z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