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fuels\BFPaT\"/>
    </mc:Choice>
  </mc:AlternateContent>
  <xr:revisionPtr revIDLastSave="0" documentId="13_ncr:1_{3B0682A9-4319-4F44-82C6-19381300DA73}" xr6:coauthVersionLast="47" xr6:coauthVersionMax="47" xr10:uidLastSave="{00000000-0000-0000-0000-000000000000}"/>
  <bookViews>
    <workbookView xWindow="2355" yWindow="1830" windowWidth="23040" windowHeight="11235" tabRatio="755" activeTab="1" xr2:uid="{27A81796-2071-48D9-8550-9F68B9E98806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5" l="1"/>
  <c r="H3" i="18" l="1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S3" i="18"/>
  <c r="AT3" i="18"/>
  <c r="AU3" i="18"/>
  <c r="AV3" i="18"/>
  <c r="AW3" i="18"/>
  <c r="AX3" i="18"/>
  <c r="AY3" i="18"/>
  <c r="AZ3" i="18"/>
  <c r="BA3" i="18"/>
  <c r="BB3" i="18"/>
  <c r="BC3" i="18"/>
  <c r="BD3" i="18"/>
  <c r="BE3" i="18"/>
  <c r="BF3" i="18"/>
  <c r="BG3" i="18"/>
  <c r="BH3" i="18"/>
  <c r="BI3" i="18"/>
  <c r="BJ3" i="18"/>
  <c r="BK3" i="18"/>
  <c r="BL3" i="18"/>
  <c r="BM3" i="18"/>
  <c r="BN3" i="18"/>
  <c r="BO3" i="18"/>
  <c r="BP3" i="18"/>
  <c r="BQ3" i="18"/>
  <c r="BR3" i="18"/>
  <c r="BS3" i="18"/>
  <c r="BT3" i="18"/>
  <c r="BU3" i="18"/>
  <c r="BV3" i="18"/>
  <c r="BW3" i="18"/>
  <c r="BX3" i="18"/>
  <c r="BY3" i="18"/>
  <c r="BZ3" i="18"/>
  <c r="CA3" i="18"/>
  <c r="CB3" i="18"/>
  <c r="CC3" i="18"/>
  <c r="CD3" i="18"/>
  <c r="G3" i="18"/>
  <c r="F3" i="18"/>
  <c r="E3" i="18"/>
  <c r="D3" i="18"/>
  <c r="C3" i="18"/>
  <c r="F3" i="7"/>
  <c r="G3" i="7" s="1"/>
  <c r="H3" i="7" s="1"/>
  <c r="I3" i="7" s="1"/>
  <c r="J3" i="7" s="1"/>
  <c r="K3" i="7" s="1"/>
  <c r="L3" i="7" s="1"/>
  <c r="C26" i="85"/>
  <c r="C23" i="85"/>
  <c r="E3" i="7"/>
  <c r="D3" i="7"/>
  <c r="C3" i="7"/>
  <c r="B3" i="7"/>
  <c r="C2" i="7"/>
  <c r="D2" i="7"/>
  <c r="E2" i="7"/>
  <c r="C4" i="7"/>
  <c r="D4" i="7"/>
  <c r="E4" i="7"/>
  <c r="C5" i="7"/>
  <c r="D5" i="7"/>
  <c r="E5" i="7"/>
  <c r="C6" i="7"/>
  <c r="D6" i="7"/>
  <c r="E6" i="7"/>
  <c r="C7" i="7"/>
  <c r="D7" i="7"/>
  <c r="E7" i="7"/>
  <c r="B7" i="7"/>
  <c r="B6" i="7"/>
  <c r="B5" i="7"/>
  <c r="B4" i="7"/>
  <c r="B2" i="7"/>
  <c r="AX9" i="71"/>
  <c r="AW9" i="71"/>
  <c r="C16" i="85"/>
  <c r="C13" i="85"/>
  <c r="E3" i="15"/>
  <c r="D3" i="15"/>
  <c r="C3" i="15"/>
  <c r="C31" i="70" l="1"/>
  <c r="D31" i="70"/>
  <c r="E31" i="70"/>
  <c r="C22" i="70"/>
  <c r="D22" i="70"/>
  <c r="E22" i="70"/>
  <c r="B22" i="70"/>
  <c r="C12" i="83"/>
  <c r="E25" i="70"/>
  <c r="D25" i="70"/>
  <c r="C25" i="70"/>
  <c r="E16" i="70"/>
  <c r="D16" i="70"/>
  <c r="C16" i="70"/>
  <c r="E8" i="5" l="1"/>
  <c r="D8" i="5"/>
  <c r="C8" i="5"/>
  <c r="B8" i="5"/>
  <c r="E6" i="5"/>
  <c r="D6" i="5"/>
  <c r="C6" i="5"/>
  <c r="B6" i="5"/>
  <c r="E5" i="5"/>
  <c r="D5" i="5"/>
  <c r="C5" i="5"/>
  <c r="B5" i="5"/>
  <c r="E4" i="5"/>
  <c r="D4" i="5"/>
  <c r="C4" i="5"/>
  <c r="B4" i="5"/>
  <c r="M107" i="69" l="1"/>
  <c r="H35" i="69" s="1"/>
  <c r="M96" i="69"/>
  <c r="G35" i="69" s="1"/>
  <c r="M83" i="69"/>
  <c r="M70" i="69"/>
  <c r="M45" i="69"/>
  <c r="B3" i="34" l="1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D3" i="34"/>
  <c r="D4" i="34"/>
  <c r="D5" i="34" s="1"/>
  <c r="D6" i="34" s="1"/>
  <c r="D7" i="34" s="1"/>
  <c r="D8" i="34" s="1"/>
  <c r="D9" i="34" s="1"/>
  <c r="E3" i="34" l="1"/>
  <c r="E4" i="34" s="1"/>
  <c r="E5" i="34" s="1"/>
  <c r="E6" i="34" s="1"/>
  <c r="E7" i="34" s="1"/>
  <c r="E8" i="34" s="1"/>
  <c r="E9" i="34" s="1"/>
  <c r="AG9" i="59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CD9" i="59" s="1"/>
  <c r="AG8" i="59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CD8" i="59" s="1"/>
  <c r="AG7" i="59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CD7" i="59" s="1"/>
  <c r="AG6" i="59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CD6" i="59" s="1"/>
  <c r="AG5" i="59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CD5" i="59" s="1"/>
  <c r="AG4" i="59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CD4" i="59" s="1"/>
  <c r="AG3" i="59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CD3" i="59" s="1"/>
  <c r="AG2" i="59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CD2" i="59" s="1"/>
  <c r="AH9" i="58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CD9" i="58" s="1"/>
  <c r="AG9" i="58"/>
  <c r="AH8" i="58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CD8" i="58" s="1"/>
  <c r="AG8" i="58"/>
  <c r="AG7" i="58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CD7" i="58" s="1"/>
  <c r="AG6" i="58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CD6" i="58" s="1"/>
  <c r="AG5" i="58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CD5" i="58" s="1"/>
  <c r="AG4" i="58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CD4" i="58" s="1"/>
  <c r="AG3" i="58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CD3" i="58" s="1"/>
  <c r="AG2" i="58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CD2" i="58" s="1"/>
  <c r="AG9" i="57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CD9" i="57" s="1"/>
  <c r="AG8" i="57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CD8" i="57" s="1"/>
  <c r="AG5" i="57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CD5" i="57" s="1"/>
  <c r="AG4" i="57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CD4" i="57" s="1"/>
  <c r="AG3" i="57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CD3" i="57" s="1"/>
  <c r="AI9" i="56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CD9" i="56" s="1"/>
  <c r="AH9" i="56"/>
  <c r="AG9" i="56"/>
  <c r="AG8" i="56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CD8" i="56" s="1"/>
  <c r="AG7" i="56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CD7" i="56" s="1"/>
  <c r="AG5" i="56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CD5" i="56" s="1"/>
  <c r="AG4" i="56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CD4" i="56" s="1"/>
  <c r="AG3" i="56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CD3" i="56" s="1"/>
  <c r="AG2" i="56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CD2" i="56" s="1"/>
  <c r="AG9" i="55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CD9" i="55" s="1"/>
  <c r="AG8" i="55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CD8" i="55" s="1"/>
  <c r="AG7" i="55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CD7" i="55" s="1"/>
  <c r="AG6" i="55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CD6" i="55" s="1"/>
  <c r="AG5" i="55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CD5" i="55" s="1"/>
  <c r="AG4" i="55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CD4" i="55" s="1"/>
  <c r="AG3" i="55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CD3" i="55" s="1"/>
  <c r="AG2" i="55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CD2" i="55" s="1"/>
  <c r="AG9" i="54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CD9" i="54" s="1"/>
  <c r="AG8" i="54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CD8" i="54" s="1"/>
  <c r="AG7" i="54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CD7" i="54" s="1"/>
  <c r="AG6" i="54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CD6" i="54" s="1"/>
  <c r="AG5" i="54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CD5" i="54" s="1"/>
  <c r="AH4" i="54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CD4" i="54" s="1"/>
  <c r="AG4" i="54"/>
  <c r="AG2" i="54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CD2" i="54" s="1"/>
  <c r="AG9" i="53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CD9" i="53" s="1"/>
  <c r="AG8" i="53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CD8" i="53" s="1"/>
  <c r="AG7" i="53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CD7" i="53" s="1"/>
  <c r="AG6" i="53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CD6" i="53" s="1"/>
  <c r="AG5" i="53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CD5" i="53" s="1"/>
  <c r="AG4" i="53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CD4" i="53" s="1"/>
  <c r="AG3" i="53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CD3" i="53" s="1"/>
  <c r="AG2" i="53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AG9" i="52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CD9" i="52" s="1"/>
  <c r="AG8" i="52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CD8" i="52" s="1"/>
  <c r="AG7" i="52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CD7" i="52" s="1"/>
  <c r="AI6" i="52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CD6" i="52" s="1"/>
  <c r="AG6" i="52"/>
  <c r="AH6" i="52" s="1"/>
  <c r="AG5" i="52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CD5" i="52" s="1"/>
  <c r="AG4" i="52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CD4" i="52" s="1"/>
  <c r="AG3" i="52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CD3" i="52" s="1"/>
  <c r="AG2" i="52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CD2" i="52" s="1"/>
  <c r="AG8" i="5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AG6" i="5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AG3" i="5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AG2" i="5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AG9" i="50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AG8" i="50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AG7" i="50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AG6" i="50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AG5" i="50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AG4" i="50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AG3" i="50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AG2" i="50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AG9" i="49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AG8" i="49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AG7" i="49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AG6" i="49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AG5" i="49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AG4" i="49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AG3" i="49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AG2" i="49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AG8" i="48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AG7" i="48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AG6" i="48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AG5" i="48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AG4" i="48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AG3" i="48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AG9" i="47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AG8" i="47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AG7" i="47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AG6" i="47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AG5" i="47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AG4" i="47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AG3" i="47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AK9" i="46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AG9" i="46"/>
  <c r="AH9" i="46" s="1"/>
  <c r="AI9" i="46" s="1"/>
  <c r="AJ9" i="46" s="1"/>
  <c r="AG8" i="46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AG7" i="46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AG6" i="46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AG5" i="46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AG4" i="46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AG3" i="46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AG2" i="46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AG9" i="45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AG8" i="45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AG7" i="45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AG6" i="45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AG5" i="45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AG4" i="45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AG3" i="45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AG2" i="45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AG9" i="44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AG8" i="44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AG7" i="44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AG6" i="44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AG5" i="44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AG4" i="44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AG3" i="44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AG2" i="44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AG9" i="43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AG8" i="43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AG7" i="43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AH6" i="43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AG6" i="43"/>
  <c r="AG5" i="43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AG4" i="43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AG3" i="43"/>
  <c r="AG2" i="43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AG8" i="42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AG7" i="42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AG6" i="42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AG5" i="42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AG4" i="42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AG3" i="42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AG2" i="42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AG9" i="4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AG8" i="41"/>
  <c r="AG7" i="4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AG6" i="4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AG5" i="4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AG4" i="4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AG2" i="4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AG9" i="40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AG8" i="40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AG7" i="40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AG6" i="40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AG5" i="40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AG4" i="40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AG3" i="40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AG2" i="40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AG9" i="39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AG8" i="39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AG7" i="39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AG6" i="39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AG5" i="39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AG4" i="39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AG3" i="39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AS2" i="39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AG2" i="39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G9" i="33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AH8" i="33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AG8" i="33"/>
  <c r="AG7" i="33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AG6" i="33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AG5" i="33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AG4" i="33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AG3" i="33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AG2" i="33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AG9" i="32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AG8" i="32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AG3" i="32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AG9" i="3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AG8" i="3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AG7" i="3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AG9" i="30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CD9" i="30" s="1"/>
  <c r="AG8" i="30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CD8" i="30" s="1"/>
  <c r="AG7" i="30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CD7" i="30" s="1"/>
  <c r="AG5" i="30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CD5" i="30" s="1"/>
  <c r="AG4" i="30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CD4" i="30" s="1"/>
  <c r="AG3" i="30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CD3" i="30" s="1"/>
  <c r="AG2" i="30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CD2" i="30" s="1"/>
  <c r="AG9" i="23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AU8" i="23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AG8" i="23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G6" i="23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AH5" i="23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AG5" i="23"/>
  <c r="AG4" i="23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AG2" i="23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AG9" i="28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AH8" i="28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AG8" i="28"/>
  <c r="AG7" i="28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AG6" i="28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AG5" i="28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AG4" i="28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AG3" i="28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AG2" i="28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AG9" i="18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AS6" i="18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AG6" i="18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G2" i="18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AG7" i="12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AG6" i="12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AG3" i="12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AG9" i="17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AG8" i="17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AG6" i="17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AG5" i="17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AG4" i="17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AG3" i="17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AG9" i="1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AG7" i="1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AG6" i="1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AG5" i="1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AG3" i="1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AG2" i="1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AG9" i="10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AG8" i="9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AG7" i="9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AG3" i="9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AG9" i="16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AG8" i="16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AN2" i="16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AG2" i="16"/>
  <c r="AH2" i="16" s="1"/>
  <c r="AI2" i="16" s="1"/>
  <c r="AJ2" i="16" s="1"/>
  <c r="AK2" i="16" s="1"/>
  <c r="AL2" i="16" s="1"/>
  <c r="AM2" i="16" s="1"/>
  <c r="AG9" i="27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AG8" i="27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AG7" i="27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AG6" i="27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AH5" i="27"/>
  <c r="AG5" i="27"/>
  <c r="AG4" i="27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AG3" i="27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AG2" i="27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AG9" i="26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AG8" i="26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AG7" i="26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AG6" i="26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AG5" i="26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AG4" i="26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AG3" i="26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AG2" i="26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AG9" i="25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AG8" i="25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AG7" i="25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AG6" i="25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AG5" i="25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AG4" i="25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AG3" i="25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AG2" i="25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AG8" i="15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AG7" i="15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AG6" i="15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AG4" i="15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AG2" i="15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AI9" i="7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D9" i="7" s="1"/>
  <c r="AG9" i="7"/>
  <c r="AH9" i="7" s="1"/>
  <c r="AG8" i="7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CD8" i="7" s="1"/>
  <c r="AG2" i="6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CD2" i="6" s="1"/>
  <c r="AG9" i="6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CD9" i="6" s="1"/>
  <c r="AG8" i="6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CD8" i="6" s="1"/>
  <c r="AG6" i="6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CD6" i="6" s="1"/>
  <c r="AI9" i="5"/>
  <c r="AJ9" i="5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CD9" i="5" s="1"/>
  <c r="AH9" i="5"/>
  <c r="AG3" i="5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CD3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AG9" i="5"/>
  <c r="C6" i="6"/>
  <c r="B31" i="70"/>
  <c r="F3" i="34" l="1"/>
  <c r="F4" i="34" s="1"/>
  <c r="F5" i="34" s="1"/>
  <c r="F6" i="34" s="1"/>
  <c r="F7" i="34" s="1"/>
  <c r="F8" i="34" s="1"/>
  <c r="F9" i="34" s="1"/>
  <c r="B16" i="70"/>
  <c r="D35" i="69"/>
  <c r="B2" i="5" s="1"/>
  <c r="F35" i="69"/>
  <c r="D2" i="5" s="1"/>
  <c r="E35" i="69"/>
  <c r="C2" i="5" s="1"/>
  <c r="A12" i="83"/>
  <c r="C13" i="83"/>
  <c r="C11" i="83"/>
  <c r="G3" i="34" l="1"/>
  <c r="G4" i="34" s="1"/>
  <c r="G5" i="34" s="1"/>
  <c r="G6" i="34" s="1"/>
  <c r="G7" i="34" s="1"/>
  <c r="G8" i="34" s="1"/>
  <c r="G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B2" i="17" s="1"/>
  <c r="C2" i="17" s="1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H3" i="34" l="1"/>
  <c r="H4" i="34" s="1"/>
  <c r="H5" i="34" s="1"/>
  <c r="H6" i="34" s="1"/>
  <c r="H7" i="34" s="1"/>
  <c r="H8" i="34" s="1"/>
  <c r="H9" i="34" s="1"/>
  <c r="B104" i="87"/>
  <c r="D104" i="87"/>
  <c r="E104" i="87"/>
  <c r="E107" i="87"/>
  <c r="C3" i="16" s="1"/>
  <c r="D107" i="87"/>
  <c r="B3" i="16" s="1"/>
  <c r="H16" i="77"/>
  <c r="Q6" i="77" s="1"/>
  <c r="I3" i="34" l="1"/>
  <c r="I4" i="34" s="1"/>
  <c r="I5" i="34" s="1"/>
  <c r="I6" i="34" s="1"/>
  <c r="I7" i="34" s="1"/>
  <c r="I8" i="34" s="1"/>
  <c r="I9" i="34" s="1"/>
  <c r="B5" i="16"/>
  <c r="B4" i="16"/>
  <c r="D3" i="16"/>
  <c r="C5" i="16"/>
  <c r="C4" i="16"/>
  <c r="N6" i="77"/>
  <c r="P6" i="77"/>
  <c r="O6" i="77"/>
  <c r="J3" i="34" l="1"/>
  <c r="J4" i="34" s="1"/>
  <c r="J5" i="34" s="1"/>
  <c r="J6" i="34" s="1"/>
  <c r="J7" i="34" s="1"/>
  <c r="J8" i="34" s="1"/>
  <c r="J9" i="34" s="1"/>
  <c r="E3" i="16"/>
  <c r="D5" i="16"/>
  <c r="D4" i="16"/>
  <c r="N9" i="77"/>
  <c r="O9" i="77"/>
  <c r="K3" i="34" l="1"/>
  <c r="K4" i="34" s="1"/>
  <c r="K5" i="34" s="1"/>
  <c r="K6" i="34" s="1"/>
  <c r="K7" i="34" s="1"/>
  <c r="K8" i="34" s="1"/>
  <c r="K9" i="34" s="1"/>
  <c r="F3" i="16"/>
  <c r="E4" i="16"/>
  <c r="E5" i="16"/>
  <c r="L3" i="34" l="1"/>
  <c r="L4" i="34" s="1"/>
  <c r="L5" i="34" s="1"/>
  <c r="L6" i="34" s="1"/>
  <c r="L7" i="34" s="1"/>
  <c r="L8" i="34" s="1"/>
  <c r="L9" i="34" s="1"/>
  <c r="G3" i="16"/>
  <c r="F4" i="16"/>
  <c r="F5" i="16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CD2" i="5" s="1"/>
  <c r="M3" i="34" l="1"/>
  <c r="M4" i="34" s="1"/>
  <c r="M5" i="34" s="1"/>
  <c r="M6" i="34" s="1"/>
  <c r="M7" i="34" s="1"/>
  <c r="M8" i="34" s="1"/>
  <c r="M9" i="34" s="1"/>
  <c r="H3" i="16"/>
  <c r="G4" i="16"/>
  <c r="G5" i="16"/>
  <c r="B2" i="12"/>
  <c r="B3" i="18"/>
  <c r="B47" i="4"/>
  <c r="B4" i="18" s="1"/>
  <c r="C4" i="18" s="1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N3" i="34" l="1"/>
  <c r="N4" i="34" s="1"/>
  <c r="N5" i="34" s="1"/>
  <c r="N6" i="34" s="1"/>
  <c r="N7" i="34" s="1"/>
  <c r="N8" i="34" s="1"/>
  <c r="N9" i="34" s="1"/>
  <c r="I3" i="16"/>
  <c r="H5" i="16"/>
  <c r="H4" i="16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B84" i="67"/>
  <c r="B5" i="18"/>
  <c r="C5" i="18" s="1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B7" i="18"/>
  <c r="C7" i="18" s="1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F6" i="5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CD6" i="5" s="1"/>
  <c r="D13" i="78"/>
  <c r="C13" i="78"/>
  <c r="A13" i="78"/>
  <c r="B6" i="57"/>
  <c r="B7" i="57" s="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D2" i="57" s="1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D6" i="56" s="1"/>
  <c r="B3" i="54"/>
  <c r="C3" i="54" s="1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CD3" i="54" s="1"/>
  <c r="B4" i="51"/>
  <c r="B5" i="51" s="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D12" i="83"/>
  <c r="C14" i="83"/>
  <c r="A11" i="83"/>
  <c r="B2" i="48"/>
  <c r="C2" i="48" s="1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B3" i="41"/>
  <c r="C3" i="41" s="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O3" i="34" l="1"/>
  <c r="O4" i="34" s="1"/>
  <c r="O5" i="34" s="1"/>
  <c r="O6" i="34" s="1"/>
  <c r="O7" i="34" s="1"/>
  <c r="O8" i="34" s="1"/>
  <c r="O9" i="34" s="1"/>
  <c r="J3" i="16"/>
  <c r="I5" i="16"/>
  <c r="I4" i="16"/>
  <c r="D14" i="83"/>
  <c r="C2" i="9" s="1"/>
  <c r="B2" i="9"/>
  <c r="C6" i="57"/>
  <c r="C4" i="51"/>
  <c r="P3" i="34" l="1"/>
  <c r="P4" i="34" s="1"/>
  <c r="P5" i="34" s="1"/>
  <c r="P6" i="34" s="1"/>
  <c r="P7" i="34" s="1"/>
  <c r="P8" i="34" s="1"/>
  <c r="P9" i="34" s="1"/>
  <c r="K3" i="16"/>
  <c r="J5" i="16"/>
  <c r="J4" i="16"/>
  <c r="B5" i="9"/>
  <c r="B4" i="9"/>
  <c r="B6" i="9"/>
  <c r="D2" i="9"/>
  <c r="C5" i="9"/>
  <c r="C4" i="9"/>
  <c r="C6" i="9"/>
  <c r="C5" i="51"/>
  <c r="D4" i="51"/>
  <c r="D6" i="57"/>
  <c r="C7" i="57"/>
  <c r="Q3" i="34" l="1"/>
  <c r="Q4" i="34" s="1"/>
  <c r="Q5" i="34" s="1"/>
  <c r="Q6" i="34" s="1"/>
  <c r="Q7" i="34" s="1"/>
  <c r="Q8" i="34" s="1"/>
  <c r="Q9" i="34" s="1"/>
  <c r="L3" i="16"/>
  <c r="K5" i="16"/>
  <c r="K4" i="16"/>
  <c r="E2" i="9"/>
  <c r="D5" i="9"/>
  <c r="D4" i="9"/>
  <c r="D6" i="9"/>
  <c r="E4" i="51"/>
  <c r="D5" i="51"/>
  <c r="E6" i="57"/>
  <c r="D7" i="57"/>
  <c r="R3" i="34" l="1"/>
  <c r="R4" i="34" s="1"/>
  <c r="R5" i="34" s="1"/>
  <c r="R6" i="34" s="1"/>
  <c r="R7" i="34" s="1"/>
  <c r="R8" i="34" s="1"/>
  <c r="R9" i="34" s="1"/>
  <c r="M3" i="16"/>
  <c r="L5" i="16"/>
  <c r="L4" i="16"/>
  <c r="F2" i="9"/>
  <c r="E4" i="9"/>
  <c r="E5" i="9"/>
  <c r="E6" i="9"/>
  <c r="F6" i="57"/>
  <c r="E7" i="57"/>
  <c r="F4" i="51"/>
  <c r="E5" i="51"/>
  <c r="S3" i="34" l="1"/>
  <c r="S4" i="34" s="1"/>
  <c r="S5" i="34" s="1"/>
  <c r="S6" i="34" s="1"/>
  <c r="S7" i="34" s="1"/>
  <c r="S8" i="34" s="1"/>
  <c r="S9" i="34" s="1"/>
  <c r="N3" i="16"/>
  <c r="M5" i="16"/>
  <c r="M4" i="16"/>
  <c r="G2" i="9"/>
  <c r="F4" i="9"/>
  <c r="F6" i="9"/>
  <c r="F5" i="9"/>
  <c r="G4" i="51"/>
  <c r="F5" i="51"/>
  <c r="G6" i="57"/>
  <c r="F7" i="57"/>
  <c r="T3" i="34" l="1"/>
  <c r="T4" i="34" s="1"/>
  <c r="T5" i="34" s="1"/>
  <c r="T6" i="34" s="1"/>
  <c r="T7" i="34" s="1"/>
  <c r="T8" i="34" s="1"/>
  <c r="T9" i="34" s="1"/>
  <c r="O3" i="16"/>
  <c r="N4" i="16"/>
  <c r="N5" i="16"/>
  <c r="H2" i="9"/>
  <c r="G4" i="9"/>
  <c r="G6" i="9"/>
  <c r="G5" i="9"/>
  <c r="H6" i="57"/>
  <c r="G7" i="57"/>
  <c r="H4" i="51"/>
  <c r="G5" i="51"/>
  <c r="U3" i="34" l="1"/>
  <c r="U4" i="34" s="1"/>
  <c r="U5" i="34" s="1"/>
  <c r="U6" i="34" s="1"/>
  <c r="U7" i="34" s="1"/>
  <c r="U8" i="34" s="1"/>
  <c r="U9" i="34" s="1"/>
  <c r="P3" i="16"/>
  <c r="O4" i="16"/>
  <c r="O5" i="16"/>
  <c r="I2" i="9"/>
  <c r="H4" i="9"/>
  <c r="H6" i="9"/>
  <c r="H5" i="9"/>
  <c r="I4" i="51"/>
  <c r="H5" i="51"/>
  <c r="I6" i="57"/>
  <c r="H7" i="57"/>
  <c r="AB3" i="34" l="1"/>
  <c r="AB4" i="34" s="1"/>
  <c r="AB5" i="34" s="1"/>
  <c r="AB6" i="34" s="1"/>
  <c r="AB7" i="34" s="1"/>
  <c r="AB8" i="34" s="1"/>
  <c r="AB9" i="34" s="1"/>
  <c r="AF3" i="34"/>
  <c r="AF4" i="34" s="1"/>
  <c r="AF5" i="34" s="1"/>
  <c r="AF6" i="34" s="1"/>
  <c r="AF7" i="34" s="1"/>
  <c r="AF8" i="34" s="1"/>
  <c r="AF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A3" i="34"/>
  <c r="AA4" i="34" s="1"/>
  <c r="AA5" i="34" s="1"/>
  <c r="AA6" i="34" s="1"/>
  <c r="AA7" i="34" s="1"/>
  <c r="AA8" i="34" s="1"/>
  <c r="AA9" i="34" s="1"/>
  <c r="AD3" i="34"/>
  <c r="AD4" i="34" s="1"/>
  <c r="AD5" i="34" s="1"/>
  <c r="AD6" i="34" s="1"/>
  <c r="AD7" i="34" s="1"/>
  <c r="AD8" i="34" s="1"/>
  <c r="AD9" i="34" s="1"/>
  <c r="AC3" i="34"/>
  <c r="AC4" i="34" s="1"/>
  <c r="AC5" i="34" s="1"/>
  <c r="AC6" i="34" s="1"/>
  <c r="AC7" i="34" s="1"/>
  <c r="AC8" i="34" s="1"/>
  <c r="AC9" i="34" s="1"/>
  <c r="AE3" i="34"/>
  <c r="AE4" i="34" s="1"/>
  <c r="AE5" i="34" s="1"/>
  <c r="AE6" i="34" s="1"/>
  <c r="AE7" i="34" s="1"/>
  <c r="AE8" i="34" s="1"/>
  <c r="AE9" i="34" s="1"/>
  <c r="AG2" i="34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Q3" i="16"/>
  <c r="P5" i="16"/>
  <c r="P4" i="16"/>
  <c r="J2" i="9"/>
  <c r="I4" i="9"/>
  <c r="I6" i="9"/>
  <c r="I5" i="9"/>
  <c r="I7" i="57"/>
  <c r="J6" i="57"/>
  <c r="J4" i="51"/>
  <c r="I5" i="51"/>
  <c r="AG3" i="34" l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R3" i="16"/>
  <c r="Q5" i="16"/>
  <c r="Q4" i="16"/>
  <c r="K2" i="9"/>
  <c r="J4" i="9"/>
  <c r="J6" i="9"/>
  <c r="J5" i="9"/>
  <c r="K4" i="51"/>
  <c r="J5" i="51"/>
  <c r="J7" i="57"/>
  <c r="K6" i="57"/>
  <c r="AG4" i="34" l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S3" i="16"/>
  <c r="R5" i="16"/>
  <c r="R4" i="16"/>
  <c r="L2" i="9"/>
  <c r="K5" i="9"/>
  <c r="K4" i="9"/>
  <c r="K6" i="9"/>
  <c r="K7" i="57"/>
  <c r="L6" i="57"/>
  <c r="L4" i="51"/>
  <c r="K5" i="51"/>
  <c r="AG5" i="34" l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T3" i="16"/>
  <c r="S5" i="16"/>
  <c r="S4" i="16"/>
  <c r="M2" i="9"/>
  <c r="L5" i="9"/>
  <c r="L4" i="9"/>
  <c r="L6" i="9"/>
  <c r="M4" i="51"/>
  <c r="L5" i="51"/>
  <c r="M6" i="57"/>
  <c r="L7" i="57"/>
  <c r="AG6" i="34" l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U3" i="16"/>
  <c r="T5" i="16"/>
  <c r="T4" i="16"/>
  <c r="N2" i="9"/>
  <c r="M5" i="9"/>
  <c r="M4" i="9"/>
  <c r="M6" i="9"/>
  <c r="N6" i="57"/>
  <c r="M7" i="57"/>
  <c r="N4" i="51"/>
  <c r="M5" i="51"/>
  <c r="AG7" i="34" l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V3" i="16"/>
  <c r="U5" i="16"/>
  <c r="U4" i="16"/>
  <c r="O2" i="9"/>
  <c r="N5" i="9"/>
  <c r="N4" i="9"/>
  <c r="N6" i="9"/>
  <c r="O4" i="51"/>
  <c r="N5" i="51"/>
  <c r="N7" i="57"/>
  <c r="O6" i="57"/>
  <c r="AG9" i="34" l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AG8" i="34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W3" i="16"/>
  <c r="V4" i="16"/>
  <c r="V5" i="16"/>
  <c r="P2" i="9"/>
  <c r="O5" i="9"/>
  <c r="O4" i="9"/>
  <c r="O6" i="9"/>
  <c r="P6" i="57"/>
  <c r="O7" i="57"/>
  <c r="P4" i="51"/>
  <c r="O5" i="51"/>
  <c r="X3" i="16" l="1"/>
  <c r="W4" i="16"/>
  <c r="W5" i="16"/>
  <c r="Q2" i="9"/>
  <c r="P5" i="9"/>
  <c r="P4" i="9"/>
  <c r="P6" i="9"/>
  <c r="Q4" i="51"/>
  <c r="P5" i="51"/>
  <c r="Q6" i="57"/>
  <c r="P7" i="57"/>
  <c r="Y3" i="16" l="1"/>
  <c r="X5" i="16"/>
  <c r="X4" i="16"/>
  <c r="R2" i="9"/>
  <c r="Q6" i="9"/>
  <c r="Q4" i="9"/>
  <c r="Q5" i="9"/>
  <c r="R6" i="57"/>
  <c r="Q7" i="57"/>
  <c r="R4" i="51"/>
  <c r="Q5" i="51"/>
  <c r="Z3" i="16" l="1"/>
  <c r="Y5" i="16"/>
  <c r="Y4" i="16"/>
  <c r="S2" i="9"/>
  <c r="R4" i="9"/>
  <c r="R6" i="9"/>
  <c r="R5" i="9"/>
  <c r="S4" i="51"/>
  <c r="R5" i="51"/>
  <c r="S6" i="57"/>
  <c r="R7" i="57"/>
  <c r="AA3" i="16" l="1"/>
  <c r="Z5" i="16"/>
  <c r="Z4" i="16"/>
  <c r="T2" i="9"/>
  <c r="S4" i="9"/>
  <c r="S6" i="9"/>
  <c r="S5" i="9"/>
  <c r="S7" i="57"/>
  <c r="T6" i="57"/>
  <c r="T4" i="51"/>
  <c r="S5" i="51"/>
  <c r="AB3" i="16" l="1"/>
  <c r="AA5" i="16"/>
  <c r="AA4" i="16"/>
  <c r="U2" i="9"/>
  <c r="T4" i="9"/>
  <c r="T6" i="9"/>
  <c r="T5" i="9"/>
  <c r="U4" i="51"/>
  <c r="T5" i="51"/>
  <c r="T7" i="57"/>
  <c r="U6" i="57"/>
  <c r="AC3" i="16" l="1"/>
  <c r="AB5" i="16"/>
  <c r="AB4" i="16"/>
  <c r="V2" i="9"/>
  <c r="U4" i="9"/>
  <c r="U6" i="9"/>
  <c r="U5" i="9"/>
  <c r="V6" i="57"/>
  <c r="U7" i="57"/>
  <c r="V4" i="51"/>
  <c r="U5" i="51"/>
  <c r="AD3" i="16" l="1"/>
  <c r="AC5" i="16"/>
  <c r="AC4" i="16"/>
  <c r="W2" i="9"/>
  <c r="V4" i="9"/>
  <c r="V6" i="9"/>
  <c r="V5" i="9"/>
  <c r="W4" i="51"/>
  <c r="V5" i="51"/>
  <c r="W6" i="57"/>
  <c r="V7" i="57"/>
  <c r="AE3" i="16" l="1"/>
  <c r="AD4" i="16"/>
  <c r="AD5" i="16"/>
  <c r="X2" i="9"/>
  <c r="W5" i="9"/>
  <c r="W4" i="9"/>
  <c r="W6" i="9"/>
  <c r="W7" i="57"/>
  <c r="X6" i="57"/>
  <c r="X4" i="51"/>
  <c r="W5" i="51"/>
  <c r="AF3" i="16" l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AE4" i="16"/>
  <c r="AE5" i="16"/>
  <c r="Y2" i="9"/>
  <c r="X5" i="9"/>
  <c r="X4" i="9"/>
  <c r="X6" i="9"/>
  <c r="Y4" i="51"/>
  <c r="X5" i="51"/>
  <c r="Y6" i="57"/>
  <c r="X7" i="57"/>
  <c r="AF5" i="16" l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AF4" i="16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Z2" i="9"/>
  <c r="Y5" i="9"/>
  <c r="Y4" i="9"/>
  <c r="Y6" i="9"/>
  <c r="Y7" i="57"/>
  <c r="Z6" i="57"/>
  <c r="Z4" i="51"/>
  <c r="Y5" i="51"/>
  <c r="AA2" i="9" l="1"/>
  <c r="Z5" i="9"/>
  <c r="Z4" i="9"/>
  <c r="Z6" i="9"/>
  <c r="AA4" i="51"/>
  <c r="Z5" i="51"/>
  <c r="Z7" i="57"/>
  <c r="AA6" i="57"/>
  <c r="AB2" i="9" l="1"/>
  <c r="AA5" i="9"/>
  <c r="AA4" i="9"/>
  <c r="AA6" i="9"/>
  <c r="AB6" i="57"/>
  <c r="AA7" i="57"/>
  <c r="AB4" i="51"/>
  <c r="AA5" i="51"/>
  <c r="AC2" i="9" l="1"/>
  <c r="AB5" i="9"/>
  <c r="AB4" i="9"/>
  <c r="AB6" i="9"/>
  <c r="AC4" i="51"/>
  <c r="AB5" i="51"/>
  <c r="AC6" i="57"/>
  <c r="AB7" i="57"/>
  <c r="AD2" i="9" l="1"/>
  <c r="AC4" i="9"/>
  <c r="AC6" i="9"/>
  <c r="AC5" i="9"/>
  <c r="AD6" i="57"/>
  <c r="AC7" i="57"/>
  <c r="AD4" i="51"/>
  <c r="AC5" i="51"/>
  <c r="AE2" i="9" l="1"/>
  <c r="AD4" i="9"/>
  <c r="AD6" i="9"/>
  <c r="AD5" i="9"/>
  <c r="AE4" i="51"/>
  <c r="AD5" i="51"/>
  <c r="AE6" i="57"/>
  <c r="AD7" i="57"/>
  <c r="AF2" i="9" l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AE4" i="9"/>
  <c r="AE6" i="9"/>
  <c r="AE5" i="9"/>
  <c r="AE7" i="57"/>
  <c r="AF6" i="57"/>
  <c r="AF4" i="51"/>
  <c r="AE5" i="51"/>
  <c r="AF7" i="57" l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CD7" i="57" s="1"/>
  <c r="AG6" i="57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CD6" i="57" s="1"/>
  <c r="AF5" i="5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AG4" i="5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AF4" i="9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AF6" i="9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AF5" i="9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13" i="81"/>
  <c r="B4" i="12" s="1"/>
  <c r="B5" i="12" s="1"/>
  <c r="D13" i="76"/>
  <c r="D16" i="78"/>
  <c r="C16" i="78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C6" i="30"/>
  <c r="B6" i="30"/>
  <c r="B108" i="67" s="1"/>
  <c r="C13" i="79"/>
  <c r="B2" i="10" s="1"/>
  <c r="C13" i="76"/>
  <c r="B2" i="31" s="1"/>
  <c r="C2" i="10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F3" i="15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10" l="1"/>
  <c r="C6" i="10"/>
  <c r="C3" i="10"/>
  <c r="C5" i="10"/>
  <c r="C7" i="10"/>
  <c r="B54" i="67"/>
  <c r="B3" i="10"/>
  <c r="B6" i="10"/>
  <c r="B5" i="10"/>
  <c r="B4" i="10"/>
  <c r="B7" i="10"/>
  <c r="C2" i="31"/>
  <c r="B6" i="31"/>
  <c r="B5" i="31"/>
  <c r="B4" i="31"/>
  <c r="B3" i="31"/>
  <c r="D2" i="10"/>
  <c r="C54" i="67"/>
  <c r="C108" i="67"/>
  <c r="D6" i="30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D6" i="30" s="1"/>
  <c r="C14" i="74"/>
  <c r="B7" i="32" s="1"/>
  <c r="B5" i="32" s="1"/>
  <c r="C20" i="74"/>
  <c r="M3" i="7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D3" i="7" s="1"/>
  <c r="D26" i="74"/>
  <c r="C2" i="32" s="1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26" i="74"/>
  <c r="B2" i="32" s="1"/>
  <c r="D20" i="74"/>
  <c r="D14" i="74"/>
  <c r="C7" i="32" s="1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B18" i="70"/>
  <c r="C18" i="70" s="1"/>
  <c r="F2" i="7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D2" i="7" s="1"/>
  <c r="F6" i="7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CD6" i="7" s="1"/>
  <c r="F4" i="7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CD4" i="7" s="1"/>
  <c r="F7" i="7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F5" i="7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D5" i="7" s="1"/>
  <c r="B27" i="70"/>
  <c r="B28" i="70" s="1"/>
  <c r="C26" i="70"/>
  <c r="F8" i="5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CD8" i="5" s="1"/>
  <c r="F5" i="5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CD5" i="5" s="1"/>
  <c r="F4" i="5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D4" i="5" s="1"/>
  <c r="C19" i="70" l="1"/>
  <c r="D18" i="70"/>
  <c r="C27" i="70"/>
  <c r="C28" i="70" s="1"/>
  <c r="C3" i="23" s="1"/>
  <c r="D26" i="70"/>
  <c r="B3" i="23"/>
  <c r="B7" i="23" s="1"/>
  <c r="E2" i="10"/>
  <c r="D4" i="10"/>
  <c r="D6" i="10"/>
  <c r="D3" i="10"/>
  <c r="D5" i="10"/>
  <c r="D7" i="10"/>
  <c r="D2" i="31"/>
  <c r="C4" i="31"/>
  <c r="C3" i="31"/>
  <c r="C115" i="67" s="1"/>
  <c r="C5" i="31"/>
  <c r="C117" i="67" s="1"/>
  <c r="B6" i="32"/>
  <c r="B4" i="32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B19" i="70"/>
  <c r="B4" i="6" s="1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6" i="67"/>
  <c r="B97" i="67"/>
  <c r="B98" i="67"/>
  <c r="B99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D3" i="23" l="1"/>
  <c r="D95" i="67" s="1"/>
  <c r="C95" i="67"/>
  <c r="C3" i="6"/>
  <c r="C5" i="67" s="1"/>
  <c r="C4" i="6"/>
  <c r="B95" i="67"/>
  <c r="B3" i="6"/>
  <c r="E26" i="70"/>
  <c r="E27" i="70" s="1"/>
  <c r="E28" i="70" s="1"/>
  <c r="D27" i="70"/>
  <c r="D28" i="70" s="1"/>
  <c r="C7" i="23"/>
  <c r="C99" i="67" s="1"/>
  <c r="E18" i="70"/>
  <c r="E19" i="70" s="1"/>
  <c r="D19" i="70"/>
  <c r="B7" i="6"/>
  <c r="C7" i="6" s="1"/>
  <c r="C9" i="67" s="1"/>
  <c r="E2" i="31"/>
  <c r="D4" i="31"/>
  <c r="D3" i="31"/>
  <c r="D115" i="67" s="1"/>
  <c r="D5" i="31"/>
  <c r="D117" i="67" s="1"/>
  <c r="F2" i="10"/>
  <c r="E7" i="10"/>
  <c r="E4" i="10"/>
  <c r="E6" i="10"/>
  <c r="E3" i="10"/>
  <c r="E5" i="10"/>
  <c r="E3" i="23"/>
  <c r="D7" i="23"/>
  <c r="D99" i="67" s="1"/>
  <c r="B5" i="67"/>
  <c r="E3" i="6" l="1"/>
  <c r="F3" i="6" s="1"/>
  <c r="G3" i="6" s="1"/>
  <c r="H3" i="6" s="1"/>
  <c r="I3" i="6" s="1"/>
  <c r="J3" i="6" s="1"/>
  <c r="K3" i="6" s="1"/>
  <c r="L3" i="6" s="1"/>
  <c r="E4" i="6"/>
  <c r="F4" i="6" s="1"/>
  <c r="G4" i="6" s="1"/>
  <c r="H4" i="6" s="1"/>
  <c r="I4" i="6" s="1"/>
  <c r="J4" i="6" s="1"/>
  <c r="K4" i="6" s="1"/>
  <c r="L4" i="6" s="1"/>
  <c r="D3" i="6"/>
  <c r="D5" i="67" s="1"/>
  <c r="D4" i="6"/>
  <c r="F3" i="23"/>
  <c r="E7" i="23"/>
  <c r="E99" i="67" s="1"/>
  <c r="E95" i="67"/>
  <c r="G2" i="10"/>
  <c r="F7" i="10"/>
  <c r="F4" i="10"/>
  <c r="F6" i="10"/>
  <c r="F3" i="10"/>
  <c r="F5" i="10"/>
  <c r="B6" i="67"/>
  <c r="B5" i="6"/>
  <c r="E7" i="6"/>
  <c r="E9" i="67" s="1"/>
  <c r="E5" i="67"/>
  <c r="F2" i="31"/>
  <c r="E4" i="31"/>
  <c r="E116" i="67" s="1"/>
  <c r="E3" i="31"/>
  <c r="E115" i="67" s="1"/>
  <c r="E5" i="31"/>
  <c r="E117" i="67" s="1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V9" i="58"/>
  <c r="V141" i="68" s="1"/>
  <c r="U9" i="58"/>
  <c r="U141" i="68" s="1"/>
  <c r="T9" i="58"/>
  <c r="T141" i="68" s="1"/>
  <c r="S9" i="58"/>
  <c r="S141" i="68" s="1"/>
  <c r="R9" i="58"/>
  <c r="R141" i="68" s="1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Z9" i="54"/>
  <c r="Z101" i="68" s="1"/>
  <c r="Y9" i="54"/>
  <c r="Y101" i="68" s="1"/>
  <c r="X9" i="54"/>
  <c r="X101" i="68" s="1"/>
  <c r="W9" i="54"/>
  <c r="W101" i="68" s="1"/>
  <c r="V9" i="54"/>
  <c r="V101" i="68" s="1"/>
  <c r="U9" i="54"/>
  <c r="U101" i="68" s="1"/>
  <c r="T9" i="54"/>
  <c r="T101" i="68" s="1"/>
  <c r="S9" i="54"/>
  <c r="S101" i="68" s="1"/>
  <c r="R9" i="54"/>
  <c r="R101" i="68" s="1"/>
  <c r="Q9" i="54"/>
  <c r="Q101" i="68" s="1"/>
  <c r="P9" i="54"/>
  <c r="P101" i="68" s="1"/>
  <c r="O9" i="54"/>
  <c r="O101" i="68" s="1"/>
  <c r="N9" i="54"/>
  <c r="N101" i="68" s="1"/>
  <c r="M9" i="54"/>
  <c r="M101" i="68" s="1"/>
  <c r="L9" i="54"/>
  <c r="L101" i="68" s="1"/>
  <c r="K9" i="54"/>
  <c r="K101" i="68" s="1"/>
  <c r="J9" i="54"/>
  <c r="J101" i="68" s="1"/>
  <c r="I9" i="54"/>
  <c r="I101" i="68" s="1"/>
  <c r="H9" i="54"/>
  <c r="H101" i="68" s="1"/>
  <c r="G9" i="54"/>
  <c r="G101" i="68" s="1"/>
  <c r="F9" i="54"/>
  <c r="F101" i="68" s="1"/>
  <c r="E9" i="54"/>
  <c r="E101" i="68" s="1"/>
  <c r="D9" i="54"/>
  <c r="D101" i="68" s="1"/>
  <c r="C9" i="54"/>
  <c r="C101" i="68" s="1"/>
  <c r="B9" i="54"/>
  <c r="B101" i="68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" i="51"/>
  <c r="B91" i="68" s="1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7" i="51"/>
  <c r="B89" i="68" s="1"/>
  <c r="X9" i="50"/>
  <c r="X81" i="68" s="1"/>
  <c r="W9" i="50"/>
  <c r="W81" i="68" s="1"/>
  <c r="V9" i="50"/>
  <c r="V81" i="68" s="1"/>
  <c r="U9" i="50"/>
  <c r="U81" i="68" s="1"/>
  <c r="T9" i="50"/>
  <c r="T81" i="68" s="1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X7" i="50"/>
  <c r="X79" i="68" s="1"/>
  <c r="W7" i="50"/>
  <c r="W79" i="68" s="1"/>
  <c r="V7" i="50"/>
  <c r="V79" i="68" s="1"/>
  <c r="U7" i="50"/>
  <c r="U79" i="68" s="1"/>
  <c r="T7" i="50"/>
  <c r="T79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X9" i="49"/>
  <c r="X71" i="68" s="1"/>
  <c r="W9" i="49"/>
  <c r="W71" i="68" s="1"/>
  <c r="V9" i="49"/>
  <c r="V71" i="68" s="1"/>
  <c r="U9" i="49"/>
  <c r="U71" i="68" s="1"/>
  <c r="T9" i="49"/>
  <c r="T71" i="68" s="1"/>
  <c r="S9" i="49"/>
  <c r="S71" i="68" s="1"/>
  <c r="R9" i="49"/>
  <c r="R71" i="68" s="1"/>
  <c r="Q9" i="49"/>
  <c r="Q71" i="68" s="1"/>
  <c r="P9" i="49"/>
  <c r="P71" i="68" s="1"/>
  <c r="O9" i="49"/>
  <c r="O71" i="68" s="1"/>
  <c r="N9" i="49"/>
  <c r="N71" i="68" s="1"/>
  <c r="M9" i="49"/>
  <c r="M71" i="68" s="1"/>
  <c r="L9" i="49"/>
  <c r="L71" i="68" s="1"/>
  <c r="K9" i="49"/>
  <c r="K71" i="68" s="1"/>
  <c r="J9" i="49"/>
  <c r="J71" i="68" s="1"/>
  <c r="I9" i="49"/>
  <c r="I71" i="68" s="1"/>
  <c r="H9" i="49"/>
  <c r="H71" i="68" s="1"/>
  <c r="G9" i="49"/>
  <c r="G71" i="68" s="1"/>
  <c r="F9" i="49"/>
  <c r="F71" i="68" s="1"/>
  <c r="E9" i="49"/>
  <c r="E71" i="68" s="1"/>
  <c r="D9" i="49"/>
  <c r="D71" i="68" s="1"/>
  <c r="C9" i="49"/>
  <c r="C71" i="68" s="1"/>
  <c r="B9" i="49"/>
  <c r="B71" i="68" s="1"/>
  <c r="X7" i="49"/>
  <c r="X69" i="68" s="1"/>
  <c r="W7" i="49"/>
  <c r="W69" i="68" s="1"/>
  <c r="V7" i="49"/>
  <c r="V69" i="68" s="1"/>
  <c r="U7" i="49"/>
  <c r="U69" i="68" s="1"/>
  <c r="T7" i="49"/>
  <c r="T69" i="68" s="1"/>
  <c r="S7" i="49"/>
  <c r="S69" i="68" s="1"/>
  <c r="R7" i="49"/>
  <c r="R69" i="68" s="1"/>
  <c r="Q7" i="49"/>
  <c r="Q69" i="68" s="1"/>
  <c r="P7" i="49"/>
  <c r="P69" i="68" s="1"/>
  <c r="O7" i="49"/>
  <c r="O69" i="68" s="1"/>
  <c r="N7" i="49"/>
  <c r="N69" i="68" s="1"/>
  <c r="M7" i="49"/>
  <c r="M69" i="68" s="1"/>
  <c r="L7" i="49"/>
  <c r="L69" i="68" s="1"/>
  <c r="K7" i="49"/>
  <c r="K69" i="68" s="1"/>
  <c r="J7" i="49"/>
  <c r="J69" i="68" s="1"/>
  <c r="I7" i="49"/>
  <c r="I69" i="68" s="1"/>
  <c r="H7" i="49"/>
  <c r="H69" i="68" s="1"/>
  <c r="G7" i="49"/>
  <c r="G69" i="68" s="1"/>
  <c r="F7" i="49"/>
  <c r="F69" i="68" s="1"/>
  <c r="E7" i="49"/>
  <c r="E69" i="68" s="1"/>
  <c r="D7" i="49"/>
  <c r="D69" i="68" s="1"/>
  <c r="C7" i="49"/>
  <c r="C69" i="68" s="1"/>
  <c r="B7" i="49"/>
  <c r="B69" i="68" s="1"/>
  <c r="X9" i="47"/>
  <c r="X51" i="68" s="1"/>
  <c r="W9" i="47"/>
  <c r="W51" i="68" s="1"/>
  <c r="V9" i="47"/>
  <c r="V51" i="68" s="1"/>
  <c r="U9" i="47"/>
  <c r="U51" i="68" s="1"/>
  <c r="T9" i="47"/>
  <c r="T51" i="68" s="1"/>
  <c r="S9" i="47"/>
  <c r="S51" i="68" s="1"/>
  <c r="R9" i="47"/>
  <c r="R51" i="68" s="1"/>
  <c r="Q9" i="47"/>
  <c r="Q51" i="68" s="1"/>
  <c r="P9" i="47"/>
  <c r="P51" i="68" s="1"/>
  <c r="O9" i="47"/>
  <c r="O51" i="68" s="1"/>
  <c r="N9" i="47"/>
  <c r="N51" i="68" s="1"/>
  <c r="M9" i="47"/>
  <c r="M51" i="68" s="1"/>
  <c r="L9" i="47"/>
  <c r="L51" i="68" s="1"/>
  <c r="K9" i="47"/>
  <c r="K51" i="68" s="1"/>
  <c r="J9" i="47"/>
  <c r="J51" i="68" s="1"/>
  <c r="I9" i="47"/>
  <c r="I51" i="68" s="1"/>
  <c r="H9" i="47"/>
  <c r="H51" i="68" s="1"/>
  <c r="G9" i="47"/>
  <c r="G51" i="68" s="1"/>
  <c r="F9" i="47"/>
  <c r="F51" i="68" s="1"/>
  <c r="E9" i="47"/>
  <c r="E51" i="68" s="1"/>
  <c r="D9" i="47"/>
  <c r="D51" i="68" s="1"/>
  <c r="C9" i="47"/>
  <c r="C51" i="68" s="1"/>
  <c r="B9" i="47"/>
  <c r="B51" i="68" s="1"/>
  <c r="X7" i="47"/>
  <c r="X49" i="68" s="1"/>
  <c r="W7" i="47"/>
  <c r="W49" i="68" s="1"/>
  <c r="V7" i="47"/>
  <c r="V49" i="68" s="1"/>
  <c r="U7" i="47"/>
  <c r="U49" i="68" s="1"/>
  <c r="T7" i="47"/>
  <c r="T49" i="68" s="1"/>
  <c r="S7" i="47"/>
  <c r="S49" i="68" s="1"/>
  <c r="R7" i="47"/>
  <c r="R49" i="68" s="1"/>
  <c r="Q7" i="47"/>
  <c r="Q49" i="68" s="1"/>
  <c r="P7" i="47"/>
  <c r="P49" i="68" s="1"/>
  <c r="O7" i="47"/>
  <c r="O49" i="68" s="1"/>
  <c r="N7" i="47"/>
  <c r="N49" i="68" s="1"/>
  <c r="M7" i="47"/>
  <c r="M49" i="68" s="1"/>
  <c r="L7" i="47"/>
  <c r="L49" i="68" s="1"/>
  <c r="K7" i="47"/>
  <c r="K49" i="68" s="1"/>
  <c r="J7" i="47"/>
  <c r="J49" i="68" s="1"/>
  <c r="I7" i="47"/>
  <c r="I49" i="68" s="1"/>
  <c r="H7" i="47"/>
  <c r="H49" i="68" s="1"/>
  <c r="G7" i="47"/>
  <c r="G49" i="68" s="1"/>
  <c r="F7" i="47"/>
  <c r="F49" i="68" s="1"/>
  <c r="E7" i="47"/>
  <c r="E49" i="68" s="1"/>
  <c r="D7" i="47"/>
  <c r="D49" i="68" s="1"/>
  <c r="C7" i="47"/>
  <c r="C49" i="68" s="1"/>
  <c r="B7" i="47"/>
  <c r="B49" i="68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9" i="42"/>
  <c r="AE9" i="42"/>
  <c r="AE31" i="68" s="1"/>
  <c r="AD9" i="42"/>
  <c r="AD31" i="68" s="1"/>
  <c r="AC9" i="42"/>
  <c r="AC31" i="68" s="1"/>
  <c r="AB9" i="42"/>
  <c r="AB31" i="68" s="1"/>
  <c r="AA9" i="42"/>
  <c r="AA31" i="68" s="1"/>
  <c r="Z9" i="42"/>
  <c r="Z31" i="68" s="1"/>
  <c r="Y9" i="42"/>
  <c r="Y31" i="68" s="1"/>
  <c r="X9" i="42"/>
  <c r="X31" i="68" s="1"/>
  <c r="W9" i="42"/>
  <c r="W31" i="68" s="1"/>
  <c r="V9" i="42"/>
  <c r="V31" i="68" s="1"/>
  <c r="U9" i="42"/>
  <c r="U31" i="68" s="1"/>
  <c r="T9" i="42"/>
  <c r="T31" i="68" s="1"/>
  <c r="S9" i="42"/>
  <c r="S31" i="68" s="1"/>
  <c r="R9" i="42"/>
  <c r="R31" i="68" s="1"/>
  <c r="Q9" i="42"/>
  <c r="Q31" i="68" s="1"/>
  <c r="P9" i="42"/>
  <c r="P31" i="68" s="1"/>
  <c r="O9" i="42"/>
  <c r="O31" i="68" s="1"/>
  <c r="N9" i="42"/>
  <c r="N31" i="68" s="1"/>
  <c r="M9" i="42"/>
  <c r="M31" i="68" s="1"/>
  <c r="L9" i="42"/>
  <c r="L31" i="68" s="1"/>
  <c r="K9" i="42"/>
  <c r="K31" i="68" s="1"/>
  <c r="J9" i="42"/>
  <c r="J31" i="68" s="1"/>
  <c r="I9" i="42"/>
  <c r="I31" i="68" s="1"/>
  <c r="H9" i="42"/>
  <c r="H31" i="68" s="1"/>
  <c r="G9" i="42"/>
  <c r="G31" i="68" s="1"/>
  <c r="F9" i="42"/>
  <c r="F31" i="68" s="1"/>
  <c r="E9" i="42"/>
  <c r="E31" i="68" s="1"/>
  <c r="D9" i="42"/>
  <c r="D31" i="68" s="1"/>
  <c r="C9" i="42"/>
  <c r="C31" i="68" s="1"/>
  <c r="B9" i="42"/>
  <c r="B31" i="68" s="1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AF31" i="68" l="1"/>
  <c r="AG9" i="42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B7" i="67"/>
  <c r="C5" i="6"/>
  <c r="C7" i="67" s="1"/>
  <c r="D5" i="6"/>
  <c r="D7" i="67" s="1"/>
  <c r="D7" i="6"/>
  <c r="D9" i="67" s="1"/>
  <c r="F7" i="6"/>
  <c r="F9" i="67" s="1"/>
  <c r="F5" i="67"/>
  <c r="H2" i="10"/>
  <c r="G7" i="10"/>
  <c r="G4" i="10"/>
  <c r="G6" i="10"/>
  <c r="G3" i="10"/>
  <c r="G55" i="67" s="1"/>
  <c r="G5" i="10"/>
  <c r="G2" i="31"/>
  <c r="F4" i="31"/>
  <c r="F116" i="67" s="1"/>
  <c r="F3" i="31"/>
  <c r="F115" i="67" s="1"/>
  <c r="F5" i="31"/>
  <c r="F117" i="67" s="1"/>
  <c r="F114" i="67"/>
  <c r="G3" i="23"/>
  <c r="F7" i="23"/>
  <c r="F99" i="67" s="1"/>
  <c r="F95" i="67"/>
  <c r="E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H54" i="67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7" i="67"/>
  <c r="G58" i="68"/>
  <c r="G55" i="68"/>
  <c r="G58" i="67"/>
  <c r="G56" i="67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9" i="48"/>
  <c r="B61" i="68" s="1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H2" i="31" l="1"/>
  <c r="G4" i="31"/>
  <c r="G116" i="67" s="1"/>
  <c r="G3" i="31"/>
  <c r="G115" i="67" s="1"/>
  <c r="G5" i="31"/>
  <c r="G117" i="67" s="1"/>
  <c r="G114" i="67"/>
  <c r="I2" i="10"/>
  <c r="H7" i="10"/>
  <c r="H4" i="10"/>
  <c r="H56" i="67" s="1"/>
  <c r="H6" i="10"/>
  <c r="H58" i="67" s="1"/>
  <c r="H5" i="10"/>
  <c r="H57" i="67" s="1"/>
  <c r="H3" i="10"/>
  <c r="H55" i="67" s="1"/>
  <c r="H3" i="23"/>
  <c r="G7" i="23"/>
  <c r="G99" i="67" s="1"/>
  <c r="G95" i="67"/>
  <c r="G7" i="6"/>
  <c r="G9" i="67" s="1"/>
  <c r="G5" i="67"/>
  <c r="F5" i="6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I3" i="23" l="1"/>
  <c r="H7" i="23"/>
  <c r="H99" i="67" s="1"/>
  <c r="H95" i="67"/>
  <c r="J2" i="10"/>
  <c r="I5" i="10"/>
  <c r="I57" i="67" s="1"/>
  <c r="I7" i="10"/>
  <c r="I4" i="10"/>
  <c r="I56" i="67" s="1"/>
  <c r="I6" i="10"/>
  <c r="I58" i="67" s="1"/>
  <c r="I3" i="10"/>
  <c r="I55" i="67" s="1"/>
  <c r="I54" i="67"/>
  <c r="H7" i="6"/>
  <c r="H9" i="67" s="1"/>
  <c r="H5" i="67"/>
  <c r="I2" i="31"/>
  <c r="H3" i="31"/>
  <c r="H115" i="67" s="1"/>
  <c r="H4" i="31"/>
  <c r="H116" i="67" s="1"/>
  <c r="H5" i="31"/>
  <c r="H117" i="67" s="1"/>
  <c r="H114" i="67"/>
  <c r="G5" i="6"/>
  <c r="G7" i="67" s="1"/>
  <c r="F6" i="67"/>
  <c r="J87" i="67"/>
  <c r="J86" i="67"/>
  <c r="I126" i="67"/>
  <c r="I127" i="67"/>
  <c r="I129" i="67"/>
  <c r="H18" i="68"/>
  <c r="H21" i="68"/>
  <c r="H15" i="68"/>
  <c r="H19" i="68"/>
  <c r="I7" i="6" l="1"/>
  <c r="I9" i="67" s="1"/>
  <c r="I5" i="67"/>
  <c r="K2" i="10"/>
  <c r="J5" i="10"/>
  <c r="J57" i="67" s="1"/>
  <c r="J3" i="10"/>
  <c r="J55" i="67" s="1"/>
  <c r="J7" i="10"/>
  <c r="J4" i="10"/>
  <c r="J56" i="67" s="1"/>
  <c r="J6" i="10"/>
  <c r="J58" i="67" s="1"/>
  <c r="J54" i="67"/>
  <c r="J2" i="31"/>
  <c r="I3" i="31"/>
  <c r="I115" i="67" s="1"/>
  <c r="I5" i="31"/>
  <c r="I117" i="67" s="1"/>
  <c r="I4" i="31"/>
  <c r="I116" i="67" s="1"/>
  <c r="I114" i="67"/>
  <c r="J3" i="23"/>
  <c r="I7" i="23"/>
  <c r="I99" i="67" s="1"/>
  <c r="I95" i="67"/>
  <c r="H5" i="6"/>
  <c r="H7" i="67" s="1"/>
  <c r="G6" i="67"/>
  <c r="K87" i="67"/>
  <c r="K86" i="67"/>
  <c r="J126" i="67"/>
  <c r="J127" i="67"/>
  <c r="J129" i="67"/>
  <c r="L2" i="10" l="1"/>
  <c r="K3" i="10"/>
  <c r="K55" i="67" s="1"/>
  <c r="K5" i="10"/>
  <c r="K57" i="67" s="1"/>
  <c r="K7" i="10"/>
  <c r="K4" i="10"/>
  <c r="K56" i="67" s="1"/>
  <c r="K6" i="10"/>
  <c r="K58" i="67" s="1"/>
  <c r="K54" i="67"/>
  <c r="K2" i="31"/>
  <c r="J3" i="31"/>
  <c r="J115" i="67" s="1"/>
  <c r="J5" i="31"/>
  <c r="J117" i="67" s="1"/>
  <c r="J4" i="31"/>
  <c r="J116" i="67" s="1"/>
  <c r="J114" i="67"/>
  <c r="K3" i="23"/>
  <c r="J7" i="23"/>
  <c r="J99" i="67" s="1"/>
  <c r="J95" i="67"/>
  <c r="J7" i="6"/>
  <c r="J9" i="67" s="1"/>
  <c r="J5" i="67"/>
  <c r="I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K7" i="6" l="1"/>
  <c r="K9" i="67" s="1"/>
  <c r="K5" i="67"/>
  <c r="L2" i="31"/>
  <c r="K3" i="31"/>
  <c r="K115" i="67" s="1"/>
  <c r="K5" i="31"/>
  <c r="K117" i="67" s="1"/>
  <c r="K4" i="31"/>
  <c r="K116" i="67" s="1"/>
  <c r="K114" i="67"/>
  <c r="L3" i="23"/>
  <c r="K7" i="23"/>
  <c r="K99" i="67" s="1"/>
  <c r="K95" i="67"/>
  <c r="M2" i="10"/>
  <c r="L3" i="10"/>
  <c r="L55" i="67" s="1"/>
  <c r="L5" i="10"/>
  <c r="L57" i="67" s="1"/>
  <c r="L7" i="10"/>
  <c r="L4" i="10"/>
  <c r="L56" i="67" s="1"/>
  <c r="L6" i="10"/>
  <c r="L58" i="67" s="1"/>
  <c r="L54" i="67"/>
  <c r="J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V9" i="33"/>
  <c r="V141" i="67" s="1"/>
  <c r="U9" i="33"/>
  <c r="U141" i="67" s="1"/>
  <c r="T9" i="33"/>
  <c r="T141" i="67" s="1"/>
  <c r="S9" i="33"/>
  <c r="S141" i="67" s="1"/>
  <c r="R9" i="33"/>
  <c r="R141" i="67" s="1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9" i="23"/>
  <c r="Z101" i="67" s="1"/>
  <c r="Y9" i="23"/>
  <c r="Y101" i="67" s="1"/>
  <c r="X9" i="23"/>
  <c r="X101" i="67" s="1"/>
  <c r="W9" i="23"/>
  <c r="W101" i="67" s="1"/>
  <c r="V9" i="23"/>
  <c r="V101" i="67" s="1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" i="12"/>
  <c r="B91" i="67" s="1"/>
  <c r="X9" i="17"/>
  <c r="X81" i="67" s="1"/>
  <c r="W9" i="17"/>
  <c r="W81" i="67" s="1"/>
  <c r="V9" i="17"/>
  <c r="V81" i="67" s="1"/>
  <c r="U9" i="17"/>
  <c r="U81" i="67" s="1"/>
  <c r="T9" i="17"/>
  <c r="T81" i="67" s="1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X9" i="11"/>
  <c r="X71" i="67" s="1"/>
  <c r="W9" i="11"/>
  <c r="W71" i="67" s="1"/>
  <c r="V9" i="11"/>
  <c r="V71" i="67" s="1"/>
  <c r="U9" i="11"/>
  <c r="U71" i="67" s="1"/>
  <c r="T9" i="11"/>
  <c r="T71" i="67" s="1"/>
  <c r="S9" i="11"/>
  <c r="S71" i="67" s="1"/>
  <c r="R9" i="11"/>
  <c r="R71" i="67" s="1"/>
  <c r="Q9" i="11"/>
  <c r="Q71" i="67" s="1"/>
  <c r="P9" i="11"/>
  <c r="P71" i="67" s="1"/>
  <c r="O9" i="11"/>
  <c r="O71" i="67" s="1"/>
  <c r="N9" i="11"/>
  <c r="N71" i="67" s="1"/>
  <c r="M9" i="11"/>
  <c r="M71" i="67" s="1"/>
  <c r="L9" i="11"/>
  <c r="L71" i="67" s="1"/>
  <c r="K9" i="11"/>
  <c r="K71" i="67" s="1"/>
  <c r="J9" i="11"/>
  <c r="J71" i="67" s="1"/>
  <c r="I9" i="11"/>
  <c r="I71" i="67" s="1"/>
  <c r="H9" i="11"/>
  <c r="H71" i="67" s="1"/>
  <c r="G9" i="11"/>
  <c r="G71" i="67" s="1"/>
  <c r="F9" i="11"/>
  <c r="F71" i="67" s="1"/>
  <c r="E9" i="11"/>
  <c r="E71" i="67" s="1"/>
  <c r="D9" i="11"/>
  <c r="D71" i="67" s="1"/>
  <c r="C9" i="11"/>
  <c r="C71" i="67" s="1"/>
  <c r="B9" i="11"/>
  <c r="B71" i="67" s="1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F9" i="15"/>
  <c r="AE9" i="15"/>
  <c r="AE31" i="67" s="1"/>
  <c r="AD9" i="15"/>
  <c r="AD31" i="67" s="1"/>
  <c r="AC9" i="15"/>
  <c r="AC31" i="67" s="1"/>
  <c r="AB9" i="15"/>
  <c r="AB31" i="67" s="1"/>
  <c r="AA9" i="15"/>
  <c r="AA31" i="67" s="1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AF31" i="67" l="1"/>
  <c r="AG9" i="15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M3" i="23"/>
  <c r="L7" i="23"/>
  <c r="L99" i="67" s="1"/>
  <c r="L95" i="67"/>
  <c r="N2" i="10"/>
  <c r="M3" i="10"/>
  <c r="M55" i="67" s="1"/>
  <c r="M5" i="10"/>
  <c r="M57" i="67" s="1"/>
  <c r="M7" i="10"/>
  <c r="M4" i="10"/>
  <c r="M56" i="67" s="1"/>
  <c r="M6" i="10"/>
  <c r="M58" i="67" s="1"/>
  <c r="M54" i="67"/>
  <c r="M2" i="31"/>
  <c r="L3" i="31"/>
  <c r="L115" i="67" s="1"/>
  <c r="L5" i="31"/>
  <c r="L117" i="67" s="1"/>
  <c r="L4" i="31"/>
  <c r="L116" i="67" s="1"/>
  <c r="L114" i="67"/>
  <c r="M3" i="6"/>
  <c r="L7" i="6"/>
  <c r="L9" i="67" s="1"/>
  <c r="L5" i="67"/>
  <c r="K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N3" i="6" l="1"/>
  <c r="M7" i="6"/>
  <c r="M9" i="67" s="1"/>
  <c r="M5" i="67"/>
  <c r="O2" i="10"/>
  <c r="N3" i="10"/>
  <c r="N55" i="67" s="1"/>
  <c r="N6" i="10"/>
  <c r="N58" i="67" s="1"/>
  <c r="N5" i="10"/>
  <c r="N57" i="67" s="1"/>
  <c r="N7" i="10"/>
  <c r="N4" i="10"/>
  <c r="N56" i="67" s="1"/>
  <c r="N54" i="67"/>
  <c r="N2" i="31"/>
  <c r="M3" i="31"/>
  <c r="M115" i="67" s="1"/>
  <c r="M5" i="31"/>
  <c r="M117" i="67" s="1"/>
  <c r="M4" i="31"/>
  <c r="M116" i="67" s="1"/>
  <c r="M114" i="67"/>
  <c r="N3" i="23"/>
  <c r="M7" i="23"/>
  <c r="M99" i="67" s="1"/>
  <c r="M95" i="67"/>
  <c r="L5" i="6"/>
  <c r="L7" i="67" s="1"/>
  <c r="K6" i="67"/>
  <c r="O87" i="67"/>
  <c r="O86" i="67"/>
  <c r="N126" i="67"/>
  <c r="N127" i="67"/>
  <c r="N129" i="67"/>
  <c r="O2" i="31" l="1"/>
  <c r="N4" i="31"/>
  <c r="N116" i="67" s="1"/>
  <c r="N3" i="31"/>
  <c r="N115" i="67" s="1"/>
  <c r="N5" i="31"/>
  <c r="N117" i="67" s="1"/>
  <c r="N114" i="67"/>
  <c r="P2" i="10"/>
  <c r="O4" i="10"/>
  <c r="O56" i="67" s="1"/>
  <c r="O6" i="10"/>
  <c r="O58" i="67" s="1"/>
  <c r="O3" i="10"/>
  <c r="O55" i="67" s="1"/>
  <c r="O5" i="10"/>
  <c r="O57" i="67" s="1"/>
  <c r="O7" i="10"/>
  <c r="O54" i="67"/>
  <c r="O3" i="23"/>
  <c r="N7" i="23"/>
  <c r="N99" i="67" s="1"/>
  <c r="N95" i="67"/>
  <c r="O3" i="6"/>
  <c r="N7" i="6"/>
  <c r="N9" i="67" s="1"/>
  <c r="N5" i="67"/>
  <c r="M4" i="6"/>
  <c r="M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Q2" i="10" l="1"/>
  <c r="P4" i="10"/>
  <c r="P56" i="67" s="1"/>
  <c r="P6" i="10"/>
  <c r="P58" i="67" s="1"/>
  <c r="P7" i="10"/>
  <c r="P3" i="10"/>
  <c r="P55" i="67" s="1"/>
  <c r="P5" i="10"/>
  <c r="P57" i="67" s="1"/>
  <c r="P54" i="67"/>
  <c r="P3" i="6"/>
  <c r="O7" i="6"/>
  <c r="O9" i="67" s="1"/>
  <c r="O5" i="67"/>
  <c r="P3" i="23"/>
  <c r="O7" i="23"/>
  <c r="O99" i="67" s="1"/>
  <c r="O95" i="67"/>
  <c r="P2" i="31"/>
  <c r="O4" i="31"/>
  <c r="O116" i="67" s="1"/>
  <c r="O3" i="31"/>
  <c r="O115" i="67" s="1"/>
  <c r="O5" i="31"/>
  <c r="O117" i="67" s="1"/>
  <c r="O114" i="67"/>
  <c r="N4" i="6"/>
  <c r="N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Q3" i="23" l="1"/>
  <c r="P7" i="23"/>
  <c r="P99" i="67" s="1"/>
  <c r="P95" i="67"/>
  <c r="Q3" i="6"/>
  <c r="P7" i="6"/>
  <c r="P9" i="67" s="1"/>
  <c r="P5" i="67"/>
  <c r="Q2" i="31"/>
  <c r="P4" i="31"/>
  <c r="P116" i="67" s="1"/>
  <c r="P3" i="31"/>
  <c r="P115" i="67" s="1"/>
  <c r="P5" i="31"/>
  <c r="P117" i="67" s="1"/>
  <c r="P114" i="67"/>
  <c r="R2" i="10"/>
  <c r="Q7" i="10"/>
  <c r="Q59" i="67" s="1"/>
  <c r="Q4" i="10"/>
  <c r="Q56" i="67" s="1"/>
  <c r="Q6" i="10"/>
  <c r="Q58" i="67" s="1"/>
  <c r="Q3" i="10"/>
  <c r="Q55" i="67" s="1"/>
  <c r="Q5" i="10"/>
  <c r="Q57" i="67" s="1"/>
  <c r="Q54" i="67"/>
  <c r="O4" i="6"/>
  <c r="O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R2" i="31" l="1"/>
  <c r="Q4" i="31"/>
  <c r="Q116" i="67" s="1"/>
  <c r="Q3" i="31"/>
  <c r="Q115" i="67" s="1"/>
  <c r="Q5" i="31"/>
  <c r="Q117" i="67" s="1"/>
  <c r="Q114" i="67"/>
  <c r="R3" i="6"/>
  <c r="Q7" i="6"/>
  <c r="Q9" i="67" s="1"/>
  <c r="Q5" i="67"/>
  <c r="S2" i="10"/>
  <c r="R7" i="10"/>
  <c r="R59" i="67" s="1"/>
  <c r="R4" i="10"/>
  <c r="R56" i="67" s="1"/>
  <c r="R6" i="10"/>
  <c r="R58" i="67" s="1"/>
  <c r="R3" i="10"/>
  <c r="R55" i="67" s="1"/>
  <c r="R5" i="10"/>
  <c r="R57" i="67" s="1"/>
  <c r="R54" i="67"/>
  <c r="R3" i="23"/>
  <c r="Q7" i="23"/>
  <c r="Q99" i="67" s="1"/>
  <c r="Q95" i="67"/>
  <c r="P4" i="6"/>
  <c r="P5" i="6" s="1"/>
  <c r="P7" i="67" s="1"/>
  <c r="O6" i="67"/>
  <c r="S87" i="67"/>
  <c r="S86" i="67"/>
  <c r="R126" i="67"/>
  <c r="R127" i="67"/>
  <c r="R129" i="67"/>
  <c r="B37" i="68"/>
  <c r="B37" i="67"/>
  <c r="B36" i="68"/>
  <c r="B36" i="67"/>
  <c r="T2" i="10" l="1"/>
  <c r="S7" i="10"/>
  <c r="S59" i="67" s="1"/>
  <c r="S4" i="10"/>
  <c r="S56" i="67" s="1"/>
  <c r="S6" i="10"/>
  <c r="S58" i="67" s="1"/>
  <c r="S3" i="10"/>
  <c r="S55" i="67" s="1"/>
  <c r="S5" i="10"/>
  <c r="S57" i="67" s="1"/>
  <c r="S54" i="67"/>
  <c r="S3" i="6"/>
  <c r="R7" i="6"/>
  <c r="R9" i="67" s="1"/>
  <c r="R5" i="67"/>
  <c r="S3" i="23"/>
  <c r="R7" i="23"/>
  <c r="R99" i="67" s="1"/>
  <c r="R95" i="67"/>
  <c r="S2" i="31"/>
  <c r="R4" i="31"/>
  <c r="R116" i="67" s="1"/>
  <c r="R3" i="31"/>
  <c r="R115" i="67" s="1"/>
  <c r="R5" i="31"/>
  <c r="R117" i="67" s="1"/>
  <c r="R114" i="67"/>
  <c r="Q4" i="6"/>
  <c r="Q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7" i="12"/>
  <c r="B89" i="67" s="1"/>
  <c r="X7" i="17"/>
  <c r="X79" i="67" s="1"/>
  <c r="W7" i="17"/>
  <c r="W79" i="67" s="1"/>
  <c r="V7" i="17"/>
  <c r="V79" i="67" s="1"/>
  <c r="U7" i="17"/>
  <c r="U79" i="67" s="1"/>
  <c r="T7" i="17"/>
  <c r="T79" i="67" s="1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X7" i="11"/>
  <c r="X69" i="67" s="1"/>
  <c r="W7" i="11"/>
  <c r="W69" i="67" s="1"/>
  <c r="V7" i="11"/>
  <c r="V69" i="67" s="1"/>
  <c r="U7" i="11"/>
  <c r="U69" i="67" s="1"/>
  <c r="T7" i="11"/>
  <c r="T69" i="67" s="1"/>
  <c r="S7" i="11"/>
  <c r="S69" i="67" s="1"/>
  <c r="R7" i="11"/>
  <c r="R69" i="67" s="1"/>
  <c r="Q7" i="11"/>
  <c r="Q69" i="67" s="1"/>
  <c r="P7" i="11"/>
  <c r="P69" i="67" s="1"/>
  <c r="O7" i="11"/>
  <c r="O69" i="67" s="1"/>
  <c r="N7" i="11"/>
  <c r="N69" i="67" s="1"/>
  <c r="M7" i="11"/>
  <c r="M69" i="67" s="1"/>
  <c r="L7" i="11"/>
  <c r="L69" i="67" s="1"/>
  <c r="K7" i="11"/>
  <c r="K69" i="67" s="1"/>
  <c r="J7" i="11"/>
  <c r="J69" i="67" s="1"/>
  <c r="I7" i="11"/>
  <c r="I69" i="67" s="1"/>
  <c r="H7" i="11"/>
  <c r="H69" i="67" s="1"/>
  <c r="G7" i="11"/>
  <c r="G69" i="67" s="1"/>
  <c r="F7" i="11"/>
  <c r="F69" i="67" s="1"/>
  <c r="E7" i="11"/>
  <c r="E69" i="67" s="1"/>
  <c r="D7" i="11"/>
  <c r="D69" i="67" s="1"/>
  <c r="C7" i="11"/>
  <c r="C69" i="67" s="1"/>
  <c r="B7" i="11"/>
  <c r="B69" i="67" s="1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T3" i="23" l="1"/>
  <c r="S7" i="23"/>
  <c r="S99" i="67" s="1"/>
  <c r="S95" i="67"/>
  <c r="T3" i="6"/>
  <c r="S7" i="6"/>
  <c r="S9" i="67" s="1"/>
  <c r="S5" i="67"/>
  <c r="T2" i="31"/>
  <c r="S4" i="31"/>
  <c r="S116" i="67" s="1"/>
  <c r="S3" i="31"/>
  <c r="S115" i="67" s="1"/>
  <c r="S5" i="31"/>
  <c r="S117" i="67" s="1"/>
  <c r="S114" i="67"/>
  <c r="U2" i="10"/>
  <c r="T7" i="10"/>
  <c r="T59" i="67" s="1"/>
  <c r="T4" i="10"/>
  <c r="T56" i="67" s="1"/>
  <c r="T6" i="10"/>
  <c r="T58" i="67" s="1"/>
  <c r="T5" i="10"/>
  <c r="T57" i="67" s="1"/>
  <c r="T3" i="10"/>
  <c r="T55" i="67" s="1"/>
  <c r="T54" i="67"/>
  <c r="R4" i="6"/>
  <c r="R5" i="6" s="1"/>
  <c r="R7" i="67" s="1"/>
  <c r="Q6" i="67"/>
  <c r="U87" i="67"/>
  <c r="U86" i="67"/>
  <c r="T127" i="67"/>
  <c r="T126" i="67"/>
  <c r="T129" i="67"/>
  <c r="U3" i="6" l="1"/>
  <c r="T7" i="6"/>
  <c r="T9" i="67" s="1"/>
  <c r="T5" i="67"/>
  <c r="V2" i="10"/>
  <c r="U5" i="10"/>
  <c r="U57" i="67" s="1"/>
  <c r="U7" i="10"/>
  <c r="U59" i="67" s="1"/>
  <c r="U4" i="10"/>
  <c r="U56" i="67" s="1"/>
  <c r="U6" i="10"/>
  <c r="U58" i="67" s="1"/>
  <c r="U3" i="10"/>
  <c r="U55" i="67" s="1"/>
  <c r="U54" i="67"/>
  <c r="U2" i="31"/>
  <c r="T4" i="31"/>
  <c r="T116" i="67" s="1"/>
  <c r="T3" i="31"/>
  <c r="T115" i="67" s="1"/>
  <c r="T5" i="31"/>
  <c r="T117" i="67" s="1"/>
  <c r="T114" i="67"/>
  <c r="U3" i="23"/>
  <c r="T7" i="23"/>
  <c r="T99" i="67" s="1"/>
  <c r="T95" i="67"/>
  <c r="S4" i="6"/>
  <c r="S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V3" i="23" l="1"/>
  <c r="U7" i="23"/>
  <c r="U99" i="67" s="1"/>
  <c r="U95" i="67"/>
  <c r="W2" i="10"/>
  <c r="V5" i="10"/>
  <c r="V57" i="67" s="1"/>
  <c r="V7" i="10"/>
  <c r="V59" i="67" s="1"/>
  <c r="V4" i="10"/>
  <c r="V56" i="67" s="1"/>
  <c r="V6" i="10"/>
  <c r="V58" i="67" s="1"/>
  <c r="V3" i="10"/>
  <c r="V55" i="67" s="1"/>
  <c r="V54" i="67"/>
  <c r="V2" i="31"/>
  <c r="U3" i="31"/>
  <c r="U115" i="67" s="1"/>
  <c r="U5" i="31"/>
  <c r="U117" i="67" s="1"/>
  <c r="U4" i="31"/>
  <c r="U116" i="67" s="1"/>
  <c r="U114" i="67"/>
  <c r="V3" i="6"/>
  <c r="U7" i="6"/>
  <c r="U9" i="67" s="1"/>
  <c r="U5" i="67"/>
  <c r="T4" i="6"/>
  <c r="T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X2" i="10" l="1"/>
  <c r="W3" i="10"/>
  <c r="W55" i="67" s="1"/>
  <c r="W5" i="10"/>
  <c r="W57" i="67" s="1"/>
  <c r="W7" i="10"/>
  <c r="W59" i="67" s="1"/>
  <c r="W4" i="10"/>
  <c r="W56" i="67" s="1"/>
  <c r="W6" i="10"/>
  <c r="W58" i="67" s="1"/>
  <c r="W54" i="67"/>
  <c r="W2" i="31"/>
  <c r="V3" i="31"/>
  <c r="V115" i="67" s="1"/>
  <c r="V5" i="31"/>
  <c r="V117" i="67" s="1"/>
  <c r="V4" i="31"/>
  <c r="V116" i="67" s="1"/>
  <c r="V114" i="67"/>
  <c r="W3" i="6"/>
  <c r="V7" i="6"/>
  <c r="V9" i="67" s="1"/>
  <c r="V5" i="67"/>
  <c r="W3" i="23"/>
  <c r="V7" i="23"/>
  <c r="V99" i="67" s="1"/>
  <c r="V95" i="67"/>
  <c r="U4" i="6"/>
  <c r="U5" i="6" s="1"/>
  <c r="U7" i="67" s="1"/>
  <c r="T6" i="67"/>
  <c r="X87" i="67"/>
  <c r="X86" i="67"/>
  <c r="W127" i="67"/>
  <c r="W126" i="67"/>
  <c r="W129" i="67"/>
  <c r="X2" i="31" l="1"/>
  <c r="W3" i="31"/>
  <c r="W115" i="67" s="1"/>
  <c r="W5" i="31"/>
  <c r="W117" i="67" s="1"/>
  <c r="W4" i="31"/>
  <c r="W116" i="67" s="1"/>
  <c r="W114" i="67"/>
  <c r="X3" i="23"/>
  <c r="W7" i="23"/>
  <c r="W99" i="67" s="1"/>
  <c r="W95" i="67"/>
  <c r="X3" i="6"/>
  <c r="W7" i="6"/>
  <c r="W9" i="67" s="1"/>
  <c r="W5" i="67"/>
  <c r="Y2" i="10"/>
  <c r="X3" i="10"/>
  <c r="X55" i="67" s="1"/>
  <c r="X5" i="10"/>
  <c r="X57" i="67" s="1"/>
  <c r="X7" i="10"/>
  <c r="X59" i="67" s="1"/>
  <c r="X4" i="10"/>
  <c r="X56" i="67" s="1"/>
  <c r="X6" i="10"/>
  <c r="X58" i="67" s="1"/>
  <c r="X54" i="67"/>
  <c r="V4" i="6"/>
  <c r="V5" i="6" s="1"/>
  <c r="V7" i="67" s="1"/>
  <c r="U6" i="67"/>
  <c r="Y87" i="67"/>
  <c r="Y86" i="67"/>
  <c r="X127" i="67"/>
  <c r="X126" i="67"/>
  <c r="X129" i="67"/>
  <c r="Z2" i="10" l="1"/>
  <c r="Y3" i="10"/>
  <c r="Y55" i="67" s="1"/>
  <c r="Y5" i="10"/>
  <c r="Y57" i="67" s="1"/>
  <c r="Y7" i="10"/>
  <c r="Y59" i="67" s="1"/>
  <c r="Y4" i="10"/>
  <c r="Y56" i="67" s="1"/>
  <c r="Y6" i="10"/>
  <c r="Y58" i="67" s="1"/>
  <c r="Y54" i="67"/>
  <c r="Y3" i="6"/>
  <c r="X7" i="6"/>
  <c r="X9" i="67" s="1"/>
  <c r="X5" i="67"/>
  <c r="Y3" i="23"/>
  <c r="X7" i="23"/>
  <c r="X99" i="67" s="1"/>
  <c r="X95" i="67"/>
  <c r="Y2" i="31"/>
  <c r="X3" i="31"/>
  <c r="X115" i="67" s="1"/>
  <c r="X5" i="31"/>
  <c r="X117" i="67" s="1"/>
  <c r="X4" i="31"/>
  <c r="X116" i="67" s="1"/>
  <c r="X114" i="67"/>
  <c r="W4" i="6"/>
  <c r="W5" i="6" s="1"/>
  <c r="W7" i="67" s="1"/>
  <c r="V6" i="67"/>
  <c r="Z87" i="67"/>
  <c r="Z86" i="67"/>
  <c r="Y127" i="67"/>
  <c r="Y126" i="67"/>
  <c r="Y129" i="67"/>
  <c r="Z3" i="23" l="1"/>
  <c r="Y7" i="23"/>
  <c r="Y99" i="67" s="1"/>
  <c r="Y95" i="67"/>
  <c r="Z3" i="6"/>
  <c r="Y7" i="6"/>
  <c r="Y9" i="67" s="1"/>
  <c r="Y5" i="67"/>
  <c r="Z2" i="31"/>
  <c r="Y3" i="31"/>
  <c r="Y115" i="67" s="1"/>
  <c r="Y5" i="31"/>
  <c r="Y117" i="67" s="1"/>
  <c r="Y4" i="31"/>
  <c r="Y116" i="67" s="1"/>
  <c r="Y114" i="67"/>
  <c r="AA2" i="10"/>
  <c r="Z3" i="10"/>
  <c r="Z55" i="67" s="1"/>
  <c r="Z5" i="10"/>
  <c r="Z57" i="67" s="1"/>
  <c r="Z6" i="10"/>
  <c r="Z58" i="67" s="1"/>
  <c r="Z7" i="10"/>
  <c r="Z59" i="67" s="1"/>
  <c r="Z4" i="10"/>
  <c r="Z56" i="67" s="1"/>
  <c r="Z54" i="67"/>
  <c r="X4" i="6"/>
  <c r="X5" i="6" s="1"/>
  <c r="X7" i="67" s="1"/>
  <c r="W6" i="67"/>
  <c r="AA87" i="67"/>
  <c r="AA86" i="67"/>
  <c r="Z126" i="67"/>
  <c r="Z127" i="67"/>
  <c r="Z129" i="67"/>
  <c r="AB2" i="10" l="1"/>
  <c r="AA4" i="10"/>
  <c r="AA56" i="67" s="1"/>
  <c r="AA6" i="10"/>
  <c r="AA58" i="67" s="1"/>
  <c r="AA3" i="10"/>
  <c r="AA55" i="67" s="1"/>
  <c r="AA5" i="10"/>
  <c r="AA57" i="67" s="1"/>
  <c r="AA7" i="10"/>
  <c r="AA59" i="67" s="1"/>
  <c r="AA54" i="67"/>
  <c r="AA3" i="6"/>
  <c r="Z7" i="6"/>
  <c r="Z9" i="67" s="1"/>
  <c r="Z5" i="67"/>
  <c r="AA2" i="31"/>
  <c r="Z4" i="31"/>
  <c r="Z116" i="67" s="1"/>
  <c r="Z3" i="31"/>
  <c r="Z115" i="67" s="1"/>
  <c r="Z5" i="31"/>
  <c r="Z117" i="67" s="1"/>
  <c r="Z114" i="67"/>
  <c r="AA3" i="23"/>
  <c r="Z7" i="23"/>
  <c r="Z99" i="67" s="1"/>
  <c r="Z95" i="67"/>
  <c r="Y4" i="6"/>
  <c r="Y5" i="6" s="1"/>
  <c r="Y7" i="67" s="1"/>
  <c r="X6" i="67"/>
  <c r="AB87" i="67"/>
  <c r="AB86" i="67"/>
  <c r="AA127" i="67"/>
  <c r="AA126" i="67"/>
  <c r="AA129" i="67"/>
  <c r="AB3" i="23" l="1"/>
  <c r="AA7" i="23"/>
  <c r="AA99" i="67" s="1"/>
  <c r="AA95" i="67"/>
  <c r="AB2" i="31"/>
  <c r="AA4" i="31"/>
  <c r="AA116" i="67" s="1"/>
  <c r="AA3" i="31"/>
  <c r="AA115" i="67" s="1"/>
  <c r="AA5" i="31"/>
  <c r="AA117" i="67" s="1"/>
  <c r="AA114" i="67"/>
  <c r="AB3" i="6"/>
  <c r="AA7" i="6"/>
  <c r="AA9" i="67" s="1"/>
  <c r="AA5" i="67"/>
  <c r="AC2" i="10"/>
  <c r="AB4" i="10"/>
  <c r="AB56" i="67" s="1"/>
  <c r="AB6" i="10"/>
  <c r="AB58" i="67" s="1"/>
  <c r="AB7" i="10"/>
  <c r="AB59" i="67" s="1"/>
  <c r="AB3" i="10"/>
  <c r="AB55" i="67" s="1"/>
  <c r="AB5" i="10"/>
  <c r="AB57" i="67" s="1"/>
  <c r="AB54" i="67"/>
  <c r="Z4" i="6"/>
  <c r="Z5" i="6" s="1"/>
  <c r="Z7" i="67" s="1"/>
  <c r="Y6" i="67"/>
  <c r="AC87" i="67"/>
  <c r="AC86" i="67"/>
  <c r="AB127" i="67"/>
  <c r="AB126" i="67"/>
  <c r="AB129" i="67"/>
  <c r="AD2" i="10" l="1"/>
  <c r="AC7" i="10"/>
  <c r="AC59" i="67" s="1"/>
  <c r="AC4" i="10"/>
  <c r="AC56" i="67" s="1"/>
  <c r="AC6" i="10"/>
  <c r="AC58" i="67" s="1"/>
  <c r="AC3" i="10"/>
  <c r="AC55" i="67" s="1"/>
  <c r="AC5" i="10"/>
  <c r="AC57" i="67" s="1"/>
  <c r="AC54" i="67"/>
  <c r="AC2" i="31"/>
  <c r="AB4" i="31"/>
  <c r="AB116" i="67" s="1"/>
  <c r="AB3" i="31"/>
  <c r="AB115" i="67" s="1"/>
  <c r="AB5" i="31"/>
  <c r="AB117" i="67" s="1"/>
  <c r="AB114" i="67"/>
  <c r="AC3" i="6"/>
  <c r="AB7" i="6"/>
  <c r="AB9" i="67" s="1"/>
  <c r="AB5" i="67"/>
  <c r="AC3" i="23"/>
  <c r="AB7" i="23"/>
  <c r="AB99" i="67" s="1"/>
  <c r="AB95" i="67"/>
  <c r="AA4" i="6"/>
  <c r="AA5" i="6" s="1"/>
  <c r="AA7" i="67" s="1"/>
  <c r="Z6" i="67"/>
  <c r="AD87" i="67"/>
  <c r="AD86" i="67"/>
  <c r="AC127" i="67"/>
  <c r="AC126" i="67"/>
  <c r="AC129" i="67"/>
  <c r="AD2" i="31" l="1"/>
  <c r="AC4" i="31"/>
  <c r="AC116" i="67" s="1"/>
  <c r="AC3" i="31"/>
  <c r="AC115" i="67" s="1"/>
  <c r="AC5" i="31"/>
  <c r="AC117" i="67" s="1"/>
  <c r="AC114" i="67"/>
  <c r="AD3" i="23"/>
  <c r="AC7" i="23"/>
  <c r="AC99" i="67" s="1"/>
  <c r="AC95" i="67"/>
  <c r="AD3" i="6"/>
  <c r="AC7" i="6"/>
  <c r="AC9" i="67" s="1"/>
  <c r="AC5" i="67"/>
  <c r="AE2" i="10"/>
  <c r="AD7" i="10"/>
  <c r="AD59" i="67" s="1"/>
  <c r="AD4" i="10"/>
  <c r="AD56" i="67" s="1"/>
  <c r="AD6" i="10"/>
  <c r="AD58" i="67" s="1"/>
  <c r="AD3" i="10"/>
  <c r="AD55" i="67" s="1"/>
  <c r="AD5" i="10"/>
  <c r="AD57" i="67" s="1"/>
  <c r="AD54" i="67"/>
  <c r="AB4" i="6"/>
  <c r="AB5" i="6" s="1"/>
  <c r="AB7" i="67" s="1"/>
  <c r="AA6" i="67"/>
  <c r="AE87" i="67"/>
  <c r="AE86" i="67"/>
  <c r="AD126" i="67"/>
  <c r="AD127" i="67"/>
  <c r="AD129" i="67"/>
  <c r="AE3" i="6" l="1"/>
  <c r="AD7" i="6"/>
  <c r="AD9" i="67" s="1"/>
  <c r="AD5" i="67"/>
  <c r="AE3" i="23"/>
  <c r="AD7" i="23"/>
  <c r="AD99" i="67" s="1"/>
  <c r="AD95" i="67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AE7" i="10"/>
  <c r="AE59" i="67" s="1"/>
  <c r="AE4" i="10"/>
  <c r="AE56" i="67" s="1"/>
  <c r="AE6" i="10"/>
  <c r="AE58" i="67" s="1"/>
  <c r="AE3" i="10"/>
  <c r="AE55" i="67" s="1"/>
  <c r="AE5" i="10"/>
  <c r="AE57" i="67" s="1"/>
  <c r="AE54" i="67"/>
  <c r="AE2" i="31"/>
  <c r="AD4" i="31"/>
  <c r="AD116" i="67" s="1"/>
  <c r="AD3" i="31"/>
  <c r="AD115" i="67" s="1"/>
  <c r="AD5" i="31"/>
  <c r="AD117" i="67" s="1"/>
  <c r="AD114" i="67"/>
  <c r="AC4" i="6"/>
  <c r="AC5" i="6" s="1"/>
  <c r="AC7" i="67" s="1"/>
  <c r="AB6" i="67"/>
  <c r="AF87" i="67"/>
  <c r="AF86" i="67"/>
  <c r="AE127" i="67"/>
  <c r="AE126" i="67"/>
  <c r="AE129" i="67"/>
  <c r="AF7" i="10" l="1"/>
  <c r="AF4" i="10"/>
  <c r="AF6" i="10"/>
  <c r="AF5" i="10"/>
  <c r="AF3" i="10"/>
  <c r="AF54" i="67"/>
  <c r="AF3" i="23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AE7" i="23"/>
  <c r="AE99" i="67" s="1"/>
  <c r="AE95" i="67"/>
  <c r="AF2" i="3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AE4" i="31"/>
  <c r="AE116" i="67" s="1"/>
  <c r="AE3" i="31"/>
  <c r="AE115" i="67" s="1"/>
  <c r="AE5" i="31"/>
  <c r="AE117" i="67" s="1"/>
  <c r="AE114" i="67"/>
  <c r="AF3" i="6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CD3" i="6" s="1"/>
  <c r="AE7" i="6"/>
  <c r="AE9" i="67" s="1"/>
  <c r="AE5" i="67"/>
  <c r="AD4" i="6"/>
  <c r="AD5" i="6" s="1"/>
  <c r="AD7" i="67" s="1"/>
  <c r="AC6" i="67"/>
  <c r="AF127" i="67"/>
  <c r="AF126" i="67"/>
  <c r="AF129" i="67"/>
  <c r="AF55" i="67" l="1"/>
  <c r="AG3" i="10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AF58" i="67"/>
  <c r="AG6" i="10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AF56" i="67"/>
  <c r="AG4" i="10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AF57" i="67"/>
  <c r="AG5" i="10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AF59" i="67"/>
  <c r="AG7" i="10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AF4" i="31"/>
  <c r="AF5" i="31"/>
  <c r="AF3" i="31"/>
  <c r="AF114" i="67"/>
  <c r="AF7" i="23"/>
  <c r="AF95" i="67"/>
  <c r="AF7" i="6"/>
  <c r="AF5" i="67"/>
  <c r="AE4" i="6"/>
  <c r="AE5" i="6" s="1"/>
  <c r="AE7" i="67" s="1"/>
  <c r="AD6" i="67"/>
  <c r="AF115" i="67" l="1"/>
  <c r="AG3" i="3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AF116" i="67"/>
  <c r="AG4" i="3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AF117" i="67"/>
  <c r="AG5" i="3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AF99" i="67"/>
  <c r="AG7" i="23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AF9" i="67"/>
  <c r="AG7" i="6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AF4" i="6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CD4" i="6" s="1"/>
  <c r="AE6" i="67"/>
  <c r="AF6" i="67" l="1"/>
  <c r="AF5" i="6"/>
  <c r="AF7" i="67" l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  <c r="CD5" i="6" s="1"/>
</calcChain>
</file>

<file path=xl/sharedStrings.xml><?xml version="1.0" encoding="utf-8"?>
<sst xmlns="http://schemas.openxmlformats.org/spreadsheetml/2006/main" count="1767" uniqueCount="557">
  <si>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</si>
  <si>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</si>
  <si>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</si>
  <si>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</si>
  <si>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</si>
  <si>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</si>
  <si>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</si>
  <si>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</si>
  <si>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</si>
  <si>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</si>
  <si>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</si>
  <si>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</si>
  <si>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</si>
  <si>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</si>
  <si>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</si>
  <si>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</si>
  <si>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</si>
  <si>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</si>
  <si>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</si>
  <si>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</si>
  <si>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</si>
  <si>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</si>
  <si>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</si>
  <si>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</si>
  <si>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</si>
  <si>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</si>
  <si>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</si>
  <si>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</si>
  <si>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</si>
  <si>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</si>
  <si>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</si>
  <si>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</si>
  <si>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</si>
  <si>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</si>
  <si>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</si>
  <si>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</si>
  <si>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</si>
  <si>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</si>
  <si>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</si>
  <si>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</si>
  <si>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</si>
  <si>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</si>
  <si>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</si>
  <si>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</si>
  <si>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</si>
  <si>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</si>
  <si>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</si>
  <si>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</si>
  <si>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</si>
  <si>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</si>
  <si>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</si>
  <si>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</si>
  <si>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</si>
  <si>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</si>
  <si>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</si>
  <si>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</si>
  <si>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</si>
  <si>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</si>
  <si>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</si>
  <si>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USD</t>
    <phoneticPr fontId="27" type="noConversion"/>
  </si>
  <si>
    <t>1btu</t>
    <phoneticPr fontId="27" type="noConversion"/>
  </si>
  <si>
    <t>kWh</t>
    <phoneticPr fontId="27" type="noConversion"/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</si>
  <si>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</si>
  <si>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</si>
  <si>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</si>
  <si>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</si>
  <si>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</si>
  <si>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</si>
  <si>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</si>
  <si>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</si>
  <si>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</si>
  <si>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</si>
  <si>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</si>
  <si>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</si>
  <si>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</si>
  <si>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</si>
  <si>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</si>
  <si>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</si>
  <si>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</si>
  <si>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</si>
  <si>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</si>
  <si>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</si>
  <si>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</si>
  <si>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</si>
  <si>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</si>
  <si>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</si>
  <si>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</si>
  <si>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</si>
  <si>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</si>
  <si>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</si>
  <si>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</si>
  <si>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</si>
  <si>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</si>
  <si>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</si>
  <si>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</si>
  <si>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</si>
  <si>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</si>
  <si>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</si>
  <si>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</si>
  <si>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</si>
  <si>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</si>
  <si>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</si>
  <si>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</si>
  <si>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</si>
  <si>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</si>
  <si>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</si>
  <si>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</si>
  <si>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</si>
  <si>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</si>
  <si>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</si>
  <si>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</si>
  <si>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</si>
  <si>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</si>
  <si>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LNG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</si>
  <si>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</si>
  <si>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</si>
  <si>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</si>
  <si>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</si>
  <si>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</si>
  <si>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</si>
  <si>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</si>
  <si>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</si>
  <si>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</si>
  <si>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</si>
  <si>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</si>
  <si>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</si>
  <si>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</si>
  <si>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</si>
  <si>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</si>
  <si>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</si>
  <si>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</si>
  <si>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</si>
  <si>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</si>
  <si>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</si>
  <si>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</si>
  <si>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</si>
  <si>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</si>
  <si>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</si>
  <si>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</si>
  <si>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</si>
  <si>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</si>
  <si>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</si>
  <si>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</si>
  <si>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</si>
  <si>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</si>
  <si>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</si>
  <si>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</si>
  <si>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</si>
  <si>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</si>
  <si>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</si>
  <si>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</si>
  <si>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</si>
  <si>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</si>
  <si>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</si>
  <si>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</si>
  <si>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</si>
  <si>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</si>
  <si>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</si>
  <si>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</si>
  <si>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</si>
  <si>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</si>
  <si>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</si>
  <si>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</si>
  <si>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</si>
  <si>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</si>
  <si>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</si>
  <si>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</si>
  <si>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</si>
  <si>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</si>
  <si>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</si>
  <si>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</si>
  <si>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</si>
  <si>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</si>
  <si>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</si>
  <si>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</si>
  <si>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</si>
  <si>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</si>
  <si>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</si>
  <si>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</si>
  <si>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</si>
  <si>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</si>
  <si>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</si>
  <si>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</si>
  <si>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</si>
  <si>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</si>
  <si>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</si>
  <si>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</si>
  <si>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</si>
  <si>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t>양수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</si>
  <si>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</si>
  <si>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</si>
  <si>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</si>
  <si>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</si>
  <si>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</si>
  <si>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</si>
  <si>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</si>
  <si>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</si>
  <si>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</si>
  <si>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</si>
  <si>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</si>
  <si>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</si>
  <si>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</si>
  <si>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</si>
  <si>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</si>
  <si>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</si>
  <si>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</si>
  <si>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</si>
  <si>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</si>
  <si>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</si>
  <si>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</si>
  <si>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</si>
  <si>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</si>
  <si>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</si>
  <si>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</si>
  <si>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</si>
  <si>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</si>
  <si>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</si>
  <si>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</si>
  <si>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</si>
  <si>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</si>
  <si>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</si>
  <si>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</si>
  <si>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</si>
  <si>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</si>
  <si>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</si>
  <si>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</si>
  <si>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</si>
  <si>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</si>
  <si>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</si>
  <si>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</si>
  <si>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</si>
  <si>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</si>
  <si>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</si>
  <si>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</si>
  <si>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</si>
  <si>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</si>
  <si>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</si>
  <si>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</si>
  <si>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</si>
  <si>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</si>
  <si>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</si>
  <si>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</si>
  <si>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</si>
  <si>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</si>
  <si>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</si>
  <si>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</si>
  <si>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</si>
  <si>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</si>
  <si>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</si>
  <si>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</si>
  <si>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</si>
  <si>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</si>
  <si>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</si>
  <si>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</si>
  <si>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</si>
  <si>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</si>
  <si>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</si>
  <si>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</si>
  <si>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</si>
  <si>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</si>
  <si>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</si>
  <si>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</si>
  <si>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</si>
  <si>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</si>
  <si>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</si>
  <si>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</si>
  <si>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</si>
  <si>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</si>
  <si>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</si>
  <si>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</si>
  <si>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</si>
  <si>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</si>
  <si>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</si>
  <si>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</si>
  <si>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</si>
  <si>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</si>
  <si>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t>환율기준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</si>
  <si>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</si>
  <si>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</si>
  <si>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</si>
  <si>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</si>
  <si>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</si>
  <si>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</si>
  <si>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</si>
  <si>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</si>
  <si>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</si>
  <si>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</si>
  <si>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</si>
  <si>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</si>
  <si>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</si>
  <si>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</si>
  <si>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</si>
  <si>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</si>
  <si>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</si>
  <si>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</si>
  <si>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</si>
  <si>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</si>
  <si>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</si>
  <si>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</si>
  <si>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</si>
  <si>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</si>
  <si>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</si>
  <si>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</si>
  <si>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</si>
  <si>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</si>
  <si>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</si>
  <si>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</si>
  <si>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</si>
  <si>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</si>
  <si>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</si>
  <si>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</si>
  <si>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</si>
  <si>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</si>
  <si>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</si>
  <si>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</si>
  <si>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</si>
  <si>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</si>
  <si>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</si>
  <si>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</si>
  <si>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</si>
  <si>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</si>
  <si>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</si>
  <si>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</si>
  <si>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</si>
  <si>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</si>
  <si>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</si>
  <si>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</si>
  <si>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</si>
  <si>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</si>
  <si>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</si>
  <si>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</si>
  <si>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</si>
  <si>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</si>
  <si>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</si>
  <si>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</si>
  <si>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</si>
  <si>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</si>
  <si>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</si>
  <si>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</si>
  <si>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</si>
  <si>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</si>
  <si>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</si>
  <si>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</si>
  <si>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</si>
  <si>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</si>
  <si>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</si>
  <si>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</si>
  <si>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</si>
  <si>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</si>
  <si>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</si>
  <si>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</si>
  <si>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</si>
  <si>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</si>
  <si>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</si>
  <si>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</si>
  <si>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</si>
  <si>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</si>
  <si>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</si>
  <si>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</si>
  <si>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</si>
  <si>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</si>
  <si>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</si>
  <si>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</si>
  <si>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</si>
  <si>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</si>
  <si>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</si>
  <si>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</si>
  <si>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</si>
  <si>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</si>
  <si>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</si>
  <si>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</si>
  <si>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</si>
  <si>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</si>
  <si>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</si>
  <si>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</si>
  <si>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</si>
  <si>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</si>
  <si>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</si>
  <si>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</si>
  <si>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</si>
  <si>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</si>
  <si>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</si>
  <si>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</si>
  <si>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</si>
  <si>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</si>
  <si>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</si>
  <si>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</si>
  <si>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</si>
  <si>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</si>
  <si>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</si>
  <si>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</si>
  <si>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</si>
  <si>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</si>
  <si>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</si>
  <si>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</si>
  <si>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</si>
  <si>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</si>
  <si>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</si>
  <si>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</si>
  <si>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</si>
  <si>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</si>
  <si>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</si>
  <si>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</si>
  <si>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</si>
  <si>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</si>
  <si>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</si>
  <si>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</si>
  <si>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</si>
  <si>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</si>
  <si>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</si>
  <si>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</si>
  <si>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</si>
  <si>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</si>
  <si>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</si>
  <si>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</si>
  <si>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</si>
  <si>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</si>
  <si>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</si>
  <si>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</si>
  <si>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</si>
  <si>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</si>
  <si>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</si>
  <si>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</si>
  <si>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</si>
  <si>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</si>
  <si>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</si>
  <si>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</si>
  <si>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</si>
  <si>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</si>
  <si>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</si>
  <si>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</si>
  <si>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</si>
  <si>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</si>
  <si>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</si>
  <si>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</si>
  <si>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</si>
  <si>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</si>
  <si>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</si>
  <si>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</si>
  <si>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</si>
  <si>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</si>
  <si>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</si>
  <si>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</si>
  <si>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</si>
  <si>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</si>
  <si>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</si>
  <si>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</si>
  <si>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</si>
  <si>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</si>
  <si>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</si>
  <si>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</si>
  <si>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</si>
  <si>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</si>
  <si>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</si>
  <si>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</si>
  <si>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</si>
  <si>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</si>
  <si>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</si>
  <si>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</si>
  <si>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</si>
  <si>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</si>
  <si>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</si>
  <si>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</si>
  <si>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</si>
  <si>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</si>
  <si>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</si>
  <si>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</si>
  <si>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</si>
  <si>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</si>
  <si>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</si>
  <si>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</si>
  <si>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</si>
  <si>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</si>
  <si>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</si>
  <si>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</si>
  <si>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</si>
  <si>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</si>
  <si>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</si>
  <si>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</si>
  <si>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</si>
  <si>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</si>
  <si>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</si>
  <si>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</si>
  <si>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</si>
  <si>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</si>
  <si>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</si>
  <si>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</si>
  <si>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</si>
  <si>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</si>
  <si>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</si>
  <si>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</si>
  <si>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</si>
  <si>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</si>
  <si>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</si>
  <si>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</si>
  <si>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</si>
  <si>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</si>
  <si>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</si>
  <si>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</si>
  <si>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</si>
  <si>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</si>
  <si>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</si>
  <si>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</si>
  <si>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</si>
  <si>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</si>
  <si>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</si>
  <si>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</si>
  <si>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</si>
  <si>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</si>
  <si>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</si>
  <si>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</si>
  <si>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</si>
  <si>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</si>
  <si>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</si>
  <si>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</si>
  <si>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</si>
  <si>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</si>
  <si>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</si>
  <si>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</si>
  <si>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</si>
  <si>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</si>
  <si>
    <t>1. Renewal Date: Early January (M+1)</t>
  </si>
  <si>
    <t>2. Data Source: Based on the final electricity market settlement data. This is operational data and is subject to change until the annual electricity market statistics are finalized.</t>
  </si>
  <si>
    <t>3. When calculating the settlement unit price, RPS compliance cost settlement and emissions trading cost settlement are excluded from the electricity transaction price.</t>
  </si>
  <si>
    <t>Settlement Unit Price</t>
  </si>
  <si>
    <t>This is the unit price calculated by calculating the amount that the electricity supplier (power purchaser) should receive (or pay) when trading electricity in the electricity market.</t>
  </si>
  <si>
    <t>According to electricity statistics, fuel cell settlements only apply to power generation and are therefore used as the fuel price.</t>
  </si>
  <si>
    <t>Note</t>
  </si>
  <si>
    <t>Annual power generation fuel cost per unit</t>
  </si>
  <si>
    <t>Period</t>
  </si>
  <si>
    <t>Fuel price</t>
  </si>
  <si>
    <t>Calorie unit price</t>
  </si>
  <si>
    <t>Fuel cost unit price</t>
  </si>
  <si>
    <t xml:space="preserve">Bituminous coal, </t>
  </si>
  <si>
    <t>anthracite coal</t>
  </si>
  <si>
    <t>petroleum</t>
  </si>
  <si>
    <t>Won/kWh</t>
  </si>
  <si>
    <t>Won/ton</t>
  </si>
  <si>
    <t>Won/kl</t>
  </si>
  <si>
    <t>Won/Gcal</t>
  </si>
  <si>
    <t>Settlement price by fuel source</t>
  </si>
  <si>
    <t>(Unit: Won/kWh)</t>
  </si>
  <si>
    <t>Region</t>
  </si>
  <si>
    <t>Total</t>
  </si>
  <si>
    <t>renewable energy</t>
  </si>
  <si>
    <t>Other</t>
  </si>
  <si>
    <t>fuel cells</t>
  </si>
  <si>
    <t>coal gasification</t>
  </si>
  <si>
    <t>solar</t>
  </si>
  <si>
    <t>wind</t>
  </si>
  <si>
    <t>hydro</t>
  </si>
  <si>
    <t>marine</t>
  </si>
  <si>
    <t>bio</t>
  </si>
  <si>
    <t>waste</t>
  </si>
  <si>
    <t>Waste energy excludes waste produced from non-renewable waste (non-biological waste such as chemical fibers, artificial leather, and vinyl derived from fossil fuels such as oil and coal). (i.e., excluding MSW)</t>
  </si>
  <si>
    <t>EPSIS</t>
  </si>
  <si>
    <t>https://epsis.kpx.or.kr/epsisnew/selectEkmaFucUpfChart.do?menuId=040100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</si>
</sst>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E+00"/>
    <numFmt numFmtId="165" formatCode="#,##0.0"/>
    <numFmt numFmtId="166" formatCode="#,##0.00_ "/>
    <numFmt numFmtId="167" formatCode="#,##0_ "/>
    <numFmt numFmtId="168" formatCode="0.0"/>
    <numFmt numFmtId="169" formatCode="0.000000000"/>
    <numFmt numFmtId="170" formatCode="0.0000000000"/>
  </numFmts>
  <fonts count="89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  <font>
      <sz val="14"/>
      <color rgb="FF001E2E"/>
      <name val="Arial"/>
      <family val="2"/>
    </font>
    <font>
      <sz val="11"/>
      <color rgb="FF001E2E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37">
    <xf numFmtId="0" fontId="0" fillId="0" borderId="0" xfId="0"/>
    <xf numFmtId="0" fontId="6" fillId="0" borderId="0" xfId="0" applyFont="1"/>
    <xf numFmtId="164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66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65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7" fontId="0" fillId="0" borderId="0" xfId="0" applyNumberFormat="1"/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67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66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64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164" fontId="63" fillId="0" borderId="0" xfId="0" applyNumberFormat="1" applyFont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68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65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vertical="center"/>
    </xf>
    <xf numFmtId="169" fontId="0" fillId="0" borderId="0" xfId="0" applyNumberFormat="1"/>
    <xf numFmtId="170" fontId="0" fillId="0" borderId="0" xfId="0" applyNumberFormat="1"/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0" fillId="0" borderId="0" xfId="0"/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 wrapText="1" inden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83" fillId="39" borderId="64" xfId="0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  <xf numFmtId="11" fontId="87" fillId="0" borderId="0" xfId="0" applyNumberFormat="1" applyFont="1"/>
    <xf numFmtId="11" fontId="88" fillId="0" borderId="0" xfId="0" applyNumberFormat="1" applyFont="1"/>
  </cellXfs>
  <cellStyles count="80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1317248</xdr:colOff>
      <xdr:row>112</xdr:row>
      <xdr:rowOff>168829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4</xdr:col>
      <xdr:colOff>839266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2</xdr:col>
      <xdr:colOff>1581853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4"/>
  <sheetViews>
    <sheetView workbookViewId="0">
      <selection activeCell="B8" sqref="B8"/>
    </sheetView>
  </sheetViews>
  <sheetFormatPr defaultColWidth="9.21875" defaultRowHeight="14.4"/>
  <cols>
    <col min="1" max="1" width="8.77734375" style="74" customWidth="1"/>
    <col min="2" max="2" width="60.44140625" style="74" customWidth="1"/>
    <col min="3" max="3" width="9.21875" style="74"/>
    <col min="4" max="4" width="41.44140625" style="74" customWidth="1"/>
    <col min="5" max="16384" width="9.21875" style="74"/>
  </cols>
  <sheetData>
    <row r="1" spans="1:14">
      <c r="A1" s="57" t="s">
        <v>15</v>
      </c>
    </row>
    <row r="2" spans="1:14">
      <c r="A2" s="57" t="s">
        <v>16</v>
      </c>
    </row>
    <row r="4" spans="1:14" ht="17.399999999999999">
      <c r="A4" s="57" t="s">
        <v>1</v>
      </c>
      <c r="B4" s="128" t="s">
        <v>403</v>
      </c>
      <c r="D4" s="128" t="s">
        <v>405</v>
      </c>
      <c r="F4" s="76" t="s">
        <v>426</v>
      </c>
      <c r="G4" s="88"/>
      <c r="H4" s="88"/>
      <c r="I4" s="88"/>
      <c r="K4" s="79" t="s">
        <v>460</v>
      </c>
      <c r="L4" s="88"/>
      <c r="M4" s="88"/>
      <c r="N4" s="88"/>
    </row>
    <row r="5" spans="1:14" ht="17.399999999999999">
      <c r="B5" s="77" t="s">
        <v>117</v>
      </c>
      <c r="D5" s="77" t="s">
        <v>117</v>
      </c>
      <c r="F5" s="73" t="s">
        <v>427</v>
      </c>
      <c r="K5" s="77" t="s">
        <v>457</v>
      </c>
    </row>
    <row r="6" spans="1:14">
      <c r="B6" s="77">
        <v>2023</v>
      </c>
      <c r="D6" s="77">
        <v>2021</v>
      </c>
      <c r="F6" s="77">
        <v>2019</v>
      </c>
      <c r="K6" s="77">
        <v>2020</v>
      </c>
    </row>
    <row r="7" spans="1:14" ht="17.399999999999999">
      <c r="B7" s="77" t="s">
        <v>118</v>
      </c>
      <c r="D7" s="77" t="s">
        <v>118</v>
      </c>
      <c r="F7" s="107" t="s">
        <v>428</v>
      </c>
      <c r="K7" s="77" t="s">
        <v>458</v>
      </c>
    </row>
    <row r="8" spans="1:14">
      <c r="B8" s="78" t="s">
        <v>116</v>
      </c>
      <c r="D8" s="78" t="s">
        <v>275</v>
      </c>
      <c r="F8" s="85" t="s">
        <v>297</v>
      </c>
      <c r="K8" s="14" t="s">
        <v>459</v>
      </c>
    </row>
    <row r="9" spans="1:14">
      <c r="F9" s="77" t="s">
        <v>298</v>
      </c>
    </row>
    <row r="11" spans="1:14">
      <c r="B11" s="128" t="s">
        <v>404</v>
      </c>
      <c r="D11" s="128" t="s">
        <v>415</v>
      </c>
      <c r="F11" s="76" t="s">
        <v>429</v>
      </c>
      <c r="G11" s="88"/>
      <c r="H11" s="88"/>
      <c r="I11" s="88"/>
    </row>
    <row r="12" spans="1:14">
      <c r="B12" s="77" t="s">
        <v>117</v>
      </c>
      <c r="D12" s="74" t="s">
        <v>407</v>
      </c>
      <c r="F12" s="77" t="s">
        <v>430</v>
      </c>
    </row>
    <row r="13" spans="1:14">
      <c r="B13" s="157">
        <v>2023</v>
      </c>
      <c r="D13" s="77">
        <v>2017</v>
      </c>
      <c r="F13" s="77">
        <v>2021</v>
      </c>
    </row>
    <row r="14" spans="1:14">
      <c r="B14" s="157" t="s">
        <v>489</v>
      </c>
      <c r="D14" s="77" t="s">
        <v>416</v>
      </c>
      <c r="F14" s="107" t="s">
        <v>431</v>
      </c>
    </row>
    <row r="15" spans="1:14">
      <c r="B15" s="78" t="s">
        <v>119</v>
      </c>
      <c r="D15" s="78" t="s">
        <v>251</v>
      </c>
      <c r="F15" s="85" t="s">
        <v>331</v>
      </c>
    </row>
    <row r="16" spans="1:14">
      <c r="D16" s="77" t="s">
        <v>252</v>
      </c>
      <c r="F16" s="77" t="s">
        <v>330</v>
      </c>
    </row>
    <row r="17" spans="1:15">
      <c r="F17" s="77"/>
    </row>
    <row r="18" spans="1:15" ht="17.399999999999999">
      <c r="B18" s="129" t="s">
        <v>406</v>
      </c>
      <c r="D18" s="128" t="s">
        <v>417</v>
      </c>
      <c r="F18" s="128" t="s">
        <v>432</v>
      </c>
      <c r="G18" s="76"/>
      <c r="H18" s="79"/>
      <c r="I18" s="79"/>
      <c r="O18" s="73"/>
    </row>
    <row r="19" spans="1:15" ht="17.399999999999999">
      <c r="B19" s="130" t="s">
        <v>407</v>
      </c>
      <c r="D19" s="77" t="s">
        <v>418</v>
      </c>
      <c r="F19" s="73" t="s">
        <v>433</v>
      </c>
      <c r="G19" s="77"/>
      <c r="O19" s="77"/>
    </row>
    <row r="20" spans="1:15">
      <c r="B20" s="77">
        <v>2021</v>
      </c>
      <c r="D20" s="77">
        <v>2020</v>
      </c>
      <c r="F20" s="77">
        <v>2021</v>
      </c>
      <c r="G20" s="77"/>
    </row>
    <row r="21" spans="1:15">
      <c r="B21" s="74" t="s">
        <v>408</v>
      </c>
      <c r="D21" s="107" t="s">
        <v>419</v>
      </c>
      <c r="F21" s="134" t="s">
        <v>434</v>
      </c>
      <c r="G21" s="77"/>
    </row>
    <row r="22" spans="1:15">
      <c r="B22" s="80" t="s">
        <v>269</v>
      </c>
      <c r="D22" s="78" t="s">
        <v>250</v>
      </c>
      <c r="F22" s="85" t="s">
        <v>390</v>
      </c>
      <c r="G22" s="78"/>
    </row>
    <row r="23" spans="1:15" ht="17.399999999999999">
      <c r="B23" s="74" t="s">
        <v>252</v>
      </c>
      <c r="D23" s="77"/>
      <c r="F23" s="107" t="s">
        <v>448</v>
      </c>
      <c r="G23" s="78"/>
    </row>
    <row r="24" spans="1:15">
      <c r="D24" s="80"/>
      <c r="F24" s="77"/>
      <c r="G24" s="78"/>
    </row>
    <row r="25" spans="1:15" ht="17.399999999999999">
      <c r="B25" s="129" t="s">
        <v>409</v>
      </c>
      <c r="D25" s="133" t="s">
        <v>420</v>
      </c>
      <c r="F25" s="122" t="s">
        <v>435</v>
      </c>
      <c r="G25" s="123"/>
      <c r="H25" s="79"/>
      <c r="I25" s="79"/>
    </row>
    <row r="26" spans="1:15" ht="17.399999999999999">
      <c r="B26" s="77" t="s">
        <v>418</v>
      </c>
      <c r="D26" s="87" t="s">
        <v>421</v>
      </c>
      <c r="F26" s="73" t="s">
        <v>436</v>
      </c>
      <c r="G26" s="78"/>
      <c r="K26" s="11"/>
      <c r="L26" s="11"/>
    </row>
    <row r="27" spans="1:15">
      <c r="B27" s="77">
        <v>2020</v>
      </c>
      <c r="D27" s="86">
        <v>2020</v>
      </c>
      <c r="F27" s="77">
        <v>2006</v>
      </c>
      <c r="G27" s="78"/>
      <c r="L27" s="11"/>
    </row>
    <row r="28" spans="1:15" ht="17.399999999999999">
      <c r="A28" s="81"/>
      <c r="B28" s="131" t="s">
        <v>410</v>
      </c>
      <c r="D28" s="87" t="s">
        <v>422</v>
      </c>
      <c r="F28" s="107" t="s">
        <v>437</v>
      </c>
      <c r="G28" s="78"/>
      <c r="K28" s="11"/>
      <c r="L28" s="11"/>
    </row>
    <row r="29" spans="1:15">
      <c r="A29" s="81"/>
      <c r="B29" s="80" t="s">
        <v>271</v>
      </c>
      <c r="D29" s="78" t="s">
        <v>289</v>
      </c>
      <c r="F29" s="85" t="s">
        <v>394</v>
      </c>
      <c r="G29" s="78"/>
      <c r="K29" s="11"/>
      <c r="L29" s="11"/>
    </row>
    <row r="30" spans="1:15">
      <c r="A30" s="81"/>
      <c r="B30" s="82"/>
      <c r="D30" s="80"/>
      <c r="F30" s="77" t="s">
        <v>395</v>
      </c>
      <c r="G30" s="78"/>
      <c r="K30" s="11"/>
      <c r="L30" s="11"/>
    </row>
    <row r="31" spans="1:15">
      <c r="A31" s="81"/>
      <c r="B31" s="132" t="s">
        <v>411</v>
      </c>
      <c r="F31" s="77"/>
      <c r="G31" s="78"/>
      <c r="L31" s="11"/>
    </row>
    <row r="32" spans="1:15">
      <c r="A32" s="81"/>
      <c r="B32" s="80" t="s">
        <v>272</v>
      </c>
      <c r="D32" s="129" t="s">
        <v>423</v>
      </c>
      <c r="F32" s="128" t="s">
        <v>438</v>
      </c>
      <c r="G32" s="79"/>
      <c r="H32" s="79"/>
      <c r="I32" s="79"/>
      <c r="K32" s="11"/>
      <c r="L32" s="11"/>
    </row>
    <row r="33" spans="1:12" ht="17.399999999999999">
      <c r="A33" s="81"/>
      <c r="B33" s="82"/>
      <c r="D33" s="130" t="s">
        <v>424</v>
      </c>
      <c r="F33" s="73" t="s">
        <v>439</v>
      </c>
      <c r="K33" s="11"/>
      <c r="L33" s="11"/>
    </row>
    <row r="34" spans="1:12">
      <c r="A34" s="81"/>
      <c r="B34" s="132" t="s">
        <v>412</v>
      </c>
      <c r="D34" s="77">
        <v>2020</v>
      </c>
      <c r="F34" s="77">
        <v>2010</v>
      </c>
      <c r="K34" s="11"/>
      <c r="L34" s="11"/>
    </row>
    <row r="35" spans="1:12" ht="17.399999999999999">
      <c r="A35" s="81"/>
      <c r="B35" s="80" t="s">
        <v>273</v>
      </c>
      <c r="D35" s="74" t="s">
        <v>425</v>
      </c>
      <c r="F35" s="107" t="s">
        <v>438</v>
      </c>
      <c r="K35" s="11"/>
      <c r="L35" s="11"/>
    </row>
    <row r="36" spans="1:12">
      <c r="A36" s="81"/>
      <c r="B36" s="82"/>
      <c r="D36" s="74" t="s">
        <v>293</v>
      </c>
      <c r="F36" s="77" t="s">
        <v>396</v>
      </c>
    </row>
    <row r="37" spans="1:12">
      <c r="A37" s="81"/>
      <c r="B37" s="132" t="s">
        <v>413</v>
      </c>
      <c r="D37" s="74" t="s">
        <v>294</v>
      </c>
    </row>
    <row r="38" spans="1:12">
      <c r="A38" s="81"/>
      <c r="B38" s="80" t="s">
        <v>274</v>
      </c>
    </row>
    <row r="39" spans="1:12">
      <c r="A39" s="81"/>
      <c r="B39" s="82"/>
    </row>
    <row r="40" spans="1:12">
      <c r="A40" s="81"/>
      <c r="B40" s="132" t="s">
        <v>414</v>
      </c>
    </row>
    <row r="41" spans="1:12">
      <c r="A41" s="81"/>
      <c r="B41" s="83" t="s">
        <v>197</v>
      </c>
    </row>
    <row r="43" spans="1:12">
      <c r="A43" s="57" t="s">
        <v>0</v>
      </c>
    </row>
    <row r="44" spans="1:12">
      <c r="A44" s="130" t="s">
        <v>440</v>
      </c>
    </row>
    <row r="45" spans="1:12">
      <c r="A45" s="167" t="s">
        <v>60</v>
      </c>
      <c r="B45" s="74">
        <v>2.93071E-4</v>
      </c>
      <c r="C45" s="74" t="s">
        <v>61</v>
      </c>
    </row>
    <row r="46" spans="1:12">
      <c r="A46" s="167"/>
      <c r="B46" s="74">
        <v>0.252164</v>
      </c>
      <c r="C46" s="74" t="s">
        <v>64</v>
      </c>
    </row>
    <row r="47" spans="1:12">
      <c r="A47" s="167"/>
      <c r="B47" s="74">
        <f>B46/10^3</f>
        <v>2.5216399999999998E-4</v>
      </c>
      <c r="C47" s="74" t="s">
        <v>288</v>
      </c>
    </row>
    <row r="48" spans="1:12">
      <c r="A48" s="167"/>
      <c r="B48" s="74">
        <v>1055.06</v>
      </c>
      <c r="C48" s="74" t="s">
        <v>90</v>
      </c>
    </row>
    <row r="49" spans="1:3">
      <c r="A49" s="167"/>
      <c r="B49" s="74">
        <f>B48/10^6</f>
        <v>1.05506E-3</v>
      </c>
      <c r="C49" s="74" t="s">
        <v>91</v>
      </c>
    </row>
    <row r="50" spans="1:3">
      <c r="A50" s="74" t="s">
        <v>295</v>
      </c>
      <c r="B50" s="74">
        <v>158.98699999999999</v>
      </c>
      <c r="C50" s="74" t="s">
        <v>296</v>
      </c>
    </row>
    <row r="52" spans="1:3">
      <c r="A52" s="74" t="s">
        <v>276</v>
      </c>
      <c r="B52" s="74">
        <v>1179.9000000000001</v>
      </c>
      <c r="C52" s="74" t="s">
        <v>59</v>
      </c>
    </row>
    <row r="54" spans="1:3">
      <c r="A54" s="74" t="s">
        <v>441</v>
      </c>
    </row>
    <row r="55" spans="1:3">
      <c r="A55" s="130" t="s">
        <v>442</v>
      </c>
    </row>
    <row r="57" spans="1:3">
      <c r="A57" s="130" t="s">
        <v>443</v>
      </c>
    </row>
    <row r="59" spans="1:3" ht="17.399999999999999">
      <c r="A59" s="19" t="s">
        <v>444</v>
      </c>
    </row>
    <row r="60" spans="1:3" ht="17.399999999999999">
      <c r="A60" s="51" t="s">
        <v>445</v>
      </c>
    </row>
    <row r="62" spans="1:3" ht="17.399999999999999">
      <c r="A62" s="127" t="s">
        <v>446</v>
      </c>
    </row>
    <row r="64" spans="1:3">
      <c r="A64" s="130" t="s">
        <v>447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7"/>
  <sheetViews>
    <sheetView tabSelected="1" workbookViewId="0">
      <selection activeCell="D1" sqref="D1"/>
    </sheetView>
  </sheetViews>
  <sheetFormatPr defaultColWidth="25.77734375" defaultRowHeight="14.4"/>
  <cols>
    <col min="1" max="16384" width="25.77734375" style="11"/>
  </cols>
  <sheetData>
    <row r="1" spans="1:16" ht="17.399999999999999">
      <c r="A1" s="43" t="s">
        <v>528</v>
      </c>
      <c r="C1" s="11" t="s">
        <v>555</v>
      </c>
      <c r="D1" s="11" t="s">
        <v>556</v>
      </c>
    </row>
    <row r="2" spans="1:16" ht="15.6">
      <c r="A2" s="168" t="s">
        <v>529</v>
      </c>
      <c r="B2" s="168" t="s">
        <v>530</v>
      </c>
      <c r="C2" s="168"/>
      <c r="D2" s="168"/>
      <c r="E2" s="168"/>
      <c r="F2" s="168"/>
      <c r="G2" s="168" t="s">
        <v>531</v>
      </c>
      <c r="H2" s="168"/>
      <c r="I2" s="168"/>
      <c r="J2" s="168"/>
      <c r="K2" s="168"/>
      <c r="L2" s="168" t="s">
        <v>532</v>
      </c>
      <c r="M2" s="168"/>
      <c r="N2" s="168"/>
      <c r="O2" s="168"/>
      <c r="P2" s="168"/>
    </row>
    <row r="3" spans="1:16" ht="15.6">
      <c r="A3" s="168"/>
      <c r="B3" s="13" t="s">
        <v>20</v>
      </c>
      <c r="C3" s="13" t="s">
        <v>533</v>
      </c>
      <c r="D3" s="13" t="s">
        <v>534</v>
      </c>
      <c r="E3" s="13" t="s">
        <v>535</v>
      </c>
      <c r="F3" s="13" t="s">
        <v>113</v>
      </c>
      <c r="G3" s="13" t="s">
        <v>20</v>
      </c>
      <c r="H3" s="13" t="s">
        <v>533</v>
      </c>
      <c r="I3" s="13" t="s">
        <v>534</v>
      </c>
      <c r="J3" s="13" t="s">
        <v>535</v>
      </c>
      <c r="K3" s="13" t="s">
        <v>113</v>
      </c>
      <c r="L3" s="13" t="s">
        <v>20</v>
      </c>
      <c r="M3" s="13" t="s">
        <v>533</v>
      </c>
      <c r="N3" s="13" t="s">
        <v>534</v>
      </c>
      <c r="O3" s="13" t="s">
        <v>535</v>
      </c>
      <c r="P3" s="13" t="s">
        <v>113</v>
      </c>
    </row>
    <row r="4" spans="1:16" ht="15.6">
      <c r="A4" s="168"/>
      <c r="B4" s="13" t="s">
        <v>536</v>
      </c>
      <c r="C4" s="13" t="s">
        <v>537</v>
      </c>
      <c r="D4" s="13" t="s">
        <v>537</v>
      </c>
      <c r="E4" s="13" t="s">
        <v>538</v>
      </c>
      <c r="F4" s="13" t="s">
        <v>537</v>
      </c>
      <c r="G4" s="13" t="s">
        <v>539</v>
      </c>
      <c r="H4" s="13" t="s">
        <v>539</v>
      </c>
      <c r="I4" s="13" t="s">
        <v>539</v>
      </c>
      <c r="J4" s="13" t="s">
        <v>539</v>
      </c>
      <c r="K4" s="13" t="s">
        <v>539</v>
      </c>
      <c r="L4" s="13" t="s">
        <v>536</v>
      </c>
      <c r="M4" s="13" t="s">
        <v>536</v>
      </c>
      <c r="N4" s="13" t="s">
        <v>536</v>
      </c>
      <c r="O4" s="13" t="s">
        <v>536</v>
      </c>
      <c r="P4" s="13" t="s">
        <v>536</v>
      </c>
    </row>
    <row r="5" spans="1:16" ht="15.6">
      <c r="A5" s="15">
        <v>2025</v>
      </c>
      <c r="B5" s="16">
        <v>6.3759999999999994</v>
      </c>
      <c r="C5" s="16">
        <v>184534.58199999999</v>
      </c>
      <c r="D5" s="16">
        <v>148715.37</v>
      </c>
      <c r="E5" s="16">
        <v>1142014.2560000001</v>
      </c>
      <c r="F5" s="16">
        <v>1014400.1140000001</v>
      </c>
      <c r="G5" s="16">
        <v>2562.8580000000002</v>
      </c>
      <c r="H5" s="16">
        <v>35569.112000000001</v>
      </c>
      <c r="I5" s="16">
        <v>33492.1</v>
      </c>
      <c r="J5" s="16">
        <v>125536.448</v>
      </c>
      <c r="K5" s="16">
        <v>76886.354000000007</v>
      </c>
      <c r="L5" s="16">
        <v>6.3740000000000006</v>
      </c>
      <c r="M5" s="16">
        <v>79.214000000000013</v>
      </c>
      <c r="N5" s="16">
        <v>86.390000000000015</v>
      </c>
      <c r="O5" s="16">
        <v>308</v>
      </c>
      <c r="P5" s="16">
        <v>133.58200000000002</v>
      </c>
    </row>
    <row r="6" spans="1:16" ht="15.6">
      <c r="A6" s="15">
        <v>2024</v>
      </c>
      <c r="B6" s="16">
        <v>6.4097883333333341</v>
      </c>
      <c r="C6" s="16">
        <v>180392.94692833335</v>
      </c>
      <c r="D6" s="16">
        <v>128462.92561666663</v>
      </c>
      <c r="E6" s="16">
        <v>1274346.8950666669</v>
      </c>
      <c r="F6" s="16">
        <v>1048278.3629783333</v>
      </c>
      <c r="G6" s="16">
        <v>2578.4687716666663</v>
      </c>
      <c r="H6" s="16">
        <v>34259.548638333341</v>
      </c>
      <c r="I6" s="16">
        <v>32654.75</v>
      </c>
      <c r="J6" s="16">
        <v>139933.58172500003</v>
      </c>
      <c r="K6" s="16">
        <v>80897.76155416666</v>
      </c>
      <c r="L6" s="16">
        <v>6.4099150000000007</v>
      </c>
      <c r="M6" s="16">
        <v>76.24169666666667</v>
      </c>
      <c r="N6" s="16">
        <v>83.890176666666676</v>
      </c>
      <c r="O6" s="16">
        <v>342.65918749999997</v>
      </c>
      <c r="P6" s="16">
        <v>141.07898666666668</v>
      </c>
    </row>
    <row r="7" spans="1:16" ht="15.6">
      <c r="A7" s="15">
        <v>2023</v>
      </c>
      <c r="B7" s="16">
        <v>6.3709916666666677</v>
      </c>
      <c r="C7" s="16">
        <v>243522.16266666667</v>
      </c>
      <c r="D7" s="16">
        <v>169981.51725</v>
      </c>
      <c r="E7" s="16">
        <v>1288999.2864999999</v>
      </c>
      <c r="F7" s="16">
        <v>1325465.6539999999</v>
      </c>
      <c r="G7" s="16">
        <v>2564.5300000000002</v>
      </c>
      <c r="H7" s="16">
        <v>45409.157166666671</v>
      </c>
      <c r="I7" s="16">
        <v>36867.041666666664</v>
      </c>
      <c r="J7" s="16">
        <v>141202.5485</v>
      </c>
      <c r="K7" s="16">
        <v>102463.19535833334</v>
      </c>
      <c r="L7" s="16">
        <v>6.3706666666666685</v>
      </c>
      <c r="M7" s="16">
        <v>101.10555000000001</v>
      </c>
      <c r="N7" s="16">
        <v>93.344633333333334</v>
      </c>
      <c r="O7" s="16">
        <v>330.1780833333334</v>
      </c>
      <c r="P7" s="16">
        <v>180.01149999999998</v>
      </c>
    </row>
    <row r="8" spans="1:16" ht="15.6">
      <c r="A8" s="15">
        <v>2022</v>
      </c>
      <c r="B8" s="16">
        <v>6.3597499999999991</v>
      </c>
      <c r="C8" s="16">
        <v>263399.88033333333</v>
      </c>
      <c r="D8" s="16">
        <v>160530.44300000003</v>
      </c>
      <c r="E8" s="16">
        <v>1379181.1530000002</v>
      </c>
      <c r="F8" s="16">
        <v>1518570.9552499999</v>
      </c>
      <c r="G8" s="16">
        <v>2563.5700833333335</v>
      </c>
      <c r="H8" s="16">
        <v>49580.616416666664</v>
      </c>
      <c r="I8" s="16">
        <v>42244.041666666664</v>
      </c>
      <c r="J8" s="16">
        <v>149957.10158333334</v>
      </c>
      <c r="K8" s="16">
        <v>116409.6335</v>
      </c>
      <c r="L8" s="16">
        <v>6.3599999999999994</v>
      </c>
      <c r="M8" s="16">
        <v>110.21733333333334</v>
      </c>
      <c r="N8" s="16">
        <v>106.9593333333333</v>
      </c>
      <c r="O8" s="16">
        <v>352.02175000000005</v>
      </c>
      <c r="P8" s="16">
        <v>204.72075000000004</v>
      </c>
    </row>
    <row r="9" spans="1:16" ht="15.6">
      <c r="A9" s="15">
        <v>2021</v>
      </c>
      <c r="B9" s="16">
        <v>6.2042499999999992</v>
      </c>
      <c r="C9" s="16">
        <v>138682.40458333335</v>
      </c>
      <c r="D9" s="16">
        <v>162648.24358333336</v>
      </c>
      <c r="E9" s="16">
        <v>712965.20724999998</v>
      </c>
      <c r="F9" s="16">
        <v>693944.95750000002</v>
      </c>
      <c r="G9" s="16">
        <v>2500.7283333333335</v>
      </c>
      <c r="H9" s="16">
        <v>25088.201916666669</v>
      </c>
      <c r="I9" s="16">
        <v>26111</v>
      </c>
      <c r="J9" s="16">
        <v>77142.499583333323</v>
      </c>
      <c r="K9" s="16">
        <v>54491.103416666658</v>
      </c>
      <c r="L9" s="16">
        <v>6.2043333333333335</v>
      </c>
      <c r="M9" s="16">
        <v>56.157000000000004</v>
      </c>
      <c r="N9" s="16">
        <v>66.111500000000007</v>
      </c>
      <c r="O9" s="16">
        <v>180.57655833333331</v>
      </c>
      <c r="P9" s="16">
        <v>95.537750000000003</v>
      </c>
    </row>
    <row r="10" spans="1:16" ht="15.6">
      <c r="A10" s="15">
        <v>2020</v>
      </c>
      <c r="B10" s="16">
        <v>6.0422249999999993</v>
      </c>
      <c r="C10" s="16">
        <v>124606.75304166669</v>
      </c>
      <c r="D10" s="16">
        <v>163441.19383333332</v>
      </c>
      <c r="E10" s="16">
        <v>574877.65424166655</v>
      </c>
      <c r="F10" s="16">
        <v>456580.85298333335</v>
      </c>
      <c r="G10" s="16">
        <v>2434.7904750000002</v>
      </c>
      <c r="H10" s="16">
        <v>22436.021366666664</v>
      </c>
      <c r="I10" s="16">
        <v>23878.25</v>
      </c>
      <c r="J10" s="16">
        <v>68278.784008333329</v>
      </c>
      <c r="K10" s="16">
        <v>41474.218366666668</v>
      </c>
      <c r="L10" s="16">
        <v>6.0422249999999993</v>
      </c>
      <c r="M10" s="16">
        <v>50.619366666666672</v>
      </c>
      <c r="N10" s="16">
        <v>60.458241666666659</v>
      </c>
      <c r="O10" s="16">
        <v>175.52839166666669</v>
      </c>
      <c r="P10" s="16">
        <v>71.828516666666658</v>
      </c>
    </row>
    <row r="11" spans="1:16" ht="15.6">
      <c r="A11" s="15">
        <v>2019</v>
      </c>
      <c r="B11" s="16">
        <v>5.9422500000000005</v>
      </c>
      <c r="C11" s="16">
        <v>136910.43899999998</v>
      </c>
      <c r="D11" s="16">
        <v>196864.39650000003</v>
      </c>
      <c r="E11" s="16">
        <v>690816.98824999994</v>
      </c>
      <c r="F11" s="16">
        <v>679694.29333333333</v>
      </c>
      <c r="G11" s="16">
        <v>2396.3515833333331</v>
      </c>
      <c r="H11" s="16">
        <v>24972.104166666668</v>
      </c>
      <c r="I11" s="16">
        <v>26094.307833333336</v>
      </c>
      <c r="J11" s="16">
        <v>67667.391166666654</v>
      </c>
      <c r="K11" s="16">
        <v>53399.324916666672</v>
      </c>
      <c r="L11" s="16">
        <v>5.9422500000000005</v>
      </c>
      <c r="M11" s="16">
        <v>56.420333333333325</v>
      </c>
      <c r="N11" s="16">
        <v>66.166416666666649</v>
      </c>
      <c r="O11" s="16">
        <v>181.97649999999999</v>
      </c>
      <c r="P11" s="16">
        <v>93.375583333333338</v>
      </c>
    </row>
    <row r="12" spans="1:16" ht="15.6">
      <c r="A12" s="15">
        <v>2018</v>
      </c>
      <c r="B12" s="16">
        <v>5.844011133666668</v>
      </c>
      <c r="C12" s="16">
        <v>131366.86833333332</v>
      </c>
      <c r="D12" s="16">
        <v>184725.07264166666</v>
      </c>
      <c r="E12" s="16">
        <v>641169.37811666669</v>
      </c>
      <c r="F12" s="16">
        <v>721497.4601583333</v>
      </c>
      <c r="G12" s="16">
        <v>2352.8285440833333</v>
      </c>
      <c r="H12" s="16">
        <v>24248.121748333331</v>
      </c>
      <c r="I12" s="16">
        <v>25091.164912499997</v>
      </c>
      <c r="J12" s="16">
        <v>62565.654736666656</v>
      </c>
      <c r="K12" s="16">
        <v>56142.823292499997</v>
      </c>
      <c r="L12" s="16">
        <v>5.8442611336333341</v>
      </c>
      <c r="M12" s="16">
        <v>54.33908852311751</v>
      </c>
      <c r="N12" s="16">
        <v>64.807613593880831</v>
      </c>
      <c r="O12" s="16">
        <v>164.57152422224081</v>
      </c>
      <c r="P12" s="16">
        <v>97.868458189029994</v>
      </c>
    </row>
    <row r="13" spans="1:16" ht="15.6">
      <c r="A13" s="15">
        <v>2017</v>
      </c>
      <c r="B13" s="16">
        <v>5.725627499999999</v>
      </c>
      <c r="C13" s="16">
        <v>125256.7177275</v>
      </c>
      <c r="D13" s="16">
        <v>174919.38024416668</v>
      </c>
      <c r="E13" s="16">
        <v>537760.60347249999</v>
      </c>
      <c r="F13" s="16">
        <v>632880.66332083347</v>
      </c>
      <c r="G13" s="16">
        <v>2300.2265058333337</v>
      </c>
      <c r="H13" s="16">
        <v>21259.857513333332</v>
      </c>
      <c r="I13" s="16">
        <v>23132.905816666665</v>
      </c>
      <c r="J13" s="16">
        <v>52282.687817500002</v>
      </c>
      <c r="K13" s="16">
        <v>49498.905550833326</v>
      </c>
      <c r="L13" s="16">
        <v>5.725627499999999</v>
      </c>
      <c r="M13" s="16">
        <v>47.621464166666662</v>
      </c>
      <c r="N13" s="16">
        <v>61.225489166666669</v>
      </c>
      <c r="O13" s="16">
        <v>139.69673666666665</v>
      </c>
      <c r="P13" s="16">
        <v>85.850844166666676</v>
      </c>
    </row>
    <row r="14" spans="1:16" ht="15.6">
      <c r="A14" s="15">
        <v>2016</v>
      </c>
      <c r="B14" s="16">
        <v>5.5321263332943609</v>
      </c>
      <c r="C14" s="16">
        <v>88591.27784214892</v>
      </c>
      <c r="D14" s="16">
        <v>156400.16919743235</v>
      </c>
      <c r="E14" s="16">
        <v>470218.98376593023</v>
      </c>
      <c r="F14" s="16">
        <v>595279.33101658733</v>
      </c>
      <c r="G14" s="16">
        <v>2217.7536973842075</v>
      </c>
      <c r="H14" s="16">
        <v>15433.412893945426</v>
      </c>
      <c r="I14" s="16">
        <v>18443.427044401164</v>
      </c>
      <c r="J14" s="16">
        <v>44094.008589060708</v>
      </c>
      <c r="K14" s="16">
        <v>45143.299213312181</v>
      </c>
      <c r="L14" s="16">
        <v>5.5321263332943609</v>
      </c>
      <c r="M14" s="16">
        <v>34.711512787445088</v>
      </c>
      <c r="N14" s="16">
        <v>49.94397444953993</v>
      </c>
      <c r="O14" s="16">
        <v>123.60801359485858</v>
      </c>
      <c r="P14" s="16">
        <v>80.218002369245099</v>
      </c>
    </row>
    <row r="15" spans="1:16" ht="15.6">
      <c r="A15" s="15">
        <v>2015</v>
      </c>
      <c r="B15" s="16">
        <v>5.1598280160750596</v>
      </c>
      <c r="C15" s="16">
        <v>92218.187068511164</v>
      </c>
      <c r="D15" s="16">
        <v>162844.60021862941</v>
      </c>
      <c r="E15" s="16">
        <v>625003.03900004399</v>
      </c>
      <c r="F15" s="16">
        <v>832379.22406277817</v>
      </c>
      <c r="G15" s="16">
        <v>2070.1457027670363</v>
      </c>
      <c r="H15" s="16">
        <v>16465.6319596703</v>
      </c>
      <c r="I15" s="16">
        <v>19694.458265342575</v>
      </c>
      <c r="J15" s="16">
        <v>60267.027617903346</v>
      </c>
      <c r="K15" s="16">
        <v>59909.638478048088</v>
      </c>
      <c r="L15" s="16">
        <v>5.1598280160750596</v>
      </c>
      <c r="M15" s="16">
        <v>37.25145883632652</v>
      </c>
      <c r="N15" s="16">
        <v>53.263599515024765</v>
      </c>
      <c r="O15" s="16">
        <v>161.07846003707058</v>
      </c>
      <c r="P15" s="16">
        <v>106.75471294912222</v>
      </c>
    </row>
    <row r="16" spans="1:16" ht="15.6">
      <c r="A16" s="15">
        <v>2014</v>
      </c>
      <c r="B16" s="16">
        <v>4.8395122776310817</v>
      </c>
      <c r="C16" s="16">
        <v>91245.75235856451</v>
      </c>
      <c r="D16" s="16">
        <v>162071.04358985185</v>
      </c>
      <c r="E16" s="16">
        <v>777195.13394619618</v>
      </c>
      <c r="F16" s="16">
        <v>1030186.7363117634</v>
      </c>
      <c r="G16" s="16">
        <v>1941.5247839838933</v>
      </c>
      <c r="H16" s="16">
        <v>16359.774863445693</v>
      </c>
      <c r="I16" s="16">
        <v>20584.446434639693</v>
      </c>
      <c r="J16" s="16">
        <v>83828.305550327568</v>
      </c>
      <c r="K16" s="16">
        <v>78661.843467541476</v>
      </c>
      <c r="L16" s="16">
        <v>4.8395122776310817</v>
      </c>
      <c r="M16" s="16">
        <v>37.021396547720649</v>
      </c>
      <c r="N16" s="16">
        <v>55.680058789762477</v>
      </c>
      <c r="O16" s="16">
        <v>211.69257095527055</v>
      </c>
      <c r="P16" s="16">
        <v>145.53777800808606</v>
      </c>
    </row>
    <row r="17" spans="1:18" ht="15.6">
      <c r="A17" s="15">
        <v>2013</v>
      </c>
      <c r="B17" s="16">
        <v>4.5061867346666666</v>
      </c>
      <c r="C17" s="16">
        <v>94142.317877499983</v>
      </c>
      <c r="D17" s="16">
        <v>163321.60227499998</v>
      </c>
      <c r="E17" s="16">
        <v>898734.31801666657</v>
      </c>
      <c r="F17" s="16">
        <v>981271.87920833332</v>
      </c>
      <c r="G17" s="16">
        <v>1807.1226493333336</v>
      </c>
      <c r="H17" s="16">
        <v>17004.810386666668</v>
      </c>
      <c r="I17" s="16">
        <v>23629.050566666669</v>
      </c>
      <c r="J17" s="16">
        <v>88002.101295</v>
      </c>
      <c r="K17" s="16">
        <v>74896.940059166678</v>
      </c>
      <c r="L17" s="16">
        <v>4.5061867346666666</v>
      </c>
      <c r="M17" s="16">
        <v>38.54322097666666</v>
      </c>
      <c r="N17" s="16">
        <v>63.827063133333347</v>
      </c>
      <c r="O17" s="16">
        <v>228.37279820833336</v>
      </c>
      <c r="P17" s="16">
        <v>140.00238565833334</v>
      </c>
    </row>
    <row r="18" spans="1:18" ht="15.6">
      <c r="A18" s="15">
        <v>2012</v>
      </c>
      <c r="B18" s="16">
        <v>4.0243333333333338</v>
      </c>
      <c r="C18" s="16">
        <v>117844.86033333333</v>
      </c>
      <c r="D18" s="16">
        <v>157453.2285</v>
      </c>
      <c r="E18" s="16">
        <v>985863.18383333331</v>
      </c>
      <c r="F18" s="16">
        <v>1001311.9646666666</v>
      </c>
      <c r="G18" s="16">
        <v>1645.1693333333333</v>
      </c>
      <c r="H18" s="16">
        <v>21611.829666666665</v>
      </c>
      <c r="I18" s="16">
        <v>27639.362500000003</v>
      </c>
      <c r="J18" s="16">
        <v>101429.03975</v>
      </c>
      <c r="K18" s="16">
        <v>76196.480333333326</v>
      </c>
      <c r="L18" s="16">
        <v>4.0243333333333338</v>
      </c>
      <c r="M18" s="16">
        <v>48.736416666666663</v>
      </c>
      <c r="N18" s="16">
        <v>74.644833333333338</v>
      </c>
      <c r="O18" s="16">
        <v>247.95433333333335</v>
      </c>
      <c r="P18" s="16">
        <v>140.97275000000002</v>
      </c>
    </row>
    <row r="19" spans="1:18" ht="15.6">
      <c r="A19" s="15">
        <v>2011</v>
      </c>
      <c r="B19" s="16">
        <v>3.6647500000000002</v>
      </c>
      <c r="C19" s="16">
        <v>111154.183</v>
      </c>
      <c r="D19" s="16">
        <v>145359.07774999997</v>
      </c>
      <c r="E19" s="16">
        <v>839633.82700000005</v>
      </c>
      <c r="F19" s="16">
        <v>840147.53166666662</v>
      </c>
      <c r="G19" s="16">
        <v>1486.8454166666668</v>
      </c>
      <c r="H19" s="16">
        <v>20476.202583333335</v>
      </c>
      <c r="I19" s="16">
        <v>26388.183500000003</v>
      </c>
      <c r="J19" s="16">
        <v>85596.421166666667</v>
      </c>
      <c r="K19" s="16">
        <v>65512.401916666677</v>
      </c>
      <c r="L19" s="16">
        <v>3.6647500000000002</v>
      </c>
      <c r="M19" s="16">
        <v>45.751916666666659</v>
      </c>
      <c r="N19" s="16">
        <v>70.918916666666675</v>
      </c>
      <c r="O19" s="16">
        <v>202.10074999999998</v>
      </c>
      <c r="P19" s="16">
        <v>121.20341666666666</v>
      </c>
    </row>
    <row r="20" spans="1:18" ht="15.6">
      <c r="A20" s="15">
        <v>2010</v>
      </c>
      <c r="B20" s="16">
        <v>3.3890833333333332</v>
      </c>
      <c r="C20" s="16">
        <v>98802.172750000012</v>
      </c>
      <c r="D20" s="16">
        <v>136502.62391666666</v>
      </c>
      <c r="E20" s="16">
        <v>677752.8979166667</v>
      </c>
      <c r="F20" s="16">
        <v>756615.8340833335</v>
      </c>
      <c r="G20" s="16">
        <v>1354.1375833333334</v>
      </c>
      <c r="H20" s="16">
        <v>17588.998583333334</v>
      </c>
      <c r="I20" s="16">
        <v>25809.429666666663</v>
      </c>
      <c r="J20" s="16">
        <v>69136.109750000003</v>
      </c>
      <c r="K20" s="16">
        <v>58113.575999999994</v>
      </c>
      <c r="L20" s="16">
        <v>3.3890833333333332</v>
      </c>
      <c r="M20" s="16">
        <v>39.495249999999999</v>
      </c>
      <c r="N20" s="16">
        <v>68.950833333333335</v>
      </c>
      <c r="O20" s="16">
        <v>163.87558333333331</v>
      </c>
      <c r="P20" s="16">
        <v>107.80366666666667</v>
      </c>
    </row>
    <row r="21" spans="1:18" ht="15.6">
      <c r="A21" s="15">
        <v>2009</v>
      </c>
      <c r="B21" s="16">
        <v>3.2055890789166668</v>
      </c>
      <c r="C21" s="16">
        <v>115249.96768333337</v>
      </c>
      <c r="D21" s="16">
        <v>126167.5723</v>
      </c>
      <c r="E21" s="16">
        <v>573399.50818333332</v>
      </c>
      <c r="F21" s="16">
        <v>784438.99746666662</v>
      </c>
      <c r="G21" s="16">
        <v>1272.60421675</v>
      </c>
      <c r="H21" s="16">
        <v>19850.697029166669</v>
      </c>
      <c r="I21" s="16">
        <v>26119.628280833334</v>
      </c>
      <c r="J21" s="16">
        <v>58071.136535833335</v>
      </c>
      <c r="K21" s="16">
        <v>60545.236732500001</v>
      </c>
      <c r="L21" s="16">
        <v>3.2055890789166668</v>
      </c>
      <c r="M21" s="16">
        <v>44.554529030833329</v>
      </c>
      <c r="N21" s="16">
        <v>70.146062751666662</v>
      </c>
      <c r="O21" s="16">
        <v>138.93667919166663</v>
      </c>
      <c r="P21" s="16">
        <v>112.72354085000002</v>
      </c>
    </row>
    <row r="22" spans="1:18" ht="15.6">
      <c r="A22" s="15">
        <v>2008</v>
      </c>
      <c r="B22" s="16">
        <v>3.0988423077500005</v>
      </c>
      <c r="C22" s="16">
        <v>83533.452971666658</v>
      </c>
      <c r="D22" s="16">
        <v>110495.32074166666</v>
      </c>
      <c r="E22" s="16">
        <v>660324.10139999993</v>
      </c>
      <c r="F22" s="16">
        <v>847344.74726666685</v>
      </c>
      <c r="G22" s="16">
        <v>1240.6879165000003</v>
      </c>
      <c r="H22" s="16">
        <v>14347.326198333336</v>
      </c>
      <c r="I22" s="16">
        <v>27440.558149166671</v>
      </c>
      <c r="J22" s="16">
        <v>65447.127564999995</v>
      </c>
      <c r="K22" s="16">
        <v>64723.650566666671</v>
      </c>
      <c r="L22" s="16">
        <v>3.0996756410833335</v>
      </c>
      <c r="M22" s="16">
        <v>32.270358210833329</v>
      </c>
      <c r="N22" s="16">
        <v>73.616036563333324</v>
      </c>
      <c r="O22" s="16">
        <v>156.29271792499998</v>
      </c>
      <c r="P22" s="16">
        <v>121.92072215000002</v>
      </c>
    </row>
    <row r="23" spans="1:18" ht="15.6">
      <c r="A23" s="15">
        <v>2007</v>
      </c>
      <c r="B23" s="16">
        <v>3.087499999999999</v>
      </c>
      <c r="C23" s="16">
        <v>53145.166666666664</v>
      </c>
      <c r="D23" s="16">
        <v>99231.5</v>
      </c>
      <c r="E23" s="16">
        <v>396899</v>
      </c>
      <c r="F23" s="16">
        <v>568399.5</v>
      </c>
      <c r="G23" s="16">
        <v>1237.6666666666667</v>
      </c>
      <c r="H23" s="16">
        <v>9022.75</v>
      </c>
      <c r="I23" s="16">
        <v>22604.083333333332</v>
      </c>
      <c r="J23" s="16">
        <v>40334.166666666664</v>
      </c>
      <c r="K23" s="16">
        <v>43589.666666666664</v>
      </c>
      <c r="L23" s="16">
        <v>3.0916666666666663</v>
      </c>
      <c r="M23" s="16">
        <v>20.305833333333332</v>
      </c>
      <c r="N23" s="16">
        <v>60.515000000000008</v>
      </c>
      <c r="O23" s="16">
        <v>98.418333333333337</v>
      </c>
      <c r="P23" s="16">
        <v>82.892499999999998</v>
      </c>
    </row>
    <row r="24" spans="1:18" ht="15.6">
      <c r="A24" s="15">
        <v>2006</v>
      </c>
      <c r="B24" s="16">
        <v>3.1466666666666665</v>
      </c>
      <c r="C24" s="16">
        <v>51037.333333333336</v>
      </c>
      <c r="D24" s="16">
        <v>92008.583333333328</v>
      </c>
      <c r="E24" s="16">
        <v>389343.16666666669</v>
      </c>
      <c r="F24" s="16">
        <v>563709.33333333337</v>
      </c>
      <c r="G24" s="16">
        <v>1260.8333333333333</v>
      </c>
      <c r="H24" s="16">
        <v>8695.3333333333339</v>
      </c>
      <c r="I24" s="16">
        <v>22250.5</v>
      </c>
      <c r="J24" s="16">
        <v>39576.5</v>
      </c>
      <c r="K24" s="16">
        <v>43320.833333333336</v>
      </c>
      <c r="L24" s="16">
        <v>3.1441666666666666</v>
      </c>
      <c r="M24" s="16">
        <v>19.709166666666665</v>
      </c>
      <c r="N24" s="16">
        <v>59.855833333333344</v>
      </c>
      <c r="O24" s="16">
        <v>96.825833333333321</v>
      </c>
      <c r="P24" s="16">
        <v>82.102500000000006</v>
      </c>
    </row>
    <row r="25" spans="1:18" ht="15.6">
      <c r="A25" s="15">
        <v>2005</v>
      </c>
      <c r="B25" s="16">
        <v>3.2253333333333334</v>
      </c>
      <c r="C25" s="16">
        <v>56048.638833333331</v>
      </c>
      <c r="D25" s="16">
        <v>85750.04283333334</v>
      </c>
      <c r="E25" s="16">
        <v>313004.75683333329</v>
      </c>
      <c r="F25" s="16">
        <v>465063.53166666668</v>
      </c>
      <c r="G25" s="16">
        <v>1293.4166666666667</v>
      </c>
      <c r="H25" s="16">
        <v>9480</v>
      </c>
      <c r="I25" s="16">
        <v>20268.083333333332</v>
      </c>
      <c r="J25" s="16">
        <v>31898.25</v>
      </c>
      <c r="K25" s="16">
        <v>35774.666666666664</v>
      </c>
      <c r="L25" s="16">
        <v>3.2225000000000001</v>
      </c>
      <c r="M25" s="16">
        <v>21.331666666666663</v>
      </c>
      <c r="N25" s="16">
        <v>54.395000000000003</v>
      </c>
      <c r="O25" s="16">
        <v>78.03166666666668</v>
      </c>
      <c r="P25" s="16">
        <v>68.10833333333332</v>
      </c>
    </row>
    <row r="26" spans="1:18" ht="15.6">
      <c r="A26" s="15">
        <v>2004</v>
      </c>
      <c r="B26" s="16">
        <v>3.2488333333333332</v>
      </c>
      <c r="C26" s="16">
        <v>52047.336249999993</v>
      </c>
      <c r="D26" s="16">
        <v>78623.619583333348</v>
      </c>
      <c r="E26" s="16">
        <v>269141.93441666669</v>
      </c>
      <c r="F26" s="16">
        <v>411785.46366666671</v>
      </c>
      <c r="G26" s="16">
        <v>1304.0745833333333</v>
      </c>
      <c r="H26" s="16">
        <v>8790.976083333333</v>
      </c>
      <c r="I26" s="16">
        <v>18443.198249999998</v>
      </c>
      <c r="J26" s="16">
        <v>27438.723499999996</v>
      </c>
      <c r="K26" s="16">
        <v>31762.716666666671</v>
      </c>
      <c r="L26" s="16">
        <v>3.2565833333333329</v>
      </c>
      <c r="M26" s="16">
        <v>19.458833333333335</v>
      </c>
      <c r="N26" s="16">
        <v>49.352750000000007</v>
      </c>
      <c r="O26" s="16">
        <v>66.881999999999991</v>
      </c>
      <c r="P26" s="16">
        <v>61.023166666666668</v>
      </c>
    </row>
    <row r="27" spans="1:18" ht="15.6">
      <c r="A27" s="15">
        <v>2003</v>
      </c>
      <c r="B27" s="16">
        <v>3.2895833333333342</v>
      </c>
      <c r="C27" s="16">
        <v>34872.521750000007</v>
      </c>
      <c r="D27" s="16">
        <v>75199.264166666675</v>
      </c>
      <c r="E27" s="16">
        <v>256716.6523333333</v>
      </c>
      <c r="F27" s="16">
        <v>398401.15225000004</v>
      </c>
      <c r="G27" s="16">
        <v>1350.5573333333334</v>
      </c>
      <c r="H27" s="16">
        <v>5712.3784166666665</v>
      </c>
      <c r="I27" s="16">
        <v>18045.86141666667</v>
      </c>
      <c r="J27" s="16">
        <v>26197.225999999995</v>
      </c>
      <c r="K27" s="16">
        <v>30742.994999999999</v>
      </c>
      <c r="L27" s="16">
        <v>3.3827500000000001</v>
      </c>
      <c r="M27" s="16">
        <v>12.721416666666668</v>
      </c>
      <c r="N27" s="16">
        <v>48.831250000000004</v>
      </c>
      <c r="O27" s="16">
        <v>63.666249999999991</v>
      </c>
      <c r="P27" s="16">
        <v>58.910249999999998</v>
      </c>
    </row>
    <row r="28" spans="1:18" ht="15.6">
      <c r="A28" s="15">
        <v>2002</v>
      </c>
      <c r="B28" s="16">
        <v>3.2713333333333332</v>
      </c>
      <c r="C28" s="16">
        <v>39996.006583333328</v>
      </c>
      <c r="D28" s="16">
        <v>71114.864749999993</v>
      </c>
      <c r="E28" s="16">
        <v>221674.65483333333</v>
      </c>
      <c r="F28" s="16">
        <v>375306.69741666666</v>
      </c>
      <c r="G28" s="16">
        <v>1407.0433333333333</v>
      </c>
      <c r="H28" s="16">
        <v>6511.0045</v>
      </c>
      <c r="I28" s="16">
        <v>16680.786416666666</v>
      </c>
      <c r="J28" s="16">
        <v>22338.523166666666</v>
      </c>
      <c r="K28" s="16">
        <v>28653.896916666668</v>
      </c>
      <c r="L28" s="16">
        <v>3.5424166666666665</v>
      </c>
      <c r="M28" s="16">
        <v>14.495249999999999</v>
      </c>
      <c r="N28" s="16">
        <v>44.524750000000004</v>
      </c>
      <c r="O28" s="16">
        <v>53.176500000000004</v>
      </c>
      <c r="P28" s="16">
        <v>54.917999999999999</v>
      </c>
    </row>
    <row r="29" spans="1:18" ht="15.6">
      <c r="A29" s="15">
        <v>2001</v>
      </c>
      <c r="B29" s="16">
        <v>3.2759999999999998</v>
      </c>
      <c r="C29" s="16">
        <v>40648.310666666664</v>
      </c>
      <c r="D29" s="16">
        <v>67747.53833333333</v>
      </c>
      <c r="E29" s="16">
        <v>236921.41566666667</v>
      </c>
      <c r="F29" s="16">
        <v>423367.44399999996</v>
      </c>
      <c r="G29" s="16">
        <v>1402.700111111111</v>
      </c>
      <c r="H29" s="16">
        <v>6546.2324444444439</v>
      </c>
      <c r="I29" s="16">
        <v>17442.739444444444</v>
      </c>
      <c r="J29" s="16">
        <v>23838.458777777778</v>
      </c>
      <c r="K29" s="16">
        <v>32566.367666666672</v>
      </c>
      <c r="L29" s="16">
        <v>3.5372222222222223</v>
      </c>
      <c r="M29" s="16">
        <v>14.588777777777775</v>
      </c>
      <c r="N29" s="16">
        <v>46.780333333333338</v>
      </c>
      <c r="O29" s="16">
        <v>56.970666666666666</v>
      </c>
      <c r="P29" s="16">
        <v>63.311444444444447</v>
      </c>
    </row>
    <row r="30" spans="1:18">
      <c r="A30" s="42"/>
    </row>
    <row r="31" spans="1:18" ht="17.399999999999999">
      <c r="A31" s="44" t="s">
        <v>540</v>
      </c>
      <c r="B31" s="45" t="s">
        <v>541</v>
      </c>
    </row>
    <row r="32" spans="1:18" ht="15.6">
      <c r="A32" s="168" t="s">
        <v>529</v>
      </c>
      <c r="B32" s="168" t="s">
        <v>542</v>
      </c>
      <c r="C32" s="13" t="s">
        <v>20</v>
      </c>
      <c r="D32" s="13" t="s">
        <v>533</v>
      </c>
      <c r="E32" s="13" t="s">
        <v>534</v>
      </c>
      <c r="F32" s="13" t="s">
        <v>535</v>
      </c>
      <c r="G32" s="13" t="s">
        <v>113</v>
      </c>
      <c r="H32" s="168" t="s">
        <v>188</v>
      </c>
      <c r="I32" s="168" t="s">
        <v>544</v>
      </c>
      <c r="J32" s="168"/>
      <c r="K32" s="168"/>
      <c r="L32" s="168"/>
      <c r="M32" s="168"/>
      <c r="N32" s="168"/>
      <c r="O32" s="168"/>
      <c r="P32" s="168"/>
      <c r="Q32" s="168" t="s">
        <v>545</v>
      </c>
      <c r="R32" s="168" t="s">
        <v>543</v>
      </c>
    </row>
    <row r="33" spans="1:19" ht="15.6">
      <c r="A33" s="168"/>
      <c r="B33" s="168"/>
      <c r="C33" s="13"/>
      <c r="D33" s="13"/>
      <c r="E33" s="13"/>
      <c r="F33" s="13"/>
      <c r="G33" s="13"/>
      <c r="H33" s="168"/>
      <c r="I33" s="13" t="s">
        <v>546</v>
      </c>
      <c r="J33" s="13" t="s">
        <v>547</v>
      </c>
      <c r="K33" s="13" t="s">
        <v>548</v>
      </c>
      <c r="L33" s="13" t="s">
        <v>549</v>
      </c>
      <c r="M33" s="13" t="s">
        <v>550</v>
      </c>
      <c r="N33" s="13" t="s">
        <v>551</v>
      </c>
      <c r="O33" s="13" t="s">
        <v>552</v>
      </c>
      <c r="P33" s="13" t="s">
        <v>553</v>
      </c>
      <c r="Q33" s="168"/>
      <c r="R33" s="168"/>
    </row>
    <row r="34" spans="1:19" ht="15.6">
      <c r="A34" s="15">
        <v>2025</v>
      </c>
      <c r="B34" s="15" t="s">
        <v>543</v>
      </c>
      <c r="C34" s="46">
        <v>79.904836299999999</v>
      </c>
      <c r="D34" s="46">
        <v>153.60516952</v>
      </c>
      <c r="E34" s="46">
        <v>137.26313135000001</v>
      </c>
      <c r="F34" s="46">
        <v>294.23593669000002</v>
      </c>
      <c r="G34" s="46">
        <v>162.51320301000001</v>
      </c>
      <c r="H34" s="46">
        <v>202.71197852</v>
      </c>
      <c r="I34" s="46">
        <v>113.49720019999999</v>
      </c>
      <c r="J34" s="46">
        <v>138.1155511</v>
      </c>
      <c r="K34" s="46">
        <v>120.7680481</v>
      </c>
      <c r="L34" s="46">
        <v>113.4325391</v>
      </c>
      <c r="M34" s="46">
        <v>138.11548999999999</v>
      </c>
      <c r="N34" s="46">
        <v>100.28980749999999</v>
      </c>
      <c r="O34" s="46">
        <v>153.65562080000001</v>
      </c>
      <c r="P34" s="46"/>
      <c r="Q34" s="46">
        <v>126.19056381999999</v>
      </c>
      <c r="R34" s="46">
        <v>128.81813134999999</v>
      </c>
      <c r="S34" s="150"/>
    </row>
    <row r="35" spans="1:19" ht="15.6">
      <c r="A35" s="15">
        <v>2024</v>
      </c>
      <c r="B35" s="15" t="s">
        <v>543</v>
      </c>
      <c r="C35" s="46">
        <v>66.262035080000004</v>
      </c>
      <c r="D35" s="46">
        <v>143.57195948</v>
      </c>
      <c r="E35" s="46">
        <v>142.11411197000001</v>
      </c>
      <c r="F35" s="46">
        <v>443.27659374000001</v>
      </c>
      <c r="G35" s="46">
        <v>175.49671117</v>
      </c>
      <c r="H35" s="46">
        <v>208.98072902000001</v>
      </c>
      <c r="I35" s="46">
        <v>125.2374487</v>
      </c>
      <c r="J35" s="46">
        <v>146.09574889999999</v>
      </c>
      <c r="K35" s="46">
        <v>135.564087</v>
      </c>
      <c r="L35" s="46">
        <v>123.5389412</v>
      </c>
      <c r="M35" s="46">
        <v>143.93601319999999</v>
      </c>
      <c r="N35" s="46">
        <v>127.5128574</v>
      </c>
      <c r="O35" s="46">
        <v>154.9738854</v>
      </c>
      <c r="P35" s="46"/>
      <c r="Q35" s="46">
        <v>136.78167952999999</v>
      </c>
      <c r="R35" s="46">
        <v>128.19425745999999</v>
      </c>
      <c r="S35" s="150"/>
    </row>
    <row r="36" spans="1:19" ht="15.6">
      <c r="A36" s="15">
        <v>2023</v>
      </c>
      <c r="B36" s="15" t="s">
        <v>543</v>
      </c>
      <c r="C36" s="46">
        <v>54.991734819999998</v>
      </c>
      <c r="D36" s="46">
        <v>139.99250307</v>
      </c>
      <c r="E36" s="46">
        <v>165.6840771</v>
      </c>
      <c r="F36" s="46">
        <v>350.70300173999999</v>
      </c>
      <c r="G36" s="46">
        <v>214.22998727000001</v>
      </c>
      <c r="H36" s="46">
        <v>240.84125632999999</v>
      </c>
      <c r="I36" s="46">
        <v>158.88889739999999</v>
      </c>
      <c r="J36" s="46">
        <v>189.45608240000001</v>
      </c>
      <c r="K36" s="46">
        <v>159.35793530000001</v>
      </c>
      <c r="L36" s="46">
        <v>150.67668599999999</v>
      </c>
      <c r="M36" s="46">
        <v>164.3411596</v>
      </c>
      <c r="N36" s="46">
        <v>147.03556270000001</v>
      </c>
      <c r="O36" s="46">
        <v>200.86254769999999</v>
      </c>
      <c r="P36" s="46"/>
      <c r="Q36" s="46">
        <v>168.79906839</v>
      </c>
      <c r="R36" s="46">
        <v>137.22723346999999</v>
      </c>
      <c r="S36" s="150"/>
    </row>
    <row r="37" spans="1:19" ht="15.6">
      <c r="A37" s="15">
        <v>2022</v>
      </c>
      <c r="B37" s="15" t="s">
        <v>543</v>
      </c>
      <c r="C37" s="46">
        <v>52.476362260000002</v>
      </c>
      <c r="D37" s="46">
        <v>156.72986252000001</v>
      </c>
      <c r="E37" s="46">
        <v>202.11727726000001</v>
      </c>
      <c r="F37" s="46">
        <v>310.03475988000002</v>
      </c>
      <c r="G37" s="46">
        <v>239.29827219000001</v>
      </c>
      <c r="H37" s="46">
        <v>277.58319374000001</v>
      </c>
      <c r="I37" s="46">
        <v>184.45321899999999</v>
      </c>
      <c r="J37" s="46">
        <v>192.1794299</v>
      </c>
      <c r="K37" s="46">
        <v>190.95784610000001</v>
      </c>
      <c r="L37" s="46">
        <v>191.4995457</v>
      </c>
      <c r="M37" s="46">
        <v>206.59292139999999</v>
      </c>
      <c r="N37" s="46">
        <v>184.8054286</v>
      </c>
      <c r="O37" s="46">
        <v>229.57461950000001</v>
      </c>
      <c r="P37" s="46"/>
      <c r="Q37" s="46">
        <v>205.76970582999999</v>
      </c>
      <c r="R37" s="46">
        <v>153.02846344</v>
      </c>
      <c r="S37" s="150"/>
    </row>
    <row r="38" spans="1:19" ht="15.6">
      <c r="A38" s="15">
        <v>2021</v>
      </c>
      <c r="B38" s="15" t="s">
        <v>543</v>
      </c>
      <c r="C38" s="46">
        <v>56.147873019999999</v>
      </c>
      <c r="D38" s="46">
        <v>99.033565690000003</v>
      </c>
      <c r="E38" s="46">
        <v>100.89529978</v>
      </c>
      <c r="F38" s="46">
        <v>217.16526300999999</v>
      </c>
      <c r="G38" s="46">
        <v>121.69608186000001</v>
      </c>
      <c r="H38" s="46">
        <v>140.13415179</v>
      </c>
      <c r="I38" s="46">
        <v>94.296198700000005</v>
      </c>
      <c r="J38" s="46">
        <v>94.183947700000004</v>
      </c>
      <c r="K38" s="46">
        <v>93.359779000000003</v>
      </c>
      <c r="L38" s="46">
        <v>99.282336099999995</v>
      </c>
      <c r="M38" s="46">
        <v>104.35522210000001</v>
      </c>
      <c r="N38" s="46">
        <v>92.550005900000002</v>
      </c>
      <c r="O38" s="46">
        <v>136.75772470000001</v>
      </c>
      <c r="P38" s="46"/>
      <c r="Q38" s="46">
        <v>108.86541085</v>
      </c>
      <c r="R38" s="46">
        <v>95.000000279999995</v>
      </c>
      <c r="S38" s="150"/>
    </row>
    <row r="39" spans="1:19" ht="15.6">
      <c r="A39" s="15">
        <v>2020</v>
      </c>
      <c r="B39" s="15" t="s">
        <v>543</v>
      </c>
      <c r="C39" s="46">
        <v>59.587885749999998</v>
      </c>
      <c r="D39" s="46">
        <v>79.55506183</v>
      </c>
      <c r="E39" s="46">
        <v>80.347150099999993</v>
      </c>
      <c r="F39" s="46">
        <v>200.00778283</v>
      </c>
      <c r="G39" s="46">
        <v>98.502500690000005</v>
      </c>
      <c r="H39" s="46">
        <v>112.81099500000001</v>
      </c>
      <c r="I39" s="46">
        <v>66.112371100000004</v>
      </c>
      <c r="J39" s="46">
        <v>68.179153099999994</v>
      </c>
      <c r="K39" s="46">
        <v>70.333508899999998</v>
      </c>
      <c r="L39" s="46">
        <v>72.900031900000002</v>
      </c>
      <c r="M39" s="46">
        <v>79.329527600000006</v>
      </c>
      <c r="N39" s="46">
        <v>67.245799700000006</v>
      </c>
      <c r="O39" s="46">
        <v>113.4066406</v>
      </c>
      <c r="P39" s="46">
        <v>0</v>
      </c>
      <c r="Q39" s="46">
        <v>96.32430884</v>
      </c>
      <c r="R39" s="46">
        <v>79.636955659999998</v>
      </c>
    </row>
    <row r="40" spans="1:19" ht="15.6">
      <c r="A40" s="15">
        <v>2019</v>
      </c>
      <c r="B40" s="15" t="s">
        <v>543</v>
      </c>
      <c r="C40" s="46">
        <v>58.311159410000002</v>
      </c>
      <c r="D40" s="46">
        <v>86.033473380000004</v>
      </c>
      <c r="E40" s="46">
        <v>101.53895627</v>
      </c>
      <c r="F40" s="46">
        <v>231.20339433999999</v>
      </c>
      <c r="G40" s="46">
        <v>118.67037615</v>
      </c>
      <c r="H40" s="46">
        <v>121.2500273</v>
      </c>
      <c r="I40" s="46">
        <v>89.002905100000007</v>
      </c>
      <c r="J40" s="46">
        <v>81.741087500000006</v>
      </c>
      <c r="K40" s="46">
        <v>93.820947000000004</v>
      </c>
      <c r="L40" s="46">
        <v>103.48974560000001</v>
      </c>
      <c r="M40" s="46">
        <v>103.8505126</v>
      </c>
      <c r="N40" s="46">
        <v>88.672789800000004</v>
      </c>
      <c r="O40" s="46">
        <v>119.8227997</v>
      </c>
      <c r="P40" s="46">
        <v>94.582371199999997</v>
      </c>
      <c r="Q40" s="46">
        <v>110.61896861</v>
      </c>
      <c r="R40" s="46">
        <v>89.380763930000001</v>
      </c>
    </row>
    <row r="41" spans="1:19" ht="15.6">
      <c r="A41" s="15">
        <v>2018</v>
      </c>
      <c r="B41" s="15" t="s">
        <v>543</v>
      </c>
      <c r="C41" s="46">
        <v>62.096069120000003</v>
      </c>
      <c r="D41" s="46">
        <v>81.804995219999995</v>
      </c>
      <c r="E41" s="46">
        <v>104.63597289000001</v>
      </c>
      <c r="F41" s="46">
        <v>179.42702555</v>
      </c>
      <c r="G41" s="46">
        <v>121.03039819</v>
      </c>
      <c r="H41" s="46">
        <v>125.36563397</v>
      </c>
      <c r="I41" s="46">
        <v>94.443533799999997</v>
      </c>
      <c r="J41" s="46">
        <v>94.864451200000005</v>
      </c>
      <c r="K41" s="46">
        <v>97.929208299999999</v>
      </c>
      <c r="L41" s="46">
        <v>105.77359269999999</v>
      </c>
      <c r="M41" s="46">
        <v>106.6696077</v>
      </c>
      <c r="N41" s="46">
        <v>93.351625100000007</v>
      </c>
      <c r="O41" s="46">
        <v>94.342822499999997</v>
      </c>
      <c r="P41" s="46">
        <v>97.095339499999994</v>
      </c>
      <c r="Q41" s="46">
        <v>91.520024430000007</v>
      </c>
      <c r="R41" s="46">
        <v>90.088601030000007</v>
      </c>
    </row>
    <row r="42" spans="1:19" ht="15.6">
      <c r="A42" s="15">
        <v>2017</v>
      </c>
      <c r="B42" s="15" t="s">
        <v>543</v>
      </c>
      <c r="C42" s="46">
        <v>60.676392419999999</v>
      </c>
      <c r="D42" s="46">
        <v>78.494843990000007</v>
      </c>
      <c r="E42" s="46">
        <v>95.425527220000006</v>
      </c>
      <c r="F42" s="46">
        <v>165.44800846999999</v>
      </c>
      <c r="G42" s="46">
        <v>111.60328042</v>
      </c>
      <c r="H42" s="46">
        <v>107.59732807</v>
      </c>
      <c r="I42" s="46">
        <v>80.322214200000005</v>
      </c>
      <c r="J42" s="46">
        <v>80.070125700000006</v>
      </c>
      <c r="K42" s="46">
        <v>84.1721115</v>
      </c>
      <c r="L42" s="46">
        <v>91.190576899999996</v>
      </c>
      <c r="M42" s="46">
        <v>93.699888299999998</v>
      </c>
      <c r="N42" s="46">
        <v>79.745911500000005</v>
      </c>
      <c r="O42" s="46">
        <v>80.284123800000003</v>
      </c>
      <c r="P42" s="46">
        <v>96.483917599999998</v>
      </c>
      <c r="Q42" s="46">
        <v>84.991933000000003</v>
      </c>
      <c r="R42" s="46">
        <v>82.982602080000007</v>
      </c>
    </row>
    <row r="43" spans="1:19" ht="15.6">
      <c r="A43" s="15">
        <v>2016</v>
      </c>
      <c r="B43" s="15" t="s">
        <v>543</v>
      </c>
      <c r="C43" s="46">
        <v>67.907831049999999</v>
      </c>
      <c r="D43" s="46">
        <v>73.930433949999994</v>
      </c>
      <c r="E43" s="46">
        <v>88.702514160000007</v>
      </c>
      <c r="F43" s="46">
        <v>109.14979923</v>
      </c>
      <c r="G43" s="46">
        <v>99.386898220000006</v>
      </c>
      <c r="H43" s="46">
        <v>106.20826286</v>
      </c>
      <c r="I43" s="46">
        <v>76.457753499999995</v>
      </c>
      <c r="J43" s="46">
        <v>76.109020599999994</v>
      </c>
      <c r="K43" s="46">
        <v>76.812912800000007</v>
      </c>
      <c r="L43" s="46">
        <v>82.799791499999998</v>
      </c>
      <c r="M43" s="46">
        <v>84.185771000000003</v>
      </c>
      <c r="N43" s="46">
        <v>75.689869299999998</v>
      </c>
      <c r="O43" s="46">
        <v>76.259188600000002</v>
      </c>
      <c r="P43" s="46">
        <v>96.206171999999995</v>
      </c>
      <c r="Q43" s="46">
        <v>89.052626189999998</v>
      </c>
      <c r="R43" s="46">
        <v>79.585286179999997</v>
      </c>
    </row>
    <row r="44" spans="1:19" ht="15.6">
      <c r="A44" s="15">
        <v>2015</v>
      </c>
      <c r="B44" s="15" t="s">
        <v>543</v>
      </c>
      <c r="C44" s="46">
        <v>62.694267580000002</v>
      </c>
      <c r="D44" s="46">
        <v>70.992006180000004</v>
      </c>
      <c r="E44" s="46">
        <v>107.69246927</v>
      </c>
      <c r="F44" s="46">
        <v>150.28634890999999</v>
      </c>
      <c r="G44" s="46">
        <v>126.34146452</v>
      </c>
      <c r="H44" s="46">
        <v>132.7471774</v>
      </c>
      <c r="I44" s="46">
        <v>116.27459380000001</v>
      </c>
      <c r="J44" s="46">
        <v>97.876368799999995</v>
      </c>
      <c r="K44" s="46">
        <v>169.17250949999999</v>
      </c>
      <c r="L44" s="46">
        <v>109.4142982</v>
      </c>
      <c r="M44" s="46">
        <v>113.3423452</v>
      </c>
      <c r="N44" s="46">
        <v>98.955919600000001</v>
      </c>
      <c r="O44" s="46">
        <v>103.28131070000001</v>
      </c>
      <c r="P44" s="46">
        <v>98.099766700000004</v>
      </c>
      <c r="Q44" s="46">
        <v>92.494382619999996</v>
      </c>
      <c r="R44" s="46">
        <v>84.044859189999997</v>
      </c>
    </row>
    <row r="45" spans="1:19" ht="15.6">
      <c r="A45" s="15">
        <v>2014</v>
      </c>
      <c r="B45" s="15" t="s">
        <v>543</v>
      </c>
      <c r="C45" s="46">
        <v>54.696301269999999</v>
      </c>
      <c r="D45" s="46">
        <v>65.127000289999998</v>
      </c>
      <c r="E45" s="46">
        <v>91.10495942</v>
      </c>
      <c r="F45" s="46">
        <v>221.24225971999999</v>
      </c>
      <c r="G45" s="46">
        <v>160.90238664</v>
      </c>
      <c r="H45" s="46">
        <v>171.62960247000001</v>
      </c>
      <c r="I45" s="46">
        <v>157.8234746</v>
      </c>
      <c r="J45" s="46"/>
      <c r="K45" s="46">
        <v>220.81815739999999</v>
      </c>
      <c r="L45" s="46">
        <v>153.1610991</v>
      </c>
      <c r="M45" s="46">
        <v>155.78364579999999</v>
      </c>
      <c r="N45" s="46">
        <v>138.40096639999999</v>
      </c>
      <c r="O45" s="46">
        <v>160.29721330000001</v>
      </c>
      <c r="P45" s="46">
        <v>103.8215749</v>
      </c>
      <c r="Q45" s="46"/>
      <c r="R45" s="46">
        <v>90.479212390000001</v>
      </c>
    </row>
    <row r="46" spans="1:19" ht="15.6">
      <c r="A46" s="15">
        <v>2013</v>
      </c>
      <c r="B46" s="15" t="s">
        <v>543</v>
      </c>
      <c r="C46" s="46">
        <v>39.029125909999998</v>
      </c>
      <c r="D46" s="46">
        <v>58.837463300000003</v>
      </c>
      <c r="E46" s="46">
        <v>91.645685240000006</v>
      </c>
      <c r="F46" s="46">
        <v>221.69779632000001</v>
      </c>
      <c r="G46" s="46">
        <v>160.7532243</v>
      </c>
      <c r="H46" s="46">
        <v>204.21587997</v>
      </c>
      <c r="I46" s="46">
        <v>156.0519055</v>
      </c>
      <c r="J46" s="46"/>
      <c r="K46" s="46">
        <v>171.8938699</v>
      </c>
      <c r="L46" s="46">
        <v>162.7336616</v>
      </c>
      <c r="M46" s="46">
        <v>167.6011263</v>
      </c>
      <c r="N46" s="46">
        <v>147.3036984</v>
      </c>
      <c r="O46" s="46">
        <v>153.37742840000001</v>
      </c>
      <c r="P46" s="46">
        <v>87.263119000000003</v>
      </c>
      <c r="Q46" s="46">
        <v>386087.38106961001</v>
      </c>
      <c r="R46" s="46">
        <v>87.809780009999997</v>
      </c>
    </row>
    <row r="47" spans="1:19" ht="15.6">
      <c r="A47" s="15">
        <v>2012</v>
      </c>
      <c r="B47" s="15" t="s">
        <v>543</v>
      </c>
      <c r="C47" s="46">
        <v>39.524422649999998</v>
      </c>
      <c r="D47" s="46">
        <v>66.249260879999994</v>
      </c>
      <c r="E47" s="46">
        <v>103.79312410999999</v>
      </c>
      <c r="F47" s="46">
        <v>252.95775620000001</v>
      </c>
      <c r="G47" s="46">
        <v>168.10569348999999</v>
      </c>
      <c r="H47" s="46">
        <v>213.92837677</v>
      </c>
      <c r="I47" s="46">
        <v>157.0708635</v>
      </c>
      <c r="J47" s="46"/>
      <c r="K47" s="46">
        <v>170.56383120000001</v>
      </c>
      <c r="L47" s="46">
        <v>174.59175859999999</v>
      </c>
      <c r="M47" s="46">
        <v>177.68156279999999</v>
      </c>
      <c r="N47" s="46">
        <v>154.64752770000001</v>
      </c>
      <c r="O47" s="46">
        <v>157.53813299999999</v>
      </c>
      <c r="P47" s="46">
        <v>79.987149299999999</v>
      </c>
      <c r="Q47" s="46">
        <v>1624.09889699</v>
      </c>
      <c r="R47" s="46">
        <v>90.165713370000006</v>
      </c>
    </row>
    <row r="48" spans="1:19" ht="15.6">
      <c r="A48" s="15">
        <v>2011</v>
      </c>
      <c r="B48" s="15" t="s">
        <v>543</v>
      </c>
      <c r="C48" s="46">
        <v>39.118309369999999</v>
      </c>
      <c r="D48" s="46">
        <v>67.131561579999996</v>
      </c>
      <c r="E48" s="46">
        <v>98.551235289999994</v>
      </c>
      <c r="F48" s="46">
        <v>225.82448094</v>
      </c>
      <c r="G48" s="46">
        <v>142.36703912999999</v>
      </c>
      <c r="H48" s="46">
        <v>168.82941726999999</v>
      </c>
      <c r="I48" s="46">
        <v>124.4702612</v>
      </c>
      <c r="J48" s="46"/>
      <c r="K48" s="46">
        <v>130.6827739</v>
      </c>
      <c r="L48" s="46">
        <v>143.07871370000001</v>
      </c>
      <c r="M48" s="46">
        <v>135.06671119999999</v>
      </c>
      <c r="N48" s="46">
        <v>134.04944230000001</v>
      </c>
      <c r="O48" s="46">
        <v>124.43480820000001</v>
      </c>
      <c r="P48" s="46">
        <v>79.353522299999995</v>
      </c>
      <c r="Q48" s="46">
        <v>997.00110677999999</v>
      </c>
      <c r="R48" s="46">
        <v>79.547970219999996</v>
      </c>
    </row>
    <row r="49" spans="1:18" ht="15.6">
      <c r="A49" s="15">
        <v>2010</v>
      </c>
      <c r="B49" s="15" t="s">
        <v>543</v>
      </c>
      <c r="C49" s="46">
        <v>39.611926599999997</v>
      </c>
      <c r="D49" s="46">
        <v>60.79299966</v>
      </c>
      <c r="E49" s="46">
        <v>110.0482444</v>
      </c>
      <c r="F49" s="46">
        <v>184.60316692000001</v>
      </c>
      <c r="G49" s="46">
        <v>128.07469164</v>
      </c>
      <c r="H49" s="46">
        <v>202.60911503</v>
      </c>
      <c r="I49" s="46">
        <v>114.1626641</v>
      </c>
      <c r="J49" s="46"/>
      <c r="K49" s="46">
        <v>124.9336654</v>
      </c>
      <c r="L49" s="46">
        <v>124.34665750000001</v>
      </c>
      <c r="M49" s="46">
        <v>133.46935289999999</v>
      </c>
      <c r="N49" s="46">
        <v>117.5727346</v>
      </c>
      <c r="O49" s="46">
        <v>115.14653490000001</v>
      </c>
      <c r="P49" s="46">
        <v>66.738994899999994</v>
      </c>
      <c r="Q49" s="46">
        <v>1108.6355854999999</v>
      </c>
      <c r="R49" s="46">
        <v>73.093162050000004</v>
      </c>
    </row>
    <row r="50" spans="1:18" ht="15.6">
      <c r="A50" s="15">
        <v>2009</v>
      </c>
      <c r="B50" s="15" t="s">
        <v>543</v>
      </c>
      <c r="C50" s="46">
        <v>35.558210649999999</v>
      </c>
      <c r="D50" s="46">
        <v>60.228837550000001</v>
      </c>
      <c r="E50" s="46">
        <v>109.10359296999999</v>
      </c>
      <c r="F50" s="46">
        <v>147.24079577000001</v>
      </c>
      <c r="G50" s="46">
        <v>129.53558251999999</v>
      </c>
      <c r="H50" s="46">
        <v>149.69605034</v>
      </c>
      <c r="I50" s="46">
        <v>101.9723068</v>
      </c>
      <c r="J50" s="46"/>
      <c r="K50" s="46">
        <v>103.7261245</v>
      </c>
      <c r="L50" s="46">
        <v>107.83568560000001</v>
      </c>
      <c r="M50" s="46">
        <v>109.25093990000001</v>
      </c>
      <c r="N50" s="46">
        <v>120.42779899999999</v>
      </c>
      <c r="O50" s="46">
        <v>103.9895313</v>
      </c>
      <c r="P50" s="46">
        <v>7.3895517999999996</v>
      </c>
      <c r="Q50" s="46">
        <v>1361.2052524000001</v>
      </c>
      <c r="R50" s="46">
        <v>66.335523879999997</v>
      </c>
    </row>
    <row r="51" spans="1:18" ht="15.6">
      <c r="A51" s="15">
        <v>2008</v>
      </c>
      <c r="B51" s="15" t="s">
        <v>543</v>
      </c>
      <c r="C51" s="46">
        <v>39.021722250000003</v>
      </c>
      <c r="D51" s="46">
        <v>51.153006990000002</v>
      </c>
      <c r="E51" s="46">
        <v>117.54609547</v>
      </c>
      <c r="F51" s="46">
        <v>194.42737009000001</v>
      </c>
      <c r="G51" s="46">
        <v>143.74506274999999</v>
      </c>
      <c r="H51" s="46">
        <v>196.78159830000001</v>
      </c>
      <c r="I51" s="46">
        <v>146.8792157</v>
      </c>
      <c r="J51" s="46"/>
      <c r="K51" s="46">
        <v>136.87687729999999</v>
      </c>
      <c r="L51" s="46">
        <v>126.7325058</v>
      </c>
      <c r="M51" s="46">
        <v>134.30834110000001</v>
      </c>
      <c r="N51" s="46">
        <v>0</v>
      </c>
      <c r="O51" s="46">
        <v>121.344219</v>
      </c>
      <c r="P51" s="46">
        <v>4.9809628000000004</v>
      </c>
      <c r="Q51" s="46">
        <v>1435.5484874000001</v>
      </c>
      <c r="R51" s="46">
        <v>68.310792699999993</v>
      </c>
    </row>
    <row r="52" spans="1:18" ht="15.6">
      <c r="A52" s="15">
        <v>2007</v>
      </c>
      <c r="B52" s="15" t="s">
        <v>543</v>
      </c>
      <c r="C52" s="46">
        <v>39.404805940000003</v>
      </c>
      <c r="D52" s="46">
        <v>40.925406469999999</v>
      </c>
      <c r="E52" s="46">
        <v>65.368162690000005</v>
      </c>
      <c r="F52" s="46">
        <v>118.30422152</v>
      </c>
      <c r="G52" s="46">
        <v>104.92722151</v>
      </c>
      <c r="H52" s="46">
        <v>163.31379483000001</v>
      </c>
      <c r="I52" s="46">
        <v>82.004065999999995</v>
      </c>
      <c r="J52" s="46"/>
      <c r="K52" s="46">
        <v>86.728889100000004</v>
      </c>
      <c r="L52" s="46">
        <v>83.673014699999996</v>
      </c>
      <c r="M52" s="46">
        <v>93.6022751</v>
      </c>
      <c r="N52" s="46">
        <v>0</v>
      </c>
      <c r="O52" s="46">
        <v>84.166080500000007</v>
      </c>
      <c r="P52" s="46">
        <v>3.0955268999999999</v>
      </c>
      <c r="Q52" s="46">
        <v>13948.18434541</v>
      </c>
      <c r="R52" s="46">
        <v>56.512066279999999</v>
      </c>
    </row>
    <row r="53" spans="1:18" ht="15.6">
      <c r="A53" s="15">
        <v>2006</v>
      </c>
      <c r="B53" s="15" t="s">
        <v>543</v>
      </c>
      <c r="C53" s="46">
        <v>38.13109145</v>
      </c>
      <c r="D53" s="46">
        <v>38.43066211</v>
      </c>
      <c r="E53" s="46">
        <v>54.592636669999997</v>
      </c>
      <c r="F53" s="46">
        <v>116.72749995</v>
      </c>
      <c r="G53" s="46">
        <v>102.95183483</v>
      </c>
      <c r="H53" s="46">
        <v>136.80135046999999</v>
      </c>
      <c r="I53" s="46">
        <v>84.732412299999993</v>
      </c>
      <c r="J53" s="46"/>
      <c r="K53" s="46">
        <v>82.360959300000005</v>
      </c>
      <c r="L53" s="46">
        <v>79.028981000000002</v>
      </c>
      <c r="M53" s="46">
        <v>83.967196900000005</v>
      </c>
      <c r="N53" s="46">
        <v>0</v>
      </c>
      <c r="O53" s="46">
        <v>78.580860099999995</v>
      </c>
      <c r="P53" s="46">
        <v>1.9528406</v>
      </c>
      <c r="Q53" s="46"/>
      <c r="R53" s="46">
        <v>53.328165079999998</v>
      </c>
    </row>
    <row r="54" spans="1:18" ht="15.6">
      <c r="A54" s="15">
        <v>2005</v>
      </c>
      <c r="B54" s="15" t="s">
        <v>543</v>
      </c>
      <c r="C54" s="46">
        <v>39.10271126</v>
      </c>
      <c r="D54" s="46">
        <v>43.538397459999999</v>
      </c>
      <c r="E54" s="46">
        <v>53.773367319999998</v>
      </c>
      <c r="F54" s="46">
        <v>92.774421810000007</v>
      </c>
      <c r="G54" s="46">
        <v>87.138983550000006</v>
      </c>
      <c r="H54" s="46">
        <v>108.28470777</v>
      </c>
      <c r="I54" s="46">
        <v>0</v>
      </c>
      <c r="J54" s="46"/>
      <c r="K54" s="46">
        <v>63.369090999999997</v>
      </c>
      <c r="L54" s="46">
        <v>63.154689099999999</v>
      </c>
      <c r="M54" s="46">
        <v>71.245947099999995</v>
      </c>
      <c r="N54" s="46">
        <v>0</v>
      </c>
      <c r="O54" s="46">
        <v>59.686649699999997</v>
      </c>
      <c r="P54" s="46">
        <v>1.0597928999999999</v>
      </c>
      <c r="Q54" s="46"/>
      <c r="R54" s="46">
        <v>50.997041209999999</v>
      </c>
    </row>
    <row r="55" spans="1:18" ht="15.6">
      <c r="A55" s="15">
        <v>2004</v>
      </c>
      <c r="B55" s="15" t="s">
        <v>543</v>
      </c>
      <c r="C55" s="46">
        <v>39.519635379999997</v>
      </c>
      <c r="D55" s="46">
        <v>41.857235619999997</v>
      </c>
      <c r="E55" s="46">
        <v>52.172315990000001</v>
      </c>
      <c r="F55" s="46">
        <v>81.562387880000003</v>
      </c>
      <c r="G55" s="46">
        <v>77.913244419999998</v>
      </c>
      <c r="H55" s="46">
        <v>108.20063523</v>
      </c>
      <c r="I55" s="46">
        <v>0</v>
      </c>
      <c r="J55" s="46"/>
      <c r="K55" s="46">
        <v>58.544049999999999</v>
      </c>
      <c r="L55" s="46">
        <v>55.649896400000003</v>
      </c>
      <c r="M55" s="46">
        <v>62.009468300000002</v>
      </c>
      <c r="N55" s="46">
        <v>0</v>
      </c>
      <c r="O55" s="46">
        <v>54.537401099999997</v>
      </c>
      <c r="P55" s="46">
        <v>0.38072250000000002</v>
      </c>
      <c r="Q55" s="46"/>
      <c r="R55" s="46">
        <v>49.228160590000002</v>
      </c>
    </row>
    <row r="56" spans="1:18" ht="15.6">
      <c r="A56" s="15">
        <v>2003</v>
      </c>
      <c r="B56" s="15" t="s">
        <v>543</v>
      </c>
      <c r="C56" s="46">
        <v>43.120080479999999</v>
      </c>
      <c r="D56" s="46">
        <v>42.905683969999998</v>
      </c>
      <c r="E56" s="46">
        <v>52.88427154</v>
      </c>
      <c r="F56" s="46">
        <v>84.356799730000006</v>
      </c>
      <c r="G56" s="46">
        <v>90.203226920000006</v>
      </c>
      <c r="H56" s="46">
        <v>89.960880509999996</v>
      </c>
      <c r="I56" s="46">
        <v>0</v>
      </c>
      <c r="J56" s="46"/>
      <c r="K56" s="46">
        <v>0</v>
      </c>
      <c r="L56" s="46">
        <v>141.1978307</v>
      </c>
      <c r="M56" s="46">
        <v>79.088432299999994</v>
      </c>
      <c r="N56" s="46">
        <v>0</v>
      </c>
      <c r="O56" s="46">
        <v>120.72904370000001</v>
      </c>
      <c r="P56" s="46">
        <v>7.9073314999999997</v>
      </c>
      <c r="Q56" s="46"/>
      <c r="R56" s="46">
        <v>51.704918839999998</v>
      </c>
    </row>
    <row r="57" spans="1:18" ht="15.6">
      <c r="A57" s="15">
        <v>2002</v>
      </c>
      <c r="B57" s="15" t="s">
        <v>543</v>
      </c>
      <c r="C57" s="46">
        <v>39.549159170000003</v>
      </c>
      <c r="D57" s="46">
        <v>42.369704489999997</v>
      </c>
      <c r="E57" s="46">
        <v>48.730328929999999</v>
      </c>
      <c r="F57" s="46">
        <v>71.043530820000001</v>
      </c>
      <c r="G57" s="46">
        <v>75.595569949999998</v>
      </c>
      <c r="H57" s="46">
        <v>83.583277649999999</v>
      </c>
      <c r="I57" s="46">
        <v>0</v>
      </c>
      <c r="J57" s="46"/>
      <c r="K57" s="46">
        <v>0</v>
      </c>
      <c r="L57" s="46">
        <v>49.376000099999999</v>
      </c>
      <c r="M57" s="46">
        <v>54.504282699999997</v>
      </c>
      <c r="N57" s="46">
        <v>0</v>
      </c>
      <c r="O57" s="46">
        <v>46.030917000000002</v>
      </c>
      <c r="P57" s="46">
        <v>0</v>
      </c>
      <c r="Q57" s="46"/>
      <c r="R57" s="46">
        <v>47.202220349999997</v>
      </c>
    </row>
    <row r="58" spans="1:18" ht="15.6">
      <c r="A58" s="15">
        <v>2001</v>
      </c>
      <c r="B58" s="15" t="s">
        <v>543</v>
      </c>
      <c r="C58" s="46">
        <v>39.645611789999997</v>
      </c>
      <c r="D58" s="46">
        <v>41.393979119999997</v>
      </c>
      <c r="E58" s="46">
        <v>56.690088979999999</v>
      </c>
      <c r="F58" s="46">
        <v>73.469069910000002</v>
      </c>
      <c r="G58" s="46">
        <v>87.774725090000004</v>
      </c>
      <c r="H58" s="46">
        <v>73.919139709999996</v>
      </c>
      <c r="I58" s="46">
        <v>0</v>
      </c>
      <c r="J58" s="46"/>
      <c r="K58" s="46">
        <v>0</v>
      </c>
      <c r="L58" s="46">
        <v>50.026044599999999</v>
      </c>
      <c r="M58" s="46">
        <v>58.025240199999999</v>
      </c>
      <c r="N58" s="46">
        <v>0</v>
      </c>
      <c r="O58" s="46">
        <v>54.365022000000003</v>
      </c>
      <c r="P58" s="46">
        <v>0</v>
      </c>
      <c r="Q58" s="46"/>
      <c r="R58" s="46">
        <v>47.871091300000003</v>
      </c>
    </row>
    <row r="59" spans="1:18">
      <c r="A59" s="42" t="s">
        <v>184</v>
      </c>
      <c r="E59" s="11" t="s">
        <v>527</v>
      </c>
    </row>
    <row r="60" spans="1:18">
      <c r="A60" s="42" t="s">
        <v>185</v>
      </c>
      <c r="E60" s="17" t="s">
        <v>521</v>
      </c>
    </row>
    <row r="61" spans="1:18">
      <c r="A61" s="42" t="s">
        <v>186</v>
      </c>
      <c r="E61" s="11" t="s">
        <v>522</v>
      </c>
    </row>
    <row r="62" spans="1:18">
      <c r="A62" s="42" t="s">
        <v>187</v>
      </c>
      <c r="E62" s="11" t="s">
        <v>523</v>
      </c>
    </row>
    <row r="64" spans="1:18">
      <c r="A64" s="47" t="s">
        <v>189</v>
      </c>
      <c r="E64" s="11" t="s">
        <v>524</v>
      </c>
    </row>
    <row r="65" spans="1:5">
      <c r="A65" s="48" t="s">
        <v>190</v>
      </c>
      <c r="E65" s="11" t="s">
        <v>525</v>
      </c>
    </row>
    <row r="67" spans="1:5">
      <c r="A67" s="47" t="s">
        <v>191</v>
      </c>
      <c r="E67" s="11" t="s">
        <v>526</v>
      </c>
    </row>
    <row r="115" spans="1:1" ht="17.399999999999999">
      <c r="A115" s="11" t="s">
        <v>194</v>
      </c>
    </row>
    <row r="116" spans="1:1" ht="17.399999999999999">
      <c r="A116" s="19" t="s">
        <v>195</v>
      </c>
    </row>
    <row r="117" spans="1:1">
      <c r="A117" s="11" t="s">
        <v>554</v>
      </c>
    </row>
  </sheetData>
  <mergeCells count="10">
    <mergeCell ref="Q32:Q33"/>
    <mergeCell ref="R32:R33"/>
    <mergeCell ref="A2:A4"/>
    <mergeCell ref="B2:F2"/>
    <mergeCell ref="G2:K2"/>
    <mergeCell ref="L2:P2"/>
    <mergeCell ref="A32:A33"/>
    <mergeCell ref="B32:B33"/>
    <mergeCell ref="H32:H33"/>
    <mergeCell ref="I32:P32"/>
  </mergeCells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workbookViewId="0"/>
  </sheetViews>
  <sheetFormatPr defaultColWidth="25.77734375" defaultRowHeight="14.4"/>
  <cols>
    <col min="1" max="16384" width="25.77734375" style="12"/>
  </cols>
  <sheetData>
    <row r="1" spans="1:9" ht="17.399999999999999">
      <c r="A1" s="25" t="s">
        <v>114</v>
      </c>
      <c r="I1" s="12" t="s">
        <v>58</v>
      </c>
    </row>
    <row r="2" spans="1:9" ht="15.6">
      <c r="A2" s="13" t="s">
        <v>54</v>
      </c>
      <c r="B2" s="13" t="s">
        <v>38</v>
      </c>
      <c r="C2" s="13" t="s">
        <v>48</v>
      </c>
      <c r="D2" s="13" t="s">
        <v>40</v>
      </c>
      <c r="E2" s="13" t="s">
        <v>42</v>
      </c>
      <c r="F2" s="13" t="s">
        <v>44</v>
      </c>
      <c r="G2" s="13" t="s">
        <v>46</v>
      </c>
      <c r="H2" s="13" t="s">
        <v>55</v>
      </c>
      <c r="I2" s="13" t="s">
        <v>56</v>
      </c>
    </row>
    <row r="3" spans="1:9" s="11" customFormat="1" ht="15.6">
      <c r="A3" s="15">
        <v>2023</v>
      </c>
      <c r="B3" s="16">
        <v>149.75</v>
      </c>
      <c r="C3" s="16">
        <v>169.46</v>
      </c>
      <c r="D3" s="16">
        <v>138.83000000000001</v>
      </c>
      <c r="E3" s="16">
        <v>153.71</v>
      </c>
      <c r="F3" s="16">
        <v>75.099999999999994</v>
      </c>
      <c r="G3" s="16">
        <v>152.69999999999999</v>
      </c>
      <c r="H3" s="16">
        <v>101.85</v>
      </c>
      <c r="I3" s="16">
        <v>152.80000000000001</v>
      </c>
    </row>
    <row r="4" spans="1:9" s="11" customFormat="1" ht="15.6">
      <c r="A4" s="15">
        <v>2022</v>
      </c>
      <c r="B4" s="16">
        <v>121.32</v>
      </c>
      <c r="C4" s="16">
        <v>139.1</v>
      </c>
      <c r="D4" s="16">
        <v>111.53</v>
      </c>
      <c r="E4" s="16">
        <v>118.66</v>
      </c>
      <c r="F4" s="16">
        <v>56.89</v>
      </c>
      <c r="G4" s="16">
        <v>124.53</v>
      </c>
      <c r="H4" s="16">
        <v>74.260000000000005</v>
      </c>
      <c r="I4" s="16">
        <v>120.51</v>
      </c>
    </row>
    <row r="5" spans="1:9" s="11" customFormat="1" ht="15.6">
      <c r="A5" s="15">
        <v>2021</v>
      </c>
      <c r="B5" s="16">
        <v>109.16</v>
      </c>
      <c r="C5" s="16">
        <v>128.47</v>
      </c>
      <c r="D5" s="16">
        <v>101.69</v>
      </c>
      <c r="E5" s="16">
        <v>105.48</v>
      </c>
      <c r="F5" s="16">
        <v>45.95</v>
      </c>
      <c r="G5" s="16">
        <v>112.97</v>
      </c>
      <c r="H5" s="16">
        <v>65.66</v>
      </c>
      <c r="I5" s="16">
        <v>108.11</v>
      </c>
    </row>
    <row r="6" spans="1:9" s="11" customFormat="1" ht="15.6">
      <c r="A6" s="15">
        <v>2020</v>
      </c>
      <c r="B6" s="16">
        <v>107.89</v>
      </c>
      <c r="C6" s="16">
        <v>131.6</v>
      </c>
      <c r="D6" s="16">
        <v>103.99</v>
      </c>
      <c r="E6" s="16">
        <v>107.35</v>
      </c>
      <c r="F6" s="16">
        <v>48.45</v>
      </c>
      <c r="G6" s="16">
        <v>114.35</v>
      </c>
      <c r="H6" s="16">
        <v>67.03</v>
      </c>
      <c r="I6" s="16">
        <v>109.8</v>
      </c>
    </row>
    <row r="7" spans="1:9" ht="15.6">
      <c r="A7" s="15">
        <v>2019</v>
      </c>
      <c r="B7" s="16">
        <v>104.95323999999999</v>
      </c>
      <c r="C7" s="16">
        <v>130.32722999999999</v>
      </c>
      <c r="D7" s="16">
        <v>103.85333</v>
      </c>
      <c r="E7" s="16">
        <v>106.55970000000001</v>
      </c>
      <c r="F7" s="16">
        <v>47.739710000000002</v>
      </c>
      <c r="G7" s="16">
        <v>113.91058</v>
      </c>
      <c r="H7" s="16">
        <v>67.377589999999998</v>
      </c>
      <c r="I7" s="16">
        <v>108.65828999999999</v>
      </c>
    </row>
    <row r="8" spans="1:9" ht="15.6">
      <c r="A8" s="15">
        <v>2018</v>
      </c>
      <c r="B8" s="16">
        <v>106.8720812</v>
      </c>
      <c r="C8" s="16">
        <v>129.9737227</v>
      </c>
      <c r="D8" s="16">
        <v>104.1159492</v>
      </c>
      <c r="E8" s="16">
        <v>106.456067</v>
      </c>
      <c r="F8" s="16">
        <v>47.427404989999999</v>
      </c>
      <c r="G8" s="16">
        <v>113.758213</v>
      </c>
      <c r="H8" s="16">
        <v>67.585680269999997</v>
      </c>
      <c r="I8" s="16">
        <v>108.74784289999999</v>
      </c>
    </row>
    <row r="9" spans="1:9" ht="15.6">
      <c r="A9" s="15">
        <v>2017</v>
      </c>
      <c r="B9" s="16">
        <v>108.5</v>
      </c>
      <c r="C9" s="16">
        <v>130.41999999999999</v>
      </c>
      <c r="D9" s="16">
        <v>103.07</v>
      </c>
      <c r="E9" s="16">
        <v>107.41</v>
      </c>
      <c r="F9" s="16">
        <v>47.57</v>
      </c>
      <c r="G9" s="16">
        <v>113.48</v>
      </c>
      <c r="H9" s="16">
        <v>67.48</v>
      </c>
      <c r="I9" s="16">
        <v>109.53</v>
      </c>
    </row>
    <row r="10" spans="1:9" ht="15.6">
      <c r="A10" s="15">
        <v>2016</v>
      </c>
      <c r="B10" s="16">
        <v>121.52</v>
      </c>
      <c r="C10" s="16">
        <v>130.41</v>
      </c>
      <c r="D10" s="16">
        <v>111.51</v>
      </c>
      <c r="E10" s="16">
        <v>107.11</v>
      </c>
      <c r="F10" s="16">
        <v>47.41</v>
      </c>
      <c r="G10" s="16">
        <v>113.35</v>
      </c>
      <c r="H10" s="16">
        <v>67.56</v>
      </c>
      <c r="I10" s="16">
        <v>111.23</v>
      </c>
    </row>
    <row r="11" spans="1:9" ht="15.6">
      <c r="A11" s="15">
        <v>2015</v>
      </c>
      <c r="B11" s="16">
        <v>123.68694000000001</v>
      </c>
      <c r="C11" s="16">
        <v>130.46394000000001</v>
      </c>
      <c r="D11" s="16">
        <v>113.21505999999999</v>
      </c>
      <c r="E11" s="16">
        <v>107.41284</v>
      </c>
      <c r="F11" s="16">
        <v>47.311500000000002</v>
      </c>
      <c r="G11" s="16">
        <v>113.37221</v>
      </c>
      <c r="H11" s="16">
        <v>67.223219999999998</v>
      </c>
      <c r="I11" s="16">
        <v>111.57478999999999</v>
      </c>
    </row>
    <row r="12" spans="1:9" ht="15.6">
      <c r="A12" s="15">
        <v>2014</v>
      </c>
      <c r="B12" s="16">
        <v>125.143022299927</v>
      </c>
      <c r="C12" s="16">
        <v>129.74600386496101</v>
      </c>
      <c r="D12" s="16">
        <v>114.14843018682799</v>
      </c>
      <c r="E12" s="16">
        <v>106.831152717413</v>
      </c>
      <c r="F12" s="16">
        <v>47.309682519184001</v>
      </c>
      <c r="G12" s="16">
        <v>113.391288993195</v>
      </c>
      <c r="H12" s="16">
        <v>67.325417413252396</v>
      </c>
      <c r="I12" s="16">
        <v>111.275114927557</v>
      </c>
    </row>
    <row r="13" spans="1:9" ht="15.6">
      <c r="A13" s="15">
        <v>2013</v>
      </c>
      <c r="B13" s="16">
        <v>127.01600000000001</v>
      </c>
      <c r="C13" s="16">
        <v>121.983</v>
      </c>
      <c r="D13" s="16">
        <v>115.992</v>
      </c>
      <c r="E13" s="16">
        <v>100.70099999999999</v>
      </c>
      <c r="F13" s="16">
        <v>45.505000000000003</v>
      </c>
      <c r="G13" s="16">
        <v>107.32899999999999</v>
      </c>
      <c r="H13" s="16">
        <v>63.521000000000001</v>
      </c>
      <c r="I13" s="16">
        <v>106.325</v>
      </c>
    </row>
    <row r="14" spans="1:9" ht="15.6">
      <c r="A14" s="15">
        <v>2012</v>
      </c>
      <c r="B14" s="16">
        <v>123.68974514123001</v>
      </c>
      <c r="C14" s="16">
        <v>112.496692621544</v>
      </c>
      <c r="D14" s="16">
        <v>108.84198134710699</v>
      </c>
      <c r="E14" s="16">
        <v>92.831082631593304</v>
      </c>
      <c r="F14" s="16">
        <v>42.900791466779097</v>
      </c>
      <c r="G14" s="16">
        <v>98.888385126829803</v>
      </c>
      <c r="H14" s="16">
        <v>58.653698793956003</v>
      </c>
      <c r="I14" s="16">
        <v>99.096696800022102</v>
      </c>
    </row>
    <row r="15" spans="1:9" ht="15.6">
      <c r="A15" s="15">
        <v>2011</v>
      </c>
      <c r="B15" s="16">
        <v>119.986232902865</v>
      </c>
      <c r="C15" s="16">
        <v>101.69196320203299</v>
      </c>
      <c r="D15" s="16">
        <v>94.179339637631202</v>
      </c>
      <c r="E15" s="16">
        <v>81.228786949564693</v>
      </c>
      <c r="F15" s="16">
        <v>42.723561492963697</v>
      </c>
      <c r="G15" s="16">
        <v>87.184454901369904</v>
      </c>
      <c r="H15" s="16">
        <v>54.3457554683512</v>
      </c>
      <c r="I15" s="16">
        <v>89.320386211429906</v>
      </c>
    </row>
    <row r="16" spans="1:9" ht="15.6">
      <c r="A16" s="15">
        <v>2010</v>
      </c>
      <c r="B16" s="16">
        <v>119.85</v>
      </c>
      <c r="C16" s="16">
        <v>98.933726895010494</v>
      </c>
      <c r="D16" s="16">
        <v>87.226383594411601</v>
      </c>
      <c r="E16" s="16">
        <v>76.634281372119005</v>
      </c>
      <c r="F16" s="16">
        <v>42.536935075276403</v>
      </c>
      <c r="G16" s="16">
        <v>81.132661190477606</v>
      </c>
      <c r="H16" s="16">
        <v>50.49</v>
      </c>
      <c r="I16" s="16">
        <v>86.12</v>
      </c>
    </row>
    <row r="17" spans="1:10" ht="15.6">
      <c r="A17" s="15">
        <v>2009</v>
      </c>
      <c r="B17" s="16">
        <v>114.45</v>
      </c>
      <c r="C17" s="16">
        <v>98.5</v>
      </c>
      <c r="D17" s="16">
        <v>83.56</v>
      </c>
      <c r="E17" s="16">
        <v>73.69</v>
      </c>
      <c r="F17" s="16">
        <v>42.13</v>
      </c>
      <c r="G17" s="16">
        <v>76.650000000000006</v>
      </c>
      <c r="H17" s="16">
        <v>47.16</v>
      </c>
      <c r="I17" s="16">
        <v>83.59</v>
      </c>
    </row>
    <row r="18" spans="1:10" ht="15.6">
      <c r="A18" s="15">
        <v>2008</v>
      </c>
      <c r="B18" s="16">
        <v>114.97</v>
      </c>
      <c r="C18" s="16">
        <v>95.3</v>
      </c>
      <c r="D18" s="16">
        <v>78.58</v>
      </c>
      <c r="E18" s="16">
        <v>66.239999999999995</v>
      </c>
      <c r="F18" s="16">
        <v>42.38</v>
      </c>
      <c r="G18" s="16">
        <v>72.5</v>
      </c>
      <c r="H18" s="16">
        <v>45.69</v>
      </c>
      <c r="I18" s="16">
        <v>78.760000000000005</v>
      </c>
    </row>
    <row r="19" spans="1:10" ht="15.6">
      <c r="A19" s="15">
        <v>2007</v>
      </c>
      <c r="B19" s="16">
        <v>114.31</v>
      </c>
      <c r="C19" s="16">
        <v>97.68</v>
      </c>
      <c r="D19" s="16">
        <v>77.2</v>
      </c>
      <c r="E19" s="16">
        <v>64.56</v>
      </c>
      <c r="F19" s="16">
        <v>42.45</v>
      </c>
      <c r="G19" s="16">
        <v>71.47</v>
      </c>
      <c r="H19" s="16">
        <v>38.93</v>
      </c>
      <c r="I19" s="16">
        <v>77.849999999999994</v>
      </c>
    </row>
    <row r="20" spans="1:10" ht="15.6">
      <c r="A20" s="15">
        <v>2006</v>
      </c>
      <c r="B20" s="16">
        <v>114.33</v>
      </c>
      <c r="C20" s="16">
        <v>97.91</v>
      </c>
      <c r="D20" s="16">
        <v>77.48</v>
      </c>
      <c r="E20" s="16">
        <v>61.92</v>
      </c>
      <c r="F20" s="16">
        <v>42.96</v>
      </c>
      <c r="G20" s="16">
        <v>68.61</v>
      </c>
      <c r="H20" s="16">
        <v>34.6</v>
      </c>
      <c r="I20" s="16">
        <v>76.430000000000007</v>
      </c>
    </row>
    <row r="21" spans="1:10" ht="15.6">
      <c r="A21" s="15">
        <v>2005</v>
      </c>
      <c r="B21" s="16">
        <v>110.82</v>
      </c>
      <c r="C21" s="16">
        <v>95.24</v>
      </c>
      <c r="D21" s="16">
        <v>89</v>
      </c>
      <c r="E21" s="16">
        <v>60.25</v>
      </c>
      <c r="F21" s="16">
        <v>41.67</v>
      </c>
      <c r="G21" s="16">
        <v>65.650000000000006</v>
      </c>
      <c r="H21" s="16">
        <v>32.39</v>
      </c>
      <c r="I21" s="16">
        <v>74.459999999999994</v>
      </c>
    </row>
    <row r="22" spans="1:10" ht="15.6">
      <c r="A22" s="15">
        <v>2004</v>
      </c>
      <c r="B22" s="16">
        <v>110.41</v>
      </c>
      <c r="C22" s="16">
        <v>96.85</v>
      </c>
      <c r="D22" s="16">
        <v>89.05</v>
      </c>
      <c r="E22" s="16">
        <v>60.23</v>
      </c>
      <c r="F22" s="16">
        <v>41.95</v>
      </c>
      <c r="G22" s="16">
        <v>65.33</v>
      </c>
      <c r="H22" s="16">
        <v>30.61</v>
      </c>
      <c r="I22" s="16">
        <v>74.58</v>
      </c>
    </row>
    <row r="23" spans="1:10" ht="15.6">
      <c r="A23" s="15">
        <v>2003</v>
      </c>
      <c r="B23" s="16">
        <v>107.96</v>
      </c>
      <c r="C23" s="16">
        <v>100.59</v>
      </c>
      <c r="D23" s="16">
        <v>90.24</v>
      </c>
      <c r="E23" s="16">
        <v>60.3</v>
      </c>
      <c r="F23" s="16">
        <v>43.45</v>
      </c>
      <c r="G23" s="16">
        <v>65.75</v>
      </c>
      <c r="H23" s="16">
        <v>29.72</v>
      </c>
      <c r="I23" s="16">
        <v>74.680000000000007</v>
      </c>
    </row>
    <row r="24" spans="1:10" ht="15.6">
      <c r="A24" s="15">
        <v>2002</v>
      </c>
      <c r="B24" s="16">
        <v>110.31</v>
      </c>
      <c r="C24" s="16">
        <v>104.42</v>
      </c>
      <c r="D24" s="16">
        <v>90.78</v>
      </c>
      <c r="E24" s="16">
        <v>60.08</v>
      </c>
      <c r="F24" s="16">
        <v>43.16</v>
      </c>
      <c r="G24" s="16">
        <v>66.22</v>
      </c>
      <c r="H24" s="16">
        <v>26.03</v>
      </c>
      <c r="I24" s="16">
        <v>75.209999999999994</v>
      </c>
    </row>
    <row r="25" spans="1:10" ht="15.6">
      <c r="A25" s="15">
        <v>2001</v>
      </c>
      <c r="B25" s="16">
        <v>111.71</v>
      </c>
      <c r="C25" s="16">
        <v>107.99</v>
      </c>
      <c r="D25" s="16">
        <v>92.74</v>
      </c>
      <c r="E25" s="16">
        <v>61.56</v>
      </c>
      <c r="F25" s="16">
        <v>43.51</v>
      </c>
      <c r="G25" s="16">
        <v>68.14</v>
      </c>
      <c r="H25" s="16">
        <v>24.06</v>
      </c>
      <c r="I25" s="16">
        <v>77.06</v>
      </c>
    </row>
    <row r="27" spans="1:10" ht="17.399999999999999">
      <c r="A27" s="17" t="s">
        <v>6</v>
      </c>
      <c r="B27" s="18" t="s">
        <v>39</v>
      </c>
      <c r="C27" s="19" t="s">
        <v>50</v>
      </c>
      <c r="D27" s="11"/>
      <c r="E27" s="11"/>
      <c r="F27" s="11"/>
      <c r="G27" s="11"/>
      <c r="H27" s="11"/>
      <c r="I27" s="11"/>
    </row>
    <row r="28" spans="1:10" ht="17.399999999999999">
      <c r="B28" s="19" t="s">
        <v>41</v>
      </c>
      <c r="C28" s="11"/>
      <c r="D28" s="11"/>
      <c r="E28" s="11"/>
      <c r="F28" s="11"/>
      <c r="G28" s="11"/>
      <c r="H28" s="11"/>
      <c r="I28" s="11"/>
      <c r="J28" s="11"/>
    </row>
    <row r="29" spans="1:10">
      <c r="A29" s="17" t="s">
        <v>8</v>
      </c>
      <c r="B29" s="18" t="s">
        <v>43</v>
      </c>
      <c r="C29" s="11"/>
      <c r="D29" s="11"/>
      <c r="E29" s="11"/>
      <c r="F29" s="11"/>
      <c r="G29" s="11"/>
      <c r="H29" s="11"/>
      <c r="I29" s="11"/>
    </row>
    <row r="30" spans="1:10" ht="17.399999999999999">
      <c r="A30" s="17" t="s">
        <v>10</v>
      </c>
      <c r="B30" s="19" t="s">
        <v>45</v>
      </c>
      <c r="C30" s="11"/>
      <c r="D30" s="11"/>
      <c r="E30" s="11"/>
      <c r="F30" s="11"/>
      <c r="G30" s="11"/>
      <c r="H30" s="11"/>
      <c r="I30" s="11"/>
    </row>
    <row r="31" spans="1:10" ht="17.399999999999999">
      <c r="B31" s="19" t="s">
        <v>47</v>
      </c>
      <c r="C31" s="11"/>
      <c r="D31" s="11"/>
      <c r="E31" s="11"/>
      <c r="F31" s="11"/>
      <c r="G31" s="11"/>
      <c r="H31" s="11"/>
      <c r="I31" s="11"/>
      <c r="J31" s="11"/>
    </row>
    <row r="32" spans="1:10" ht="17.399999999999999">
      <c r="A32" s="17" t="s">
        <v>7</v>
      </c>
      <c r="B32" s="19" t="s">
        <v>49</v>
      </c>
      <c r="C32" s="19" t="s">
        <v>51</v>
      </c>
      <c r="D32" s="11"/>
      <c r="E32" s="11"/>
      <c r="F32" s="11"/>
      <c r="G32" s="11"/>
      <c r="H32" s="11"/>
      <c r="I32" s="11"/>
    </row>
    <row r="33" spans="1:13" ht="17.399999999999999">
      <c r="A33" s="19"/>
      <c r="B33" s="11"/>
      <c r="C33" s="11"/>
      <c r="D33" s="11">
        <v>2020</v>
      </c>
      <c r="E33" s="11">
        <v>2021</v>
      </c>
      <c r="F33" s="11">
        <v>2022</v>
      </c>
      <c r="G33" s="11">
        <v>2023</v>
      </c>
      <c r="H33" s="11">
        <v>2024</v>
      </c>
      <c r="I33" s="11"/>
      <c r="J33" s="11"/>
    </row>
    <row r="34" spans="1:13" ht="17.399999999999999">
      <c r="A34" s="17" t="s">
        <v>4</v>
      </c>
      <c r="B34" s="19" t="s">
        <v>52</v>
      </c>
      <c r="C34" s="75" t="s">
        <v>57</v>
      </c>
      <c r="D34" s="11">
        <v>313.10000000000002</v>
      </c>
      <c r="E34" s="11">
        <v>292.89999999999998</v>
      </c>
      <c r="F34" s="11"/>
      <c r="G34" s="11"/>
      <c r="H34" s="11"/>
      <c r="I34" s="11"/>
    </row>
    <row r="35" spans="1:13">
      <c r="C35" s="146" t="s">
        <v>480</v>
      </c>
      <c r="D35" s="147">
        <f>M45</f>
        <v>103.46111111111112</v>
      </c>
      <c r="E35" s="147">
        <f>M70</f>
        <v>98.461111111111123</v>
      </c>
      <c r="F35" s="147">
        <f>M83</f>
        <v>103.36111111111111</v>
      </c>
      <c r="G35" s="147">
        <f>M96</f>
        <v>130.16111111111113</v>
      </c>
      <c r="H35" s="147">
        <f>M107</f>
        <v>130.16111111111113</v>
      </c>
    </row>
    <row r="36" spans="1:13" ht="16.5" customHeight="1">
      <c r="A36" s="17" t="s">
        <v>9</v>
      </c>
      <c r="B36" s="195" t="s">
        <v>53</v>
      </c>
    </row>
    <row r="37" spans="1:13">
      <c r="A37" s="17" t="s">
        <v>11</v>
      </c>
      <c r="B37" s="195"/>
    </row>
    <row r="38" spans="1:13">
      <c r="F38" s="14" t="s">
        <v>478</v>
      </c>
    </row>
    <row r="39" spans="1:13" ht="42">
      <c r="F39" s="139" t="s">
        <v>462</v>
      </c>
      <c r="G39"/>
      <c r="H39"/>
      <c r="I39"/>
      <c r="J39"/>
      <c r="K39"/>
      <c r="L39"/>
    </row>
    <row r="40" spans="1:13" ht="45.6">
      <c r="F40" s="140" t="s">
        <v>463</v>
      </c>
      <c r="G40"/>
      <c r="H40"/>
      <c r="I40"/>
      <c r="J40"/>
      <c r="K40"/>
      <c r="L40"/>
    </row>
    <row r="41" spans="1:13">
      <c r="F41" s="141">
        <v>2020</v>
      </c>
      <c r="G41"/>
      <c r="H41"/>
      <c r="I41"/>
      <c r="J41"/>
      <c r="K41"/>
      <c r="L41"/>
    </row>
    <row r="42" spans="1:13">
      <c r="F42" s="169" t="s">
        <v>464</v>
      </c>
      <c r="G42" s="170"/>
      <c r="H42" s="170"/>
      <c r="I42" s="170"/>
      <c r="J42" s="170"/>
      <c r="K42" s="170"/>
      <c r="L42" s="170"/>
    </row>
    <row r="43" spans="1:13" ht="15" thickBot="1">
      <c r="F43" s="187" t="s">
        <v>128</v>
      </c>
      <c r="G43" s="188"/>
      <c r="H43" s="142" t="s">
        <v>465</v>
      </c>
      <c r="I43" s="185" t="s">
        <v>467</v>
      </c>
      <c r="J43" s="186"/>
      <c r="K43" s="186"/>
      <c r="L43" s="186"/>
    </row>
    <row r="44" spans="1:13">
      <c r="F44" s="187"/>
      <c r="G44" s="188"/>
      <c r="H44" s="142" t="s">
        <v>466</v>
      </c>
      <c r="I44" s="143" t="s">
        <v>468</v>
      </c>
      <c r="J44" s="143" t="s">
        <v>469</v>
      </c>
      <c r="K44" s="143" t="s">
        <v>470</v>
      </c>
      <c r="L44" s="143" t="s">
        <v>471</v>
      </c>
    </row>
    <row r="45" spans="1:13" ht="15" thickBot="1">
      <c r="F45" s="183" t="s">
        <v>472</v>
      </c>
      <c r="G45" s="192" t="s">
        <v>473</v>
      </c>
      <c r="H45" s="190">
        <v>2390</v>
      </c>
      <c r="I45" s="144" t="s">
        <v>474</v>
      </c>
      <c r="J45" s="144">
        <v>57.6</v>
      </c>
      <c r="K45" s="144">
        <v>58.7</v>
      </c>
      <c r="L45" s="144">
        <v>80.7</v>
      </c>
      <c r="M45" s="12">
        <f>AVERAGE(J45:L50)</f>
        <v>103.46111111111112</v>
      </c>
    </row>
    <row r="46" spans="1:13" ht="15" thickBot="1">
      <c r="F46" s="183"/>
      <c r="G46" s="192"/>
      <c r="H46" s="190"/>
      <c r="I46" s="145" t="s">
        <v>475</v>
      </c>
      <c r="J46" s="144">
        <v>145.30000000000001</v>
      </c>
      <c r="K46" s="144">
        <v>70.5</v>
      </c>
      <c r="L46" s="144">
        <v>128.19999999999999</v>
      </c>
    </row>
    <row r="47" spans="1:13" ht="15" thickBot="1">
      <c r="F47" s="183"/>
      <c r="G47" s="193"/>
      <c r="H47" s="191"/>
      <c r="I47" s="145" t="s">
        <v>476</v>
      </c>
      <c r="J47" s="144">
        <v>232.5</v>
      </c>
      <c r="K47" s="144">
        <v>75.400000000000006</v>
      </c>
      <c r="L47" s="144">
        <v>190.8</v>
      </c>
    </row>
    <row r="48" spans="1:13" ht="15" thickBot="1">
      <c r="F48" s="183"/>
      <c r="G48" s="194" t="s">
        <v>477</v>
      </c>
      <c r="H48" s="189">
        <v>2580</v>
      </c>
      <c r="I48" s="144" t="s">
        <v>474</v>
      </c>
      <c r="J48" s="144">
        <v>52.5</v>
      </c>
      <c r="K48" s="144">
        <v>53.5</v>
      </c>
      <c r="L48" s="144">
        <v>69.900000000000006</v>
      </c>
    </row>
    <row r="49" spans="6:12" ht="15" thickBot="1">
      <c r="F49" s="183"/>
      <c r="G49" s="192"/>
      <c r="H49" s="190"/>
      <c r="I49" s="145" t="s">
        <v>475</v>
      </c>
      <c r="J49" s="144">
        <v>110.7</v>
      </c>
      <c r="K49" s="144">
        <v>64.3</v>
      </c>
      <c r="L49" s="144">
        <v>101</v>
      </c>
    </row>
    <row r="50" spans="6:12" ht="15" thickBot="1">
      <c r="F50" s="183"/>
      <c r="G50" s="193"/>
      <c r="H50" s="191"/>
      <c r="I50" s="145" t="s">
        <v>476</v>
      </c>
      <c r="J50" s="144">
        <v>163.69999999999999</v>
      </c>
      <c r="K50" s="144">
        <v>68.2</v>
      </c>
      <c r="L50" s="144">
        <v>138.80000000000001</v>
      </c>
    </row>
    <row r="51" spans="6:12">
      <c r="F51" s="183"/>
      <c r="G51"/>
      <c r="H51"/>
      <c r="I51"/>
      <c r="J51"/>
      <c r="K51"/>
      <c r="L51"/>
    </row>
    <row r="52" spans="6:12" ht="15" thickBot="1">
      <c r="F52" s="184"/>
      <c r="G52"/>
      <c r="H52"/>
      <c r="I52"/>
      <c r="J52"/>
      <c r="K52"/>
      <c r="L52"/>
    </row>
    <row r="66" spans="6:13">
      <c r="F66" s="141" t="s">
        <v>486</v>
      </c>
      <c r="G66"/>
      <c r="H66"/>
      <c r="I66"/>
      <c r="J66"/>
      <c r="K66"/>
      <c r="L66"/>
    </row>
    <row r="67" spans="6:13">
      <c r="F67" s="169" t="s">
        <v>464</v>
      </c>
      <c r="G67" s="170"/>
      <c r="H67" s="170"/>
      <c r="I67" s="170"/>
      <c r="J67" s="170"/>
      <c r="K67" s="170"/>
      <c r="L67" s="170"/>
    </row>
    <row r="68" spans="6:13" ht="15" thickBot="1">
      <c r="F68" s="187" t="s">
        <v>128</v>
      </c>
      <c r="G68" s="188"/>
      <c r="H68" s="142" t="s">
        <v>465</v>
      </c>
      <c r="I68" s="185" t="s">
        <v>467</v>
      </c>
      <c r="J68" s="186"/>
      <c r="K68" s="186"/>
      <c r="L68" s="186"/>
    </row>
    <row r="69" spans="6:13">
      <c r="F69" s="187"/>
      <c r="G69" s="188"/>
      <c r="H69" s="142" t="s">
        <v>466</v>
      </c>
      <c r="I69" s="143" t="s">
        <v>468</v>
      </c>
      <c r="J69" s="143" t="s">
        <v>469</v>
      </c>
      <c r="K69" s="143" t="s">
        <v>470</v>
      </c>
      <c r="L69" s="143" t="s">
        <v>471</v>
      </c>
    </row>
    <row r="70" spans="6:13" ht="15" thickBot="1">
      <c r="F70" s="183" t="s">
        <v>472</v>
      </c>
      <c r="G70" s="192" t="s">
        <v>473</v>
      </c>
      <c r="H70" s="190">
        <v>2390</v>
      </c>
      <c r="I70" s="144" t="s">
        <v>474</v>
      </c>
      <c r="J70" s="144">
        <v>52.6</v>
      </c>
      <c r="K70" s="144">
        <v>53.7</v>
      </c>
      <c r="L70" s="144">
        <v>75.7</v>
      </c>
      <c r="M70" s="12">
        <f>AVERAGE(J70:L75)</f>
        <v>98.461111111111123</v>
      </c>
    </row>
    <row r="71" spans="6:13" ht="15" thickBot="1">
      <c r="F71" s="183"/>
      <c r="G71" s="192"/>
      <c r="H71" s="190"/>
      <c r="I71" s="145" t="s">
        <v>475</v>
      </c>
      <c r="J71" s="144">
        <v>140.30000000000001</v>
      </c>
      <c r="K71" s="144">
        <v>65.5</v>
      </c>
      <c r="L71" s="144">
        <v>123.2</v>
      </c>
    </row>
    <row r="72" spans="6:13" ht="15" thickBot="1">
      <c r="F72" s="183"/>
      <c r="G72" s="193"/>
      <c r="H72" s="191"/>
      <c r="I72" s="145" t="s">
        <v>476</v>
      </c>
      <c r="J72" s="144">
        <v>227.5</v>
      </c>
      <c r="K72" s="144">
        <v>70.400000000000006</v>
      </c>
      <c r="L72" s="144">
        <v>185.8</v>
      </c>
    </row>
    <row r="73" spans="6:13" ht="15" thickBot="1">
      <c r="F73" s="183"/>
      <c r="G73" s="194" t="s">
        <v>477</v>
      </c>
      <c r="H73" s="189">
        <v>2580</v>
      </c>
      <c r="I73" s="144" t="s">
        <v>474</v>
      </c>
      <c r="J73" s="144">
        <v>47.5</v>
      </c>
      <c r="K73" s="144">
        <v>48.5</v>
      </c>
      <c r="L73" s="144">
        <v>64.900000000000006</v>
      </c>
    </row>
    <row r="74" spans="6:13" ht="15" thickBot="1">
      <c r="F74" s="183"/>
      <c r="G74" s="192"/>
      <c r="H74" s="190"/>
      <c r="I74" s="145" t="s">
        <v>475</v>
      </c>
      <c r="J74" s="144">
        <v>105.7</v>
      </c>
      <c r="K74" s="144">
        <v>59.3</v>
      </c>
      <c r="L74" s="144">
        <v>96</v>
      </c>
    </row>
    <row r="75" spans="6:13" ht="15" thickBot="1">
      <c r="F75" s="183"/>
      <c r="G75" s="193"/>
      <c r="H75" s="191"/>
      <c r="I75" s="145" t="s">
        <v>476</v>
      </c>
      <c r="J75" s="144">
        <v>158.69999999999999</v>
      </c>
      <c r="K75" s="144">
        <v>63.2</v>
      </c>
      <c r="L75" s="144">
        <v>133.80000000000001</v>
      </c>
    </row>
    <row r="76" spans="6:13">
      <c r="F76" s="183"/>
      <c r="G76"/>
      <c r="H76"/>
      <c r="I76"/>
      <c r="J76"/>
      <c r="K76"/>
      <c r="L76"/>
    </row>
    <row r="77" spans="6:13" ht="15" thickBot="1">
      <c r="F77" s="184"/>
      <c r="G77"/>
      <c r="H77"/>
      <c r="I77"/>
      <c r="J77"/>
      <c r="K77"/>
      <c r="L77"/>
    </row>
    <row r="79" spans="6:13">
      <c r="F79" s="141" t="s">
        <v>479</v>
      </c>
      <c r="G79"/>
      <c r="H79"/>
      <c r="I79"/>
      <c r="J79"/>
      <c r="K79"/>
      <c r="L79"/>
    </row>
    <row r="80" spans="6:13">
      <c r="F80" s="169" t="s">
        <v>464</v>
      </c>
      <c r="G80" s="170"/>
      <c r="H80" s="170"/>
      <c r="I80" s="170"/>
      <c r="J80" s="170"/>
      <c r="K80" s="170"/>
      <c r="L80" s="170"/>
    </row>
    <row r="81" spans="6:13" ht="15" thickBot="1">
      <c r="F81" s="187" t="s">
        <v>128</v>
      </c>
      <c r="G81" s="188"/>
      <c r="H81" s="142" t="s">
        <v>465</v>
      </c>
      <c r="I81" s="185" t="s">
        <v>467</v>
      </c>
      <c r="J81" s="186"/>
      <c r="K81" s="186"/>
      <c r="L81" s="186"/>
    </row>
    <row r="82" spans="6:13">
      <c r="F82" s="187"/>
      <c r="G82" s="188"/>
      <c r="H82" s="142" t="s">
        <v>466</v>
      </c>
      <c r="I82" s="143" t="s">
        <v>468</v>
      </c>
      <c r="J82" s="143" t="s">
        <v>469</v>
      </c>
      <c r="K82" s="143" t="s">
        <v>470</v>
      </c>
      <c r="L82" s="143" t="s">
        <v>471</v>
      </c>
    </row>
    <row r="83" spans="6:13" ht="15" thickBot="1">
      <c r="F83" s="183" t="s">
        <v>472</v>
      </c>
      <c r="G83" s="192" t="s">
        <v>473</v>
      </c>
      <c r="H83" s="190">
        <v>2390</v>
      </c>
      <c r="I83" s="144" t="s">
        <v>474</v>
      </c>
      <c r="J83" s="144">
        <v>57.5</v>
      </c>
      <c r="K83" s="144">
        <v>58.6</v>
      </c>
      <c r="L83" s="144">
        <v>80.599999999999994</v>
      </c>
      <c r="M83" s="12">
        <f>AVERAGE(J83:L88)</f>
        <v>103.36111111111111</v>
      </c>
    </row>
    <row r="84" spans="6:13" ht="15" thickBot="1">
      <c r="F84" s="183"/>
      <c r="G84" s="192"/>
      <c r="H84" s="190"/>
      <c r="I84" s="145" t="s">
        <v>475</v>
      </c>
      <c r="J84" s="144">
        <v>145.19999999999999</v>
      </c>
      <c r="K84" s="144">
        <v>70.400000000000006</v>
      </c>
      <c r="L84" s="144">
        <v>128.1</v>
      </c>
    </row>
    <row r="85" spans="6:13" ht="15" thickBot="1">
      <c r="F85" s="183"/>
      <c r="G85" s="193"/>
      <c r="H85" s="191"/>
      <c r="I85" s="145" t="s">
        <v>476</v>
      </c>
      <c r="J85" s="144">
        <v>232.4</v>
      </c>
      <c r="K85" s="144">
        <v>75.3</v>
      </c>
      <c r="L85" s="144">
        <v>190.7</v>
      </c>
    </row>
    <row r="86" spans="6:13" ht="15" thickBot="1">
      <c r="F86" s="183"/>
      <c r="G86" s="194" t="s">
        <v>477</v>
      </c>
      <c r="H86" s="189">
        <v>2580</v>
      </c>
      <c r="I86" s="144" t="s">
        <v>474</v>
      </c>
      <c r="J86" s="144">
        <v>52.4</v>
      </c>
      <c r="K86" s="144">
        <v>53.4</v>
      </c>
      <c r="L86" s="144">
        <v>69.8</v>
      </c>
    </row>
    <row r="87" spans="6:13" ht="15" thickBot="1">
      <c r="F87" s="183"/>
      <c r="G87" s="192"/>
      <c r="H87" s="190"/>
      <c r="I87" s="145" t="s">
        <v>475</v>
      </c>
      <c r="J87" s="144">
        <v>110.6</v>
      </c>
      <c r="K87" s="144">
        <v>64.2</v>
      </c>
      <c r="L87" s="144">
        <v>100.9</v>
      </c>
    </row>
    <row r="88" spans="6:13" ht="15" thickBot="1">
      <c r="F88" s="183"/>
      <c r="G88" s="193"/>
      <c r="H88" s="191"/>
      <c r="I88" s="145" t="s">
        <v>476</v>
      </c>
      <c r="J88" s="144">
        <v>163.6</v>
      </c>
      <c r="K88" s="144">
        <v>68.099999999999994</v>
      </c>
      <c r="L88" s="144">
        <v>138.69999999999999</v>
      </c>
    </row>
    <row r="89" spans="6:13">
      <c r="F89" s="183"/>
      <c r="G89"/>
      <c r="H89"/>
      <c r="I89"/>
      <c r="J89"/>
      <c r="K89"/>
      <c r="L89"/>
    </row>
    <row r="90" spans="6:13" ht="15" thickBot="1">
      <c r="F90" s="184"/>
      <c r="G90"/>
      <c r="H90"/>
      <c r="I90"/>
      <c r="J90"/>
      <c r="K90"/>
      <c r="L90"/>
    </row>
    <row r="92" spans="6:13">
      <c r="F92" s="151" t="s">
        <v>487</v>
      </c>
    </row>
    <row r="93" spans="6:13">
      <c r="F93" s="169" t="s">
        <v>464</v>
      </c>
      <c r="G93" s="170"/>
      <c r="H93" s="170"/>
      <c r="I93" s="170"/>
      <c r="J93" s="170"/>
      <c r="K93" s="170"/>
      <c r="L93" s="170"/>
    </row>
    <row r="94" spans="6:13" ht="15" thickBot="1">
      <c r="F94" s="171" t="s">
        <v>128</v>
      </c>
      <c r="G94" s="172"/>
      <c r="H94" s="152" t="s">
        <v>465</v>
      </c>
      <c r="I94" s="173" t="s">
        <v>467</v>
      </c>
      <c r="J94" s="174"/>
      <c r="K94" s="174"/>
      <c r="L94" s="174"/>
    </row>
    <row r="95" spans="6:13">
      <c r="F95" s="171"/>
      <c r="G95" s="172"/>
      <c r="H95" s="152" t="s">
        <v>466</v>
      </c>
      <c r="I95" s="153" t="s">
        <v>468</v>
      </c>
      <c r="J95" s="153" t="s">
        <v>469</v>
      </c>
      <c r="K95" s="153" t="s">
        <v>470</v>
      </c>
      <c r="L95" s="154" t="s">
        <v>471</v>
      </c>
    </row>
    <row r="96" spans="6:13" ht="18" thickBot="1">
      <c r="F96" s="175" t="s">
        <v>472</v>
      </c>
      <c r="G96" s="177" t="s">
        <v>473</v>
      </c>
      <c r="H96" s="179">
        <v>2390</v>
      </c>
      <c r="I96" s="155" t="s">
        <v>474</v>
      </c>
      <c r="J96" s="155">
        <v>84.3</v>
      </c>
      <c r="K96" s="155">
        <v>85.4</v>
      </c>
      <c r="L96" s="156">
        <v>107.4</v>
      </c>
      <c r="M96" s="12">
        <f>AVERAGE(J96:L101)</f>
        <v>130.16111111111113</v>
      </c>
    </row>
    <row r="97" spans="6:13" ht="18" thickBot="1">
      <c r="F97" s="175"/>
      <c r="G97" s="177"/>
      <c r="H97" s="179"/>
      <c r="I97" s="155" t="s">
        <v>475</v>
      </c>
      <c r="J97" s="155">
        <v>172</v>
      </c>
      <c r="K97" s="155">
        <v>97.2</v>
      </c>
      <c r="L97" s="156">
        <v>154.9</v>
      </c>
    </row>
    <row r="98" spans="6:13" ht="18" thickBot="1">
      <c r="F98" s="175"/>
      <c r="G98" s="178"/>
      <c r="H98" s="180"/>
      <c r="I98" s="155" t="s">
        <v>476</v>
      </c>
      <c r="J98" s="155">
        <v>259.2</v>
      </c>
      <c r="K98" s="155">
        <v>102.1</v>
      </c>
      <c r="L98" s="156">
        <v>217.5</v>
      </c>
    </row>
    <row r="99" spans="6:13" ht="18" thickBot="1">
      <c r="F99" s="175"/>
      <c r="G99" s="181" t="s">
        <v>477</v>
      </c>
      <c r="H99" s="182">
        <v>2580</v>
      </c>
      <c r="I99" s="155" t="s">
        <v>474</v>
      </c>
      <c r="J99" s="155">
        <v>79.2</v>
      </c>
      <c r="K99" s="155">
        <v>80.2</v>
      </c>
      <c r="L99" s="156">
        <v>96.6</v>
      </c>
    </row>
    <row r="100" spans="6:13" ht="18" thickBot="1">
      <c r="F100" s="175"/>
      <c r="G100" s="177"/>
      <c r="H100" s="179"/>
      <c r="I100" s="155" t="s">
        <v>475</v>
      </c>
      <c r="J100" s="155">
        <v>137.4</v>
      </c>
      <c r="K100" s="155">
        <v>91</v>
      </c>
      <c r="L100" s="156">
        <v>127.7</v>
      </c>
    </row>
    <row r="101" spans="6:13" ht="18" thickBot="1">
      <c r="F101" s="176"/>
      <c r="G101" s="178"/>
      <c r="H101" s="180"/>
      <c r="I101" s="155" t="s">
        <v>476</v>
      </c>
      <c r="J101" s="155">
        <v>190.4</v>
      </c>
      <c r="K101" s="155">
        <v>94.9</v>
      </c>
      <c r="L101" s="156">
        <v>165.5</v>
      </c>
    </row>
    <row r="103" spans="6:13">
      <c r="F103" s="151" t="s">
        <v>488</v>
      </c>
    </row>
    <row r="104" spans="6:13">
      <c r="F104" s="169" t="s">
        <v>464</v>
      </c>
      <c r="G104" s="170"/>
      <c r="H104" s="170"/>
      <c r="I104" s="170"/>
      <c r="J104" s="170"/>
      <c r="K104" s="170"/>
      <c r="L104" s="170"/>
    </row>
    <row r="105" spans="6:13" ht="15" thickBot="1">
      <c r="F105" s="171" t="s">
        <v>128</v>
      </c>
      <c r="G105" s="172"/>
      <c r="H105" s="152" t="s">
        <v>465</v>
      </c>
      <c r="I105" s="173" t="s">
        <v>467</v>
      </c>
      <c r="J105" s="174"/>
      <c r="K105" s="174"/>
      <c r="L105" s="174"/>
    </row>
    <row r="106" spans="6:13">
      <c r="F106" s="171"/>
      <c r="G106" s="172"/>
      <c r="H106" s="152" t="s">
        <v>466</v>
      </c>
      <c r="I106" s="153" t="s">
        <v>468</v>
      </c>
      <c r="J106" s="153" t="s">
        <v>469</v>
      </c>
      <c r="K106" s="153" t="s">
        <v>470</v>
      </c>
      <c r="L106" s="154" t="s">
        <v>471</v>
      </c>
    </row>
    <row r="107" spans="6:13" ht="18" thickBot="1">
      <c r="F107" s="175" t="s">
        <v>472</v>
      </c>
      <c r="G107" s="177" t="s">
        <v>473</v>
      </c>
      <c r="H107" s="179">
        <v>2390</v>
      </c>
      <c r="I107" s="155" t="s">
        <v>474</v>
      </c>
      <c r="J107" s="155">
        <v>84.3</v>
      </c>
      <c r="K107" s="155">
        <v>85.4</v>
      </c>
      <c r="L107" s="156">
        <v>107.4</v>
      </c>
      <c r="M107" s="12">
        <f>AVERAGE(J107:L112)</f>
        <v>130.16111111111113</v>
      </c>
    </row>
    <row r="108" spans="6:13" ht="18" thickBot="1">
      <c r="F108" s="175"/>
      <c r="G108" s="177"/>
      <c r="H108" s="179"/>
      <c r="I108" s="155" t="s">
        <v>475</v>
      </c>
      <c r="J108" s="155">
        <v>172</v>
      </c>
      <c r="K108" s="155">
        <v>97.2</v>
      </c>
      <c r="L108" s="156">
        <v>154.9</v>
      </c>
    </row>
    <row r="109" spans="6:13" ht="18" thickBot="1">
      <c r="F109" s="175"/>
      <c r="G109" s="178"/>
      <c r="H109" s="180"/>
      <c r="I109" s="155" t="s">
        <v>476</v>
      </c>
      <c r="J109" s="155">
        <v>259.2</v>
      </c>
      <c r="K109" s="155">
        <v>102.1</v>
      </c>
      <c r="L109" s="156">
        <v>217.5</v>
      </c>
    </row>
    <row r="110" spans="6:13" ht="18" thickBot="1">
      <c r="F110" s="175"/>
      <c r="G110" s="181" t="s">
        <v>477</v>
      </c>
      <c r="H110" s="182">
        <v>2580</v>
      </c>
      <c r="I110" s="155" t="s">
        <v>474</v>
      </c>
      <c r="J110" s="155">
        <v>79.2</v>
      </c>
      <c r="K110" s="155">
        <v>80.2</v>
      </c>
      <c r="L110" s="156">
        <v>96.6</v>
      </c>
    </row>
    <row r="111" spans="6:13" ht="18" thickBot="1">
      <c r="F111" s="175"/>
      <c r="G111" s="177"/>
      <c r="H111" s="179"/>
      <c r="I111" s="155" t="s">
        <v>475</v>
      </c>
      <c r="J111" s="155">
        <v>137.4</v>
      </c>
      <c r="K111" s="155">
        <v>91</v>
      </c>
      <c r="L111" s="156">
        <v>127.7</v>
      </c>
    </row>
    <row r="112" spans="6:13" ht="18" thickBot="1">
      <c r="F112" s="176"/>
      <c r="G112" s="178"/>
      <c r="H112" s="180"/>
      <c r="I112" s="155" t="s">
        <v>476</v>
      </c>
      <c r="J112" s="155">
        <v>190.4</v>
      </c>
      <c r="K112" s="155">
        <v>94.9</v>
      </c>
      <c r="L112" s="156">
        <v>165.5</v>
      </c>
    </row>
  </sheetData>
  <mergeCells count="41">
    <mergeCell ref="B36:B37"/>
    <mergeCell ref="F42:L42"/>
    <mergeCell ref="F43:G44"/>
    <mergeCell ref="I43:L43"/>
    <mergeCell ref="F45:F52"/>
    <mergeCell ref="G45:G47"/>
    <mergeCell ref="H45:H47"/>
    <mergeCell ref="G48:G50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G107:G109"/>
    <mergeCell ref="H107:H109"/>
    <mergeCell ref="G110:G112"/>
    <mergeCell ref="H110:H112"/>
    <mergeCell ref="F107:F112"/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sqref="A1:I1"/>
    </sheetView>
  </sheetViews>
  <sheetFormatPr defaultColWidth="8.77734375" defaultRowHeight="14.4"/>
  <sheetData>
    <row r="1" spans="1:9" ht="15.75" customHeight="1">
      <c r="A1" s="205" t="s">
        <v>192</v>
      </c>
      <c r="B1" s="205"/>
      <c r="C1" s="205"/>
      <c r="D1" s="205"/>
      <c r="E1" s="205"/>
      <c r="F1" s="205"/>
      <c r="G1" s="205"/>
      <c r="H1" s="205"/>
      <c r="I1" s="205"/>
    </row>
    <row r="2" spans="1:9">
      <c r="A2" s="206" t="s">
        <v>128</v>
      </c>
      <c r="B2" s="206" t="s">
        <v>129</v>
      </c>
      <c r="C2" s="206" t="s">
        <v>130</v>
      </c>
      <c r="D2" s="209" t="s">
        <v>131</v>
      </c>
      <c r="E2" s="210"/>
      <c r="F2" s="211"/>
      <c r="G2" s="209" t="s">
        <v>132</v>
      </c>
      <c r="H2" s="210"/>
      <c r="I2" s="211"/>
    </row>
    <row r="3" spans="1:9" ht="27.6">
      <c r="A3" s="207"/>
      <c r="B3" s="207"/>
      <c r="C3" s="207"/>
      <c r="D3" s="197" t="s">
        <v>133</v>
      </c>
      <c r="E3" s="197" t="s">
        <v>134</v>
      </c>
      <c r="F3" s="49" t="s">
        <v>135</v>
      </c>
      <c r="G3" s="197" t="s">
        <v>133</v>
      </c>
      <c r="H3" s="197" t="s">
        <v>134</v>
      </c>
      <c r="I3" s="49" t="s">
        <v>135</v>
      </c>
    </row>
    <row r="4" spans="1:9" ht="26.4">
      <c r="A4" s="208"/>
      <c r="B4" s="208"/>
      <c r="C4" s="208"/>
      <c r="D4" s="198"/>
      <c r="E4" s="198"/>
      <c r="F4" s="50" t="s">
        <v>193</v>
      </c>
      <c r="G4" s="198"/>
      <c r="H4" s="198"/>
      <c r="I4" s="50" t="s">
        <v>193</v>
      </c>
    </row>
    <row r="5" spans="1:9">
      <c r="A5" s="199" t="s">
        <v>136</v>
      </c>
      <c r="B5" s="35" t="s">
        <v>137</v>
      </c>
      <c r="C5" s="36" t="s">
        <v>138</v>
      </c>
      <c r="D5" s="37">
        <v>45</v>
      </c>
      <c r="E5" s="39">
        <v>10750</v>
      </c>
      <c r="F5" s="37">
        <v>1.075</v>
      </c>
      <c r="G5" s="37">
        <v>42.2</v>
      </c>
      <c r="H5" s="39">
        <v>10080</v>
      </c>
      <c r="I5" s="37">
        <v>1.008</v>
      </c>
    </row>
    <row r="6" spans="1:9">
      <c r="A6" s="200"/>
      <c r="B6" s="35" t="s">
        <v>139</v>
      </c>
      <c r="C6" s="36" t="s">
        <v>140</v>
      </c>
      <c r="D6" s="37">
        <v>32.700000000000003</v>
      </c>
      <c r="E6" s="39">
        <v>7810</v>
      </c>
      <c r="F6" s="37">
        <v>0.78100000000000003</v>
      </c>
      <c r="G6" s="37">
        <v>30.4</v>
      </c>
      <c r="H6" s="39">
        <v>7260</v>
      </c>
      <c r="I6" s="37">
        <v>0.72599999999999998</v>
      </c>
    </row>
    <row r="7" spans="1:9">
      <c r="A7" s="200"/>
      <c r="B7" s="35" t="s">
        <v>141</v>
      </c>
      <c r="C7" s="36" t="s">
        <v>140</v>
      </c>
      <c r="D7" s="37">
        <v>36.700000000000003</v>
      </c>
      <c r="E7" s="39">
        <v>8770</v>
      </c>
      <c r="F7" s="37">
        <v>0.877</v>
      </c>
      <c r="G7" s="37">
        <v>34.200000000000003</v>
      </c>
      <c r="H7" s="39">
        <v>8170</v>
      </c>
      <c r="I7" s="37">
        <v>0.81699999999999995</v>
      </c>
    </row>
    <row r="8" spans="1:9">
      <c r="A8" s="200"/>
      <c r="B8" s="35" t="s">
        <v>142</v>
      </c>
      <c r="C8" s="36" t="s">
        <v>140</v>
      </c>
      <c r="D8" s="37">
        <v>37.799999999999997</v>
      </c>
      <c r="E8" s="39">
        <v>9030</v>
      </c>
      <c r="F8" s="37">
        <v>0.90300000000000002</v>
      </c>
      <c r="G8" s="37">
        <v>35.200000000000003</v>
      </c>
      <c r="H8" s="39">
        <v>8410</v>
      </c>
      <c r="I8" s="37">
        <v>0.84099999999999997</v>
      </c>
    </row>
    <row r="9" spans="1:9">
      <c r="A9" s="200"/>
      <c r="B9" s="36" t="s">
        <v>143</v>
      </c>
      <c r="C9" s="36" t="s">
        <v>140</v>
      </c>
      <c r="D9" s="37">
        <v>39</v>
      </c>
      <c r="E9" s="39">
        <v>9310</v>
      </c>
      <c r="F9" s="37">
        <v>0.93100000000000005</v>
      </c>
      <c r="G9" s="37">
        <v>36.4</v>
      </c>
      <c r="H9" s="39">
        <v>8690</v>
      </c>
      <c r="I9" s="37">
        <v>0.86899999999999999</v>
      </c>
    </row>
    <row r="10" spans="1:9">
      <c r="A10" s="200"/>
      <c r="B10" s="36" t="s">
        <v>144</v>
      </c>
      <c r="C10" s="36" t="s">
        <v>140</v>
      </c>
      <c r="D10" s="37">
        <v>40.5</v>
      </c>
      <c r="E10" s="39">
        <v>9670</v>
      </c>
      <c r="F10" s="37">
        <v>0.96699999999999997</v>
      </c>
      <c r="G10" s="37">
        <v>38</v>
      </c>
      <c r="H10" s="39">
        <v>9080</v>
      </c>
      <c r="I10" s="37">
        <v>0.90800000000000003</v>
      </c>
    </row>
    <row r="11" spans="1:9">
      <c r="A11" s="200"/>
      <c r="B11" s="36" t="s">
        <v>145</v>
      </c>
      <c r="C11" s="36" t="s">
        <v>140</v>
      </c>
      <c r="D11" s="37">
        <v>41.7</v>
      </c>
      <c r="E11" s="39">
        <v>9960</v>
      </c>
      <c r="F11" s="37">
        <v>0.996</v>
      </c>
      <c r="G11" s="37">
        <v>39.200000000000003</v>
      </c>
      <c r="H11" s="39">
        <v>9360</v>
      </c>
      <c r="I11" s="37">
        <v>0.93600000000000005</v>
      </c>
    </row>
    <row r="12" spans="1:9" ht="27.6">
      <c r="A12" s="200"/>
      <c r="B12" s="35" t="s">
        <v>146</v>
      </c>
      <c r="C12" s="36" t="s">
        <v>138</v>
      </c>
      <c r="D12" s="37">
        <v>50.4</v>
      </c>
      <c r="E12" s="39">
        <v>12040</v>
      </c>
      <c r="F12" s="37">
        <v>1.204</v>
      </c>
      <c r="G12" s="37">
        <v>46.3</v>
      </c>
      <c r="H12" s="39">
        <v>11060</v>
      </c>
      <c r="I12" s="37">
        <v>1.1060000000000001</v>
      </c>
    </row>
    <row r="13" spans="1:9" ht="27.6">
      <c r="A13" s="200"/>
      <c r="B13" s="35" t="s">
        <v>147</v>
      </c>
      <c r="C13" s="36" t="s">
        <v>138</v>
      </c>
      <c r="D13" s="37">
        <v>49.5</v>
      </c>
      <c r="E13" s="39">
        <v>11820</v>
      </c>
      <c r="F13" s="37">
        <v>1.1819999999999999</v>
      </c>
      <c r="G13" s="37">
        <v>45.7</v>
      </c>
      <c r="H13" s="39">
        <v>10920</v>
      </c>
      <c r="I13" s="37">
        <v>1.0920000000000001</v>
      </c>
    </row>
    <row r="14" spans="1:9">
      <c r="A14" s="200"/>
      <c r="B14" s="35" t="s">
        <v>148</v>
      </c>
      <c r="C14" s="36" t="s">
        <v>140</v>
      </c>
      <c r="D14" s="37">
        <v>32.299999999999997</v>
      </c>
      <c r="E14" s="39">
        <v>7710</v>
      </c>
      <c r="F14" s="37">
        <v>0.77100000000000002</v>
      </c>
      <c r="G14" s="37">
        <v>29.9</v>
      </c>
      <c r="H14" s="39">
        <v>7140</v>
      </c>
      <c r="I14" s="37">
        <v>0.71399999999999997</v>
      </c>
    </row>
    <row r="15" spans="1:9">
      <c r="A15" s="200"/>
      <c r="B15" s="35" t="s">
        <v>149</v>
      </c>
      <c r="C15" s="36" t="s">
        <v>140</v>
      </c>
      <c r="D15" s="37">
        <v>32.799999999999997</v>
      </c>
      <c r="E15" s="39">
        <v>7830</v>
      </c>
      <c r="F15" s="37">
        <v>0.78300000000000003</v>
      </c>
      <c r="G15" s="37">
        <v>30.3</v>
      </c>
      <c r="H15" s="39">
        <v>7240</v>
      </c>
      <c r="I15" s="37">
        <v>0.72399999999999998</v>
      </c>
    </row>
    <row r="16" spans="1:9">
      <c r="A16" s="200"/>
      <c r="B16" s="35" t="s">
        <v>150</v>
      </c>
      <c r="C16" s="36" t="s">
        <v>140</v>
      </c>
      <c r="D16" s="37">
        <v>36.5</v>
      </c>
      <c r="E16" s="39">
        <v>8720</v>
      </c>
      <c r="F16" s="37">
        <v>0.872</v>
      </c>
      <c r="G16" s="37">
        <v>33.9</v>
      </c>
      <c r="H16" s="39">
        <v>8100</v>
      </c>
      <c r="I16" s="37">
        <v>0.81</v>
      </c>
    </row>
    <row r="17" spans="1:9">
      <c r="A17" s="200"/>
      <c r="B17" s="35" t="s">
        <v>151</v>
      </c>
      <c r="C17" s="36" t="s">
        <v>138</v>
      </c>
      <c r="D17" s="37">
        <v>41.4</v>
      </c>
      <c r="E17" s="39">
        <v>9890</v>
      </c>
      <c r="F17" s="37">
        <v>0.98899999999999999</v>
      </c>
      <c r="G17" s="37">
        <v>39.200000000000003</v>
      </c>
      <c r="H17" s="39">
        <v>9360</v>
      </c>
      <c r="I17" s="37">
        <v>0.93600000000000005</v>
      </c>
    </row>
    <row r="18" spans="1:9">
      <c r="A18" s="200"/>
      <c r="B18" s="35" t="s">
        <v>152</v>
      </c>
      <c r="C18" s="36" t="s">
        <v>140</v>
      </c>
      <c r="D18" s="37">
        <v>40</v>
      </c>
      <c r="E18" s="39">
        <v>9550</v>
      </c>
      <c r="F18" s="37">
        <v>0.95499999999999996</v>
      </c>
      <c r="G18" s="37">
        <v>37.299999999999997</v>
      </c>
      <c r="H18" s="39">
        <v>8910</v>
      </c>
      <c r="I18" s="37">
        <v>0.89100000000000001</v>
      </c>
    </row>
    <row r="19" spans="1:9" ht="27.6">
      <c r="A19" s="200"/>
      <c r="B19" s="35" t="s">
        <v>153</v>
      </c>
      <c r="C19" s="36" t="s">
        <v>138</v>
      </c>
      <c r="D19" s="37">
        <v>35</v>
      </c>
      <c r="E19" s="39">
        <v>8360</v>
      </c>
      <c r="F19" s="37">
        <v>0.83599999999999997</v>
      </c>
      <c r="G19" s="37">
        <v>34.200000000000003</v>
      </c>
      <c r="H19" s="39">
        <v>8170</v>
      </c>
      <c r="I19" s="37">
        <v>0.81699999999999995</v>
      </c>
    </row>
    <row r="20" spans="1:9" ht="27.6">
      <c r="A20" s="200"/>
      <c r="B20" s="35" t="s">
        <v>154</v>
      </c>
      <c r="C20" s="36" t="s">
        <v>140</v>
      </c>
      <c r="D20" s="37">
        <v>37.1</v>
      </c>
      <c r="E20" s="39">
        <v>8860</v>
      </c>
      <c r="F20" s="37">
        <v>0.88600000000000001</v>
      </c>
      <c r="G20" s="37">
        <v>34.6</v>
      </c>
      <c r="H20" s="39">
        <v>8260</v>
      </c>
      <c r="I20" s="37">
        <v>0.82599999999999996</v>
      </c>
    </row>
    <row r="21" spans="1:9" ht="27.6">
      <c r="A21" s="201"/>
      <c r="B21" s="35" t="s">
        <v>155</v>
      </c>
      <c r="C21" s="36" t="s">
        <v>140</v>
      </c>
      <c r="D21" s="37">
        <v>39.9</v>
      </c>
      <c r="E21" s="39">
        <v>9530</v>
      </c>
      <c r="F21" s="37">
        <v>0.95299999999999996</v>
      </c>
      <c r="G21" s="37">
        <v>37.700000000000003</v>
      </c>
      <c r="H21" s="39">
        <v>9000</v>
      </c>
      <c r="I21" s="37">
        <v>0.9</v>
      </c>
    </row>
    <row r="22" spans="1:9" ht="25.8">
      <c r="A22" s="199" t="s">
        <v>156</v>
      </c>
      <c r="B22" s="35" t="s">
        <v>157</v>
      </c>
      <c r="C22" s="36" t="s">
        <v>138</v>
      </c>
      <c r="D22" s="37">
        <v>54.7</v>
      </c>
      <c r="E22" s="39">
        <v>13060</v>
      </c>
      <c r="F22" s="37">
        <v>1.306</v>
      </c>
      <c r="G22" s="37">
        <v>49.4</v>
      </c>
      <c r="H22" s="39">
        <v>11800</v>
      </c>
      <c r="I22" s="37">
        <v>1.18</v>
      </c>
    </row>
    <row r="23" spans="1:9" ht="25.8">
      <c r="A23" s="200"/>
      <c r="B23" s="35" t="s">
        <v>158</v>
      </c>
      <c r="C23" s="36" t="s">
        <v>159</v>
      </c>
      <c r="D23" s="37">
        <v>43.1</v>
      </c>
      <c r="E23" s="39">
        <v>10290</v>
      </c>
      <c r="F23" s="37">
        <v>1.0289999999999999</v>
      </c>
      <c r="G23" s="37">
        <v>38.9</v>
      </c>
      <c r="H23" s="39">
        <v>9290</v>
      </c>
      <c r="I23" s="37">
        <v>0.92900000000000005</v>
      </c>
    </row>
    <row r="24" spans="1:9" ht="25.8">
      <c r="A24" s="201"/>
      <c r="B24" s="35" t="s">
        <v>160</v>
      </c>
      <c r="C24" s="36" t="s">
        <v>159</v>
      </c>
      <c r="D24" s="37">
        <v>63.6</v>
      </c>
      <c r="E24" s="39">
        <v>15190</v>
      </c>
      <c r="F24" s="37">
        <v>1.5189999999999999</v>
      </c>
      <c r="G24" s="37">
        <v>58.4</v>
      </c>
      <c r="H24" s="39">
        <v>13950</v>
      </c>
      <c r="I24" s="37">
        <v>1.395</v>
      </c>
    </row>
    <row r="25" spans="1:9" ht="27.6">
      <c r="A25" s="199" t="s">
        <v>161</v>
      </c>
      <c r="B25" s="35" t="s">
        <v>162</v>
      </c>
      <c r="C25" s="36" t="s">
        <v>138</v>
      </c>
      <c r="D25" s="37">
        <v>19.8</v>
      </c>
      <c r="E25" s="39">
        <v>4730</v>
      </c>
      <c r="F25" s="37">
        <v>0.47299999999999998</v>
      </c>
      <c r="G25" s="37">
        <v>19.399999999999999</v>
      </c>
      <c r="H25" s="39">
        <v>4630</v>
      </c>
      <c r="I25" s="37">
        <v>0.46300000000000002</v>
      </c>
    </row>
    <row r="26" spans="1:9" ht="41.4">
      <c r="A26" s="200"/>
      <c r="B26" s="35" t="s">
        <v>163</v>
      </c>
      <c r="C26" s="36" t="s">
        <v>138</v>
      </c>
      <c r="D26" s="37">
        <v>21.2</v>
      </c>
      <c r="E26" s="39">
        <v>5060</v>
      </c>
      <c r="F26" s="37">
        <v>0.50600000000000001</v>
      </c>
      <c r="G26" s="37">
        <v>20.5</v>
      </c>
      <c r="H26" s="39">
        <v>4900</v>
      </c>
      <c r="I26" s="37">
        <v>0.49</v>
      </c>
    </row>
    <row r="27" spans="1:9" ht="41.4">
      <c r="A27" s="200"/>
      <c r="B27" s="35" t="s">
        <v>164</v>
      </c>
      <c r="C27" s="36" t="s">
        <v>138</v>
      </c>
      <c r="D27" s="37">
        <v>25.2</v>
      </c>
      <c r="E27" s="39">
        <v>6020</v>
      </c>
      <c r="F27" s="37">
        <v>0.60199999999999998</v>
      </c>
      <c r="G27" s="37">
        <v>24.7</v>
      </c>
      <c r="H27" s="39">
        <v>5900</v>
      </c>
      <c r="I27" s="37">
        <v>0.59</v>
      </c>
    </row>
    <row r="28" spans="1:9" ht="41.4">
      <c r="A28" s="200"/>
      <c r="B28" s="35" t="s">
        <v>165</v>
      </c>
      <c r="C28" s="36" t="s">
        <v>138</v>
      </c>
      <c r="D28" s="37">
        <v>24.8</v>
      </c>
      <c r="E28" s="39">
        <v>5920</v>
      </c>
      <c r="F28" s="37">
        <v>0.59199999999999997</v>
      </c>
      <c r="G28" s="37">
        <v>23.7</v>
      </c>
      <c r="H28" s="39">
        <v>5660</v>
      </c>
      <c r="I28" s="37">
        <v>0.56599999999999995</v>
      </c>
    </row>
    <row r="29" spans="1:9" ht="41.4">
      <c r="A29" s="200"/>
      <c r="B29" s="35" t="s">
        <v>166</v>
      </c>
      <c r="C29" s="36" t="s">
        <v>138</v>
      </c>
      <c r="D29" s="37">
        <v>29.2</v>
      </c>
      <c r="E29" s="39">
        <v>6970</v>
      </c>
      <c r="F29" s="37">
        <v>0.69699999999999995</v>
      </c>
      <c r="G29" s="37">
        <v>28</v>
      </c>
      <c r="H29" s="39">
        <v>6690</v>
      </c>
      <c r="I29" s="37">
        <v>0.66900000000000004</v>
      </c>
    </row>
    <row r="30" spans="1:9">
      <c r="A30" s="200"/>
      <c r="B30" s="35" t="s">
        <v>167</v>
      </c>
      <c r="C30" s="36" t="s">
        <v>138</v>
      </c>
      <c r="D30" s="37">
        <v>21.4</v>
      </c>
      <c r="E30" s="39">
        <v>5110</v>
      </c>
      <c r="F30" s="37">
        <v>0.51100000000000001</v>
      </c>
      <c r="G30" s="37">
        <v>19.899999999999999</v>
      </c>
      <c r="H30" s="39">
        <v>4750</v>
      </c>
      <c r="I30" s="37">
        <v>0.47499999999999998</v>
      </c>
    </row>
    <row r="31" spans="1:9">
      <c r="A31" s="201"/>
      <c r="B31" s="35" t="s">
        <v>168</v>
      </c>
      <c r="C31" s="36" t="s">
        <v>138</v>
      </c>
      <c r="D31" s="37">
        <v>29</v>
      </c>
      <c r="E31" s="39">
        <v>6930</v>
      </c>
      <c r="F31" s="37">
        <v>0.69299999999999995</v>
      </c>
      <c r="G31" s="37">
        <v>28.9</v>
      </c>
      <c r="H31" s="39">
        <v>6900</v>
      </c>
      <c r="I31" s="37">
        <v>0.69</v>
      </c>
    </row>
    <row r="32" spans="1:9" ht="27.6">
      <c r="A32" s="34" t="s">
        <v>169</v>
      </c>
      <c r="B32" s="35" t="s">
        <v>171</v>
      </c>
      <c r="C32" s="36" t="s">
        <v>172</v>
      </c>
      <c r="D32" s="37">
        <v>8.9</v>
      </c>
      <c r="E32" s="39">
        <v>2130</v>
      </c>
      <c r="F32" s="37">
        <v>0.21299999999999999</v>
      </c>
      <c r="G32" s="37">
        <v>8.9</v>
      </c>
      <c r="H32" s="39">
        <v>2130</v>
      </c>
      <c r="I32" s="37">
        <v>0.21299999999999999</v>
      </c>
    </row>
    <row r="33" spans="1:9" ht="27.6">
      <c r="A33" s="40" t="s">
        <v>170</v>
      </c>
      <c r="B33" s="35" t="s">
        <v>173</v>
      </c>
      <c r="C33" s="36" t="s">
        <v>172</v>
      </c>
      <c r="D33" s="37">
        <v>9.6</v>
      </c>
      <c r="E33" s="39">
        <v>2290</v>
      </c>
      <c r="F33" s="37">
        <v>0.22900000000000001</v>
      </c>
      <c r="G33" s="37">
        <v>9.6</v>
      </c>
      <c r="H33" s="39">
        <v>2290</v>
      </c>
      <c r="I33" s="37">
        <v>0.22900000000000001</v>
      </c>
    </row>
    <row r="34" spans="1:9">
      <c r="A34" s="41"/>
      <c r="B34" s="35" t="s">
        <v>174</v>
      </c>
      <c r="C34" s="36" t="s">
        <v>138</v>
      </c>
      <c r="D34" s="37">
        <v>18.8</v>
      </c>
      <c r="E34" s="39">
        <v>4500</v>
      </c>
      <c r="F34" s="37">
        <v>0.45</v>
      </c>
      <c r="G34" s="37" t="s">
        <v>17</v>
      </c>
      <c r="H34" s="37" t="s">
        <v>17</v>
      </c>
      <c r="I34" s="37" t="s">
        <v>17</v>
      </c>
    </row>
    <row r="35" spans="1:9">
      <c r="A35" s="202" t="s">
        <v>175</v>
      </c>
      <c r="B35" s="202"/>
      <c r="C35" s="202"/>
      <c r="D35" s="202"/>
      <c r="E35" s="202"/>
      <c r="F35" s="202"/>
      <c r="G35" s="202"/>
      <c r="H35" s="202"/>
      <c r="I35" s="202"/>
    </row>
    <row r="36" spans="1:9">
      <c r="A36" s="203" t="s">
        <v>176</v>
      </c>
      <c r="B36" s="203"/>
      <c r="C36" s="203"/>
      <c r="D36" s="203"/>
      <c r="E36" s="203"/>
      <c r="F36" s="203"/>
      <c r="G36" s="203"/>
      <c r="H36" s="203"/>
      <c r="I36" s="203"/>
    </row>
    <row r="37" spans="1:9">
      <c r="A37" s="203" t="s">
        <v>177</v>
      </c>
      <c r="B37" s="203"/>
      <c r="C37" s="203"/>
      <c r="D37" s="203"/>
      <c r="E37" s="203"/>
      <c r="F37" s="203"/>
      <c r="G37" s="203"/>
      <c r="H37" s="203"/>
      <c r="I37" s="203"/>
    </row>
    <row r="38" spans="1:9" ht="27.75" customHeight="1">
      <c r="A38" s="203" t="s">
        <v>178</v>
      </c>
      <c r="B38" s="203"/>
      <c r="C38" s="203"/>
      <c r="D38" s="203"/>
      <c r="E38" s="203"/>
      <c r="F38" s="203"/>
      <c r="G38" s="203"/>
      <c r="H38" s="203"/>
      <c r="I38" s="203"/>
    </row>
    <row r="39" spans="1:9" ht="25.5" customHeight="1">
      <c r="A39" s="203" t="s">
        <v>179</v>
      </c>
      <c r="B39" s="203"/>
      <c r="C39" s="203"/>
      <c r="D39" s="203"/>
      <c r="E39" s="203"/>
      <c r="F39" s="203"/>
      <c r="G39" s="203"/>
      <c r="H39" s="203"/>
      <c r="I39" s="203"/>
    </row>
    <row r="40" spans="1:9" ht="25.5" customHeight="1">
      <c r="A40" s="204" t="s">
        <v>180</v>
      </c>
      <c r="B40" s="204"/>
      <c r="C40" s="204"/>
      <c r="D40" s="204"/>
      <c r="E40" s="204"/>
      <c r="F40" s="204"/>
      <c r="G40" s="204"/>
      <c r="H40" s="204"/>
      <c r="I40" s="204"/>
    </row>
    <row r="41" spans="1:9" ht="15" customHeight="1">
      <c r="A41" s="203" t="s">
        <v>181</v>
      </c>
      <c r="B41" s="203"/>
      <c r="C41" s="203"/>
      <c r="D41" s="203"/>
      <c r="E41" s="203"/>
      <c r="F41" s="203"/>
      <c r="G41" s="203"/>
      <c r="H41" s="203"/>
      <c r="I41" s="203"/>
    </row>
    <row r="42" spans="1:9" ht="38.25" customHeight="1">
      <c r="A42" s="196" t="s">
        <v>182</v>
      </c>
      <c r="B42" s="196"/>
      <c r="C42" s="196"/>
      <c r="D42" s="196"/>
      <c r="E42" s="196"/>
      <c r="F42" s="196"/>
      <c r="G42" s="196"/>
      <c r="H42" s="196"/>
      <c r="I42" s="196"/>
    </row>
  </sheetData>
  <mergeCells count="21">
    <mergeCell ref="A1:I1"/>
    <mergeCell ref="A2:A4"/>
    <mergeCell ref="B2:B4"/>
    <mergeCell ref="C2:C4"/>
    <mergeCell ref="D2:F2"/>
    <mergeCell ref="G2:I2"/>
    <mergeCell ref="D3:D4"/>
    <mergeCell ref="E3:E4"/>
    <mergeCell ref="G3:G4"/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H26" sqref="H26"/>
    </sheetView>
  </sheetViews>
  <sheetFormatPr defaultColWidth="8.77734375" defaultRowHeight="14.4"/>
  <cols>
    <col min="1" max="1" width="11" customWidth="1"/>
    <col min="2" max="2" width="11" bestFit="1" customWidth="1"/>
    <col min="3" max="3" width="13" bestFit="1" customWidth="1"/>
    <col min="4" max="5" width="11" bestFit="1" customWidth="1"/>
  </cols>
  <sheetData>
    <row r="1" spans="1:15">
      <c r="A1" s="20" t="s">
        <v>95</v>
      </c>
      <c r="B1" t="s">
        <v>96</v>
      </c>
    </row>
    <row r="2" spans="1:15">
      <c r="A2" s="20" t="s">
        <v>97</v>
      </c>
      <c r="B2" s="53" t="s">
        <v>277</v>
      </c>
    </row>
    <row r="3" spans="1:15">
      <c r="A3" s="21" t="s">
        <v>98</v>
      </c>
      <c r="B3" s="21">
        <v>2011</v>
      </c>
      <c r="C3" s="21">
        <v>2012</v>
      </c>
      <c r="D3" s="21">
        <v>2013</v>
      </c>
      <c r="E3" s="21">
        <v>2014</v>
      </c>
      <c r="F3" s="21">
        <v>2015</v>
      </c>
      <c r="G3" s="21">
        <v>2016</v>
      </c>
      <c r="H3" s="21">
        <v>2017</v>
      </c>
      <c r="I3" s="21">
        <v>2018</v>
      </c>
      <c r="J3" s="21">
        <v>2019</v>
      </c>
      <c r="K3" s="21">
        <v>2020</v>
      </c>
      <c r="L3" s="21">
        <v>2021</v>
      </c>
      <c r="M3" s="21">
        <v>2022</v>
      </c>
      <c r="N3" s="21">
        <v>2023</v>
      </c>
      <c r="O3" s="21">
        <v>2024</v>
      </c>
    </row>
    <row r="4" spans="1:15">
      <c r="A4" s="21" t="s">
        <v>99</v>
      </c>
      <c r="B4" s="23">
        <v>2084</v>
      </c>
      <c r="C4" s="23">
        <v>2094</v>
      </c>
      <c r="D4" s="23">
        <v>1815</v>
      </c>
      <c r="E4" s="23">
        <v>1748</v>
      </c>
      <c r="F4" s="23">
        <v>1764</v>
      </c>
      <c r="G4" s="23">
        <v>1726</v>
      </c>
      <c r="H4" s="23">
        <v>1485</v>
      </c>
      <c r="I4" s="23">
        <v>1202</v>
      </c>
      <c r="J4" s="23">
        <v>1084</v>
      </c>
      <c r="K4" s="23">
        <v>1019</v>
      </c>
      <c r="L4" s="23">
        <v>898</v>
      </c>
      <c r="M4" s="23">
        <v>820</v>
      </c>
      <c r="N4" s="23">
        <v>646</v>
      </c>
      <c r="O4" s="23">
        <v>543</v>
      </c>
    </row>
    <row r="5" spans="1:15">
      <c r="A5" s="21" t="s">
        <v>100</v>
      </c>
      <c r="B5" s="23">
        <v>2365</v>
      </c>
      <c r="C5" s="23">
        <v>2424</v>
      </c>
      <c r="D5" s="23">
        <v>2240</v>
      </c>
      <c r="E5" s="23">
        <v>1879</v>
      </c>
      <c r="F5" s="23">
        <v>1718</v>
      </c>
      <c r="G5" s="23">
        <v>1495</v>
      </c>
      <c r="H5" s="23">
        <v>1314</v>
      </c>
      <c r="I5" s="23">
        <v>1143</v>
      </c>
      <c r="J5" s="23">
        <v>1179</v>
      </c>
      <c r="K5" s="23">
        <v>908</v>
      </c>
      <c r="L5" s="23">
        <v>849</v>
      </c>
      <c r="M5" s="23">
        <v>825</v>
      </c>
      <c r="N5" s="23">
        <v>791</v>
      </c>
      <c r="O5" s="23">
        <v>744</v>
      </c>
    </row>
    <row r="6" spans="1:15">
      <c r="A6" s="21" t="s">
        <v>101</v>
      </c>
      <c r="B6" s="23">
        <v>1822</v>
      </c>
      <c r="C6" s="23">
        <v>1833</v>
      </c>
      <c r="D6" s="23">
        <v>1917</v>
      </c>
      <c r="E6" s="23">
        <v>1629</v>
      </c>
      <c r="F6" s="23">
        <v>1473</v>
      </c>
      <c r="G6" s="23">
        <v>1255</v>
      </c>
      <c r="H6" s="23">
        <v>1079</v>
      </c>
      <c r="I6" s="22">
        <v>913</v>
      </c>
      <c r="J6" s="22">
        <v>779</v>
      </c>
      <c r="K6" s="22">
        <v>508</v>
      </c>
      <c r="L6" s="22">
        <v>449</v>
      </c>
      <c r="M6" s="22">
        <v>425</v>
      </c>
      <c r="N6" s="22">
        <v>391</v>
      </c>
      <c r="O6" s="22">
        <v>344</v>
      </c>
    </row>
    <row r="7" spans="1:15">
      <c r="A7" s="21" t="s">
        <v>102</v>
      </c>
      <c r="B7" s="22">
        <v>543</v>
      </c>
      <c r="C7" s="22">
        <v>591</v>
      </c>
      <c r="D7" s="22">
        <v>323</v>
      </c>
      <c r="E7" s="22">
        <v>250</v>
      </c>
      <c r="F7" s="22">
        <v>245</v>
      </c>
      <c r="G7" s="22">
        <v>240</v>
      </c>
      <c r="H7" s="22">
        <v>235</v>
      </c>
      <c r="I7" s="22">
        <v>230</v>
      </c>
      <c r="J7" s="22">
        <v>400</v>
      </c>
      <c r="K7" s="22">
        <v>400</v>
      </c>
      <c r="L7" s="22">
        <v>400</v>
      </c>
      <c r="M7" s="22">
        <v>400</v>
      </c>
      <c r="N7" s="22">
        <v>400</v>
      </c>
      <c r="O7" s="22">
        <v>400</v>
      </c>
    </row>
    <row r="8" spans="1:15">
      <c r="A8" s="21" t="s">
        <v>103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</row>
    <row r="9" spans="1:15">
      <c r="A9" s="21" t="s">
        <v>104</v>
      </c>
      <c r="B9" s="23">
        <v>1720</v>
      </c>
      <c r="C9" s="23">
        <v>1628</v>
      </c>
      <c r="D9" s="23">
        <v>1457</v>
      </c>
      <c r="E9" s="23">
        <v>1610</v>
      </c>
      <c r="F9" s="23">
        <v>1798</v>
      </c>
      <c r="G9" s="23">
        <v>2151</v>
      </c>
      <c r="H9" s="23">
        <v>2442</v>
      </c>
      <c r="I9" s="23">
        <v>2589</v>
      </c>
      <c r="J9" s="23">
        <v>2499</v>
      </c>
      <c r="K9" s="23">
        <v>2772</v>
      </c>
      <c r="L9" s="23">
        <v>2810</v>
      </c>
      <c r="M9" s="23">
        <v>2807</v>
      </c>
      <c r="N9" s="23">
        <v>2696</v>
      </c>
      <c r="O9" s="23">
        <v>2490</v>
      </c>
    </row>
    <row r="10" spans="1:15">
      <c r="A10" s="21" t="s">
        <v>105</v>
      </c>
      <c r="B10" s="23">
        <v>1142</v>
      </c>
      <c r="C10" s="23">
        <v>1080</v>
      </c>
      <c r="D10" s="22">
        <v>924</v>
      </c>
      <c r="E10" s="22">
        <v>899</v>
      </c>
      <c r="F10" s="22">
        <v>899</v>
      </c>
      <c r="G10" s="22">
        <v>899</v>
      </c>
      <c r="H10" s="22">
        <v>899</v>
      </c>
      <c r="I10" s="22">
        <v>905</v>
      </c>
      <c r="J10" s="22">
        <v>919</v>
      </c>
      <c r="K10" s="22">
        <v>932</v>
      </c>
      <c r="L10" s="22">
        <v>944</v>
      </c>
      <c r="M10" s="22">
        <v>955</v>
      </c>
      <c r="N10" s="22">
        <v>966</v>
      </c>
      <c r="O10" s="22">
        <v>975</v>
      </c>
    </row>
    <row r="11" spans="1:15">
      <c r="A11" s="20" t="s">
        <v>106</v>
      </c>
      <c r="B11" t="s">
        <v>107</v>
      </c>
    </row>
    <row r="12" spans="1:15">
      <c r="A12" s="20" t="s">
        <v>108</v>
      </c>
      <c r="B12" t="s">
        <v>109</v>
      </c>
    </row>
    <row r="13" spans="1:15">
      <c r="A13" s="71" t="s">
        <v>254</v>
      </c>
      <c r="B13" s="3" t="s">
        <v>253</v>
      </c>
    </row>
    <row r="15" spans="1:15" ht="17.399999999999999">
      <c r="A15" s="32" t="s">
        <v>62</v>
      </c>
      <c r="B15" s="1">
        <v>2020</v>
      </c>
      <c r="C15" s="1">
        <v>2021</v>
      </c>
      <c r="D15" s="1">
        <v>2022</v>
      </c>
      <c r="E15" s="1">
        <v>2023</v>
      </c>
    </row>
    <row r="16" spans="1:15" ht="17.399999999999999">
      <c r="A16" s="8" t="s">
        <v>111</v>
      </c>
      <c r="B16" s="26">
        <f>'elec-fee per fuels'!D10</f>
        <v>163441.19383333332</v>
      </c>
      <c r="C16" s="26">
        <f>'elec-fee per fuels'!D9</f>
        <v>162648.24358333336</v>
      </c>
      <c r="D16" s="26">
        <f>'elec-fee per fuels'!D8</f>
        <v>160530.44300000003</v>
      </c>
      <c r="E16" s="26">
        <f>'elec-fee per fuels'!D7</f>
        <v>169981.51725</v>
      </c>
      <c r="F16" t="s">
        <v>63</v>
      </c>
    </row>
    <row r="17" spans="1:6">
      <c r="A17" t="s">
        <v>65</v>
      </c>
      <c r="B17" s="38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 t="s">
        <v>66</v>
      </c>
    </row>
    <row r="18" spans="1:6">
      <c r="B18">
        <f>B17*10^3</f>
        <v>4730000</v>
      </c>
      <c r="C18">
        <f>B18</f>
        <v>4730000</v>
      </c>
      <c r="D18">
        <f t="shared" ref="D18:E18" si="1">C18</f>
        <v>4730000</v>
      </c>
      <c r="E18">
        <f t="shared" si="1"/>
        <v>4730000</v>
      </c>
      <c r="F18" t="s">
        <v>67</v>
      </c>
    </row>
    <row r="19" spans="1:6">
      <c r="B19">
        <f>$B$16/$B$18</f>
        <v>3.4554163601127549E-2</v>
      </c>
      <c r="C19">
        <f>C16/C18</f>
        <v>3.438652084214236E-2</v>
      </c>
      <c r="D19">
        <f t="shared" ref="D19:E19" si="2">D16/D18</f>
        <v>3.3938782875264278E-2</v>
      </c>
      <c r="E19">
        <f t="shared" si="2"/>
        <v>3.5936895824524313E-2</v>
      </c>
      <c r="F19" t="s">
        <v>68</v>
      </c>
    </row>
    <row r="20" spans="1:6">
      <c r="A20" t="s">
        <v>481</v>
      </c>
      <c r="B20" s="148">
        <v>6286032.457525</v>
      </c>
      <c r="C20" s="148">
        <v>6474923.5863800002</v>
      </c>
      <c r="D20">
        <v>5384113</v>
      </c>
      <c r="E20">
        <v>4638661</v>
      </c>
      <c r="F20" t="s">
        <v>482</v>
      </c>
    </row>
    <row r="21" spans="1:6">
      <c r="A21" s="149" t="s">
        <v>483</v>
      </c>
      <c r="B21">
        <v>971000</v>
      </c>
      <c r="C21">
        <v>900000</v>
      </c>
      <c r="D21">
        <v>885000</v>
      </c>
      <c r="E21">
        <v>914000</v>
      </c>
    </row>
    <row r="22" spans="1:6">
      <c r="A22" s="149" t="s">
        <v>484</v>
      </c>
      <c r="B22" s="148">
        <f>B20-B21</f>
        <v>5315032.457525</v>
      </c>
      <c r="C22" s="148">
        <f t="shared" ref="C22:E22" si="3">C20-C21</f>
        <v>5574923.5863800002</v>
      </c>
      <c r="D22" s="148">
        <f t="shared" si="3"/>
        <v>4499113</v>
      </c>
      <c r="E22" s="148">
        <f t="shared" si="3"/>
        <v>3724661</v>
      </c>
    </row>
    <row r="24" spans="1:6">
      <c r="A24" s="24" t="s">
        <v>115</v>
      </c>
      <c r="B24" s="24">
        <v>2020</v>
      </c>
      <c r="C24" s="24">
        <v>2021</v>
      </c>
      <c r="D24" s="24">
        <v>2022</v>
      </c>
      <c r="E24" s="24">
        <v>2023</v>
      </c>
    </row>
    <row r="25" spans="1:6" ht="17.399999999999999">
      <c r="A25" s="8" t="s">
        <v>111</v>
      </c>
      <c r="B25" s="26">
        <f>'elec-fee per fuels'!C10</f>
        <v>124606.75304166669</v>
      </c>
      <c r="C25" s="26">
        <f>'elec-fee per fuels'!C9</f>
        <v>138682.40458333335</v>
      </c>
      <c r="D25" s="26">
        <f>'elec-fee per fuels'!C8</f>
        <v>263399.88033333333</v>
      </c>
      <c r="E25" s="26">
        <f>'elec-fee per fuels'!C7</f>
        <v>243522.16266666667</v>
      </c>
      <c r="F25" t="s">
        <v>63</v>
      </c>
    </row>
    <row r="26" spans="1:6">
      <c r="A26" t="s">
        <v>65</v>
      </c>
      <c r="B26" s="38">
        <f>'energy convesion standard'!E28</f>
        <v>5920</v>
      </c>
      <c r="C26">
        <f>B26</f>
        <v>5920</v>
      </c>
      <c r="D26">
        <f t="shared" ref="D26:E26" si="4">C26</f>
        <v>5920</v>
      </c>
      <c r="E26">
        <f t="shared" si="4"/>
        <v>5920</v>
      </c>
      <c r="F26" t="s">
        <v>66</v>
      </c>
    </row>
    <row r="27" spans="1:6">
      <c r="B27">
        <f>B26*10^3</f>
        <v>5920000</v>
      </c>
      <c r="C27">
        <f>C26*10^3</f>
        <v>5920000</v>
      </c>
      <c r="D27">
        <f t="shared" ref="D27:E27" si="5">D26*10^3</f>
        <v>5920000</v>
      </c>
      <c r="E27">
        <f t="shared" si="5"/>
        <v>5920000</v>
      </c>
      <c r="F27" t="s">
        <v>67</v>
      </c>
    </row>
    <row r="28" spans="1:6">
      <c r="B28">
        <f>B25/B27</f>
        <v>2.1048438013795048E-2</v>
      </c>
      <c r="C28">
        <f>C25/C27</f>
        <v>2.3426081855292796E-2</v>
      </c>
      <c r="D28">
        <f t="shared" ref="D28:E28" si="6">D25/D27</f>
        <v>4.4493223029279279E-2</v>
      </c>
      <c r="E28">
        <f t="shared" si="6"/>
        <v>4.1135500450450453E-2</v>
      </c>
      <c r="F28" t="s">
        <v>68</v>
      </c>
    </row>
    <row r="29" spans="1:6">
      <c r="A29" t="s">
        <v>481</v>
      </c>
      <c r="B29">
        <v>115373393.423207</v>
      </c>
      <c r="C29" s="148">
        <v>117105710.234277</v>
      </c>
      <c r="D29">
        <v>117751637</v>
      </c>
      <c r="E29">
        <v>112932393</v>
      </c>
      <c r="F29" t="s">
        <v>482</v>
      </c>
    </row>
    <row r="30" spans="1:6">
      <c r="A30" s="149" t="s">
        <v>483</v>
      </c>
      <c r="B30">
        <v>69094000</v>
      </c>
      <c r="C30">
        <v>66878000</v>
      </c>
      <c r="D30">
        <v>65202000</v>
      </c>
      <c r="E30">
        <v>59379000</v>
      </c>
      <c r="F30" t="s">
        <v>482</v>
      </c>
    </row>
    <row r="31" spans="1:6">
      <c r="A31" s="149" t="s">
        <v>485</v>
      </c>
      <c r="B31" s="148">
        <f>B29-B30</f>
        <v>46279393.423207</v>
      </c>
      <c r="C31" s="148">
        <f t="shared" ref="C31:E31" si="7">C29-C30</f>
        <v>50227710.234276995</v>
      </c>
      <c r="D31" s="148">
        <f t="shared" si="7"/>
        <v>52549637</v>
      </c>
      <c r="E31" s="148">
        <f t="shared" si="7"/>
        <v>53553393</v>
      </c>
    </row>
    <row r="33" spans="1:3">
      <c r="A33" s="24" t="s">
        <v>450</v>
      </c>
    </row>
    <row r="34" spans="1:3" ht="17.399999999999999">
      <c r="A34" t="s">
        <v>451</v>
      </c>
      <c r="B34" s="7" t="s">
        <v>452</v>
      </c>
      <c r="C34" s="3" t="s">
        <v>453</v>
      </c>
    </row>
    <row r="35" spans="1:3">
      <c r="A35" t="s">
        <v>454</v>
      </c>
      <c r="B35" t="s">
        <v>455</v>
      </c>
      <c r="C35" s="3" t="s">
        <v>456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workbookViewId="0">
      <selection activeCell="J14" sqref="J14"/>
    </sheetView>
  </sheetViews>
  <sheetFormatPr defaultColWidth="9.21875" defaultRowHeight="14.4"/>
  <cols>
    <col min="1" max="1" width="9.21875" style="11"/>
    <col min="2" max="2" width="17.44140625" style="11" customWidth="1"/>
    <col min="3" max="3" width="11.44140625" style="11" customWidth="1"/>
    <col min="4" max="16384" width="9.21875" style="11"/>
  </cols>
  <sheetData>
    <row r="1" spans="1:50" ht="18" thickBot="1">
      <c r="B1" s="11" t="s">
        <v>69</v>
      </c>
    </row>
    <row r="2" spans="1:50" ht="16.5" customHeight="1" thickBot="1">
      <c r="B2" s="221" t="s">
        <v>70</v>
      </c>
      <c r="C2" s="220" t="s">
        <v>71</v>
      </c>
      <c r="D2" s="220" t="s">
        <v>72</v>
      </c>
      <c r="N2" s="213" t="s">
        <v>490</v>
      </c>
      <c r="O2" s="212" t="s">
        <v>491</v>
      </c>
      <c r="P2" s="212"/>
      <c r="Q2" s="212" t="s">
        <v>492</v>
      </c>
      <c r="R2" s="212"/>
      <c r="S2" s="212"/>
      <c r="T2" s="212"/>
      <c r="V2" s="213" t="s">
        <v>507</v>
      </c>
      <c r="W2" s="212" t="s">
        <v>491</v>
      </c>
      <c r="X2" s="212"/>
      <c r="Y2" s="212" t="s">
        <v>492</v>
      </c>
      <c r="Z2" s="212"/>
      <c r="AA2" s="212"/>
      <c r="AB2" s="212"/>
      <c r="AD2" s="11" t="s">
        <v>18</v>
      </c>
      <c r="AG2" s="11">
        <v>1990</v>
      </c>
      <c r="AH2" s="11">
        <v>1995</v>
      </c>
      <c r="AI2" s="11">
        <v>2000</v>
      </c>
      <c r="AJ2" s="11">
        <v>2005</v>
      </c>
      <c r="AK2" s="11">
        <v>2010</v>
      </c>
      <c r="AL2" s="11">
        <v>2011</v>
      </c>
      <c r="AM2" s="11">
        <v>2012</v>
      </c>
      <c r="AN2" s="11">
        <v>2013</v>
      </c>
      <c r="AO2" s="11">
        <v>2014</v>
      </c>
      <c r="AP2" s="11">
        <v>2015</v>
      </c>
      <c r="AQ2" s="11">
        <v>2016</v>
      </c>
      <c r="AR2" s="11">
        <v>2017</v>
      </c>
      <c r="AS2" s="11">
        <v>2018</v>
      </c>
      <c r="AT2" s="11">
        <v>2019</v>
      </c>
      <c r="AU2" s="11">
        <v>2020</v>
      </c>
      <c r="AV2" s="11">
        <v>2021</v>
      </c>
      <c r="AW2" s="11">
        <v>2022</v>
      </c>
      <c r="AX2" s="11" t="s">
        <v>501</v>
      </c>
    </row>
    <row r="3" spans="1:50" ht="25.8" thickBot="1">
      <c r="A3" s="11" t="s">
        <v>76</v>
      </c>
      <c r="B3" s="221"/>
      <c r="C3" s="220"/>
      <c r="D3" s="220"/>
      <c r="E3" s="216" t="s">
        <v>270</v>
      </c>
      <c r="F3" s="217"/>
      <c r="G3" s="29">
        <v>2020</v>
      </c>
      <c r="H3" s="29">
        <v>2021</v>
      </c>
      <c r="N3" s="214"/>
      <c r="O3" s="158" t="s">
        <v>493</v>
      </c>
      <c r="P3" s="158" t="s">
        <v>494</v>
      </c>
      <c r="Q3" s="158" t="s">
        <v>495</v>
      </c>
      <c r="R3" s="158" t="s">
        <v>496</v>
      </c>
      <c r="S3" s="158" t="s">
        <v>42</v>
      </c>
      <c r="T3" s="158" t="s">
        <v>497</v>
      </c>
      <c r="V3" s="214"/>
      <c r="W3" s="158" t="s">
        <v>493</v>
      </c>
      <c r="X3" s="158" t="s">
        <v>494</v>
      </c>
      <c r="Y3" s="158" t="s">
        <v>510</v>
      </c>
      <c r="Z3" s="163" t="s">
        <v>516</v>
      </c>
      <c r="AA3" s="158" t="s">
        <v>512</v>
      </c>
      <c r="AB3" s="163" t="s">
        <v>514</v>
      </c>
      <c r="AD3" s="11" t="s">
        <v>517</v>
      </c>
      <c r="AE3" s="11" t="s">
        <v>493</v>
      </c>
      <c r="AF3" s="11" t="s">
        <v>498</v>
      </c>
      <c r="AG3" s="11">
        <v>460</v>
      </c>
      <c r="AH3" s="11">
        <v>1275</v>
      </c>
      <c r="AI3" s="11">
        <v>3882</v>
      </c>
      <c r="AJ3" s="11">
        <v>8647</v>
      </c>
      <c r="AK3" s="11">
        <v>17006</v>
      </c>
      <c r="AL3" s="11">
        <v>23859</v>
      </c>
      <c r="AM3" s="11">
        <v>27365</v>
      </c>
      <c r="AN3" s="11">
        <v>30645</v>
      </c>
      <c r="AO3" s="11">
        <v>31403</v>
      </c>
      <c r="AP3" s="11">
        <v>18779</v>
      </c>
      <c r="AQ3" s="11">
        <v>12170</v>
      </c>
      <c r="AR3" s="11">
        <v>15616</v>
      </c>
      <c r="AS3" s="11">
        <v>23189</v>
      </c>
      <c r="AT3" s="11">
        <v>20567</v>
      </c>
      <c r="AU3" s="11">
        <v>15716</v>
      </c>
      <c r="AV3" s="11">
        <v>25453</v>
      </c>
      <c r="AW3" s="11">
        <v>50022</v>
      </c>
      <c r="AX3" s="11">
        <v>36049</v>
      </c>
    </row>
    <row r="4" spans="1:50" ht="22.2" thickBot="1">
      <c r="A4" s="222" t="s">
        <v>92</v>
      </c>
      <c r="B4" s="27" t="s">
        <v>73</v>
      </c>
      <c r="C4" s="28">
        <v>14.224299999999999</v>
      </c>
      <c r="D4" s="28">
        <v>14.224299999999999</v>
      </c>
      <c r="E4" s="10" t="s">
        <v>6</v>
      </c>
      <c r="G4" s="30">
        <f>C4</f>
        <v>14.224299999999999</v>
      </c>
      <c r="H4" s="30">
        <f>D4</f>
        <v>14.224299999999999</v>
      </c>
      <c r="N4" s="215"/>
      <c r="O4" s="158" t="s">
        <v>498</v>
      </c>
      <c r="P4" s="158" t="s">
        <v>499</v>
      </c>
      <c r="Q4" s="212" t="s">
        <v>500</v>
      </c>
      <c r="R4" s="212"/>
      <c r="S4" s="212"/>
      <c r="T4" s="212"/>
      <c r="V4" s="215"/>
      <c r="W4" s="158" t="s">
        <v>498</v>
      </c>
      <c r="X4" s="158" t="s">
        <v>499</v>
      </c>
      <c r="Y4" s="212" t="s">
        <v>509</v>
      </c>
      <c r="Z4" s="212"/>
      <c r="AA4" s="212"/>
      <c r="AB4" s="212"/>
      <c r="AE4" s="11" t="s">
        <v>494</v>
      </c>
      <c r="AF4" s="11" t="s">
        <v>499</v>
      </c>
      <c r="AG4" s="11">
        <v>205</v>
      </c>
      <c r="AH4" s="11">
        <v>189</v>
      </c>
      <c r="AI4" s="11">
        <v>255</v>
      </c>
      <c r="AJ4" s="11">
        <v>387</v>
      </c>
      <c r="AK4" s="11">
        <v>522</v>
      </c>
      <c r="AL4" s="11">
        <v>650</v>
      </c>
      <c r="AM4" s="11">
        <v>756</v>
      </c>
      <c r="AN4" s="11">
        <v>769</v>
      </c>
      <c r="AO4" s="11">
        <v>846</v>
      </c>
      <c r="AP4" s="11">
        <v>563</v>
      </c>
      <c r="AQ4" s="11">
        <v>364</v>
      </c>
      <c r="AR4" s="11">
        <v>416</v>
      </c>
      <c r="AS4" s="11">
        <v>527</v>
      </c>
      <c r="AT4" s="11">
        <v>505</v>
      </c>
      <c r="AU4" s="11">
        <v>393</v>
      </c>
      <c r="AV4" s="11">
        <v>554</v>
      </c>
      <c r="AW4" s="11">
        <v>1078</v>
      </c>
      <c r="AX4" s="11">
        <v>817</v>
      </c>
    </row>
    <row r="5" spans="1:50" ht="18" thickBot="1">
      <c r="A5" s="222"/>
      <c r="B5" s="28" t="s">
        <v>74</v>
      </c>
      <c r="C5" s="28">
        <v>13.8331</v>
      </c>
      <c r="D5" s="28">
        <v>13.8331</v>
      </c>
      <c r="E5" s="10" t="s">
        <v>7</v>
      </c>
      <c r="G5" s="30">
        <f>AVERAGE(C5:C6)</f>
        <v>13.33225</v>
      </c>
      <c r="H5" s="30">
        <f>AVERAGE(D5:D6)</f>
        <v>13.33225</v>
      </c>
      <c r="N5" s="159">
        <v>1990</v>
      </c>
      <c r="O5" s="159">
        <v>460</v>
      </c>
      <c r="P5" s="159">
        <v>205</v>
      </c>
      <c r="Q5" s="159">
        <v>285</v>
      </c>
      <c r="R5" s="159">
        <v>215</v>
      </c>
      <c r="S5" s="159">
        <v>207</v>
      </c>
      <c r="T5" s="159">
        <v>285</v>
      </c>
      <c r="V5" s="159">
        <v>1990</v>
      </c>
      <c r="W5" s="159">
        <v>460</v>
      </c>
      <c r="X5" s="159">
        <v>205</v>
      </c>
      <c r="Y5" s="159">
        <v>285</v>
      </c>
      <c r="Z5" s="159">
        <v>215</v>
      </c>
      <c r="AA5" s="159">
        <v>207</v>
      </c>
      <c r="AB5" s="159">
        <v>285</v>
      </c>
      <c r="AD5" s="11" t="s">
        <v>518</v>
      </c>
      <c r="AE5" s="11" t="s">
        <v>519</v>
      </c>
      <c r="AF5" s="11" t="s">
        <v>508</v>
      </c>
      <c r="AG5" s="11">
        <v>285</v>
      </c>
      <c r="AH5" s="11">
        <v>301</v>
      </c>
      <c r="AI5" s="11">
        <v>464</v>
      </c>
      <c r="AJ5" s="11">
        <v>486</v>
      </c>
      <c r="AK5" s="11">
        <v>717</v>
      </c>
      <c r="AL5" s="11">
        <v>784</v>
      </c>
      <c r="AM5" s="11">
        <v>848</v>
      </c>
      <c r="AN5" s="11">
        <v>20.8</v>
      </c>
      <c r="AO5" s="11">
        <v>22.2</v>
      </c>
      <c r="AP5" s="11">
        <v>18.600000000000001</v>
      </c>
      <c r="AQ5" s="11">
        <v>15.1</v>
      </c>
      <c r="AR5" s="11">
        <v>15.7</v>
      </c>
      <c r="AS5" s="11">
        <v>15.1</v>
      </c>
      <c r="AT5" s="11">
        <v>15.5</v>
      </c>
      <c r="AU5" s="11">
        <v>15.1</v>
      </c>
      <c r="AV5" s="11">
        <v>14.2</v>
      </c>
      <c r="AW5" s="11">
        <v>16.600000000000001</v>
      </c>
      <c r="AX5" s="11">
        <v>20.399999999999999</v>
      </c>
    </row>
    <row r="6" spans="1:50" ht="18" thickBot="1">
      <c r="A6" s="222"/>
      <c r="B6" s="27" t="s">
        <v>75</v>
      </c>
      <c r="C6" s="28">
        <v>12.8314</v>
      </c>
      <c r="D6" s="28">
        <v>12.8314</v>
      </c>
      <c r="E6" s="74"/>
      <c r="G6" s="30"/>
      <c r="H6" s="30"/>
      <c r="N6" s="159">
        <v>1995</v>
      </c>
      <c r="O6" s="160">
        <v>1275</v>
      </c>
      <c r="P6" s="159">
        <v>189</v>
      </c>
      <c r="Q6" s="159">
        <v>301</v>
      </c>
      <c r="R6" s="159">
        <v>237</v>
      </c>
      <c r="S6" s="159">
        <v>197</v>
      </c>
      <c r="T6" s="159">
        <v>309</v>
      </c>
      <c r="V6" s="159">
        <v>1995</v>
      </c>
      <c r="W6" s="160">
        <v>1275</v>
      </c>
      <c r="X6" s="159">
        <v>189</v>
      </c>
      <c r="Y6" s="159">
        <v>301</v>
      </c>
      <c r="Z6" s="159">
        <v>237</v>
      </c>
      <c r="AA6" s="159">
        <v>197</v>
      </c>
      <c r="AB6" s="159">
        <v>309</v>
      </c>
      <c r="AE6" s="11" t="s">
        <v>515</v>
      </c>
      <c r="AG6" s="11">
        <v>215</v>
      </c>
      <c r="AH6" s="11">
        <v>237</v>
      </c>
      <c r="AI6" s="11">
        <v>417</v>
      </c>
      <c r="AJ6" s="11">
        <v>503</v>
      </c>
      <c r="AK6" s="11">
        <v>785</v>
      </c>
      <c r="AL6" s="11">
        <v>838</v>
      </c>
      <c r="AM6" s="11">
        <v>891</v>
      </c>
      <c r="AN6" s="11">
        <v>21.7</v>
      </c>
      <c r="AO6" s="11">
        <v>22.9</v>
      </c>
      <c r="AP6" s="11">
        <v>19</v>
      </c>
      <c r="AQ6" s="11">
        <v>15.6</v>
      </c>
      <c r="AR6" s="11">
        <v>16.100000000000001</v>
      </c>
      <c r="AS6" s="11">
        <v>15.4</v>
      </c>
      <c r="AT6" s="11">
        <v>16</v>
      </c>
      <c r="AU6" s="11">
        <v>15.1</v>
      </c>
      <c r="AV6" s="11">
        <v>17.2</v>
      </c>
      <c r="AW6" s="11">
        <v>28.7</v>
      </c>
      <c r="AX6" s="11">
        <v>26</v>
      </c>
    </row>
    <row r="7" spans="1:50" ht="15" thickBot="1">
      <c r="E7" s="74"/>
      <c r="G7" s="30"/>
      <c r="H7" s="30"/>
      <c r="N7" s="159">
        <v>2000</v>
      </c>
      <c r="O7" s="160">
        <v>3882</v>
      </c>
      <c r="P7" s="159">
        <v>255</v>
      </c>
      <c r="Q7" s="159">
        <v>464</v>
      </c>
      <c r="R7" s="159">
        <v>417</v>
      </c>
      <c r="S7" s="159">
        <v>295</v>
      </c>
      <c r="T7" s="159">
        <v>408</v>
      </c>
      <c r="V7" s="159">
        <v>2000</v>
      </c>
      <c r="W7" s="160">
        <v>3882</v>
      </c>
      <c r="X7" s="159">
        <v>255</v>
      </c>
      <c r="Y7" s="159">
        <v>464</v>
      </c>
      <c r="Z7" s="159">
        <v>417</v>
      </c>
      <c r="AA7" s="159">
        <v>295</v>
      </c>
      <c r="AB7" s="159">
        <v>408</v>
      </c>
      <c r="AE7" s="11" t="s">
        <v>511</v>
      </c>
      <c r="AG7" s="11">
        <v>207</v>
      </c>
      <c r="AH7" s="11">
        <v>197</v>
      </c>
      <c r="AI7" s="11">
        <v>295</v>
      </c>
      <c r="AJ7" s="11">
        <v>396</v>
      </c>
      <c r="AK7" s="11">
        <v>662</v>
      </c>
      <c r="AL7" s="11">
        <v>724</v>
      </c>
      <c r="AM7" s="11">
        <v>793</v>
      </c>
      <c r="AN7" s="11">
        <v>19.5</v>
      </c>
      <c r="AO7" s="11">
        <v>20.7</v>
      </c>
      <c r="AP7" s="11">
        <v>16.399999999999999</v>
      </c>
      <c r="AQ7" s="11">
        <v>12.6</v>
      </c>
      <c r="AR7" s="11">
        <v>13.3</v>
      </c>
      <c r="AS7" s="11">
        <v>13</v>
      </c>
      <c r="AT7" s="11">
        <v>13.7</v>
      </c>
      <c r="AU7" s="11">
        <v>12.6</v>
      </c>
      <c r="AV7" s="11">
        <v>14.3</v>
      </c>
      <c r="AW7" s="11">
        <v>25.9</v>
      </c>
      <c r="AX7" s="11">
        <v>23.2</v>
      </c>
    </row>
    <row r="8" spans="1:50" ht="18" thickBot="1">
      <c r="B8" s="19" t="s">
        <v>77</v>
      </c>
      <c r="E8" s="74"/>
      <c r="G8" s="30"/>
      <c r="H8" s="30"/>
      <c r="N8" s="159">
        <v>2005</v>
      </c>
      <c r="O8" s="160">
        <v>8647</v>
      </c>
      <c r="P8" s="159">
        <v>387</v>
      </c>
      <c r="Q8" s="159">
        <v>486</v>
      </c>
      <c r="R8" s="159">
        <v>503</v>
      </c>
      <c r="S8" s="159">
        <v>396</v>
      </c>
      <c r="T8" s="159">
        <v>489</v>
      </c>
      <c r="V8" s="159">
        <v>2005</v>
      </c>
      <c r="W8" s="160">
        <v>8647</v>
      </c>
      <c r="X8" s="159">
        <v>387</v>
      </c>
      <c r="Y8" s="159">
        <v>486</v>
      </c>
      <c r="Z8" s="159">
        <v>503</v>
      </c>
      <c r="AA8" s="159">
        <v>396</v>
      </c>
      <c r="AB8" s="159">
        <v>489</v>
      </c>
      <c r="AE8" s="11" t="s">
        <v>513</v>
      </c>
      <c r="AG8" s="11">
        <v>285</v>
      </c>
      <c r="AH8" s="11">
        <v>309</v>
      </c>
      <c r="AI8" s="11">
        <v>408</v>
      </c>
      <c r="AJ8" s="11">
        <v>489</v>
      </c>
      <c r="AK8" s="11">
        <v>768</v>
      </c>
      <c r="AL8" s="11">
        <v>828</v>
      </c>
      <c r="AM8" s="11">
        <v>890</v>
      </c>
      <c r="AN8" s="11">
        <v>21.7</v>
      </c>
      <c r="AO8" s="11">
        <v>23</v>
      </c>
      <c r="AP8" s="11">
        <v>18.600000000000001</v>
      </c>
      <c r="AQ8" s="11">
        <v>14.8</v>
      </c>
      <c r="AR8" s="11">
        <v>15.4</v>
      </c>
      <c r="AS8" s="11">
        <v>14.8</v>
      </c>
      <c r="AT8" s="11">
        <v>15.4</v>
      </c>
      <c r="AU8" s="11">
        <v>14.9</v>
      </c>
      <c r="AV8" s="11">
        <v>13.7</v>
      </c>
      <c r="AW8" s="11">
        <v>16.3</v>
      </c>
      <c r="AX8" s="11">
        <v>20.100000000000001</v>
      </c>
    </row>
    <row r="9" spans="1:50" ht="15" thickBot="1">
      <c r="B9" s="221" t="s">
        <v>70</v>
      </c>
      <c r="C9" s="220" t="s">
        <v>89</v>
      </c>
      <c r="D9" s="220" t="s">
        <v>72</v>
      </c>
      <c r="E9" s="74"/>
      <c r="G9" s="30"/>
      <c r="H9" s="30"/>
      <c r="N9" s="159">
        <v>2010</v>
      </c>
      <c r="O9" s="161">
        <v>17006</v>
      </c>
      <c r="P9" s="159">
        <v>522</v>
      </c>
      <c r="Q9" s="159">
        <v>717</v>
      </c>
      <c r="R9" s="159">
        <v>785</v>
      </c>
      <c r="S9" s="159">
        <v>662</v>
      </c>
      <c r="T9" s="159">
        <v>768</v>
      </c>
      <c r="V9" s="159">
        <v>2010</v>
      </c>
      <c r="W9" s="161">
        <v>17006</v>
      </c>
      <c r="X9" s="159">
        <v>522</v>
      </c>
      <c r="Y9" s="159">
        <v>717</v>
      </c>
      <c r="Z9" s="159">
        <v>785</v>
      </c>
      <c r="AA9" s="159">
        <v>662</v>
      </c>
      <c r="AB9" s="159">
        <v>768</v>
      </c>
      <c r="AE9" s="11" t="s">
        <v>520</v>
      </c>
      <c r="AU9" s="164">
        <v>13.186199999999999</v>
      </c>
      <c r="AV9" s="164">
        <v>11.692</v>
      </c>
      <c r="AW9" s="11">
        <f>18.7287*1.08</f>
        <v>20.226996</v>
      </c>
      <c r="AX9" s="11">
        <f>19.6889*1.08</f>
        <v>21.264012000000001</v>
      </c>
    </row>
    <row r="10" spans="1:50" ht="15" thickBot="1">
      <c r="B10" s="221"/>
      <c r="C10" s="220"/>
      <c r="D10" s="220"/>
      <c r="E10" s="74"/>
      <c r="G10" s="30"/>
      <c r="H10" s="30"/>
      <c r="N10" s="159">
        <v>2011</v>
      </c>
      <c r="O10" s="160">
        <v>23859</v>
      </c>
      <c r="P10" s="159">
        <v>650</v>
      </c>
      <c r="Q10" s="159">
        <v>784</v>
      </c>
      <c r="R10" s="159">
        <v>838</v>
      </c>
      <c r="S10" s="159">
        <v>724</v>
      </c>
      <c r="T10" s="159">
        <v>828</v>
      </c>
      <c r="V10" s="159">
        <v>2011</v>
      </c>
      <c r="W10" s="160">
        <v>23859</v>
      </c>
      <c r="X10" s="159">
        <v>650</v>
      </c>
      <c r="Y10" s="159">
        <v>784</v>
      </c>
      <c r="Z10" s="159">
        <v>838</v>
      </c>
      <c r="AA10" s="159">
        <v>724</v>
      </c>
      <c r="AB10" s="159">
        <v>828</v>
      </c>
    </row>
    <row r="11" spans="1:50" ht="15" customHeight="1" thickBot="1">
      <c r="A11" s="219" t="s">
        <v>93</v>
      </c>
      <c r="B11" s="27" t="s">
        <v>78</v>
      </c>
      <c r="C11" s="28">
        <v>16.0778</v>
      </c>
      <c r="D11" s="28">
        <v>14.9933</v>
      </c>
      <c r="E11" s="10" t="s">
        <v>9</v>
      </c>
      <c r="G11" s="30">
        <f>AVERAGE(C11:C12)</f>
        <v>15.425799999999999</v>
      </c>
      <c r="H11" s="30">
        <f>AVERAGE(D11:D12)</f>
        <v>11.6831</v>
      </c>
      <c r="N11" s="159">
        <v>2012</v>
      </c>
      <c r="O11" s="160">
        <v>27365</v>
      </c>
      <c r="P11" s="159">
        <v>756</v>
      </c>
      <c r="Q11" s="159">
        <v>848</v>
      </c>
      <c r="R11" s="159">
        <v>891</v>
      </c>
      <c r="S11" s="159">
        <v>793</v>
      </c>
      <c r="T11" s="159">
        <v>890</v>
      </c>
      <c r="V11" s="159">
        <v>2012</v>
      </c>
      <c r="W11" s="160">
        <v>27365</v>
      </c>
      <c r="X11" s="159">
        <v>756</v>
      </c>
      <c r="Y11" s="159">
        <v>848</v>
      </c>
      <c r="Z11" s="159">
        <v>891</v>
      </c>
      <c r="AA11" s="159">
        <v>793</v>
      </c>
      <c r="AB11" s="159">
        <v>890</v>
      </c>
    </row>
    <row r="12" spans="1:50" ht="18" thickBot="1">
      <c r="A12" s="219"/>
      <c r="B12" s="27" t="s">
        <v>79</v>
      </c>
      <c r="C12" s="28">
        <v>14.7738</v>
      </c>
      <c r="D12" s="28">
        <v>8.3728999999999996</v>
      </c>
      <c r="E12" s="74"/>
      <c r="G12" s="30"/>
      <c r="H12" s="30"/>
      <c r="N12" s="159">
        <v>2013</v>
      </c>
      <c r="O12" s="160">
        <v>30645</v>
      </c>
      <c r="P12" s="159">
        <v>769</v>
      </c>
      <c r="Q12" s="159">
        <v>20.8</v>
      </c>
      <c r="R12" s="159">
        <v>21.7</v>
      </c>
      <c r="S12" s="159">
        <v>19.5</v>
      </c>
      <c r="T12" s="159">
        <v>21.7</v>
      </c>
      <c r="V12" s="159">
        <v>2013</v>
      </c>
      <c r="W12" s="160">
        <v>30645</v>
      </c>
      <c r="X12" s="159">
        <v>769</v>
      </c>
      <c r="Y12" s="159">
        <v>20.8</v>
      </c>
      <c r="Z12" s="159">
        <v>21.7</v>
      </c>
      <c r="AA12" s="159">
        <v>19.5</v>
      </c>
      <c r="AB12" s="159">
        <v>21.7</v>
      </c>
    </row>
    <row r="13" spans="1:50" ht="18" thickBot="1">
      <c r="A13" s="219"/>
      <c r="B13" s="27" t="s">
        <v>80</v>
      </c>
      <c r="C13" s="28">
        <v>13.3002</v>
      </c>
      <c r="D13" s="28">
        <v>11.8042</v>
      </c>
      <c r="E13" s="10" t="s">
        <v>8</v>
      </c>
      <c r="G13" s="30">
        <f>C13</f>
        <v>13.3002</v>
      </c>
      <c r="H13" s="30">
        <f>D13</f>
        <v>11.8042</v>
      </c>
      <c r="N13" s="159">
        <v>2014</v>
      </c>
      <c r="O13" s="160">
        <v>31403</v>
      </c>
      <c r="P13" s="159">
        <v>846</v>
      </c>
      <c r="Q13" s="159">
        <v>22.2</v>
      </c>
      <c r="R13" s="159">
        <v>22.9</v>
      </c>
      <c r="S13" s="159">
        <v>20.7</v>
      </c>
      <c r="T13" s="159">
        <v>23</v>
      </c>
      <c r="V13" s="159">
        <v>2014</v>
      </c>
      <c r="W13" s="160">
        <v>31403</v>
      </c>
      <c r="X13" s="159">
        <v>846</v>
      </c>
      <c r="Y13" s="159">
        <v>22.2</v>
      </c>
      <c r="Z13" s="159">
        <v>22.9</v>
      </c>
      <c r="AA13" s="159">
        <v>20.7</v>
      </c>
      <c r="AB13" s="159">
        <v>23</v>
      </c>
    </row>
    <row r="14" spans="1:50" ht="18" thickBot="1">
      <c r="A14" s="219"/>
      <c r="B14" s="27" t="s">
        <v>81</v>
      </c>
      <c r="C14" s="28">
        <v>13.186199999999999</v>
      </c>
      <c r="D14" s="28">
        <v>11.692</v>
      </c>
      <c r="E14" s="10" t="s">
        <v>4</v>
      </c>
      <c r="G14" s="30">
        <f>C14</f>
        <v>13.186199999999999</v>
      </c>
      <c r="H14" s="30">
        <f>D14</f>
        <v>11.692</v>
      </c>
      <c r="N14" s="159">
        <v>2015</v>
      </c>
      <c r="O14" s="160">
        <v>18779</v>
      </c>
      <c r="P14" s="159">
        <v>563</v>
      </c>
      <c r="Q14" s="159">
        <v>18.600000000000001</v>
      </c>
      <c r="R14" s="159">
        <v>19</v>
      </c>
      <c r="S14" s="159">
        <v>16.399999999999999</v>
      </c>
      <c r="T14" s="159">
        <v>18.600000000000001</v>
      </c>
      <c r="V14" s="159">
        <v>2015</v>
      </c>
      <c r="W14" s="160">
        <v>18779</v>
      </c>
      <c r="X14" s="159">
        <v>563</v>
      </c>
      <c r="Y14" s="159">
        <v>18.600000000000001</v>
      </c>
      <c r="Z14" s="159">
        <v>19</v>
      </c>
      <c r="AA14" s="159">
        <v>16.399999999999999</v>
      </c>
      <c r="AB14" s="159">
        <v>18.600000000000001</v>
      </c>
    </row>
    <row r="15" spans="1:50" ht="16.5" customHeight="1" thickBot="1">
      <c r="A15" s="218" t="s">
        <v>94</v>
      </c>
      <c r="B15" s="28" t="s">
        <v>82</v>
      </c>
      <c r="C15" s="28">
        <v>13.167</v>
      </c>
      <c r="D15" s="28">
        <v>12.1441</v>
      </c>
      <c r="E15" s="74" t="s">
        <v>5</v>
      </c>
      <c r="G15" s="31">
        <f>AVERAGE(C15:C17)</f>
        <v>13.894766666666667</v>
      </c>
      <c r="H15" s="31">
        <f>AVERAGE(D15:D17)</f>
        <v>12.824466666666666</v>
      </c>
      <c r="J15" s="17"/>
      <c r="N15" s="159">
        <v>2016</v>
      </c>
      <c r="O15" s="160">
        <v>12170</v>
      </c>
      <c r="P15" s="159">
        <v>364</v>
      </c>
      <c r="Q15" s="159">
        <v>15.1</v>
      </c>
      <c r="R15" s="159">
        <v>15.6</v>
      </c>
      <c r="S15" s="159">
        <v>12.6</v>
      </c>
      <c r="T15" s="159">
        <v>14.8</v>
      </c>
      <c r="V15" s="159">
        <v>2016</v>
      </c>
      <c r="W15" s="160">
        <v>12170</v>
      </c>
      <c r="X15" s="159">
        <v>364</v>
      </c>
      <c r="Y15" s="159">
        <v>15.1</v>
      </c>
      <c r="Z15" s="159">
        <v>15.6</v>
      </c>
      <c r="AA15" s="159">
        <v>12.6</v>
      </c>
      <c r="AB15" s="159">
        <v>14.8</v>
      </c>
    </row>
    <row r="16" spans="1:50" ht="18" thickBot="1">
      <c r="A16" s="218"/>
      <c r="B16" s="27" t="s">
        <v>83</v>
      </c>
      <c r="C16" s="28">
        <v>12.162100000000001</v>
      </c>
      <c r="D16" s="28">
        <v>10.853199999999999</v>
      </c>
      <c r="I16" s="17"/>
      <c r="J16" s="17"/>
      <c r="N16" s="159">
        <v>2017</v>
      </c>
      <c r="O16" s="160">
        <v>15616</v>
      </c>
      <c r="P16" s="159">
        <v>416</v>
      </c>
      <c r="Q16" s="159">
        <v>15.7</v>
      </c>
      <c r="R16" s="159">
        <v>16.100000000000001</v>
      </c>
      <c r="S16" s="159">
        <v>13.3</v>
      </c>
      <c r="T16" s="159">
        <v>15.4</v>
      </c>
      <c r="V16" s="159">
        <v>2017</v>
      </c>
      <c r="W16" s="160">
        <v>15616</v>
      </c>
      <c r="X16" s="159">
        <v>416</v>
      </c>
      <c r="Y16" s="159">
        <v>15.7</v>
      </c>
      <c r="Z16" s="159">
        <v>16.100000000000001</v>
      </c>
      <c r="AA16" s="159">
        <v>13.3</v>
      </c>
      <c r="AB16" s="159">
        <v>15.4</v>
      </c>
    </row>
    <row r="17" spans="1:28" ht="18" thickBot="1">
      <c r="A17" s="218"/>
      <c r="B17" s="27" t="s">
        <v>84</v>
      </c>
      <c r="C17" s="28">
        <v>16.3552</v>
      </c>
      <c r="D17" s="28">
        <v>15.476100000000001</v>
      </c>
      <c r="I17" s="17"/>
      <c r="J17" s="17"/>
      <c r="N17" s="159">
        <v>2018</v>
      </c>
      <c r="O17" s="160">
        <v>23189</v>
      </c>
      <c r="P17" s="159">
        <v>527</v>
      </c>
      <c r="Q17" s="159">
        <v>15.1</v>
      </c>
      <c r="R17" s="159">
        <v>15.4</v>
      </c>
      <c r="S17" s="159">
        <v>13</v>
      </c>
      <c r="T17" s="159">
        <v>14.8</v>
      </c>
      <c r="V17" s="159">
        <v>2018</v>
      </c>
      <c r="W17" s="160">
        <v>23189</v>
      </c>
      <c r="X17" s="159">
        <v>527</v>
      </c>
      <c r="Y17" s="159">
        <v>15.1</v>
      </c>
      <c r="Z17" s="159">
        <v>15.4</v>
      </c>
      <c r="AA17" s="159">
        <v>13</v>
      </c>
      <c r="AB17" s="159">
        <v>14.8</v>
      </c>
    </row>
    <row r="18" spans="1:28" ht="18" thickBot="1">
      <c r="A18" s="19" t="s">
        <v>85</v>
      </c>
      <c r="B18" s="19" t="s">
        <v>86</v>
      </c>
      <c r="N18" s="159">
        <v>2019</v>
      </c>
      <c r="O18" s="160">
        <v>20567</v>
      </c>
      <c r="P18" s="159">
        <v>505</v>
      </c>
      <c r="Q18" s="159">
        <v>15.5</v>
      </c>
      <c r="R18" s="159">
        <v>16</v>
      </c>
      <c r="S18" s="159">
        <v>13.7</v>
      </c>
      <c r="T18" s="159">
        <v>15.4</v>
      </c>
      <c r="V18" s="159">
        <v>2019</v>
      </c>
      <c r="W18" s="160">
        <v>20567</v>
      </c>
      <c r="X18" s="159">
        <v>505</v>
      </c>
      <c r="Y18" s="159">
        <v>15.5</v>
      </c>
      <c r="Z18" s="159">
        <v>16</v>
      </c>
      <c r="AA18" s="159">
        <v>13.7</v>
      </c>
      <c r="AB18" s="159">
        <v>15.4</v>
      </c>
    </row>
    <row r="19" spans="1:28" ht="18" thickBot="1">
      <c r="A19" s="19" t="s">
        <v>87</v>
      </c>
      <c r="B19" s="19" t="s">
        <v>88</v>
      </c>
      <c r="N19" s="159">
        <v>2020</v>
      </c>
      <c r="O19" s="160">
        <v>15716</v>
      </c>
      <c r="P19" s="159">
        <v>393</v>
      </c>
      <c r="Q19" s="159">
        <v>15.1</v>
      </c>
      <c r="R19" s="159">
        <v>15.1</v>
      </c>
      <c r="S19" s="159">
        <v>12.6</v>
      </c>
      <c r="T19" s="159">
        <v>14.9</v>
      </c>
      <c r="V19" s="159">
        <v>2020</v>
      </c>
      <c r="W19" s="160">
        <v>15716</v>
      </c>
      <c r="X19" s="159">
        <v>393</v>
      </c>
      <c r="Y19" s="159">
        <v>15.1</v>
      </c>
      <c r="Z19" s="159">
        <v>15.1</v>
      </c>
      <c r="AA19" s="159">
        <v>12.6</v>
      </c>
      <c r="AB19" s="159">
        <v>14.9</v>
      </c>
    </row>
    <row r="20" spans="1:28" ht="15" thickBot="1">
      <c r="N20" s="159">
        <v>2021</v>
      </c>
      <c r="O20" s="160">
        <v>25453</v>
      </c>
      <c r="P20" s="159">
        <v>554</v>
      </c>
      <c r="Q20" s="159">
        <v>14.2</v>
      </c>
      <c r="R20" s="159">
        <v>17.2</v>
      </c>
      <c r="S20" s="159">
        <v>14.3</v>
      </c>
      <c r="T20" s="159">
        <v>13.7</v>
      </c>
      <c r="V20" s="159">
        <v>2021</v>
      </c>
      <c r="W20" s="160">
        <v>25453</v>
      </c>
      <c r="X20" s="159">
        <v>554</v>
      </c>
      <c r="Y20" s="159">
        <v>14.2</v>
      </c>
      <c r="Z20" s="159">
        <v>17.2</v>
      </c>
      <c r="AA20" s="159">
        <v>14.3</v>
      </c>
      <c r="AB20" s="159">
        <v>13.7</v>
      </c>
    </row>
    <row r="21" spans="1:28" ht="15" thickBot="1">
      <c r="A21" s="57" t="s">
        <v>201</v>
      </c>
      <c r="N21" s="159">
        <v>2022</v>
      </c>
      <c r="O21" s="160">
        <v>50022</v>
      </c>
      <c r="P21" s="160">
        <v>1078</v>
      </c>
      <c r="Q21" s="159">
        <v>16.600000000000001</v>
      </c>
      <c r="R21" s="159">
        <v>28.7</v>
      </c>
      <c r="S21" s="159">
        <v>25.9</v>
      </c>
      <c r="T21" s="159">
        <v>16.3</v>
      </c>
      <c r="V21" s="159">
        <v>2022</v>
      </c>
      <c r="W21" s="160">
        <v>50022</v>
      </c>
      <c r="X21" s="160">
        <v>1078</v>
      </c>
      <c r="Y21" s="159">
        <v>16.600000000000001</v>
      </c>
      <c r="Z21" s="159">
        <v>28.7</v>
      </c>
      <c r="AA21" s="159">
        <v>25.9</v>
      </c>
      <c r="AB21" s="159">
        <v>16.3</v>
      </c>
    </row>
    <row r="22" spans="1:28" ht="15" thickBot="1">
      <c r="N22" s="159" t="s">
        <v>501</v>
      </c>
      <c r="O22" s="160">
        <v>36049</v>
      </c>
      <c r="P22" s="159">
        <v>817</v>
      </c>
      <c r="Q22" s="159">
        <v>20.399999999999999</v>
      </c>
      <c r="R22" s="159">
        <v>26</v>
      </c>
      <c r="S22" s="159">
        <v>23.2</v>
      </c>
      <c r="T22" s="159">
        <v>20.100000000000001</v>
      </c>
      <c r="V22" s="159" t="s">
        <v>501</v>
      </c>
      <c r="W22" s="160">
        <v>36049</v>
      </c>
      <c r="X22" s="159">
        <v>817</v>
      </c>
      <c r="Y22" s="159">
        <v>20.399999999999999</v>
      </c>
      <c r="Z22" s="159">
        <v>26</v>
      </c>
      <c r="AA22" s="159">
        <v>23.2</v>
      </c>
      <c r="AB22" s="159">
        <v>20.100000000000001</v>
      </c>
    </row>
    <row r="23" spans="1:28">
      <c r="N23" s="162" t="s">
        <v>502</v>
      </c>
    </row>
    <row r="24" spans="1:28" ht="57.6">
      <c r="N24" s="162" t="s">
        <v>503</v>
      </c>
    </row>
    <row r="25" spans="1:28" ht="19.2">
      <c r="N25" s="162" t="s">
        <v>504</v>
      </c>
    </row>
    <row r="26" spans="1:28" ht="28.8">
      <c r="N26" s="162" t="s">
        <v>505</v>
      </c>
    </row>
    <row r="27" spans="1:28" ht="48">
      <c r="N27" s="162" t="s">
        <v>506</v>
      </c>
    </row>
    <row r="33" spans="1:10">
      <c r="J33" s="1"/>
    </row>
    <row r="34" spans="1:10">
      <c r="J34" s="1"/>
    </row>
    <row r="48" spans="1:10">
      <c r="A48" s="75" t="s">
        <v>254</v>
      </c>
      <c r="B48" s="14" t="s">
        <v>278</v>
      </c>
    </row>
  </sheetData>
  <mergeCells count="18"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  <mergeCell ref="W2:X2"/>
    <mergeCell ref="Y2:AB2"/>
    <mergeCell ref="Y4:AB4"/>
    <mergeCell ref="N2:N4"/>
    <mergeCell ref="O2:P2"/>
    <mergeCell ref="Q2:T2"/>
    <mergeCell ref="Q4:T4"/>
    <mergeCell ref="V2:V4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workbookViewId="0"/>
  </sheetViews>
  <sheetFormatPr defaultColWidth="8.77734375" defaultRowHeight="14.4"/>
  <sheetData>
    <row r="44" spans="1:1" ht="17.399999999999999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/>
  </sheetViews>
  <sheetFormatPr defaultColWidth="8.77734375" defaultRowHeight="14.4"/>
  <sheetData>
    <row r="1" spans="1:5" ht="17.399999999999999">
      <c r="A1" s="1"/>
      <c r="B1" s="223" t="s">
        <v>280</v>
      </c>
      <c r="C1" s="223"/>
      <c r="D1" s="223"/>
      <c r="E1" s="223"/>
    </row>
    <row r="2" spans="1:5" ht="17.399999999999999">
      <c r="A2" s="1"/>
      <c r="B2" s="1" t="s">
        <v>126</v>
      </c>
      <c r="C2" s="32" t="s">
        <v>127</v>
      </c>
      <c r="D2" s="32" t="s">
        <v>231</v>
      </c>
      <c r="E2" s="32" t="s">
        <v>232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.399999999999999">
      <c r="A10" s="62"/>
    </row>
    <row r="11" spans="1:5">
      <c r="A11" s="24" t="str">
        <f>B1</f>
        <v>휘발유(won/L)</v>
      </c>
      <c r="B11" s="24"/>
      <c r="C11" s="24">
        <f>$A$8</f>
        <v>2020</v>
      </c>
      <c r="D11" s="24">
        <v>2021</v>
      </c>
    </row>
    <row r="12" spans="1:5" ht="17.399999999999999">
      <c r="A12" s="7" t="str">
        <f>B2</f>
        <v>세전공장도</v>
      </c>
      <c r="B12" t="s">
        <v>241</v>
      </c>
      <c r="C12">
        <f>B8</f>
        <v>403.23</v>
      </c>
      <c r="D12">
        <f>B7</f>
        <v>563.77</v>
      </c>
    </row>
    <row r="13" spans="1:5" ht="17.399999999999999">
      <c r="A13" s="7" t="s">
        <v>65</v>
      </c>
      <c r="B13" t="s">
        <v>233</v>
      </c>
      <c r="C13" s="38">
        <f>'energy convesion standard'!$E$6</f>
        <v>7810</v>
      </c>
    </row>
    <row r="14" spans="1:5">
      <c r="B14" t="s">
        <v>234</v>
      </c>
      <c r="C14">
        <f>C12/C13</f>
        <v>5.1629961587708072E-2</v>
      </c>
      <c r="D14" s="63">
        <f>D12/$C$13</f>
        <v>7.2185659411011516E-2</v>
      </c>
    </row>
    <row r="15" spans="1:5">
      <c r="D15" s="24" t="s">
        <v>242</v>
      </c>
    </row>
    <row r="16" spans="1:5" ht="17.399999999999999">
      <c r="A16" s="62" t="s">
        <v>461</v>
      </c>
    </row>
    <row r="17" spans="1:4" ht="17.399999999999999">
      <c r="A17" s="8"/>
    </row>
    <row r="18" spans="1:4">
      <c r="A18" s="24"/>
      <c r="B18" s="24"/>
      <c r="C18" s="24"/>
      <c r="D18" s="24"/>
    </row>
    <row r="19" spans="1:4" ht="17.399999999999999">
      <c r="A19" s="7"/>
    </row>
    <row r="20" spans="1:4" ht="17.399999999999999">
      <c r="A20" s="7"/>
      <c r="C20" s="38"/>
    </row>
    <row r="21" spans="1:4">
      <c r="D21" s="24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/>
  </sheetViews>
  <sheetFormatPr defaultColWidth="8.77734375" defaultRowHeight="14.4"/>
  <cols>
    <col min="2" max="2" width="13" bestFit="1" customWidth="1"/>
  </cols>
  <sheetData>
    <row r="1" spans="1:5">
      <c r="A1" s="1"/>
      <c r="B1" s="224" t="s">
        <v>279</v>
      </c>
      <c r="C1" s="223"/>
      <c r="D1" s="223"/>
      <c r="E1" s="223"/>
    </row>
    <row r="2" spans="1:5" ht="17.399999999999999">
      <c r="A2" s="1"/>
      <c r="B2" s="32" t="s">
        <v>126</v>
      </c>
      <c r="C2" s="32" t="s">
        <v>127</v>
      </c>
      <c r="D2" s="32" t="s">
        <v>231</v>
      </c>
      <c r="E2" s="32" t="s">
        <v>232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4" t="str">
        <f>B1</f>
        <v>경유(won/L)</v>
      </c>
      <c r="C10" s="67">
        <v>2020</v>
      </c>
      <c r="D10" s="67">
        <v>2021</v>
      </c>
    </row>
    <row r="11" spans="1:5" ht="17.399999999999999">
      <c r="A11" s="62" t="s">
        <v>126</v>
      </c>
      <c r="B11" t="s">
        <v>241</v>
      </c>
      <c r="C11" s="72">
        <f>B8</f>
        <v>447.59</v>
      </c>
      <c r="D11" s="72">
        <f>B7</f>
        <v>626.69000000000005</v>
      </c>
    </row>
    <row r="12" spans="1:5" ht="17.399999999999999">
      <c r="A12" s="62" t="s">
        <v>65</v>
      </c>
      <c r="B12" t="s">
        <v>233</v>
      </c>
      <c r="C12" s="38">
        <f>'energy convesion standard'!E8</f>
        <v>9030</v>
      </c>
    </row>
    <row r="13" spans="1:5">
      <c r="B13" t="s">
        <v>234</v>
      </c>
      <c r="C13">
        <f>C11/$C$12</f>
        <v>4.9566998892580288E-2</v>
      </c>
      <c r="D13" s="63">
        <f>D11/$C$12</f>
        <v>6.9400885935769666E-2</v>
      </c>
    </row>
    <row r="14" spans="1:5" ht="17.399999999999999">
      <c r="D14" s="1" t="s">
        <v>244</v>
      </c>
    </row>
    <row r="15" spans="1:5" ht="17.399999999999999">
      <c r="A15" s="62" t="s">
        <v>461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/>
  </sheetViews>
  <sheetFormatPr defaultColWidth="8.77734375" defaultRowHeight="14.4"/>
  <cols>
    <col min="1" max="1" width="10.77734375" customWidth="1"/>
    <col min="2" max="2" width="12" customWidth="1"/>
    <col min="3" max="3" width="13" bestFit="1" customWidth="1"/>
    <col min="4" max="4" width="11.44140625" bestFit="1" customWidth="1"/>
    <col min="5" max="5" width="9.21875" bestFit="1" customWidth="1"/>
    <col min="6" max="6" width="12" customWidth="1"/>
    <col min="7" max="7" width="13" bestFit="1" customWidth="1"/>
    <col min="8" max="9" width="9.21875" bestFit="1" customWidth="1"/>
    <col min="10" max="10" width="12.77734375" customWidth="1"/>
    <col min="11" max="11" width="13" bestFit="1" customWidth="1"/>
    <col min="12" max="12" width="10" bestFit="1" customWidth="1"/>
  </cols>
  <sheetData>
    <row r="1" spans="1:12">
      <c r="B1" s="54" t="s">
        <v>205</v>
      </c>
      <c r="C1" s="1"/>
      <c r="D1" s="1"/>
      <c r="E1" s="1"/>
      <c r="F1" s="55" t="s">
        <v>204</v>
      </c>
      <c r="G1" s="1"/>
      <c r="H1" s="1"/>
      <c r="I1" s="1"/>
      <c r="J1" s="55" t="s">
        <v>203</v>
      </c>
      <c r="K1" s="1"/>
      <c r="L1" s="1"/>
    </row>
    <row r="2" spans="1:12">
      <c r="B2" s="1" t="s">
        <v>122</v>
      </c>
      <c r="C2" s="55" t="s">
        <v>123</v>
      </c>
      <c r="D2" s="1" t="s">
        <v>124</v>
      </c>
      <c r="E2" s="55" t="s">
        <v>125</v>
      </c>
      <c r="F2" s="55" t="s">
        <v>126</v>
      </c>
      <c r="G2" s="55" t="s">
        <v>127</v>
      </c>
      <c r="H2" s="55" t="s">
        <v>124</v>
      </c>
      <c r="I2" s="55" t="s">
        <v>125</v>
      </c>
      <c r="J2" s="55" t="s">
        <v>126</v>
      </c>
      <c r="K2" s="55" t="s">
        <v>127</v>
      </c>
      <c r="L2" s="55" t="s">
        <v>124</v>
      </c>
    </row>
    <row r="3" spans="1:12">
      <c r="A3">
        <v>2015</v>
      </c>
      <c r="B3" s="33">
        <v>642.52</v>
      </c>
      <c r="C3" s="33">
        <v>727.07</v>
      </c>
      <c r="D3" s="33">
        <v>1037.6600000000001</v>
      </c>
      <c r="E3" s="33">
        <v>1801.3</v>
      </c>
      <c r="F3" s="33">
        <v>681.14</v>
      </c>
      <c r="G3" s="33">
        <v>1170.6199999999999</v>
      </c>
      <c r="H3" s="33">
        <v>1098.1400000000001</v>
      </c>
      <c r="I3" s="33">
        <v>2034.08</v>
      </c>
      <c r="J3" s="33"/>
      <c r="K3" s="33">
        <v>683.64</v>
      </c>
      <c r="L3" s="33">
        <v>806.44</v>
      </c>
    </row>
    <row r="4" spans="1:12">
      <c r="A4">
        <v>2016</v>
      </c>
      <c r="B4" s="33">
        <v>510.71</v>
      </c>
      <c r="C4" s="33">
        <v>582.16</v>
      </c>
      <c r="D4" s="33">
        <v>899.18</v>
      </c>
      <c r="E4" s="33">
        <v>1690.02</v>
      </c>
      <c r="F4" s="33">
        <v>554.48</v>
      </c>
      <c r="G4" s="33">
        <v>1031.3</v>
      </c>
      <c r="H4" s="33">
        <v>966.95</v>
      </c>
      <c r="I4" s="33">
        <v>1914.71</v>
      </c>
      <c r="J4" s="33"/>
      <c r="K4" s="33">
        <v>602.28</v>
      </c>
      <c r="L4" s="33">
        <v>734.14</v>
      </c>
    </row>
    <row r="5" spans="1:12">
      <c r="A5">
        <v>2017</v>
      </c>
      <c r="B5" s="33">
        <v>645.85</v>
      </c>
      <c r="C5" s="33">
        <v>730.82</v>
      </c>
      <c r="D5" s="33">
        <v>1058.0899999999999</v>
      </c>
      <c r="E5" s="33">
        <v>1833.66</v>
      </c>
      <c r="F5" s="33">
        <v>689.88</v>
      </c>
      <c r="G5" s="33">
        <v>1180.23</v>
      </c>
      <c r="H5" s="33">
        <v>1126.48</v>
      </c>
      <c r="I5" s="33">
        <v>2069.7800000000002</v>
      </c>
      <c r="J5" s="33"/>
      <c r="K5" s="33">
        <v>689.25</v>
      </c>
      <c r="L5" s="33">
        <v>826.43</v>
      </c>
    </row>
    <row r="6" spans="1:12">
      <c r="A6">
        <v>2018</v>
      </c>
      <c r="B6" s="33">
        <v>719.81</v>
      </c>
      <c r="C6" s="33">
        <v>812.18</v>
      </c>
      <c r="D6" s="33">
        <v>1150.3699999999999</v>
      </c>
      <c r="E6" s="33">
        <v>1920.51</v>
      </c>
      <c r="F6" s="33">
        <v>751.18</v>
      </c>
      <c r="G6" s="33">
        <v>1239.74</v>
      </c>
      <c r="H6" s="33">
        <v>1213.3599999999999</v>
      </c>
      <c r="I6" s="33">
        <v>2173.9699999999998</v>
      </c>
      <c r="J6" s="33"/>
      <c r="K6" s="33">
        <v>724.01</v>
      </c>
      <c r="L6" s="33">
        <v>874.59</v>
      </c>
    </row>
    <row r="7" spans="1:12">
      <c r="A7">
        <v>2019</v>
      </c>
      <c r="B7" s="33">
        <v>634.64</v>
      </c>
      <c r="C7" s="33">
        <v>718.49</v>
      </c>
      <c r="D7" s="33">
        <v>1061.51</v>
      </c>
      <c r="E7" s="33">
        <v>1869.67</v>
      </c>
      <c r="F7" s="33">
        <v>659.76</v>
      </c>
      <c r="G7" s="33">
        <v>1121.3599999999999</v>
      </c>
      <c r="H7" s="33">
        <v>1129.27</v>
      </c>
      <c r="I7" s="33">
        <v>2137.0500000000002</v>
      </c>
      <c r="J7" s="33"/>
      <c r="K7" s="33">
        <v>654.87</v>
      </c>
      <c r="L7" s="33">
        <v>806.24</v>
      </c>
    </row>
    <row r="8" spans="1:12">
      <c r="A8">
        <v>2020</v>
      </c>
      <c r="B8" s="33">
        <v>594</v>
      </c>
      <c r="C8" s="33">
        <v>673.79</v>
      </c>
      <c r="D8" s="33">
        <v>1029.97</v>
      </c>
      <c r="E8" s="33">
        <v>1859.75</v>
      </c>
      <c r="F8" s="33">
        <v>630.27</v>
      </c>
      <c r="G8" s="33">
        <v>1114.6600000000001</v>
      </c>
      <c r="H8" s="33">
        <v>1119.8399999999999</v>
      </c>
      <c r="I8" s="33">
        <v>2139.67</v>
      </c>
      <c r="J8" s="33"/>
      <c r="K8" s="33">
        <v>650.96</v>
      </c>
      <c r="L8" s="33">
        <v>797.85</v>
      </c>
    </row>
    <row r="10" spans="1:12" ht="17.399999999999999">
      <c r="A10" s="32" t="str">
        <f>B1</f>
        <v>프로판(won/kg)</v>
      </c>
      <c r="B10" s="1"/>
      <c r="C10" s="68">
        <v>2020</v>
      </c>
      <c r="D10" s="67">
        <v>2021</v>
      </c>
    </row>
    <row r="11" spans="1:12" ht="17.399999999999999">
      <c r="A11" s="62" t="s">
        <v>122</v>
      </c>
      <c r="B11" t="s">
        <v>63</v>
      </c>
      <c r="C11" s="58">
        <f>B8*1000</f>
        <v>594000</v>
      </c>
      <c r="D11" s="64">
        <f>B7*1000</f>
        <v>634640</v>
      </c>
    </row>
    <row r="12" spans="1:12">
      <c r="A12" s="24" t="s">
        <v>65</v>
      </c>
      <c r="B12" t="s">
        <v>220</v>
      </c>
      <c r="C12" s="58">
        <f>'energy convesion standard'!E12</f>
        <v>12040</v>
      </c>
      <c r="D12" s="58"/>
    </row>
    <row r="13" spans="1:12">
      <c r="B13" t="s">
        <v>240</v>
      </c>
      <c r="C13" s="58">
        <f>C12*1000</f>
        <v>12040000</v>
      </c>
      <c r="D13" s="58"/>
    </row>
    <row r="14" spans="1:12">
      <c r="B14" t="s">
        <v>68</v>
      </c>
      <c r="C14">
        <f>$C$11/$C$13</f>
        <v>4.9335548172757475E-2</v>
      </c>
      <c r="D14">
        <f>D11/$C$13</f>
        <v>5.2710963455149501E-2</v>
      </c>
    </row>
    <row r="16" spans="1:12" ht="17.399999999999999">
      <c r="A16" s="32" t="str">
        <f>F1</f>
        <v>일반용부탄(won/kg)</v>
      </c>
      <c r="B16" s="1"/>
      <c r="C16" s="67">
        <v>2020</v>
      </c>
      <c r="D16" s="67">
        <v>2021</v>
      </c>
    </row>
    <row r="17" spans="1:4" ht="17.399999999999999">
      <c r="A17" s="62" t="s">
        <v>126</v>
      </c>
      <c r="B17" t="s">
        <v>63</v>
      </c>
      <c r="C17" s="65">
        <f>F8*1000</f>
        <v>630270</v>
      </c>
      <c r="D17" s="66">
        <f>F7*1000</f>
        <v>659760</v>
      </c>
    </row>
    <row r="18" spans="1:4">
      <c r="A18" s="24" t="s">
        <v>65</v>
      </c>
      <c r="B18" t="s">
        <v>220</v>
      </c>
      <c r="C18" s="65">
        <f>'energy convesion standard'!E13</f>
        <v>11820</v>
      </c>
      <c r="D18" s="65"/>
    </row>
    <row r="19" spans="1:4">
      <c r="B19" t="s">
        <v>240</v>
      </c>
      <c r="C19" s="65">
        <f>C18*1000</f>
        <v>11820000</v>
      </c>
      <c r="D19" s="65"/>
    </row>
    <row r="20" spans="1:4">
      <c r="B20" t="s">
        <v>68</v>
      </c>
      <c r="C20">
        <f>$C$17/$C$19</f>
        <v>5.332233502538071E-2</v>
      </c>
      <c r="D20">
        <f>D17/$C$19</f>
        <v>5.5817258883248733E-2</v>
      </c>
    </row>
    <row r="22" spans="1:4" ht="17.399999999999999">
      <c r="A22" s="32" t="str">
        <f>J1</f>
        <v>자동차용부탄(won/L)</v>
      </c>
      <c r="B22" s="1"/>
      <c r="C22" s="67">
        <v>2020</v>
      </c>
      <c r="D22" s="67">
        <v>2021</v>
      </c>
    </row>
    <row r="23" spans="1:4" ht="17.399999999999999">
      <c r="A23" s="62" t="s">
        <v>127</v>
      </c>
      <c r="B23" t="s">
        <v>63</v>
      </c>
      <c r="C23" s="65">
        <f>K8*1000</f>
        <v>650960</v>
      </c>
      <c r="D23" s="66">
        <f>K7*1000</f>
        <v>654870</v>
      </c>
    </row>
    <row r="24" spans="1:4">
      <c r="A24" s="24" t="s">
        <v>65</v>
      </c>
      <c r="B24" t="s">
        <v>220</v>
      </c>
      <c r="C24" s="65">
        <f>'energy convesion standard'!E13</f>
        <v>11820</v>
      </c>
      <c r="D24" s="65"/>
    </row>
    <row r="25" spans="1:4">
      <c r="B25" t="s">
        <v>240</v>
      </c>
      <c r="C25" s="65">
        <f>C24*1000</f>
        <v>11820000</v>
      </c>
      <c r="D25" s="65"/>
    </row>
    <row r="26" spans="1:4">
      <c r="B26" t="s">
        <v>68</v>
      </c>
      <c r="C26">
        <f>C23/$C$25</f>
        <v>5.5072758037225042E-2</v>
      </c>
      <c r="D26">
        <f>D23/$C$25</f>
        <v>5.5403553299492383E-2</v>
      </c>
    </row>
    <row r="27" spans="1:4" ht="17.399999999999999">
      <c r="D27" s="24" t="s">
        <v>243</v>
      </c>
    </row>
    <row r="30" spans="1:4">
      <c r="B30" s="24" t="s">
        <v>238</v>
      </c>
    </row>
    <row r="31" spans="1:4">
      <c r="B31" t="s">
        <v>196</v>
      </c>
      <c r="C31" t="s">
        <v>121</v>
      </c>
    </row>
    <row r="32" spans="1:4" ht="17.399999999999999">
      <c r="B32" t="s">
        <v>236</v>
      </c>
    </row>
    <row r="33" spans="1:3">
      <c r="B33" t="s">
        <v>235</v>
      </c>
      <c r="C33" t="s">
        <v>183</v>
      </c>
    </row>
    <row r="34" spans="1:3" ht="17.399999999999999">
      <c r="B34" t="s">
        <v>237</v>
      </c>
    </row>
    <row r="35" spans="1:3">
      <c r="A35" s="1" t="s">
        <v>4</v>
      </c>
      <c r="B35" t="s">
        <v>235</v>
      </c>
    </row>
    <row r="36" spans="1:3">
      <c r="A36" s="1" t="s">
        <v>5</v>
      </c>
    </row>
    <row r="37" spans="1:3">
      <c r="A37" s="1" t="s">
        <v>6</v>
      </c>
      <c r="B37" t="s">
        <v>196</v>
      </c>
    </row>
    <row r="38" spans="1:3">
      <c r="A38" s="1" t="s">
        <v>7</v>
      </c>
      <c r="B38" t="s">
        <v>196</v>
      </c>
    </row>
    <row r="39" spans="1:3">
      <c r="A39" s="1" t="s">
        <v>8</v>
      </c>
      <c r="B39" t="s">
        <v>239</v>
      </c>
    </row>
    <row r="40" spans="1:3">
      <c r="A40" s="1" t="s">
        <v>9</v>
      </c>
      <c r="B40" t="s">
        <v>196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/>
  </sheetViews>
  <sheetFormatPr defaultColWidth="8.77734375" defaultRowHeight="14.4"/>
  <sheetData>
    <row r="1" spans="1:5">
      <c r="A1" s="1"/>
      <c r="B1" s="224" t="s">
        <v>281</v>
      </c>
      <c r="C1" s="223"/>
      <c r="D1" s="223"/>
      <c r="E1" s="223"/>
    </row>
    <row r="2" spans="1:5" ht="17.399999999999999">
      <c r="A2" s="1"/>
      <c r="B2" s="32" t="s">
        <v>126</v>
      </c>
      <c r="C2" s="32" t="s">
        <v>127</v>
      </c>
      <c r="D2" s="32" t="s">
        <v>231</v>
      </c>
      <c r="E2" s="32" t="s">
        <v>232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4" t="str">
        <f>B1</f>
        <v>등유(won/L)</v>
      </c>
      <c r="C10" s="67">
        <v>2020</v>
      </c>
      <c r="D10" s="67">
        <v>2021</v>
      </c>
    </row>
    <row r="11" spans="1:5" ht="17.399999999999999">
      <c r="A11" s="62" t="s">
        <v>248</v>
      </c>
      <c r="B11" t="s">
        <v>241</v>
      </c>
      <c r="C11">
        <f>B8</f>
        <v>396.7</v>
      </c>
      <c r="D11" s="63">
        <f>B7</f>
        <v>616.80999999999995</v>
      </c>
    </row>
    <row r="12" spans="1:5" ht="17.399999999999999">
      <c r="A12" s="62" t="s">
        <v>65</v>
      </c>
      <c r="B12" t="s">
        <v>233</v>
      </c>
      <c r="C12" s="38">
        <f>'energy convesion standard'!E7</f>
        <v>8770</v>
      </c>
    </row>
    <row r="13" spans="1:5">
      <c r="B13" t="s">
        <v>234</v>
      </c>
      <c r="C13">
        <f>C11/$C$12</f>
        <v>4.5233751425313565E-2</v>
      </c>
      <c r="D13">
        <f>D11/$C$12</f>
        <v>7.0331812998859738E-2</v>
      </c>
    </row>
    <row r="14" spans="1:5">
      <c r="D14" s="24" t="s">
        <v>242</v>
      </c>
    </row>
    <row r="34" spans="1:3">
      <c r="A34" t="s">
        <v>291</v>
      </c>
      <c r="B34">
        <v>76.63</v>
      </c>
      <c r="C34" t="s">
        <v>292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/>
  </sheetViews>
  <sheetFormatPr defaultColWidth="8.77734375" defaultRowHeight="14.4"/>
  <cols>
    <col min="2" max="2" width="9.21875"/>
  </cols>
  <sheetData>
    <row r="1" spans="1:4" ht="17.399999999999999">
      <c r="C1" s="1" t="s">
        <v>290</v>
      </c>
      <c r="D1" s="1"/>
    </row>
    <row r="2" spans="1:4" ht="17.399999999999999">
      <c r="C2" s="32" t="s">
        <v>282</v>
      </c>
      <c r="D2" s="1"/>
    </row>
    <row r="3" spans="1:4">
      <c r="D3">
        <v>2020</v>
      </c>
    </row>
    <row r="4" spans="1:4" ht="16.5" customHeight="1">
      <c r="A4" s="225" t="s">
        <v>39</v>
      </c>
      <c r="B4" t="s">
        <v>283</v>
      </c>
      <c r="C4" t="s">
        <v>287</v>
      </c>
      <c r="D4">
        <v>65.23</v>
      </c>
    </row>
    <row r="5" spans="1:4" ht="17.399999999999999">
      <c r="A5" s="225"/>
      <c r="B5" s="8" t="s">
        <v>284</v>
      </c>
    </row>
    <row r="6" spans="1:4" ht="17.399999999999999">
      <c r="A6" s="225" t="s">
        <v>285</v>
      </c>
      <c r="B6" s="8" t="s">
        <v>283</v>
      </c>
      <c r="C6" t="s">
        <v>287</v>
      </c>
      <c r="D6">
        <v>84.69</v>
      </c>
    </row>
    <row r="7" spans="1:4" ht="17.399999999999999">
      <c r="A7" s="225"/>
      <c r="B7" s="8" t="s">
        <v>284</v>
      </c>
    </row>
    <row r="8" spans="1:4" ht="17.399999999999999">
      <c r="A8" s="225" t="s">
        <v>286</v>
      </c>
      <c r="B8" s="8" t="s">
        <v>283</v>
      </c>
      <c r="C8" t="s">
        <v>287</v>
      </c>
      <c r="D8">
        <v>73.97</v>
      </c>
    </row>
    <row r="9" spans="1:4" ht="17.399999999999999">
      <c r="A9" s="225"/>
      <c r="B9" s="8" t="s">
        <v>284</v>
      </c>
    </row>
    <row r="10" spans="1:4" ht="17.399999999999999">
      <c r="A10" s="24" t="s">
        <v>110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sqref="A1:A2"/>
    </sheetView>
  </sheetViews>
  <sheetFormatPr defaultColWidth="9.21875" defaultRowHeight="14.4"/>
  <cols>
    <col min="1" max="16384" width="9.21875" style="11"/>
  </cols>
  <sheetData>
    <row r="1" spans="1:4" ht="17.399999999999999">
      <c r="A1" s="226"/>
      <c r="B1" s="226" t="s">
        <v>255</v>
      </c>
      <c r="C1" s="226"/>
      <c r="D1" s="226"/>
    </row>
    <row r="2" spans="1:4" ht="17.399999999999999">
      <c r="A2" s="226"/>
      <c r="B2" s="56" t="s">
        <v>198</v>
      </c>
      <c r="C2" s="56" t="s">
        <v>199</v>
      </c>
      <c r="D2" s="56" t="s">
        <v>200</v>
      </c>
    </row>
    <row r="3" spans="1:4">
      <c r="A3" s="11">
        <v>2015</v>
      </c>
      <c r="B3" s="11">
        <v>478.47</v>
      </c>
      <c r="C3" s="11">
        <v>548.34</v>
      </c>
      <c r="D3" s="11">
        <v>612.07000000000005</v>
      </c>
    </row>
    <row r="4" spans="1:4">
      <c r="A4" s="11">
        <v>2016</v>
      </c>
      <c r="B4" s="11">
        <v>384.46</v>
      </c>
      <c r="C4" s="11">
        <v>444.93</v>
      </c>
      <c r="D4" s="11">
        <v>520.6</v>
      </c>
    </row>
    <row r="5" spans="1:4">
      <c r="A5" s="11">
        <v>2017</v>
      </c>
      <c r="B5" s="11">
        <v>493.61</v>
      </c>
      <c r="C5" s="11">
        <v>564.99</v>
      </c>
      <c r="D5" s="11">
        <v>619.53</v>
      </c>
    </row>
    <row r="6" spans="1:4">
      <c r="A6" s="11">
        <v>2018</v>
      </c>
      <c r="B6" s="11">
        <v>591.12</v>
      </c>
      <c r="C6" s="11">
        <v>672.26</v>
      </c>
      <c r="D6" s="11">
        <v>734.79</v>
      </c>
    </row>
    <row r="7" spans="1:4">
      <c r="A7" s="11">
        <v>2019</v>
      </c>
      <c r="B7" s="11">
        <v>602.28</v>
      </c>
      <c r="C7" s="11">
        <v>684.53</v>
      </c>
      <c r="D7" s="11">
        <v>743.94</v>
      </c>
    </row>
    <row r="8" spans="1:4">
      <c r="A8" s="11">
        <v>2020</v>
      </c>
      <c r="B8" s="11">
        <v>469.82</v>
      </c>
      <c r="C8" s="11">
        <v>538.82000000000005</v>
      </c>
      <c r="D8" s="11">
        <v>592.05999999999995</v>
      </c>
    </row>
    <row r="10" spans="1:4">
      <c r="A10" s="57" t="str">
        <f>B1</f>
        <v>B - C(won/L)</v>
      </c>
      <c r="C10" s="69">
        <v>2020</v>
      </c>
      <c r="D10" s="69">
        <v>2021</v>
      </c>
    </row>
    <row r="11" spans="1:4">
      <c r="A11" s="57" t="s">
        <v>247</v>
      </c>
      <c r="C11" s="11">
        <f>B8</f>
        <v>469.82</v>
      </c>
      <c r="D11" s="70">
        <f>B7</f>
        <v>602.28</v>
      </c>
    </row>
    <row r="12" spans="1:4" ht="17.399999999999999">
      <c r="A12" s="43" t="s">
        <v>202</v>
      </c>
      <c r="B12" s="11" t="s">
        <v>245</v>
      </c>
      <c r="C12" s="52">
        <f>'energy convesion standard'!E11</f>
        <v>9960</v>
      </c>
    </row>
    <row r="13" spans="1:4">
      <c r="B13" s="11" t="s">
        <v>246</v>
      </c>
      <c r="C13" s="11">
        <f>C11/$C$12</f>
        <v>4.7170682730923695E-2</v>
      </c>
      <c r="D13" s="11">
        <f>D11/$C$12</f>
        <v>6.0469879518072284E-2</v>
      </c>
    </row>
    <row r="14" spans="1:4">
      <c r="D14" s="57" t="s">
        <v>249</v>
      </c>
    </row>
    <row r="16" spans="1:4" ht="17.399999999999999">
      <c r="A16" s="43" t="s">
        <v>461</v>
      </c>
    </row>
    <row r="17" spans="1:1" ht="17.399999999999999">
      <c r="A17" s="51"/>
    </row>
    <row r="18" spans="1:1">
      <c r="A18" s="14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/>
  </sheetViews>
  <sheetFormatPr defaultColWidth="9.21875" defaultRowHeight="14.4"/>
  <cols>
    <col min="1" max="1" width="10.21875" style="11" customWidth="1"/>
    <col min="2" max="4" width="13" style="11" bestFit="1" customWidth="1"/>
    <col min="5" max="5" width="10.21875" style="11" bestFit="1" customWidth="1"/>
    <col min="6" max="6" width="11.44140625" style="11" bestFit="1" customWidth="1"/>
    <col min="7" max="16384" width="9.21875" style="11"/>
  </cols>
  <sheetData>
    <row r="1" spans="1:6">
      <c r="C1" s="227">
        <v>2020</v>
      </c>
      <c r="D1" s="227"/>
      <c r="E1" s="227">
        <v>2021</v>
      </c>
      <c r="F1" s="227"/>
    </row>
    <row r="2" spans="1:6" ht="17.399999999999999">
      <c r="A2" s="228" t="s">
        <v>226</v>
      </c>
      <c r="B2" s="228"/>
      <c r="C2" s="17" t="s">
        <v>207</v>
      </c>
      <c r="D2" s="17" t="s">
        <v>208</v>
      </c>
      <c r="E2" s="17" t="s">
        <v>207</v>
      </c>
      <c r="F2" s="17" t="s">
        <v>208</v>
      </c>
    </row>
    <row r="3" spans="1:6" ht="17.399999999999999">
      <c r="A3" s="56" t="s">
        <v>209</v>
      </c>
      <c r="B3" s="56" t="s">
        <v>210</v>
      </c>
      <c r="C3" s="61">
        <v>86446</v>
      </c>
      <c r="D3" s="61">
        <v>585342</v>
      </c>
      <c r="E3" s="61">
        <v>78032</v>
      </c>
      <c r="F3" s="61">
        <v>546280</v>
      </c>
    </row>
    <row r="4" spans="1:6" ht="16.5" customHeight="1">
      <c r="A4" s="225" t="s">
        <v>211</v>
      </c>
      <c r="B4" s="11" t="s">
        <v>212</v>
      </c>
      <c r="C4" s="60">
        <v>37.31</v>
      </c>
      <c r="D4" s="60">
        <v>43.64</v>
      </c>
      <c r="E4" s="60">
        <v>71.73</v>
      </c>
      <c r="F4" s="60">
        <v>62.72</v>
      </c>
    </row>
    <row r="5" spans="1:6">
      <c r="A5" s="225"/>
      <c r="B5" s="11" t="s">
        <v>213</v>
      </c>
      <c r="C5" s="60">
        <v>39.21</v>
      </c>
      <c r="D5" s="60">
        <v>45.91</v>
      </c>
      <c r="E5" s="60">
        <v>73.42</v>
      </c>
      <c r="F5" s="60">
        <v>64.400000000000006</v>
      </c>
    </row>
    <row r="6" spans="1:6">
      <c r="A6" s="225"/>
      <c r="B6" s="11" t="s">
        <v>214</v>
      </c>
      <c r="C6" s="60">
        <v>39.22</v>
      </c>
      <c r="D6" s="84">
        <v>45.92</v>
      </c>
      <c r="E6" s="60">
        <v>73.42</v>
      </c>
      <c r="F6" s="84">
        <v>64.41</v>
      </c>
    </row>
    <row r="7" spans="1:6" ht="16.5" customHeight="1">
      <c r="A7" s="227" t="s">
        <v>215</v>
      </c>
      <c r="B7" s="11" t="s">
        <v>212</v>
      </c>
      <c r="C7" s="59">
        <v>3225041</v>
      </c>
      <c r="D7" s="59">
        <v>25440490</v>
      </c>
      <c r="E7" s="59">
        <v>5597336</v>
      </c>
      <c r="F7" s="59">
        <v>34259992</v>
      </c>
    </row>
    <row r="8" spans="1:6">
      <c r="A8" s="227"/>
      <c r="B8" s="11" t="s">
        <v>213</v>
      </c>
      <c r="C8" s="59">
        <v>3389678</v>
      </c>
      <c r="D8" s="59">
        <v>26873116</v>
      </c>
      <c r="E8" s="59">
        <v>5728768</v>
      </c>
      <c r="F8" s="59">
        <v>35181772</v>
      </c>
    </row>
    <row r="9" spans="1:6">
      <c r="A9" s="227"/>
      <c r="B9" s="11" t="s">
        <v>216</v>
      </c>
      <c r="C9" s="59">
        <v>3390168</v>
      </c>
      <c r="D9" s="59">
        <v>26877518</v>
      </c>
      <c r="E9" s="59">
        <v>5728264</v>
      </c>
      <c r="F9" s="59">
        <v>35185101</v>
      </c>
    </row>
    <row r="10" spans="1:6" ht="17.399999999999999">
      <c r="A10" s="11" t="s">
        <v>217</v>
      </c>
      <c r="B10" s="11" t="s">
        <v>218</v>
      </c>
      <c r="C10" s="59">
        <v>38849</v>
      </c>
      <c r="D10" s="59">
        <v>268738</v>
      </c>
      <c r="E10" s="59">
        <v>53662</v>
      </c>
      <c r="F10" s="59">
        <v>338903</v>
      </c>
    </row>
    <row r="12" spans="1:6">
      <c r="C12" s="11">
        <v>2020</v>
      </c>
      <c r="D12" s="11">
        <v>2021</v>
      </c>
    </row>
    <row r="13" spans="1:6">
      <c r="A13" s="226" t="str">
        <f>A4</f>
        <v>단가($/B)</v>
      </c>
      <c r="B13" s="226"/>
      <c r="C13" s="60">
        <f>D6</f>
        <v>45.92</v>
      </c>
      <c r="D13" s="60">
        <f>F6</f>
        <v>64.41</v>
      </c>
    </row>
    <row r="14" spans="1:6">
      <c r="A14" s="17" t="s">
        <v>219</v>
      </c>
      <c r="B14" s="17" t="s">
        <v>222</v>
      </c>
      <c r="C14" s="11">
        <v>158.98400000000001</v>
      </c>
    </row>
    <row r="15" spans="1:6" ht="17.399999999999999">
      <c r="A15" s="56" t="s">
        <v>65</v>
      </c>
      <c r="B15" s="17" t="s">
        <v>220</v>
      </c>
      <c r="C15" s="52">
        <f>'energy convesion standard'!E5</f>
        <v>10750</v>
      </c>
      <c r="D15" s="52"/>
    </row>
    <row r="16" spans="1:6">
      <c r="A16" s="17"/>
      <c r="B16" s="17" t="s">
        <v>221</v>
      </c>
      <c r="C16" s="11">
        <f>C13/$C$14/$C$15</f>
        <v>2.6868288047707595E-5</v>
      </c>
      <c r="D16" s="11">
        <f>D13/$C$14/$C$15</f>
        <v>3.7686986784687414E-5</v>
      </c>
    </row>
    <row r="18" spans="1:2">
      <c r="A18" s="57" t="s">
        <v>110</v>
      </c>
    </row>
    <row r="19" spans="1:2">
      <c r="A19" s="11" t="s">
        <v>224</v>
      </c>
    </row>
    <row r="20" spans="1:2">
      <c r="A20" s="14" t="s">
        <v>206</v>
      </c>
      <c r="B20" s="14"/>
    </row>
    <row r="21" spans="1:2" ht="17.399999999999999">
      <c r="A21" s="19" t="s">
        <v>225</v>
      </c>
    </row>
    <row r="22" spans="1:2">
      <c r="A22" s="14" t="s">
        <v>223</v>
      </c>
    </row>
    <row r="68" spans="1:1" ht="17.399999999999999">
      <c r="A68" s="19" t="s">
        <v>227</v>
      </c>
    </row>
    <row r="69" spans="1:1">
      <c r="A69" s="11" t="s">
        <v>228</v>
      </c>
    </row>
    <row r="70" spans="1:1" ht="17.399999999999999">
      <c r="A70" s="11" t="s">
        <v>229</v>
      </c>
    </row>
    <row r="71" spans="1:1" ht="17.399999999999999">
      <c r="A71" s="19" t="s">
        <v>230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workbookViewId="0">
      <selection sqref="A1:F1"/>
    </sheetView>
  </sheetViews>
  <sheetFormatPr defaultColWidth="9.21875" defaultRowHeight="14.4"/>
  <cols>
    <col min="1" max="9" width="26.77734375" style="11" customWidth="1"/>
    <col min="10" max="16384" width="9.21875" style="11"/>
  </cols>
  <sheetData>
    <row r="1" spans="1:9" ht="45" customHeight="1">
      <c r="A1" s="229" t="s">
        <v>338</v>
      </c>
      <c r="B1" s="230"/>
      <c r="C1" s="230"/>
      <c r="D1" s="230"/>
      <c r="E1" s="230"/>
      <c r="F1" s="230"/>
    </row>
    <row r="3" spans="1:9">
      <c r="A3" s="11" t="s">
        <v>339</v>
      </c>
    </row>
    <row r="4" spans="1:9">
      <c r="I4" s="11" t="s">
        <v>340</v>
      </c>
    </row>
    <row r="5" spans="1:9">
      <c r="A5" s="108" t="s">
        <v>112</v>
      </c>
      <c r="B5" s="108" t="s">
        <v>341</v>
      </c>
      <c r="C5" s="108" t="s">
        <v>342</v>
      </c>
      <c r="D5" s="108" t="s">
        <v>343</v>
      </c>
      <c r="E5" s="108" t="s">
        <v>344</v>
      </c>
      <c r="F5" s="108" t="s">
        <v>345</v>
      </c>
      <c r="G5" s="108" t="s">
        <v>346</v>
      </c>
      <c r="H5" s="108" t="s">
        <v>347</v>
      </c>
      <c r="I5" s="108" t="s">
        <v>348</v>
      </c>
    </row>
    <row r="6" spans="1:9">
      <c r="A6" s="109" t="s">
        <v>349</v>
      </c>
      <c r="B6" s="109" t="s">
        <v>98</v>
      </c>
      <c r="C6" s="109" t="s">
        <v>98</v>
      </c>
      <c r="D6" s="109" t="s">
        <v>98</v>
      </c>
      <c r="E6" s="110">
        <v>2691.4</v>
      </c>
      <c r="F6" s="110">
        <v>11776355.1</v>
      </c>
      <c r="G6" s="109">
        <v>393</v>
      </c>
      <c r="H6" s="111">
        <v>1498297</v>
      </c>
      <c r="I6" s="111">
        <v>-1497904</v>
      </c>
    </row>
    <row r="7" spans="1:9">
      <c r="A7" s="109">
        <v>2018</v>
      </c>
      <c r="B7" s="109" t="s">
        <v>350</v>
      </c>
      <c r="C7" s="109">
        <v>4401310000</v>
      </c>
      <c r="D7" s="109" t="s">
        <v>351</v>
      </c>
      <c r="E7" s="109">
        <v>0</v>
      </c>
      <c r="F7" s="110">
        <v>11107.8</v>
      </c>
      <c r="G7" s="109">
        <v>0</v>
      </c>
      <c r="H7" s="111">
        <v>1953</v>
      </c>
      <c r="I7" s="111">
        <v>-1953</v>
      </c>
    </row>
    <row r="8" spans="1:9">
      <c r="A8" s="109">
        <v>2018</v>
      </c>
      <c r="B8" s="109" t="s">
        <v>350</v>
      </c>
      <c r="C8" s="109">
        <v>4401310000</v>
      </c>
      <c r="D8" s="109" t="s">
        <v>352</v>
      </c>
      <c r="E8" s="109">
        <v>0</v>
      </c>
      <c r="F8" s="109">
        <v>0</v>
      </c>
      <c r="G8" s="109">
        <v>0</v>
      </c>
      <c r="H8" s="109">
        <v>0</v>
      </c>
      <c r="I8" s="109">
        <v>0</v>
      </c>
    </row>
    <row r="9" spans="1:9">
      <c r="A9" s="109">
        <v>2018</v>
      </c>
      <c r="B9" s="109" t="s">
        <v>350</v>
      </c>
      <c r="C9" s="109">
        <v>4401310000</v>
      </c>
      <c r="D9" s="109" t="s">
        <v>353</v>
      </c>
      <c r="E9" s="109">
        <v>0</v>
      </c>
      <c r="F9" s="110">
        <v>40519.5</v>
      </c>
      <c r="G9" s="109">
        <v>0</v>
      </c>
      <c r="H9" s="111">
        <v>7062</v>
      </c>
      <c r="I9" s="111">
        <v>-7062</v>
      </c>
    </row>
    <row r="10" spans="1:9">
      <c r="A10" s="109">
        <v>2018</v>
      </c>
      <c r="B10" s="109" t="s">
        <v>350</v>
      </c>
      <c r="C10" s="109">
        <v>4401310000</v>
      </c>
      <c r="D10" s="109" t="s">
        <v>354</v>
      </c>
      <c r="E10" s="109">
        <v>0</v>
      </c>
      <c r="F10" s="109">
        <v>116.3</v>
      </c>
      <c r="G10" s="109">
        <v>0</v>
      </c>
      <c r="H10" s="109">
        <v>20</v>
      </c>
      <c r="I10" s="109">
        <v>-20</v>
      </c>
    </row>
    <row r="11" spans="1:9">
      <c r="A11" s="109">
        <v>2018</v>
      </c>
      <c r="B11" s="109" t="s">
        <v>350</v>
      </c>
      <c r="C11" s="109">
        <v>4401310000</v>
      </c>
      <c r="D11" s="109" t="s">
        <v>355</v>
      </c>
      <c r="E11" s="109">
        <v>0</v>
      </c>
      <c r="F11" s="109">
        <v>22.3</v>
      </c>
      <c r="G11" s="109">
        <v>0</v>
      </c>
      <c r="H11" s="109">
        <v>17</v>
      </c>
      <c r="I11" s="109">
        <v>-17</v>
      </c>
    </row>
    <row r="12" spans="1:9">
      <c r="A12" s="109">
        <v>2018</v>
      </c>
      <c r="B12" s="109" t="s">
        <v>350</v>
      </c>
      <c r="C12" s="109">
        <v>4401310000</v>
      </c>
      <c r="D12" s="109" t="s">
        <v>356</v>
      </c>
      <c r="E12" s="109">
        <v>0</v>
      </c>
      <c r="F12" s="109">
        <v>0</v>
      </c>
      <c r="G12" s="109">
        <v>0</v>
      </c>
      <c r="H12" s="109">
        <v>0</v>
      </c>
      <c r="I12" s="109">
        <v>0</v>
      </c>
    </row>
    <row r="13" spans="1:9">
      <c r="A13" s="109">
        <v>2018</v>
      </c>
      <c r="B13" s="109" t="s">
        <v>350</v>
      </c>
      <c r="C13" s="109">
        <v>4401310000</v>
      </c>
      <c r="D13" s="109" t="s">
        <v>357</v>
      </c>
      <c r="E13" s="109">
        <v>0</v>
      </c>
      <c r="F13" s="109">
        <v>520.70000000000005</v>
      </c>
      <c r="G13" s="109">
        <v>0</v>
      </c>
      <c r="H13" s="109">
        <v>68</v>
      </c>
      <c r="I13" s="109">
        <v>-68</v>
      </c>
    </row>
    <row r="14" spans="1:9">
      <c r="A14" s="109">
        <v>2018</v>
      </c>
      <c r="B14" s="109" t="s">
        <v>350</v>
      </c>
      <c r="C14" s="109">
        <v>4401310000</v>
      </c>
      <c r="D14" s="109" t="s">
        <v>358</v>
      </c>
      <c r="E14" s="109">
        <v>0</v>
      </c>
      <c r="F14" s="110">
        <v>221716.9</v>
      </c>
      <c r="G14" s="109">
        <v>0</v>
      </c>
      <c r="H14" s="111">
        <v>31463</v>
      </c>
      <c r="I14" s="111">
        <v>-31463</v>
      </c>
    </row>
    <row r="15" spans="1:9">
      <c r="A15" s="109">
        <v>2018</v>
      </c>
      <c r="B15" s="109" t="s">
        <v>350</v>
      </c>
      <c r="C15" s="109">
        <v>4401310000</v>
      </c>
      <c r="D15" s="109" t="s">
        <v>359</v>
      </c>
      <c r="E15" s="109">
        <v>1.1000000000000001</v>
      </c>
      <c r="F15" s="109">
        <v>8.8000000000000007</v>
      </c>
      <c r="G15" s="109">
        <v>0</v>
      </c>
      <c r="H15" s="109">
        <v>3</v>
      </c>
      <c r="I15" s="109">
        <v>-3</v>
      </c>
    </row>
    <row r="16" spans="1:9">
      <c r="A16" s="109">
        <v>2018</v>
      </c>
      <c r="B16" s="109" t="s">
        <v>350</v>
      </c>
      <c r="C16" s="109">
        <v>4401310000</v>
      </c>
      <c r="D16" s="109" t="s">
        <v>360</v>
      </c>
      <c r="E16" s="109">
        <v>0</v>
      </c>
      <c r="F16" s="109">
        <v>256.60000000000002</v>
      </c>
      <c r="G16" s="109">
        <v>0</v>
      </c>
      <c r="H16" s="109">
        <v>55</v>
      </c>
      <c r="I16" s="109">
        <v>-55</v>
      </c>
    </row>
    <row r="17" spans="1:9">
      <c r="A17" s="109">
        <v>2018</v>
      </c>
      <c r="B17" s="109" t="s">
        <v>350</v>
      </c>
      <c r="C17" s="109">
        <v>4401310000</v>
      </c>
      <c r="D17" s="109" t="s">
        <v>361</v>
      </c>
      <c r="E17" s="109">
        <v>0</v>
      </c>
      <c r="F17" s="109">
        <v>0</v>
      </c>
      <c r="G17" s="109">
        <v>0</v>
      </c>
      <c r="H17" s="109">
        <v>0</v>
      </c>
      <c r="I17" s="109">
        <v>0</v>
      </c>
    </row>
    <row r="18" spans="1:9">
      <c r="A18" s="109">
        <v>2018</v>
      </c>
      <c r="B18" s="109" t="s">
        <v>350</v>
      </c>
      <c r="C18" s="109">
        <v>4401310000</v>
      </c>
      <c r="D18" s="109" t="s">
        <v>362</v>
      </c>
      <c r="E18" s="109">
        <v>232</v>
      </c>
      <c r="F18" s="110">
        <v>585614.6</v>
      </c>
      <c r="G18" s="109">
        <v>34</v>
      </c>
      <c r="H18" s="111">
        <v>87105</v>
      </c>
      <c r="I18" s="111">
        <v>-87072</v>
      </c>
    </row>
    <row r="19" spans="1:9">
      <c r="A19" s="109">
        <v>2018</v>
      </c>
      <c r="B19" s="109" t="s">
        <v>350</v>
      </c>
      <c r="C19" s="109">
        <v>4401310000</v>
      </c>
      <c r="D19" s="109" t="s">
        <v>363</v>
      </c>
      <c r="E19" s="109">
        <v>0</v>
      </c>
      <c r="F19" s="109">
        <v>67.099999999999994</v>
      </c>
      <c r="G19" s="109">
        <v>0</v>
      </c>
      <c r="H19" s="109">
        <v>33</v>
      </c>
      <c r="I19" s="109">
        <v>-33</v>
      </c>
    </row>
    <row r="20" spans="1:9">
      <c r="A20" s="109">
        <v>2018</v>
      </c>
      <c r="B20" s="109" t="s">
        <v>350</v>
      </c>
      <c r="C20" s="109">
        <v>4401310000</v>
      </c>
      <c r="D20" s="109" t="s">
        <v>364</v>
      </c>
      <c r="E20" s="109">
        <v>0</v>
      </c>
      <c r="F20" s="110">
        <v>10672.7</v>
      </c>
      <c r="G20" s="109">
        <v>0</v>
      </c>
      <c r="H20" s="111">
        <v>2147</v>
      </c>
      <c r="I20" s="111">
        <v>-2147</v>
      </c>
    </row>
    <row r="21" spans="1:9">
      <c r="A21" s="109">
        <v>2018</v>
      </c>
      <c r="B21" s="109" t="s">
        <v>350</v>
      </c>
      <c r="C21" s="109">
        <v>4401310000</v>
      </c>
      <c r="D21" s="109" t="s">
        <v>365</v>
      </c>
      <c r="E21" s="109">
        <v>0</v>
      </c>
      <c r="F21" s="109">
        <v>848.8</v>
      </c>
      <c r="G21" s="109">
        <v>0</v>
      </c>
      <c r="H21" s="109">
        <v>128</v>
      </c>
      <c r="I21" s="109">
        <v>-128</v>
      </c>
    </row>
    <row r="22" spans="1:9">
      <c r="A22" s="109">
        <v>2018</v>
      </c>
      <c r="B22" s="109" t="s">
        <v>350</v>
      </c>
      <c r="C22" s="109">
        <v>4401310000</v>
      </c>
      <c r="D22" s="109" t="s">
        <v>366</v>
      </c>
      <c r="E22" s="109">
        <v>0</v>
      </c>
      <c r="F22" s="109">
        <v>91</v>
      </c>
      <c r="G22" s="109">
        <v>0</v>
      </c>
      <c r="H22" s="109">
        <v>39</v>
      </c>
      <c r="I22" s="109">
        <v>-39</v>
      </c>
    </row>
    <row r="23" spans="1:9">
      <c r="A23" s="109">
        <v>2018</v>
      </c>
      <c r="B23" s="109" t="s">
        <v>350</v>
      </c>
      <c r="C23" s="109">
        <v>4401310000</v>
      </c>
      <c r="D23" s="109" t="s">
        <v>367</v>
      </c>
      <c r="E23" s="109">
        <v>0</v>
      </c>
      <c r="F23" s="110">
        <v>70186.600000000006</v>
      </c>
      <c r="G23" s="109">
        <v>0</v>
      </c>
      <c r="H23" s="111">
        <v>10690</v>
      </c>
      <c r="I23" s="111">
        <v>-10690</v>
      </c>
    </row>
    <row r="24" spans="1:9">
      <c r="A24" s="109">
        <v>2018</v>
      </c>
      <c r="B24" s="109" t="s">
        <v>350</v>
      </c>
      <c r="C24" s="109">
        <v>4401310000</v>
      </c>
      <c r="D24" s="109" t="s">
        <v>368</v>
      </c>
      <c r="E24" s="109">
        <v>0</v>
      </c>
      <c r="F24" s="109">
        <v>0.2</v>
      </c>
      <c r="G24" s="109">
        <v>0</v>
      </c>
      <c r="H24" s="109">
        <v>1</v>
      </c>
      <c r="I24" s="109">
        <v>-1</v>
      </c>
    </row>
    <row r="25" spans="1:9">
      <c r="A25" s="109">
        <v>2018</v>
      </c>
      <c r="B25" s="109" t="s">
        <v>350</v>
      </c>
      <c r="C25" s="109">
        <v>4401310000</v>
      </c>
      <c r="D25" s="109" t="s">
        <v>369</v>
      </c>
      <c r="E25" s="109">
        <v>0</v>
      </c>
      <c r="F25" s="110">
        <v>304618</v>
      </c>
      <c r="G25" s="109">
        <v>0</v>
      </c>
      <c r="H25" s="111">
        <v>45720</v>
      </c>
      <c r="I25" s="111">
        <v>-45720</v>
      </c>
    </row>
    <row r="26" spans="1:9">
      <c r="A26" s="109">
        <v>2018</v>
      </c>
      <c r="B26" s="109" t="s">
        <v>350</v>
      </c>
      <c r="C26" s="109">
        <v>4401310000</v>
      </c>
      <c r="D26" s="109" t="s">
        <v>370</v>
      </c>
      <c r="E26" s="109">
        <v>0</v>
      </c>
      <c r="F26" s="109">
        <v>0</v>
      </c>
      <c r="G26" s="109">
        <v>0</v>
      </c>
      <c r="H26" s="109">
        <v>0</v>
      </c>
      <c r="I26" s="109">
        <v>0</v>
      </c>
    </row>
    <row r="27" spans="1:9">
      <c r="A27" s="109">
        <v>2018</v>
      </c>
      <c r="B27" s="109" t="s">
        <v>350</v>
      </c>
      <c r="C27" s="109">
        <v>4401310000</v>
      </c>
      <c r="D27" s="109" t="s">
        <v>371</v>
      </c>
      <c r="E27" s="109">
        <v>0</v>
      </c>
      <c r="F27" s="109">
        <v>0</v>
      </c>
      <c r="G27" s="109">
        <v>0</v>
      </c>
      <c r="H27" s="109">
        <v>0</v>
      </c>
      <c r="I27" s="109">
        <v>0</v>
      </c>
    </row>
    <row r="28" spans="1:9">
      <c r="A28" s="109">
        <v>2018</v>
      </c>
      <c r="B28" s="109" t="s">
        <v>350</v>
      </c>
      <c r="C28" s="109">
        <v>4401310000</v>
      </c>
      <c r="D28" s="109" t="s">
        <v>372</v>
      </c>
      <c r="E28" s="109">
        <v>0</v>
      </c>
      <c r="F28" s="110">
        <v>12255.5</v>
      </c>
      <c r="G28" s="109">
        <v>0</v>
      </c>
      <c r="H28" s="111">
        <v>2199</v>
      </c>
      <c r="I28" s="111">
        <v>-2199</v>
      </c>
    </row>
    <row r="29" spans="1:9">
      <c r="A29" s="109">
        <v>2018</v>
      </c>
      <c r="B29" s="109" t="s">
        <v>350</v>
      </c>
      <c r="C29" s="109">
        <v>4401310000</v>
      </c>
      <c r="D29" s="109" t="s">
        <v>373</v>
      </c>
      <c r="E29" s="109">
        <v>0</v>
      </c>
      <c r="F29" s="109">
        <v>0</v>
      </c>
      <c r="G29" s="109">
        <v>1</v>
      </c>
      <c r="H29" s="109">
        <v>0</v>
      </c>
      <c r="I29" s="109">
        <v>1</v>
      </c>
    </row>
    <row r="30" spans="1:9">
      <c r="A30" s="109">
        <v>2018</v>
      </c>
      <c r="B30" s="109" t="s">
        <v>350</v>
      </c>
      <c r="C30" s="109">
        <v>4401310000</v>
      </c>
      <c r="D30" s="109" t="s">
        <v>374</v>
      </c>
      <c r="E30" s="110">
        <v>2384.6</v>
      </c>
      <c r="F30" s="110">
        <v>2186512</v>
      </c>
      <c r="G30" s="109">
        <v>340</v>
      </c>
      <c r="H30" s="111">
        <v>333064</v>
      </c>
      <c r="I30" s="111">
        <v>-332724</v>
      </c>
    </row>
    <row r="31" spans="1:9">
      <c r="A31" s="109">
        <v>2018</v>
      </c>
      <c r="B31" s="109" t="s">
        <v>350</v>
      </c>
      <c r="C31" s="109">
        <v>4401310000</v>
      </c>
      <c r="D31" s="109" t="s">
        <v>375</v>
      </c>
      <c r="E31" s="109">
        <v>0</v>
      </c>
      <c r="F31" s="109">
        <v>0</v>
      </c>
      <c r="G31" s="109">
        <v>0</v>
      </c>
      <c r="H31" s="109">
        <v>0</v>
      </c>
      <c r="I31" s="109">
        <v>0</v>
      </c>
    </row>
    <row r="32" spans="1:9">
      <c r="A32" s="109">
        <v>2018</v>
      </c>
      <c r="B32" s="109" t="s">
        <v>350</v>
      </c>
      <c r="C32" s="109">
        <v>4401310000</v>
      </c>
      <c r="D32" s="109" t="s">
        <v>376</v>
      </c>
      <c r="E32" s="109">
        <v>0</v>
      </c>
      <c r="F32" s="109">
        <v>0.9</v>
      </c>
      <c r="G32" s="109">
        <v>0</v>
      </c>
      <c r="H32" s="109">
        <v>1</v>
      </c>
      <c r="I32" s="109">
        <v>-1</v>
      </c>
    </row>
    <row r="33" spans="1:9">
      <c r="A33" s="109">
        <v>2019</v>
      </c>
      <c r="B33" s="109" t="s">
        <v>350</v>
      </c>
      <c r="C33" s="109">
        <v>4401310000</v>
      </c>
      <c r="D33" s="109" t="s">
        <v>353</v>
      </c>
      <c r="E33" s="109">
        <v>0</v>
      </c>
      <c r="F33" s="110">
        <v>11162.2</v>
      </c>
      <c r="G33" s="109">
        <v>0</v>
      </c>
      <c r="H33" s="111">
        <v>1941</v>
      </c>
      <c r="I33" s="111">
        <v>-1941</v>
      </c>
    </row>
    <row r="34" spans="1:9">
      <c r="A34" s="109">
        <v>2019</v>
      </c>
      <c r="B34" s="109" t="s">
        <v>350</v>
      </c>
      <c r="C34" s="109">
        <v>4401310000</v>
      </c>
      <c r="D34" s="109" t="s">
        <v>374</v>
      </c>
      <c r="E34" s="109">
        <v>0.1</v>
      </c>
      <c r="F34" s="110">
        <v>1941460.4</v>
      </c>
      <c r="G34" s="109">
        <v>0</v>
      </c>
      <c r="H34" s="111">
        <v>221474</v>
      </c>
      <c r="I34" s="111">
        <v>-221474</v>
      </c>
    </row>
    <row r="35" spans="1:9">
      <c r="A35" s="109">
        <v>2019</v>
      </c>
      <c r="B35" s="109" t="s">
        <v>350</v>
      </c>
      <c r="C35" s="109">
        <v>4401310000</v>
      </c>
      <c r="D35" s="109" t="s">
        <v>354</v>
      </c>
      <c r="E35" s="109">
        <v>0</v>
      </c>
      <c r="F35" s="110">
        <v>8026.5</v>
      </c>
      <c r="G35" s="109">
        <v>0</v>
      </c>
      <c r="H35" s="111">
        <v>1153</v>
      </c>
      <c r="I35" s="111">
        <v>-1153</v>
      </c>
    </row>
    <row r="36" spans="1:9">
      <c r="A36" s="109">
        <v>2019</v>
      </c>
      <c r="B36" s="109" t="s">
        <v>350</v>
      </c>
      <c r="C36" s="109">
        <v>4401310000</v>
      </c>
      <c r="D36" s="109" t="s">
        <v>355</v>
      </c>
      <c r="E36" s="109">
        <v>0</v>
      </c>
      <c r="F36" s="109">
        <v>82.2</v>
      </c>
      <c r="G36" s="109">
        <v>0</v>
      </c>
      <c r="H36" s="109">
        <v>72</v>
      </c>
      <c r="I36" s="109">
        <v>-72</v>
      </c>
    </row>
    <row r="37" spans="1:9">
      <c r="A37" s="109">
        <v>2019</v>
      </c>
      <c r="B37" s="109" t="s">
        <v>350</v>
      </c>
      <c r="C37" s="109">
        <v>4401310000</v>
      </c>
      <c r="D37" s="109" t="s">
        <v>377</v>
      </c>
      <c r="E37" s="109">
        <v>0</v>
      </c>
      <c r="F37" s="109">
        <v>0</v>
      </c>
      <c r="G37" s="109">
        <v>0</v>
      </c>
      <c r="H37" s="109">
        <v>0</v>
      </c>
      <c r="I37" s="109">
        <v>0</v>
      </c>
    </row>
    <row r="38" spans="1:9">
      <c r="A38" s="109">
        <v>2019</v>
      </c>
      <c r="B38" s="109" t="s">
        <v>350</v>
      </c>
      <c r="C38" s="109">
        <v>4401310000</v>
      </c>
      <c r="D38" s="109" t="s">
        <v>378</v>
      </c>
      <c r="E38" s="109">
        <v>0</v>
      </c>
      <c r="F38" s="109">
        <v>0</v>
      </c>
      <c r="G38" s="109">
        <v>0</v>
      </c>
      <c r="H38" s="109">
        <v>0</v>
      </c>
      <c r="I38" s="109">
        <v>0</v>
      </c>
    </row>
    <row r="39" spans="1:9">
      <c r="A39" s="109">
        <v>2019</v>
      </c>
      <c r="B39" s="109" t="s">
        <v>350</v>
      </c>
      <c r="C39" s="109">
        <v>4401310000</v>
      </c>
      <c r="D39" s="109" t="s">
        <v>358</v>
      </c>
      <c r="E39" s="109">
        <v>0</v>
      </c>
      <c r="F39" s="110">
        <v>239037</v>
      </c>
      <c r="G39" s="109">
        <v>0</v>
      </c>
      <c r="H39" s="111">
        <v>31936</v>
      </c>
      <c r="I39" s="111">
        <v>-31936</v>
      </c>
    </row>
    <row r="40" spans="1:9">
      <c r="A40" s="109">
        <v>2019</v>
      </c>
      <c r="B40" s="109" t="s">
        <v>350</v>
      </c>
      <c r="C40" s="109">
        <v>4401310000</v>
      </c>
      <c r="D40" s="109" t="s">
        <v>379</v>
      </c>
      <c r="E40" s="109">
        <v>0.4</v>
      </c>
      <c r="F40" s="109">
        <v>0</v>
      </c>
      <c r="G40" s="109">
        <v>8</v>
      </c>
      <c r="H40" s="109">
        <v>0</v>
      </c>
      <c r="I40" s="109">
        <v>8</v>
      </c>
    </row>
    <row r="41" spans="1:9">
      <c r="A41" s="109">
        <v>2019</v>
      </c>
      <c r="B41" s="109" t="s">
        <v>350</v>
      </c>
      <c r="C41" s="109">
        <v>4401310000</v>
      </c>
      <c r="D41" s="109" t="s">
        <v>360</v>
      </c>
      <c r="E41" s="109">
        <v>0</v>
      </c>
      <c r="F41" s="109">
        <v>197.5</v>
      </c>
      <c r="G41" s="109">
        <v>0</v>
      </c>
      <c r="H41" s="109">
        <v>47</v>
      </c>
      <c r="I41" s="109">
        <v>-47</v>
      </c>
    </row>
    <row r="42" spans="1:9">
      <c r="A42" s="109">
        <v>2019</v>
      </c>
      <c r="B42" s="109" t="s">
        <v>350</v>
      </c>
      <c r="C42" s="109">
        <v>4401310000</v>
      </c>
      <c r="D42" s="109" t="s">
        <v>380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</row>
    <row r="43" spans="1:9">
      <c r="A43" s="109">
        <v>2019</v>
      </c>
      <c r="B43" s="109" t="s">
        <v>350</v>
      </c>
      <c r="C43" s="109">
        <v>4401310000</v>
      </c>
      <c r="D43" s="109" t="s">
        <v>381</v>
      </c>
      <c r="E43" s="109">
        <v>0</v>
      </c>
      <c r="F43" s="109">
        <v>126</v>
      </c>
      <c r="G43" s="109">
        <v>0</v>
      </c>
      <c r="H43" s="109">
        <v>29</v>
      </c>
      <c r="I43" s="109">
        <v>-29</v>
      </c>
    </row>
    <row r="44" spans="1:9">
      <c r="A44" s="109">
        <v>2019</v>
      </c>
      <c r="B44" s="109" t="s">
        <v>350</v>
      </c>
      <c r="C44" s="109">
        <v>4401310000</v>
      </c>
      <c r="D44" s="109" t="s">
        <v>362</v>
      </c>
      <c r="E44" s="109">
        <v>72</v>
      </c>
      <c r="F44" s="110">
        <v>520292.4</v>
      </c>
      <c r="G44" s="109">
        <v>8</v>
      </c>
      <c r="H44" s="111">
        <v>67425</v>
      </c>
      <c r="I44" s="111">
        <v>-67417</v>
      </c>
    </row>
    <row r="45" spans="1:9">
      <c r="A45" s="109">
        <v>2019</v>
      </c>
      <c r="B45" s="109" t="s">
        <v>350</v>
      </c>
      <c r="C45" s="109">
        <v>4401310000</v>
      </c>
      <c r="D45" s="109" t="s">
        <v>363</v>
      </c>
      <c r="E45" s="109">
        <v>0</v>
      </c>
      <c r="F45" s="109">
        <v>76.400000000000006</v>
      </c>
      <c r="G45" s="109">
        <v>0</v>
      </c>
      <c r="H45" s="109">
        <v>35</v>
      </c>
      <c r="I45" s="109">
        <v>-35</v>
      </c>
    </row>
    <row r="46" spans="1:9">
      <c r="A46" s="109">
        <v>2019</v>
      </c>
      <c r="B46" s="109" t="s">
        <v>350</v>
      </c>
      <c r="C46" s="109">
        <v>4401310000</v>
      </c>
      <c r="D46" s="109" t="s">
        <v>364</v>
      </c>
      <c r="E46" s="109">
        <v>0</v>
      </c>
      <c r="F46" s="110">
        <v>19822.2</v>
      </c>
      <c r="G46" s="109">
        <v>0</v>
      </c>
      <c r="H46" s="111">
        <v>4043</v>
      </c>
      <c r="I46" s="111">
        <v>-4043</v>
      </c>
    </row>
    <row r="47" spans="1:9">
      <c r="A47" s="109">
        <v>2019</v>
      </c>
      <c r="B47" s="109" t="s">
        <v>350</v>
      </c>
      <c r="C47" s="109">
        <v>4401310000</v>
      </c>
      <c r="D47" s="109" t="s">
        <v>365</v>
      </c>
      <c r="E47" s="109">
        <v>0</v>
      </c>
      <c r="F47" s="110">
        <v>1164.0999999999999</v>
      </c>
      <c r="G47" s="109">
        <v>0</v>
      </c>
      <c r="H47" s="109">
        <v>166</v>
      </c>
      <c r="I47" s="109">
        <v>-166</v>
      </c>
    </row>
    <row r="48" spans="1:9">
      <c r="A48" s="109">
        <v>2019</v>
      </c>
      <c r="B48" s="109" t="s">
        <v>350</v>
      </c>
      <c r="C48" s="109">
        <v>4401310000</v>
      </c>
      <c r="D48" s="109" t="s">
        <v>366</v>
      </c>
      <c r="E48" s="109">
        <v>0</v>
      </c>
      <c r="F48" s="109">
        <v>57</v>
      </c>
      <c r="G48" s="109">
        <v>0</v>
      </c>
      <c r="H48" s="109">
        <v>26</v>
      </c>
      <c r="I48" s="109">
        <v>-26</v>
      </c>
    </row>
    <row r="49" spans="1:9">
      <c r="A49" s="109">
        <v>2019</v>
      </c>
      <c r="B49" s="109" t="s">
        <v>350</v>
      </c>
      <c r="C49" s="109">
        <v>4401310000</v>
      </c>
      <c r="D49" s="109" t="s">
        <v>367</v>
      </c>
      <c r="E49" s="109">
        <v>0</v>
      </c>
      <c r="F49" s="110">
        <v>99480.3</v>
      </c>
      <c r="G49" s="109">
        <v>0</v>
      </c>
      <c r="H49" s="111">
        <v>12852</v>
      </c>
      <c r="I49" s="111">
        <v>-12852</v>
      </c>
    </row>
    <row r="50" spans="1:9">
      <c r="A50" s="109">
        <v>2019</v>
      </c>
      <c r="B50" s="109" t="s">
        <v>350</v>
      </c>
      <c r="C50" s="109">
        <v>4401310000</v>
      </c>
      <c r="D50" s="109" t="s">
        <v>368</v>
      </c>
      <c r="E50" s="109">
        <v>0</v>
      </c>
      <c r="F50" s="109">
        <v>0.1</v>
      </c>
      <c r="G50" s="109">
        <v>0</v>
      </c>
      <c r="H50" s="109">
        <v>1</v>
      </c>
      <c r="I50" s="109">
        <v>-1</v>
      </c>
    </row>
    <row r="51" spans="1:9">
      <c r="A51" s="109">
        <v>2019</v>
      </c>
      <c r="B51" s="109" t="s">
        <v>350</v>
      </c>
      <c r="C51" s="109">
        <v>4401310000</v>
      </c>
      <c r="D51" s="109" t="s">
        <v>369</v>
      </c>
      <c r="E51" s="109">
        <v>0</v>
      </c>
      <c r="F51" s="110">
        <v>157124</v>
      </c>
      <c r="G51" s="109">
        <v>0</v>
      </c>
      <c r="H51" s="111">
        <v>20212</v>
      </c>
      <c r="I51" s="111">
        <v>-20212</v>
      </c>
    </row>
    <row r="52" spans="1:9">
      <c r="A52" s="109">
        <v>2019</v>
      </c>
      <c r="B52" s="109" t="s">
        <v>350</v>
      </c>
      <c r="C52" s="109">
        <v>4401310000</v>
      </c>
      <c r="D52" s="109" t="s">
        <v>371</v>
      </c>
      <c r="E52" s="109">
        <v>0</v>
      </c>
      <c r="F52" s="109">
        <v>917.2</v>
      </c>
      <c r="G52" s="109">
        <v>0</v>
      </c>
      <c r="H52" s="109">
        <v>174</v>
      </c>
      <c r="I52" s="109">
        <v>-174</v>
      </c>
    </row>
    <row r="53" spans="1:9">
      <c r="A53" s="109">
        <v>2019</v>
      </c>
      <c r="B53" s="109" t="s">
        <v>350</v>
      </c>
      <c r="C53" s="109">
        <v>4401310000</v>
      </c>
      <c r="D53" s="109" t="s">
        <v>372</v>
      </c>
      <c r="E53" s="109">
        <v>0.9</v>
      </c>
      <c r="F53" s="110">
        <v>1653.7</v>
      </c>
      <c r="G53" s="109">
        <v>2</v>
      </c>
      <c r="H53" s="109">
        <v>368</v>
      </c>
      <c r="I53" s="109">
        <v>-366</v>
      </c>
    </row>
    <row r="54" spans="1:9">
      <c r="A54" s="109">
        <v>2019</v>
      </c>
      <c r="B54" s="109" t="s">
        <v>350</v>
      </c>
      <c r="C54" s="109">
        <v>4401310000</v>
      </c>
      <c r="D54" s="109" t="s">
        <v>382</v>
      </c>
      <c r="E54" s="109">
        <v>0</v>
      </c>
      <c r="F54" s="110">
        <v>1639</v>
      </c>
      <c r="G54" s="109">
        <v>0</v>
      </c>
      <c r="H54" s="109">
        <v>328</v>
      </c>
      <c r="I54" s="109">
        <v>-328</v>
      </c>
    </row>
    <row r="55" spans="1:9">
      <c r="A55" s="109">
        <v>2020</v>
      </c>
      <c r="B55" s="109" t="s">
        <v>350</v>
      </c>
      <c r="C55" s="109">
        <v>4401310000</v>
      </c>
      <c r="D55" s="109" t="s">
        <v>351</v>
      </c>
      <c r="E55" s="109">
        <v>0</v>
      </c>
      <c r="F55" s="109">
        <v>0.3</v>
      </c>
      <c r="G55" s="109">
        <v>0</v>
      </c>
      <c r="H55" s="109">
        <v>1</v>
      </c>
      <c r="I55" s="109">
        <v>-1</v>
      </c>
    </row>
    <row r="56" spans="1:9">
      <c r="A56" s="109">
        <v>2020</v>
      </c>
      <c r="B56" s="109" t="s">
        <v>350</v>
      </c>
      <c r="C56" s="109">
        <v>4401310000</v>
      </c>
      <c r="D56" s="109" t="s">
        <v>353</v>
      </c>
      <c r="E56" s="109">
        <v>0</v>
      </c>
      <c r="F56" s="110">
        <v>51594.8</v>
      </c>
      <c r="G56" s="109">
        <v>0</v>
      </c>
      <c r="H56" s="111">
        <v>9251</v>
      </c>
      <c r="I56" s="111">
        <v>-9251</v>
      </c>
    </row>
    <row r="57" spans="1:9">
      <c r="A57" s="109">
        <v>2020</v>
      </c>
      <c r="B57" s="109" t="s">
        <v>350</v>
      </c>
      <c r="C57" s="109">
        <v>4401310000</v>
      </c>
      <c r="D57" s="109" t="s">
        <v>374</v>
      </c>
      <c r="E57" s="109">
        <v>0</v>
      </c>
      <c r="F57" s="110">
        <v>1912404.9</v>
      </c>
      <c r="G57" s="109">
        <v>0</v>
      </c>
      <c r="H57" s="111">
        <v>201249</v>
      </c>
      <c r="I57" s="111">
        <v>-201249</v>
      </c>
    </row>
    <row r="58" spans="1:9">
      <c r="A58" s="109">
        <v>2020</v>
      </c>
      <c r="B58" s="109" t="s">
        <v>350</v>
      </c>
      <c r="C58" s="109">
        <v>4401310000</v>
      </c>
      <c r="D58" s="109" t="s">
        <v>372</v>
      </c>
      <c r="E58" s="109">
        <v>0</v>
      </c>
      <c r="F58" s="109">
        <v>56.5</v>
      </c>
      <c r="G58" s="109">
        <v>0</v>
      </c>
      <c r="H58" s="109">
        <v>47</v>
      </c>
      <c r="I58" s="109">
        <v>-47</v>
      </c>
    </row>
    <row r="59" spans="1:9">
      <c r="A59" s="109">
        <v>2020</v>
      </c>
      <c r="B59" s="109" t="s">
        <v>350</v>
      </c>
      <c r="C59" s="109">
        <v>4401310000</v>
      </c>
      <c r="D59" s="109" t="s">
        <v>371</v>
      </c>
      <c r="E59" s="109">
        <v>0</v>
      </c>
      <c r="F59" s="109">
        <v>453.6</v>
      </c>
      <c r="G59" s="109">
        <v>0</v>
      </c>
      <c r="H59" s="109">
        <v>87</v>
      </c>
      <c r="I59" s="109">
        <v>-87</v>
      </c>
    </row>
    <row r="60" spans="1:9">
      <c r="A60" s="109">
        <v>2020</v>
      </c>
      <c r="B60" s="109" t="s">
        <v>350</v>
      </c>
      <c r="C60" s="109">
        <v>4401310000</v>
      </c>
      <c r="D60" s="109" t="s">
        <v>369</v>
      </c>
      <c r="E60" s="109">
        <v>0</v>
      </c>
      <c r="F60" s="110">
        <v>49249.7</v>
      </c>
      <c r="G60" s="109">
        <v>0</v>
      </c>
      <c r="H60" s="111">
        <v>5323</v>
      </c>
      <c r="I60" s="111">
        <v>-5323</v>
      </c>
    </row>
    <row r="61" spans="1:9">
      <c r="A61" s="109">
        <v>2020</v>
      </c>
      <c r="B61" s="109" t="s">
        <v>350</v>
      </c>
      <c r="C61" s="109">
        <v>4401310000</v>
      </c>
      <c r="D61" s="109" t="s">
        <v>368</v>
      </c>
      <c r="E61" s="109">
        <v>0</v>
      </c>
      <c r="F61" s="109">
        <v>0.1</v>
      </c>
      <c r="G61" s="109">
        <v>0</v>
      </c>
      <c r="H61" s="109">
        <v>1</v>
      </c>
      <c r="I61" s="109">
        <v>-1</v>
      </c>
    </row>
    <row r="62" spans="1:9">
      <c r="A62" s="109">
        <v>2020</v>
      </c>
      <c r="B62" s="109" t="s">
        <v>350</v>
      </c>
      <c r="C62" s="109">
        <v>4401310000</v>
      </c>
      <c r="D62" s="109" t="s">
        <v>367</v>
      </c>
      <c r="E62" s="109">
        <v>0</v>
      </c>
      <c r="F62" s="110">
        <v>164592.79999999999</v>
      </c>
      <c r="G62" s="109">
        <v>0</v>
      </c>
      <c r="H62" s="111">
        <v>18222</v>
      </c>
      <c r="I62" s="111">
        <v>-18222</v>
      </c>
    </row>
    <row r="63" spans="1:9">
      <c r="A63" s="109">
        <v>2020</v>
      </c>
      <c r="B63" s="109" t="s">
        <v>350</v>
      </c>
      <c r="C63" s="109">
        <v>4401310000</v>
      </c>
      <c r="D63" s="109" t="s">
        <v>366</v>
      </c>
      <c r="E63" s="109">
        <v>0</v>
      </c>
      <c r="F63" s="109">
        <v>60.5</v>
      </c>
      <c r="G63" s="109">
        <v>0</v>
      </c>
      <c r="H63" s="109">
        <v>27</v>
      </c>
      <c r="I63" s="109">
        <v>-27</v>
      </c>
    </row>
    <row r="64" spans="1:9">
      <c r="A64" s="109">
        <v>2020</v>
      </c>
      <c r="B64" s="109" t="s">
        <v>350</v>
      </c>
      <c r="C64" s="109">
        <v>4401310000</v>
      </c>
      <c r="D64" s="109" t="s">
        <v>365</v>
      </c>
      <c r="E64" s="109">
        <v>0</v>
      </c>
      <c r="F64" s="109">
        <v>72</v>
      </c>
      <c r="G64" s="109">
        <v>0</v>
      </c>
      <c r="H64" s="109">
        <v>13</v>
      </c>
      <c r="I64" s="109">
        <v>-13</v>
      </c>
    </row>
    <row r="65" spans="1:9">
      <c r="A65" s="109">
        <v>2020</v>
      </c>
      <c r="B65" s="109" t="s">
        <v>350</v>
      </c>
      <c r="C65" s="109">
        <v>4401310000</v>
      </c>
      <c r="D65" s="109" t="s">
        <v>364</v>
      </c>
      <c r="E65" s="109">
        <v>0</v>
      </c>
      <c r="F65" s="110">
        <v>8933.6</v>
      </c>
      <c r="G65" s="109">
        <v>0</v>
      </c>
      <c r="H65" s="111">
        <v>1744</v>
      </c>
      <c r="I65" s="111">
        <v>-1744</v>
      </c>
    </row>
    <row r="66" spans="1:9">
      <c r="A66" s="109">
        <v>2020</v>
      </c>
      <c r="B66" s="109" t="s">
        <v>350</v>
      </c>
      <c r="C66" s="109">
        <v>4401310000</v>
      </c>
      <c r="D66" s="109" t="s">
        <v>363</v>
      </c>
      <c r="E66" s="109">
        <v>0</v>
      </c>
      <c r="F66" s="109">
        <v>12.9</v>
      </c>
      <c r="G66" s="109">
        <v>0</v>
      </c>
      <c r="H66" s="109">
        <v>6</v>
      </c>
      <c r="I66" s="109">
        <v>-6</v>
      </c>
    </row>
    <row r="67" spans="1:9">
      <c r="A67" s="109">
        <v>2020</v>
      </c>
      <c r="B67" s="109" t="s">
        <v>350</v>
      </c>
      <c r="C67" s="109">
        <v>4401310000</v>
      </c>
      <c r="D67" s="109" t="s">
        <v>362</v>
      </c>
      <c r="E67" s="109">
        <v>0</v>
      </c>
      <c r="F67" s="110">
        <v>508223</v>
      </c>
      <c r="G67" s="109">
        <v>0</v>
      </c>
      <c r="H67" s="111">
        <v>57453</v>
      </c>
      <c r="I67" s="111">
        <v>-57453</v>
      </c>
    </row>
    <row r="68" spans="1:9">
      <c r="A68" s="109">
        <v>2020</v>
      </c>
      <c r="B68" s="109" t="s">
        <v>350</v>
      </c>
      <c r="C68" s="109">
        <v>4401310000</v>
      </c>
      <c r="D68" s="109" t="s">
        <v>383</v>
      </c>
      <c r="E68" s="109">
        <v>0</v>
      </c>
      <c r="F68" s="109">
        <v>0</v>
      </c>
      <c r="G68" s="109">
        <v>0</v>
      </c>
      <c r="H68" s="109">
        <v>0</v>
      </c>
      <c r="I68" s="109">
        <v>0</v>
      </c>
    </row>
    <row r="69" spans="1:9">
      <c r="A69" s="109">
        <v>2020</v>
      </c>
      <c r="B69" s="109" t="s">
        <v>350</v>
      </c>
      <c r="C69" s="109">
        <v>4401310000</v>
      </c>
      <c r="D69" s="109" t="s">
        <v>384</v>
      </c>
      <c r="E69" s="109">
        <v>0</v>
      </c>
      <c r="F69" s="109">
        <v>0</v>
      </c>
      <c r="G69" s="109">
        <v>0</v>
      </c>
      <c r="H69" s="109">
        <v>0</v>
      </c>
      <c r="I69" s="109">
        <v>0</v>
      </c>
    </row>
    <row r="70" spans="1:9">
      <c r="A70" s="109">
        <v>2020</v>
      </c>
      <c r="B70" s="109" t="s">
        <v>350</v>
      </c>
      <c r="C70" s="109">
        <v>4401310000</v>
      </c>
      <c r="D70" s="109" t="s">
        <v>360</v>
      </c>
      <c r="E70" s="109">
        <v>0</v>
      </c>
      <c r="F70" s="109">
        <v>889.6</v>
      </c>
      <c r="G70" s="109">
        <v>0</v>
      </c>
      <c r="H70" s="109">
        <v>132</v>
      </c>
      <c r="I70" s="109">
        <v>-132</v>
      </c>
    </row>
    <row r="71" spans="1:9">
      <c r="A71" s="109">
        <v>2020</v>
      </c>
      <c r="B71" s="109" t="s">
        <v>350</v>
      </c>
      <c r="C71" s="109">
        <v>4401310000</v>
      </c>
      <c r="D71" s="109" t="s">
        <v>358</v>
      </c>
      <c r="E71" s="109">
        <v>0</v>
      </c>
      <c r="F71" s="110">
        <v>302704.09999999998</v>
      </c>
      <c r="G71" s="109">
        <v>0</v>
      </c>
      <c r="H71" s="111">
        <v>34734</v>
      </c>
      <c r="I71" s="111">
        <v>-34734</v>
      </c>
    </row>
    <row r="72" spans="1:9">
      <c r="A72" s="109">
        <v>2020</v>
      </c>
      <c r="B72" s="109" t="s">
        <v>350</v>
      </c>
      <c r="C72" s="109">
        <v>4401310000</v>
      </c>
      <c r="D72" s="109" t="s">
        <v>357</v>
      </c>
      <c r="E72" s="109">
        <v>0</v>
      </c>
      <c r="F72" s="109">
        <v>0</v>
      </c>
      <c r="G72" s="109">
        <v>0</v>
      </c>
      <c r="H72" s="109">
        <v>0</v>
      </c>
      <c r="I72" s="109">
        <v>0</v>
      </c>
    </row>
    <row r="73" spans="1:9">
      <c r="A73" s="109">
        <v>2020</v>
      </c>
      <c r="B73" s="109" t="s">
        <v>350</v>
      </c>
      <c r="C73" s="109">
        <v>4401310000</v>
      </c>
      <c r="D73" s="109" t="s">
        <v>385</v>
      </c>
      <c r="E73" s="109">
        <v>0</v>
      </c>
      <c r="F73" s="109">
        <v>0</v>
      </c>
      <c r="G73" s="109">
        <v>0</v>
      </c>
      <c r="H73" s="109">
        <v>0</v>
      </c>
      <c r="I73" s="109">
        <v>0</v>
      </c>
    </row>
    <row r="74" spans="1:9">
      <c r="A74" s="109">
        <v>2020</v>
      </c>
      <c r="B74" s="109" t="s">
        <v>350</v>
      </c>
      <c r="C74" s="109">
        <v>4401310000</v>
      </c>
      <c r="D74" s="109" t="s">
        <v>355</v>
      </c>
      <c r="E74" s="109">
        <v>0</v>
      </c>
      <c r="F74" s="109">
        <v>44.8</v>
      </c>
      <c r="G74" s="109">
        <v>0</v>
      </c>
      <c r="H74" s="109">
        <v>42</v>
      </c>
      <c r="I74" s="109">
        <v>-42</v>
      </c>
    </row>
    <row r="75" spans="1:9">
      <c r="A75" s="109">
        <v>2020</v>
      </c>
      <c r="B75" s="109" t="s">
        <v>350</v>
      </c>
      <c r="C75" s="109">
        <v>4401310000</v>
      </c>
      <c r="D75" s="109" t="s">
        <v>354</v>
      </c>
      <c r="E75" s="109">
        <v>0.2</v>
      </c>
      <c r="F75" s="110">
        <v>3374.7</v>
      </c>
      <c r="G75" s="109">
        <v>0</v>
      </c>
      <c r="H75" s="109">
        <v>493</v>
      </c>
      <c r="I75" s="109">
        <v>-493</v>
      </c>
    </row>
    <row r="76" spans="1:9">
      <c r="A76" s="109">
        <v>2020</v>
      </c>
      <c r="B76" s="109" t="s">
        <v>350</v>
      </c>
      <c r="C76" s="109">
        <v>4401310000</v>
      </c>
      <c r="D76" s="109" t="s">
        <v>382</v>
      </c>
      <c r="E76" s="109">
        <v>0</v>
      </c>
      <c r="F76" s="110">
        <v>1223.5999999999999</v>
      </c>
      <c r="G76" s="109">
        <v>0</v>
      </c>
      <c r="H76" s="109">
        <v>245</v>
      </c>
      <c r="I76" s="109">
        <v>-245</v>
      </c>
    </row>
    <row r="77" spans="1:9">
      <c r="A77" s="109">
        <v>2021</v>
      </c>
      <c r="B77" s="109" t="s">
        <v>350</v>
      </c>
      <c r="C77" s="109">
        <v>4401310000</v>
      </c>
      <c r="D77" s="109" t="s">
        <v>386</v>
      </c>
      <c r="E77" s="109">
        <v>0</v>
      </c>
      <c r="F77" s="109">
        <v>0</v>
      </c>
      <c r="G77" s="109">
        <v>0</v>
      </c>
      <c r="H77" s="109">
        <v>0</v>
      </c>
      <c r="I77" s="109">
        <v>0</v>
      </c>
    </row>
    <row r="78" spans="1:9">
      <c r="A78" s="109">
        <v>2021</v>
      </c>
      <c r="B78" s="109" t="s">
        <v>350</v>
      </c>
      <c r="C78" s="109">
        <v>4401310000</v>
      </c>
      <c r="D78" s="109" t="s">
        <v>374</v>
      </c>
      <c r="E78" s="109">
        <v>0</v>
      </c>
      <c r="F78" s="110">
        <v>1576745.6</v>
      </c>
      <c r="G78" s="109">
        <v>0</v>
      </c>
      <c r="H78" s="111">
        <v>181986</v>
      </c>
      <c r="I78" s="111">
        <v>-181986</v>
      </c>
    </row>
    <row r="79" spans="1:9">
      <c r="A79" s="109">
        <v>2021</v>
      </c>
      <c r="B79" s="109" t="s">
        <v>350</v>
      </c>
      <c r="C79" s="109">
        <v>4401310000</v>
      </c>
      <c r="D79" s="109" t="s">
        <v>371</v>
      </c>
      <c r="E79" s="109">
        <v>0</v>
      </c>
      <c r="F79" s="109">
        <v>113.7</v>
      </c>
      <c r="G79" s="109">
        <v>0</v>
      </c>
      <c r="H79" s="109">
        <v>45</v>
      </c>
      <c r="I79" s="109">
        <v>-45</v>
      </c>
    </row>
    <row r="80" spans="1:9">
      <c r="A80" s="109">
        <v>2021</v>
      </c>
      <c r="B80" s="109" t="s">
        <v>350</v>
      </c>
      <c r="C80" s="109">
        <v>4401310000</v>
      </c>
      <c r="D80" s="109" t="s">
        <v>387</v>
      </c>
      <c r="E80" s="109">
        <v>0</v>
      </c>
      <c r="F80" s="109">
        <v>0</v>
      </c>
      <c r="G80" s="109">
        <v>0</v>
      </c>
      <c r="H80" s="109">
        <v>0</v>
      </c>
      <c r="I80" s="109">
        <v>0</v>
      </c>
    </row>
    <row r="81" spans="1:9">
      <c r="A81" s="109">
        <v>2021</v>
      </c>
      <c r="B81" s="109" t="s">
        <v>350</v>
      </c>
      <c r="C81" s="109">
        <v>4401310000</v>
      </c>
      <c r="D81" s="109" t="s">
        <v>369</v>
      </c>
      <c r="E81" s="109">
        <v>0</v>
      </c>
      <c r="F81" s="109">
        <v>0.1</v>
      </c>
      <c r="G81" s="109">
        <v>0</v>
      </c>
      <c r="H81" s="109">
        <v>0</v>
      </c>
      <c r="I81" s="109">
        <v>0</v>
      </c>
    </row>
    <row r="82" spans="1:9">
      <c r="A82" s="109">
        <v>2021</v>
      </c>
      <c r="B82" s="109" t="s">
        <v>350</v>
      </c>
      <c r="C82" s="109">
        <v>4401310000</v>
      </c>
      <c r="D82" s="109" t="s">
        <v>368</v>
      </c>
      <c r="E82" s="109">
        <v>0</v>
      </c>
      <c r="F82" s="109">
        <v>0</v>
      </c>
      <c r="G82" s="109">
        <v>0</v>
      </c>
      <c r="H82" s="109">
        <v>0</v>
      </c>
      <c r="I82" s="109">
        <v>0</v>
      </c>
    </row>
    <row r="83" spans="1:9">
      <c r="A83" s="109">
        <v>2021</v>
      </c>
      <c r="B83" s="109" t="s">
        <v>350</v>
      </c>
      <c r="C83" s="109">
        <v>4401310000</v>
      </c>
      <c r="D83" s="109" t="s">
        <v>367</v>
      </c>
      <c r="E83" s="109">
        <v>0</v>
      </c>
      <c r="F83" s="110">
        <v>116460.5</v>
      </c>
      <c r="G83" s="109">
        <v>0</v>
      </c>
      <c r="H83" s="111">
        <v>14382</v>
      </c>
      <c r="I83" s="111">
        <v>-14382</v>
      </c>
    </row>
    <row r="84" spans="1:9">
      <c r="A84" s="109">
        <v>2021</v>
      </c>
      <c r="B84" s="109" t="s">
        <v>350</v>
      </c>
      <c r="C84" s="109">
        <v>4401310000</v>
      </c>
      <c r="D84" s="109" t="s">
        <v>366</v>
      </c>
      <c r="E84" s="109">
        <v>0</v>
      </c>
      <c r="F84" s="109">
        <v>21.6</v>
      </c>
      <c r="G84" s="109">
        <v>0</v>
      </c>
      <c r="H84" s="109">
        <v>10</v>
      </c>
      <c r="I84" s="109">
        <v>-10</v>
      </c>
    </row>
    <row r="85" spans="1:9">
      <c r="A85" s="109">
        <v>2021</v>
      </c>
      <c r="B85" s="109" t="s">
        <v>350</v>
      </c>
      <c r="C85" s="109">
        <v>4401310000</v>
      </c>
      <c r="D85" s="109" t="s">
        <v>365</v>
      </c>
      <c r="E85" s="109">
        <v>0</v>
      </c>
      <c r="F85" s="109">
        <v>48</v>
      </c>
      <c r="G85" s="109">
        <v>0</v>
      </c>
      <c r="H85" s="109">
        <v>26</v>
      </c>
      <c r="I85" s="109">
        <v>-26</v>
      </c>
    </row>
    <row r="86" spans="1:9">
      <c r="A86" s="109">
        <v>2021</v>
      </c>
      <c r="B86" s="109" t="s">
        <v>350</v>
      </c>
      <c r="C86" s="109">
        <v>4401310000</v>
      </c>
      <c r="D86" s="109" t="s">
        <v>364</v>
      </c>
      <c r="E86" s="109">
        <v>0</v>
      </c>
      <c r="F86" s="110">
        <v>3858.8</v>
      </c>
      <c r="G86" s="109">
        <v>0</v>
      </c>
      <c r="H86" s="109">
        <v>743</v>
      </c>
      <c r="I86" s="109">
        <v>-743</v>
      </c>
    </row>
    <row r="87" spans="1:9">
      <c r="A87" s="109">
        <v>2021</v>
      </c>
      <c r="B87" s="109" t="s">
        <v>350</v>
      </c>
      <c r="C87" s="109">
        <v>4401310000</v>
      </c>
      <c r="D87" s="109" t="s">
        <v>363</v>
      </c>
      <c r="E87" s="109">
        <v>0</v>
      </c>
      <c r="F87" s="109">
        <v>25.9</v>
      </c>
      <c r="G87" s="109">
        <v>0</v>
      </c>
      <c r="H87" s="109">
        <v>12</v>
      </c>
      <c r="I87" s="109">
        <v>-12</v>
      </c>
    </row>
    <row r="88" spans="1:9">
      <c r="A88" s="109">
        <v>2021</v>
      </c>
      <c r="B88" s="109" t="s">
        <v>350</v>
      </c>
      <c r="C88" s="109">
        <v>4401310000</v>
      </c>
      <c r="D88" s="109" t="s">
        <v>362</v>
      </c>
      <c r="E88" s="109">
        <v>0</v>
      </c>
      <c r="F88" s="110">
        <v>283363.90000000002</v>
      </c>
      <c r="G88" s="109">
        <v>0</v>
      </c>
      <c r="H88" s="111">
        <v>33243</v>
      </c>
      <c r="I88" s="111">
        <v>-33243</v>
      </c>
    </row>
    <row r="89" spans="1:9">
      <c r="A89" s="109">
        <v>2021</v>
      </c>
      <c r="B89" s="109" t="s">
        <v>350</v>
      </c>
      <c r="C89" s="109">
        <v>4401310000</v>
      </c>
      <c r="D89" s="109" t="s">
        <v>360</v>
      </c>
      <c r="E89" s="109">
        <v>0</v>
      </c>
      <c r="F89" s="109">
        <v>765.8</v>
      </c>
      <c r="G89" s="109">
        <v>0</v>
      </c>
      <c r="H89" s="109">
        <v>103</v>
      </c>
      <c r="I89" s="109">
        <v>-103</v>
      </c>
    </row>
    <row r="90" spans="1:9">
      <c r="A90" s="109">
        <v>2021</v>
      </c>
      <c r="B90" s="109" t="s">
        <v>350</v>
      </c>
      <c r="C90" s="109">
        <v>4401310000</v>
      </c>
      <c r="D90" s="109" t="s">
        <v>388</v>
      </c>
      <c r="E90" s="109">
        <v>0</v>
      </c>
      <c r="F90" s="109">
        <v>0</v>
      </c>
      <c r="G90" s="109">
        <v>0</v>
      </c>
      <c r="H90" s="109">
        <v>0</v>
      </c>
      <c r="I90" s="109">
        <v>0</v>
      </c>
    </row>
    <row r="91" spans="1:9">
      <c r="A91" s="109">
        <v>2021</v>
      </c>
      <c r="B91" s="109" t="s">
        <v>350</v>
      </c>
      <c r="C91" s="109">
        <v>4401310000</v>
      </c>
      <c r="D91" s="109" t="s">
        <v>358</v>
      </c>
      <c r="E91" s="109">
        <v>0</v>
      </c>
      <c r="F91" s="110">
        <v>181846.6</v>
      </c>
      <c r="G91" s="109">
        <v>0</v>
      </c>
      <c r="H91" s="111">
        <v>22537</v>
      </c>
      <c r="I91" s="111">
        <v>-22537</v>
      </c>
    </row>
    <row r="92" spans="1:9">
      <c r="A92" s="109">
        <v>2021</v>
      </c>
      <c r="B92" s="109" t="s">
        <v>350</v>
      </c>
      <c r="C92" s="109">
        <v>4401310000</v>
      </c>
      <c r="D92" s="109" t="s">
        <v>389</v>
      </c>
      <c r="E92" s="109">
        <v>0</v>
      </c>
      <c r="F92" s="109">
        <v>0</v>
      </c>
      <c r="G92" s="109">
        <v>0</v>
      </c>
      <c r="H92" s="109">
        <v>0</v>
      </c>
      <c r="I92" s="109">
        <v>0</v>
      </c>
    </row>
    <row r="93" spans="1:9">
      <c r="A93" s="109">
        <v>2021</v>
      </c>
      <c r="B93" s="109" t="s">
        <v>350</v>
      </c>
      <c r="C93" s="109">
        <v>4401310000</v>
      </c>
      <c r="D93" s="109" t="s">
        <v>355</v>
      </c>
      <c r="E93" s="109">
        <v>0</v>
      </c>
      <c r="F93" s="109">
        <v>34</v>
      </c>
      <c r="G93" s="109">
        <v>0</v>
      </c>
      <c r="H93" s="109">
        <v>24</v>
      </c>
      <c r="I93" s="109">
        <v>-24</v>
      </c>
    </row>
    <row r="94" spans="1:9">
      <c r="A94" s="109">
        <v>2021</v>
      </c>
      <c r="B94" s="109" t="s">
        <v>350</v>
      </c>
      <c r="C94" s="109">
        <v>4401310000</v>
      </c>
      <c r="D94" s="109" t="s">
        <v>354</v>
      </c>
      <c r="E94" s="109">
        <v>0</v>
      </c>
      <c r="F94" s="109">
        <v>0</v>
      </c>
      <c r="G94" s="109">
        <v>0</v>
      </c>
      <c r="H94" s="109">
        <v>0</v>
      </c>
      <c r="I94" s="109">
        <v>0</v>
      </c>
    </row>
    <row r="95" spans="1:9">
      <c r="A95" s="109">
        <v>2021</v>
      </c>
      <c r="B95" s="109" t="s">
        <v>350</v>
      </c>
      <c r="C95" s="109">
        <v>4401310000</v>
      </c>
      <c r="D95" s="109" t="s">
        <v>353</v>
      </c>
      <c r="E95" s="109">
        <v>0</v>
      </c>
      <c r="F95" s="110">
        <v>161697.79999999999</v>
      </c>
      <c r="G95" s="109">
        <v>0</v>
      </c>
      <c r="H95" s="111">
        <v>32055</v>
      </c>
      <c r="I95" s="111">
        <v>-32055</v>
      </c>
    </row>
    <row r="96" spans="1:9">
      <c r="A96" s="109">
        <v>2021</v>
      </c>
      <c r="B96" s="109" t="s">
        <v>350</v>
      </c>
      <c r="C96" s="109">
        <v>4401310000</v>
      </c>
      <c r="D96" s="109" t="s">
        <v>352</v>
      </c>
      <c r="E96" s="109">
        <v>0</v>
      </c>
      <c r="F96" s="109">
        <v>0</v>
      </c>
      <c r="G96" s="109">
        <v>0</v>
      </c>
      <c r="H96" s="109">
        <v>0</v>
      </c>
      <c r="I96" s="109">
        <v>0</v>
      </c>
    </row>
    <row r="97" spans="1:9">
      <c r="A97" s="109">
        <v>2021</v>
      </c>
      <c r="B97" s="109" t="s">
        <v>350</v>
      </c>
      <c r="C97" s="109">
        <v>4401310000</v>
      </c>
      <c r="D97" s="109" t="s">
        <v>351</v>
      </c>
      <c r="E97" s="109">
        <v>0</v>
      </c>
      <c r="F97" s="109">
        <v>0.1</v>
      </c>
      <c r="G97" s="109">
        <v>0</v>
      </c>
      <c r="H97" s="109">
        <v>0</v>
      </c>
      <c r="I97" s="109">
        <v>0</v>
      </c>
    </row>
    <row r="98" spans="1:9">
      <c r="A98" s="109">
        <v>2021</v>
      </c>
      <c r="B98" s="109" t="s">
        <v>350</v>
      </c>
      <c r="C98" s="109">
        <v>4401310000</v>
      </c>
      <c r="D98" s="109" t="s">
        <v>372</v>
      </c>
      <c r="E98" s="109">
        <v>0</v>
      </c>
      <c r="F98" s="109">
        <v>26.7</v>
      </c>
      <c r="G98" s="109">
        <v>0</v>
      </c>
      <c r="H98" s="109">
        <v>7</v>
      </c>
      <c r="I98" s="109">
        <v>-7</v>
      </c>
    </row>
    <row r="100" spans="1:9" ht="15" thickBot="1"/>
    <row r="101" spans="1:9">
      <c r="A101" s="112"/>
      <c r="B101" s="113">
        <v>2018</v>
      </c>
      <c r="C101" s="113">
        <v>2019</v>
      </c>
      <c r="D101" s="113">
        <v>2020</v>
      </c>
      <c r="E101" s="114">
        <v>2021</v>
      </c>
    </row>
    <row r="102" spans="1:9">
      <c r="A102" s="115" t="s">
        <v>393</v>
      </c>
      <c r="B102" s="52">
        <f>SUM(H7:H32)</f>
        <v>521768</v>
      </c>
      <c r="C102" s="52">
        <f>SUM(H33:H54)</f>
        <v>362282</v>
      </c>
      <c r="D102" s="11">
        <f>SUM(H55:H76)</f>
        <v>329070</v>
      </c>
      <c r="E102" s="116">
        <f>SUM(H77:H98)</f>
        <v>285173</v>
      </c>
    </row>
    <row r="103" spans="1:9" ht="17.399999999999999">
      <c r="A103" s="117" t="s">
        <v>391</v>
      </c>
      <c r="B103" s="118">
        <f>SUM(F7:F32)</f>
        <v>3445136.3</v>
      </c>
      <c r="C103" s="118">
        <f>SUM(F33:F54)</f>
        <v>3002318.2</v>
      </c>
      <c r="D103" s="11">
        <f>SUM(F55:F76)</f>
        <v>3003891.5000000005</v>
      </c>
      <c r="E103" s="116">
        <f>SUM(F77:F98)</f>
        <v>2325009.1</v>
      </c>
    </row>
    <row r="104" spans="1:9">
      <c r="A104" s="125" t="s">
        <v>392</v>
      </c>
      <c r="B104" s="11">
        <f>B102*1000/B103</f>
        <v>151.45061169277977</v>
      </c>
      <c r="C104" s="11">
        <f t="shared" ref="C104:E104" si="0">C102*1000/C103</f>
        <v>120.66742292672375</v>
      </c>
      <c r="D104" s="70">
        <f t="shared" si="0"/>
        <v>109.54789811815772</v>
      </c>
      <c r="E104" s="126">
        <f t="shared" si="0"/>
        <v>122.65457369607714</v>
      </c>
    </row>
    <row r="105" spans="1:9">
      <c r="A105" s="135" t="s">
        <v>65</v>
      </c>
      <c r="B105" s="11">
        <v>4300</v>
      </c>
      <c r="C105" s="11">
        <v>4040</v>
      </c>
      <c r="D105" s="11">
        <f>AVERAGE($B$105:$C$105)</f>
        <v>4170</v>
      </c>
      <c r="E105" s="116" t="s">
        <v>220</v>
      </c>
    </row>
    <row r="106" spans="1:9" ht="17.399999999999999">
      <c r="A106" s="117" t="s">
        <v>449</v>
      </c>
      <c r="D106" s="11">
        <f>D105*10^3</f>
        <v>4170000</v>
      </c>
      <c r="E106" s="116" t="s">
        <v>240</v>
      </c>
    </row>
    <row r="107" spans="1:9" ht="15" thickBot="1">
      <c r="A107" s="119"/>
      <c r="B107" s="120"/>
      <c r="C107" s="120"/>
      <c r="D107" s="120">
        <f>D104/D106</f>
        <v>2.6270479165025831E-5</v>
      </c>
      <c r="E107" s="121">
        <f>E104/D106</f>
        <v>2.9413566833591638E-5</v>
      </c>
    </row>
    <row r="109" spans="1:9">
      <c r="A109" s="57" t="s">
        <v>110</v>
      </c>
    </row>
    <row r="110" spans="1:9" ht="17.399999999999999">
      <c r="A110" s="11" t="s">
        <v>400</v>
      </c>
    </row>
    <row r="111" spans="1:9" ht="17.399999999999999">
      <c r="A111" s="8"/>
      <c r="D111" s="14" t="s">
        <v>401</v>
      </c>
    </row>
    <row r="112" spans="1:9">
      <c r="D112" s="11" t="s">
        <v>402</v>
      </c>
    </row>
    <row r="114" spans="1:1">
      <c r="A114" s="14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/>
  </sheetViews>
  <sheetFormatPr defaultColWidth="8.77734375" defaultRowHeight="14.4"/>
  <sheetData>
    <row r="4" spans="10:17" ht="15" thickBot="1"/>
    <row r="5" spans="10:17">
      <c r="J5" s="91" t="s">
        <v>332</v>
      </c>
      <c r="K5" s="106">
        <v>809</v>
      </c>
      <c r="L5" s="92" t="s">
        <v>241</v>
      </c>
    </row>
    <row r="6" spans="10:17">
      <c r="J6" s="103" t="s">
        <v>65</v>
      </c>
      <c r="K6" s="38">
        <v>9050</v>
      </c>
      <c r="L6" s="94" t="s">
        <v>233</v>
      </c>
    </row>
    <row r="7" spans="10:17" ht="15" thickBot="1">
      <c r="J7" s="104"/>
      <c r="K7" s="105">
        <f>K5/K6</f>
        <v>8.9392265193370166E-2</v>
      </c>
      <c r="L7" s="96" t="s">
        <v>234</v>
      </c>
    </row>
    <row r="9" spans="10:17" ht="15" thickBot="1"/>
    <row r="10" spans="10:17">
      <c r="J10" s="91" t="s">
        <v>332</v>
      </c>
      <c r="K10" s="106">
        <v>34.5</v>
      </c>
      <c r="L10" s="92" t="s">
        <v>336</v>
      </c>
    </row>
    <row r="11" spans="10:17" ht="15" thickBot="1">
      <c r="J11" s="104"/>
      <c r="K11" s="124">
        <f>K5/K10</f>
        <v>23.44927536231884</v>
      </c>
      <c r="L11" s="96" t="s">
        <v>337</v>
      </c>
    </row>
    <row r="12" spans="10:17">
      <c r="J12" s="3" t="s">
        <v>398</v>
      </c>
      <c r="Q12" t="s">
        <v>397</v>
      </c>
    </row>
    <row r="13" spans="10:17" ht="17.399999999999999">
      <c r="J13" t="s">
        <v>399</v>
      </c>
    </row>
    <row r="22" spans="1:1">
      <c r="A22" s="24" t="s">
        <v>110</v>
      </c>
    </row>
    <row r="23" spans="1:1" ht="17.399999999999999">
      <c r="A23" s="8" t="s">
        <v>333</v>
      </c>
    </row>
    <row r="25" spans="1:1">
      <c r="A25" s="3" t="s">
        <v>334</v>
      </c>
    </row>
    <row r="26" spans="1:1" ht="17.399999999999999">
      <c r="A26" t="s">
        <v>335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/>
  </sheetViews>
  <sheetFormatPr defaultColWidth="8.77734375" defaultRowHeight="14.4"/>
  <sheetData>
    <row r="3" spans="1:17" ht="15" thickBot="1"/>
    <row r="4" spans="1:17">
      <c r="L4" s="99" t="s">
        <v>321</v>
      </c>
      <c r="M4" s="100"/>
      <c r="N4" s="100">
        <v>2021</v>
      </c>
      <c r="O4" s="100">
        <v>2022</v>
      </c>
      <c r="P4" s="100">
        <v>2030</v>
      </c>
      <c r="Q4" s="101">
        <v>2040</v>
      </c>
    </row>
    <row r="5" spans="1:17">
      <c r="L5" s="102" t="s">
        <v>316</v>
      </c>
      <c r="M5" t="s">
        <v>317</v>
      </c>
      <c r="N5">
        <v>8800</v>
      </c>
      <c r="O5">
        <v>6000</v>
      </c>
      <c r="P5">
        <v>4000</v>
      </c>
      <c r="Q5" s="94">
        <v>3000</v>
      </c>
    </row>
    <row r="6" spans="1:17">
      <c r="L6" s="103"/>
      <c r="M6" t="s">
        <v>120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4">
        <f>Q5/$H$16</f>
        <v>82.530949105914729</v>
      </c>
    </row>
    <row r="7" spans="1:17">
      <c r="L7" s="103"/>
      <c r="Q7" s="94"/>
    </row>
    <row r="8" spans="1:17">
      <c r="L8" s="103"/>
      <c r="N8" s="24" t="s">
        <v>322</v>
      </c>
      <c r="O8" s="24" t="s">
        <v>328</v>
      </c>
      <c r="Q8" s="94"/>
    </row>
    <row r="9" spans="1:17" ht="15" thickBot="1">
      <c r="L9" s="104"/>
      <c r="M9" s="105" t="s">
        <v>323</v>
      </c>
      <c r="N9" s="105">
        <f>(P6/O6)^(1/8)-1</f>
        <v>-4.9420175045859271E-2</v>
      </c>
      <c r="O9" s="105">
        <f>(Q6/P6)^(1/8)-1</f>
        <v>-3.5321370039690603E-2</v>
      </c>
      <c r="P9" s="105"/>
      <c r="Q9" s="96"/>
    </row>
    <row r="14" spans="1:17">
      <c r="A14" s="24" t="s">
        <v>110</v>
      </c>
    </row>
    <row r="15" spans="1:17" ht="17.399999999999999">
      <c r="A15" s="1" t="s">
        <v>320</v>
      </c>
      <c r="F15" t="s">
        <v>325</v>
      </c>
      <c r="G15" t="s">
        <v>326</v>
      </c>
      <c r="H15" t="s">
        <v>327</v>
      </c>
    </row>
    <row r="16" spans="1:17">
      <c r="E16" t="s">
        <v>324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315</v>
      </c>
    </row>
    <row r="32" spans="1:1">
      <c r="A32" s="1" t="s">
        <v>319</v>
      </c>
    </row>
    <row r="33" spans="1:1">
      <c r="A33" s="3" t="s">
        <v>318</v>
      </c>
    </row>
    <row r="35" spans="1:1">
      <c r="A35" t="s">
        <v>329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workbookViewId="0"/>
  </sheetViews>
  <sheetFormatPr defaultColWidth="8.77734375" defaultRowHeight="14.4"/>
  <cols>
    <col min="1" max="1" width="27.44140625" customWidth="1"/>
    <col min="2" max="2" width="9.77734375" bestFit="1" customWidth="1"/>
    <col min="3" max="3" width="12.109375" bestFit="1" customWidth="1"/>
    <col min="6" max="6" width="12.44140625" bestFit="1" customWidth="1"/>
  </cols>
  <sheetData>
    <row r="1" spans="1:5">
      <c r="A1" s="91" t="s">
        <v>299</v>
      </c>
      <c r="B1" s="92"/>
    </row>
    <row r="2" spans="1:5">
      <c r="A2" s="93" t="s">
        <v>4</v>
      </c>
      <c r="B2" s="94">
        <v>-3.2738904043452298E-3</v>
      </c>
    </row>
    <row r="3" spans="1:5">
      <c r="A3" s="93" t="s">
        <v>5</v>
      </c>
      <c r="B3" s="94">
        <v>0</v>
      </c>
    </row>
    <row r="4" spans="1:5">
      <c r="A4" s="93" t="s">
        <v>6</v>
      </c>
      <c r="B4" s="94">
        <v>-3.2738904043452298E-3</v>
      </c>
    </row>
    <row r="5" spans="1:5">
      <c r="A5" s="93" t="s">
        <v>7</v>
      </c>
      <c r="B5" s="94">
        <v>-6.4273492547895997E-3</v>
      </c>
    </row>
    <row r="6" spans="1:5">
      <c r="A6" s="93" t="s">
        <v>8</v>
      </c>
      <c r="B6" s="94">
        <v>-7.6489401503594401E-3</v>
      </c>
    </row>
    <row r="7" spans="1:5">
      <c r="A7" s="93" t="s">
        <v>9</v>
      </c>
      <c r="B7" s="94">
        <v>-7.6489401503594401E-3</v>
      </c>
    </row>
    <row r="8" spans="1:5">
      <c r="A8" s="93" t="s">
        <v>10</v>
      </c>
      <c r="B8" s="94">
        <v>0</v>
      </c>
    </row>
    <row r="9" spans="1:5" ht="15" thickBot="1">
      <c r="A9" s="95" t="s">
        <v>11</v>
      </c>
      <c r="B9" s="96">
        <v>-7.6489401503594401E-3</v>
      </c>
    </row>
    <row r="10" spans="1:5" ht="15" thickBot="1"/>
    <row r="11" spans="1:5">
      <c r="A11" s="91" t="s">
        <v>300</v>
      </c>
      <c r="B11" s="92"/>
    </row>
    <row r="12" spans="1:5">
      <c r="A12" s="93" t="s">
        <v>4</v>
      </c>
      <c r="B12" s="94">
        <v>0</v>
      </c>
    </row>
    <row r="13" spans="1:5">
      <c r="A13" s="93" t="s">
        <v>5</v>
      </c>
      <c r="B13" s="94">
        <v>-6.8920015446152201E-3</v>
      </c>
      <c r="C13">
        <f>(D13/E13)^(1/(2030-2023))-1</f>
        <v>-9.7939682347357837E-2</v>
      </c>
      <c r="D13">
        <v>4.2645273036336086E-6</v>
      </c>
      <c r="E13" s="137">
        <v>8.7744893532895839E-6</v>
      </c>
    </row>
    <row r="14" spans="1:5">
      <c r="A14" s="93" t="s">
        <v>6</v>
      </c>
      <c r="B14" s="94">
        <v>0</v>
      </c>
    </row>
    <row r="15" spans="1:5">
      <c r="A15" s="93" t="s">
        <v>7</v>
      </c>
      <c r="B15" s="94">
        <v>0</v>
      </c>
    </row>
    <row r="16" spans="1:5">
      <c r="A16" s="93" t="s">
        <v>8</v>
      </c>
      <c r="B16" s="94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3" t="s">
        <v>9</v>
      </c>
      <c r="B17" s="94">
        <v>-6.8920015446152201E-3</v>
      </c>
    </row>
    <row r="18" spans="1:5">
      <c r="A18" s="93" t="s">
        <v>10</v>
      </c>
      <c r="B18" s="94">
        <v>0</v>
      </c>
    </row>
    <row r="19" spans="1:5" ht="15" thickBot="1">
      <c r="A19" s="95" t="s">
        <v>11</v>
      </c>
      <c r="B19" s="96">
        <v>1.71300783389605E-3</v>
      </c>
    </row>
    <row r="20" spans="1:5" ht="15" thickBot="1"/>
    <row r="21" spans="1:5">
      <c r="A21" s="91" t="s">
        <v>314</v>
      </c>
      <c r="B21" s="92"/>
    </row>
    <row r="22" spans="1:5">
      <c r="A22" s="93" t="s">
        <v>4</v>
      </c>
      <c r="B22" s="94">
        <v>-2.50219582018973E-3</v>
      </c>
      <c r="E22">
        <v>1.9014160946453089E-5</v>
      </c>
    </row>
    <row r="23" spans="1:5">
      <c r="A23" s="93" t="s">
        <v>5</v>
      </c>
      <c r="B23" s="94">
        <v>-6.3131731768734101E-3</v>
      </c>
      <c r="C23">
        <f>(D23/E23)^(1/(2030-2023))-1</f>
        <v>-9.5663242806904858E-2</v>
      </c>
      <c r="D23">
        <v>1.0832209786042193E-5</v>
      </c>
      <c r="E23" s="137">
        <v>2.1898066950028613E-5</v>
      </c>
    </row>
    <row r="24" spans="1:5">
      <c r="A24" s="93" t="s">
        <v>6</v>
      </c>
      <c r="B24" s="94">
        <v>2.16320397927294E-4</v>
      </c>
      <c r="E24">
        <v>1.8241566234426646E-5</v>
      </c>
    </row>
    <row r="25" spans="1:5">
      <c r="A25" s="93" t="s">
        <v>7</v>
      </c>
      <c r="B25" s="94">
        <v>-4.1953961226026698E-4</v>
      </c>
      <c r="E25">
        <v>1.7973307907449783E-5</v>
      </c>
    </row>
    <row r="26" spans="1:5">
      <c r="A26" s="93" t="s">
        <v>8</v>
      </c>
      <c r="B26" s="94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3" t="s">
        <v>9</v>
      </c>
      <c r="B27" s="94">
        <v>-6.3131731768734101E-3</v>
      </c>
      <c r="E27">
        <v>2.324905500466141E-5</v>
      </c>
    </row>
    <row r="28" spans="1:5">
      <c r="A28" s="93" t="s">
        <v>10</v>
      </c>
      <c r="B28" s="94">
        <v>0</v>
      </c>
    </row>
    <row r="29" spans="1:5" ht="15" thickBot="1">
      <c r="A29" s="95" t="s">
        <v>11</v>
      </c>
      <c r="B29" s="96">
        <v>-5.2353426039871698E-3</v>
      </c>
    </row>
    <row r="30" spans="1:5" ht="15" thickBot="1"/>
    <row r="31" spans="1:5">
      <c r="A31" s="91" t="s">
        <v>301</v>
      </c>
      <c r="B31" s="92"/>
    </row>
    <row r="32" spans="1:5">
      <c r="A32" s="93" t="s">
        <v>4</v>
      </c>
      <c r="B32" s="94">
        <v>0</v>
      </c>
    </row>
    <row r="33" spans="1:2">
      <c r="A33" s="93" t="s">
        <v>5</v>
      </c>
      <c r="B33" s="94">
        <v>2.4863182843310998E-3</v>
      </c>
    </row>
    <row r="34" spans="1:2">
      <c r="A34" s="93" t="s">
        <v>6</v>
      </c>
      <c r="B34" s="94">
        <v>0</v>
      </c>
    </row>
    <row r="35" spans="1:2">
      <c r="A35" s="93" t="s">
        <v>7</v>
      </c>
      <c r="B35" s="94">
        <v>0</v>
      </c>
    </row>
    <row r="36" spans="1:2">
      <c r="A36" s="93" t="s">
        <v>8</v>
      </c>
      <c r="B36" s="94">
        <v>0</v>
      </c>
    </row>
    <row r="37" spans="1:2">
      <c r="A37" s="93" t="s">
        <v>9</v>
      </c>
      <c r="B37" s="94">
        <v>0</v>
      </c>
    </row>
    <row r="38" spans="1:2">
      <c r="A38" s="93" t="s">
        <v>10</v>
      </c>
      <c r="B38" s="94">
        <v>0</v>
      </c>
    </row>
    <row r="39" spans="1:2" ht="15" thickBot="1">
      <c r="A39" s="95" t="s">
        <v>11</v>
      </c>
      <c r="B39" s="96">
        <v>0</v>
      </c>
    </row>
    <row r="40" spans="1:2" ht="15" thickBot="1"/>
    <row r="41" spans="1:2">
      <c r="A41" s="91" t="s">
        <v>302</v>
      </c>
      <c r="B41" s="92"/>
    </row>
    <row r="42" spans="1:2">
      <c r="A42" s="93" t="s">
        <v>4</v>
      </c>
      <c r="B42" s="94">
        <v>0</v>
      </c>
    </row>
    <row r="43" spans="1:2">
      <c r="A43" s="93" t="s">
        <v>5</v>
      </c>
      <c r="B43" s="94">
        <v>0</v>
      </c>
    </row>
    <row r="44" spans="1:2">
      <c r="A44" s="93" t="s">
        <v>6</v>
      </c>
      <c r="B44" s="94">
        <v>0</v>
      </c>
    </row>
    <row r="45" spans="1:2">
      <c r="A45" s="93" t="s">
        <v>7</v>
      </c>
      <c r="B45" s="94">
        <v>0</v>
      </c>
    </row>
    <row r="46" spans="1:2">
      <c r="A46" s="93" t="s">
        <v>8</v>
      </c>
      <c r="B46" s="94">
        <v>0</v>
      </c>
    </row>
    <row r="47" spans="1:2">
      <c r="A47" s="93" t="s">
        <v>9</v>
      </c>
      <c r="B47" s="94">
        <v>0</v>
      </c>
    </row>
    <row r="48" spans="1:2">
      <c r="A48" s="93" t="s">
        <v>10</v>
      </c>
      <c r="B48" s="94">
        <v>0</v>
      </c>
    </row>
    <row r="49" spans="1:2" ht="15" thickBot="1">
      <c r="A49" s="95" t="s">
        <v>11</v>
      </c>
      <c r="B49" s="96">
        <v>0</v>
      </c>
    </row>
    <row r="50" spans="1:2" ht="15" thickBot="1"/>
    <row r="51" spans="1:2">
      <c r="A51" s="91" t="s">
        <v>303</v>
      </c>
      <c r="B51" s="92"/>
    </row>
    <row r="52" spans="1:2">
      <c r="A52" s="93" t="s">
        <v>4</v>
      </c>
      <c r="B52" s="94">
        <v>1.18302054256414E-2</v>
      </c>
    </row>
    <row r="53" spans="1:2">
      <c r="A53" s="93" t="s">
        <v>5</v>
      </c>
      <c r="B53" s="94">
        <v>0</v>
      </c>
    </row>
    <row r="54" spans="1:2">
      <c r="A54" s="93" t="s">
        <v>6</v>
      </c>
      <c r="B54" s="94">
        <v>0</v>
      </c>
    </row>
    <row r="55" spans="1:2">
      <c r="A55" s="93" t="s">
        <v>7</v>
      </c>
      <c r="B55" s="94">
        <v>0</v>
      </c>
    </row>
    <row r="56" spans="1:2">
      <c r="A56" s="93" t="s">
        <v>8</v>
      </c>
      <c r="B56" s="94">
        <v>0</v>
      </c>
    </row>
    <row r="57" spans="1:2">
      <c r="A57" s="93" t="s">
        <v>9</v>
      </c>
      <c r="B57" s="94">
        <v>0</v>
      </c>
    </row>
    <row r="58" spans="1:2">
      <c r="A58" s="93" t="s">
        <v>10</v>
      </c>
      <c r="B58" s="94">
        <v>0</v>
      </c>
    </row>
    <row r="59" spans="1:2" ht="15" thickBot="1">
      <c r="A59" s="95" t="s">
        <v>11</v>
      </c>
      <c r="B59" s="96">
        <v>0</v>
      </c>
    </row>
    <row r="60" spans="1:2" ht="15" thickBot="1"/>
    <row r="61" spans="1:2">
      <c r="A61" s="91" t="s">
        <v>304</v>
      </c>
      <c r="B61" s="92"/>
    </row>
    <row r="62" spans="1:2">
      <c r="A62" s="93" t="s">
        <v>4</v>
      </c>
      <c r="B62" s="94">
        <v>1.7112387766008201E-2</v>
      </c>
    </row>
    <row r="63" spans="1:2">
      <c r="A63" s="93" t="s">
        <v>5</v>
      </c>
      <c r="B63" s="94">
        <v>1.0670167236637801E-2</v>
      </c>
    </row>
    <row r="64" spans="1:2">
      <c r="A64" s="93" t="s">
        <v>6</v>
      </c>
      <c r="B64" s="94">
        <v>1.9011474057668998E-2</v>
      </c>
    </row>
    <row r="65" spans="1:2">
      <c r="A65" s="93" t="s">
        <v>7</v>
      </c>
      <c r="B65" s="94">
        <v>1.1868760005440101E-2</v>
      </c>
    </row>
    <row r="66" spans="1:2">
      <c r="A66" s="93" t="s">
        <v>8</v>
      </c>
      <c r="B66" s="94">
        <v>1.1721517824295299E-2</v>
      </c>
    </row>
    <row r="67" spans="1:2">
      <c r="A67" s="93" t="s">
        <v>9</v>
      </c>
      <c r="B67" s="94">
        <v>1.0670167236637801E-2</v>
      </c>
    </row>
    <row r="68" spans="1:2">
      <c r="A68" s="93" t="s">
        <v>10</v>
      </c>
      <c r="B68" s="94">
        <v>0</v>
      </c>
    </row>
    <row r="69" spans="1:2" ht="15" thickBot="1">
      <c r="A69" s="95" t="s">
        <v>11</v>
      </c>
      <c r="B69" s="96">
        <v>1.1721517824295299E-2</v>
      </c>
    </row>
    <row r="70" spans="1:2" ht="15" thickBot="1"/>
    <row r="71" spans="1:2">
      <c r="A71" s="91" t="s">
        <v>305</v>
      </c>
      <c r="B71" s="92"/>
    </row>
    <row r="72" spans="1:2">
      <c r="A72" s="93" t="s">
        <v>4</v>
      </c>
      <c r="B72" s="94">
        <v>1.3037864016721201E-2</v>
      </c>
    </row>
    <row r="73" spans="1:2">
      <c r="A73" s="93" t="s">
        <v>5</v>
      </c>
      <c r="B73" s="94">
        <v>0</v>
      </c>
    </row>
    <row r="74" spans="1:2">
      <c r="A74" s="93" t="s">
        <v>6</v>
      </c>
      <c r="B74" s="94">
        <v>0</v>
      </c>
    </row>
    <row r="75" spans="1:2">
      <c r="A75" s="93" t="s">
        <v>7</v>
      </c>
      <c r="B75" s="94">
        <v>0</v>
      </c>
    </row>
    <row r="76" spans="1:2">
      <c r="A76" s="93" t="s">
        <v>8</v>
      </c>
      <c r="B76" s="94">
        <v>0</v>
      </c>
    </row>
    <row r="77" spans="1:2">
      <c r="A77" s="93" t="s">
        <v>9</v>
      </c>
      <c r="B77" s="94">
        <v>0</v>
      </c>
    </row>
    <row r="78" spans="1:2">
      <c r="A78" s="93" t="s">
        <v>10</v>
      </c>
      <c r="B78" s="94">
        <v>0</v>
      </c>
    </row>
    <row r="79" spans="1:2" ht="15" thickBot="1">
      <c r="A79" s="95" t="s">
        <v>11</v>
      </c>
      <c r="B79" s="96">
        <v>0</v>
      </c>
    </row>
    <row r="80" spans="1:2" ht="15" thickBot="1"/>
    <row r="81" spans="1:2">
      <c r="A81" s="91" t="s">
        <v>306</v>
      </c>
      <c r="B81" s="92"/>
    </row>
    <row r="82" spans="1:2">
      <c r="A82" s="93" t="s">
        <v>4</v>
      </c>
      <c r="B82" s="94">
        <v>1.7112387766008201E-2</v>
      </c>
    </row>
    <row r="83" spans="1:2">
      <c r="A83" s="93" t="s">
        <v>5</v>
      </c>
      <c r="B83" s="94">
        <v>0</v>
      </c>
    </row>
    <row r="84" spans="1:2">
      <c r="A84" s="93" t="s">
        <v>6</v>
      </c>
      <c r="B84" s="94">
        <v>0</v>
      </c>
    </row>
    <row r="85" spans="1:2">
      <c r="A85" s="93" t="s">
        <v>7</v>
      </c>
      <c r="B85" s="94">
        <v>0</v>
      </c>
    </row>
    <row r="86" spans="1:2">
      <c r="A86" s="93" t="s">
        <v>8</v>
      </c>
      <c r="B86" s="94">
        <v>0</v>
      </c>
    </row>
    <row r="87" spans="1:2">
      <c r="A87" s="93" t="s">
        <v>9</v>
      </c>
      <c r="B87" s="94">
        <v>0</v>
      </c>
    </row>
    <row r="88" spans="1:2">
      <c r="A88" s="93" t="s">
        <v>10</v>
      </c>
      <c r="B88" s="94">
        <v>0</v>
      </c>
    </row>
    <row r="89" spans="1:2" ht="15" thickBot="1">
      <c r="A89" s="95" t="s">
        <v>11</v>
      </c>
      <c r="B89" s="96">
        <v>0</v>
      </c>
    </row>
    <row r="90" spans="1:2" ht="15" thickBot="1"/>
    <row r="91" spans="1:2">
      <c r="A91" s="91" t="s">
        <v>307</v>
      </c>
      <c r="B91" s="92"/>
    </row>
    <row r="92" spans="1:2">
      <c r="A92" s="93" t="s">
        <v>4</v>
      </c>
      <c r="B92" s="94">
        <v>2.10915041876438E-2</v>
      </c>
    </row>
    <row r="93" spans="1:2">
      <c r="A93" s="93" t="s">
        <v>5</v>
      </c>
      <c r="B93" s="94">
        <v>0</v>
      </c>
    </row>
    <row r="94" spans="1:2">
      <c r="A94" s="93" t="s">
        <v>6</v>
      </c>
      <c r="B94" s="94">
        <v>1.40428512081854E-2</v>
      </c>
    </row>
    <row r="95" spans="1:2">
      <c r="A95" s="93" t="s">
        <v>7</v>
      </c>
      <c r="B95" s="94">
        <v>6.9349644892600102E-3</v>
      </c>
    </row>
    <row r="96" spans="1:2">
      <c r="A96" s="93" t="s">
        <v>8</v>
      </c>
      <c r="B96" s="94">
        <v>0</v>
      </c>
    </row>
    <row r="97" spans="1:2">
      <c r="A97" s="93" t="s">
        <v>9</v>
      </c>
      <c r="B97" s="94">
        <v>0</v>
      </c>
    </row>
    <row r="98" spans="1:2">
      <c r="A98" s="93" t="s">
        <v>10</v>
      </c>
      <c r="B98" s="94">
        <v>0</v>
      </c>
    </row>
    <row r="99" spans="1:2" ht="15" thickBot="1">
      <c r="A99" s="95" t="s">
        <v>11</v>
      </c>
      <c r="B99" s="96">
        <v>0</v>
      </c>
    </row>
    <row r="100" spans="1:2" ht="15" thickBot="1"/>
    <row r="101" spans="1:2">
      <c r="A101" s="91" t="s">
        <v>308</v>
      </c>
      <c r="B101" s="92"/>
    </row>
    <row r="102" spans="1:2">
      <c r="A102" s="93" t="s">
        <v>4</v>
      </c>
      <c r="B102" s="94">
        <v>0</v>
      </c>
    </row>
    <row r="103" spans="1:2">
      <c r="A103" s="93" t="s">
        <v>5</v>
      </c>
      <c r="B103" s="94">
        <v>0</v>
      </c>
    </row>
    <row r="104" spans="1:2">
      <c r="A104" s="93" t="s">
        <v>6</v>
      </c>
      <c r="B104" s="94">
        <v>0</v>
      </c>
    </row>
    <row r="105" spans="1:2">
      <c r="A105" s="93" t="s">
        <v>7</v>
      </c>
      <c r="B105" s="94">
        <v>0</v>
      </c>
    </row>
    <row r="106" spans="1:2">
      <c r="A106" s="93" t="s">
        <v>8</v>
      </c>
      <c r="B106" s="94">
        <v>0</v>
      </c>
    </row>
    <row r="107" spans="1:2">
      <c r="A107" s="93" t="s">
        <v>9</v>
      </c>
      <c r="B107" s="94">
        <v>0</v>
      </c>
    </row>
    <row r="108" spans="1:2">
      <c r="A108" s="93" t="s">
        <v>10</v>
      </c>
      <c r="B108" s="94">
        <v>0</v>
      </c>
    </row>
    <row r="109" spans="1:2" ht="15" thickBot="1">
      <c r="A109" s="95" t="s">
        <v>11</v>
      </c>
      <c r="B109" s="96">
        <v>0</v>
      </c>
    </row>
    <row r="110" spans="1:2" ht="15" thickBot="1"/>
    <row r="111" spans="1:2">
      <c r="A111" s="91" t="s">
        <v>309</v>
      </c>
      <c r="B111" s="92"/>
    </row>
    <row r="112" spans="1:2">
      <c r="A112" s="93" t="s">
        <v>4</v>
      </c>
      <c r="B112" s="94">
        <v>0</v>
      </c>
    </row>
    <row r="113" spans="1:2">
      <c r="A113" s="93" t="s">
        <v>5</v>
      </c>
      <c r="B113" s="94">
        <v>-6.8920015446152201E-3</v>
      </c>
    </row>
    <row r="114" spans="1:2">
      <c r="A114" s="93" t="s">
        <v>6</v>
      </c>
      <c r="B114" s="94">
        <v>0</v>
      </c>
    </row>
    <row r="115" spans="1:2">
      <c r="A115" s="93" t="s">
        <v>7</v>
      </c>
      <c r="B115" s="94">
        <v>0</v>
      </c>
    </row>
    <row r="116" spans="1:2">
      <c r="A116" s="93" t="s">
        <v>8</v>
      </c>
      <c r="B116" s="94">
        <v>0</v>
      </c>
    </row>
    <row r="117" spans="1:2">
      <c r="A117" s="93" t="s">
        <v>9</v>
      </c>
      <c r="B117" s="94">
        <v>0</v>
      </c>
    </row>
    <row r="118" spans="1:2">
      <c r="A118" s="93" t="s">
        <v>10</v>
      </c>
      <c r="B118" s="94">
        <v>0</v>
      </c>
    </row>
    <row r="119" spans="1:2" ht="15" thickBot="1">
      <c r="A119" s="95" t="s">
        <v>11</v>
      </c>
      <c r="B119" s="96">
        <v>0</v>
      </c>
    </row>
    <row r="120" spans="1:2" ht="15" thickBot="1"/>
    <row r="121" spans="1:2">
      <c r="A121" s="91" t="s">
        <v>310</v>
      </c>
      <c r="B121" s="92"/>
    </row>
    <row r="122" spans="1:2">
      <c r="A122" s="93" t="s">
        <v>4</v>
      </c>
      <c r="B122" s="94">
        <v>0</v>
      </c>
    </row>
    <row r="123" spans="1:2">
      <c r="A123" s="93" t="s">
        <v>5</v>
      </c>
      <c r="B123" s="94">
        <v>1.9261185468714598E-2</v>
      </c>
    </row>
    <row r="124" spans="1:2">
      <c r="A124" s="93" t="s">
        <v>6</v>
      </c>
      <c r="B124" s="94">
        <v>0</v>
      </c>
    </row>
    <row r="125" spans="1:2">
      <c r="A125" s="93" t="s">
        <v>7</v>
      </c>
      <c r="B125" s="94">
        <v>0</v>
      </c>
    </row>
    <row r="126" spans="1:2">
      <c r="A126" s="93" t="s">
        <v>8</v>
      </c>
      <c r="B126" s="94">
        <v>1.9261185468714598E-2</v>
      </c>
    </row>
    <row r="127" spans="1:2">
      <c r="A127" s="93" t="s">
        <v>9</v>
      </c>
      <c r="B127" s="94">
        <v>0</v>
      </c>
    </row>
    <row r="128" spans="1:2">
      <c r="A128" s="93" t="s">
        <v>10</v>
      </c>
      <c r="B128" s="94">
        <v>0</v>
      </c>
    </row>
    <row r="129" spans="1:2" ht="15" thickBot="1">
      <c r="A129" s="95" t="s">
        <v>11</v>
      </c>
      <c r="B129" s="96">
        <v>1.9261185468714598E-2</v>
      </c>
    </row>
    <row r="130" spans="1:2" ht="15" thickBot="1"/>
    <row r="131" spans="1:2">
      <c r="A131" s="91" t="s">
        <v>311</v>
      </c>
      <c r="B131" s="92"/>
    </row>
    <row r="132" spans="1:2">
      <c r="A132" s="93" t="s">
        <v>4</v>
      </c>
      <c r="B132" s="94">
        <v>2.50696551493137E-2</v>
      </c>
    </row>
    <row r="133" spans="1:2">
      <c r="A133" s="93" t="s">
        <v>5</v>
      </c>
      <c r="B133" s="94">
        <v>1.84643769797883E-2</v>
      </c>
    </row>
    <row r="134" spans="1:2">
      <c r="A134" s="93" t="s">
        <v>6</v>
      </c>
      <c r="B134" s="94">
        <v>3.9749939402169199E-2</v>
      </c>
    </row>
    <row r="135" spans="1:2">
      <c r="A135" s="93" t="s">
        <v>7</v>
      </c>
      <c r="B135" s="94">
        <v>3.9749939402169199E-2</v>
      </c>
    </row>
    <row r="136" spans="1:2">
      <c r="A136" s="93" t="s">
        <v>8</v>
      </c>
      <c r="B136" s="94">
        <v>4.1801344060868703E-2</v>
      </c>
    </row>
    <row r="137" spans="1:2">
      <c r="A137" s="93" t="s">
        <v>9</v>
      </c>
      <c r="B137" s="94">
        <v>4.1801344060868703E-2</v>
      </c>
    </row>
    <row r="138" spans="1:2">
      <c r="A138" s="93" t="s">
        <v>10</v>
      </c>
      <c r="B138" s="94">
        <v>0</v>
      </c>
    </row>
    <row r="139" spans="1:2" ht="15" thickBot="1">
      <c r="A139" s="95" t="s">
        <v>11</v>
      </c>
      <c r="B139" s="96">
        <v>4.1801344060868703E-2</v>
      </c>
    </row>
    <row r="140" spans="1:2" ht="15" thickBot="1"/>
    <row r="141" spans="1:2">
      <c r="A141" s="91" t="s">
        <v>312</v>
      </c>
      <c r="B141" s="92"/>
    </row>
    <row r="142" spans="1:2">
      <c r="A142" s="93" t="s">
        <v>4</v>
      </c>
      <c r="B142" s="94">
        <v>9.0972176318633302E-3</v>
      </c>
    </row>
    <row r="143" spans="1:2">
      <c r="A143" s="93" t="s">
        <v>5</v>
      </c>
      <c r="B143" s="94">
        <v>0</v>
      </c>
    </row>
    <row r="144" spans="1:2">
      <c r="A144" s="93" t="s">
        <v>6</v>
      </c>
      <c r="B144" s="94">
        <v>8.9724123086902807E-3</v>
      </c>
    </row>
    <row r="145" spans="1:2">
      <c r="A145" s="93" t="s">
        <v>7</v>
      </c>
      <c r="B145" s="94">
        <v>9.5182128595745503E-3</v>
      </c>
    </row>
    <row r="146" spans="1:2">
      <c r="A146" s="93" t="s">
        <v>8</v>
      </c>
      <c r="B146" s="94">
        <v>1.3085799454665099E-2</v>
      </c>
    </row>
    <row r="147" spans="1:2">
      <c r="A147" s="93" t="s">
        <v>9</v>
      </c>
      <c r="B147" s="94">
        <v>0</v>
      </c>
    </row>
    <row r="148" spans="1:2">
      <c r="A148" s="93" t="s">
        <v>10</v>
      </c>
      <c r="B148" s="94">
        <v>0</v>
      </c>
    </row>
    <row r="149" spans="1:2" ht="15" thickBot="1">
      <c r="A149" s="95" t="s">
        <v>11</v>
      </c>
      <c r="B149" s="96">
        <v>1.3085799454665099E-2</v>
      </c>
    </row>
    <row r="150" spans="1:2" ht="15" thickBot="1"/>
    <row r="151" spans="1:2">
      <c r="A151" s="91" t="s">
        <v>313</v>
      </c>
      <c r="B151" s="92"/>
    </row>
    <row r="152" spans="1:2">
      <c r="A152" s="93" t="s">
        <v>4</v>
      </c>
      <c r="B152" s="97">
        <v>-7.5820617595241196E-2</v>
      </c>
    </row>
    <row r="153" spans="1:2">
      <c r="A153" s="93" t="s">
        <v>5</v>
      </c>
      <c r="B153" s="94">
        <v>0</v>
      </c>
    </row>
    <row r="154" spans="1:2">
      <c r="A154" s="93" t="s">
        <v>6</v>
      </c>
      <c r="B154" s="97">
        <v>-7.5820617595241196E-2</v>
      </c>
    </row>
    <row r="155" spans="1:2">
      <c r="A155" s="93" t="s">
        <v>7</v>
      </c>
      <c r="B155" s="97">
        <v>-7.5820617595241196E-2</v>
      </c>
    </row>
    <row r="156" spans="1:2">
      <c r="A156" s="93" t="s">
        <v>8</v>
      </c>
      <c r="B156" s="97">
        <v>-7.5820617595241196E-2</v>
      </c>
    </row>
    <row r="157" spans="1:2">
      <c r="A157" s="93" t="s">
        <v>9</v>
      </c>
      <c r="B157" s="97">
        <v>-7.5820617595241196E-2</v>
      </c>
    </row>
    <row r="158" spans="1:2">
      <c r="A158" s="93" t="s">
        <v>10</v>
      </c>
      <c r="B158" s="94">
        <v>0</v>
      </c>
    </row>
    <row r="159" spans="1:2" ht="15" thickBot="1">
      <c r="A159" s="95" t="s">
        <v>11</v>
      </c>
      <c r="B159" s="98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/>
  </sheetViews>
  <sheetFormatPr defaultColWidth="9.21875" defaultRowHeight="14.4"/>
  <cols>
    <col min="1" max="16384" width="9.21875" style="11"/>
  </cols>
  <sheetData>
    <row r="1" spans="1:4" ht="17.399999999999999">
      <c r="B1" s="225" t="s">
        <v>70</v>
      </c>
      <c r="C1" s="225"/>
      <c r="D1" s="11">
        <v>2019</v>
      </c>
    </row>
    <row r="2" spans="1:4" ht="17.399999999999999">
      <c r="A2" s="232" t="s">
        <v>265</v>
      </c>
      <c r="B2" s="195" t="s">
        <v>256</v>
      </c>
      <c r="C2" s="195"/>
      <c r="D2" s="11">
        <v>762.36</v>
      </c>
    </row>
    <row r="3" spans="1:4" ht="17.399999999999999">
      <c r="A3" s="232"/>
      <c r="B3" s="195" t="s">
        <v>257</v>
      </c>
      <c r="C3" s="195"/>
      <c r="D3" s="11">
        <v>545.22</v>
      </c>
    </row>
    <row r="4" spans="1:4">
      <c r="A4" s="232"/>
      <c r="B4" s="233" t="s">
        <v>258</v>
      </c>
      <c r="C4" s="233"/>
      <c r="D4" s="11">
        <v>383.05700000000002</v>
      </c>
    </row>
    <row r="5" spans="1:4" ht="17.399999999999999">
      <c r="A5" s="231" t="s">
        <v>266</v>
      </c>
      <c r="B5" s="234" t="s">
        <v>268</v>
      </c>
      <c r="C5" s="233"/>
      <c r="D5" s="11">
        <v>88.92</v>
      </c>
    </row>
    <row r="6" spans="1:4" ht="17.399999999999999">
      <c r="A6" s="231"/>
      <c r="B6" s="195" t="s">
        <v>259</v>
      </c>
      <c r="C6" s="195"/>
      <c r="D6" s="11">
        <v>36.020000000000003</v>
      </c>
    </row>
    <row r="7" spans="1:4" ht="17.399999999999999">
      <c r="A7" s="231"/>
      <c r="B7" s="195" t="s">
        <v>260</v>
      </c>
      <c r="C7" s="195"/>
      <c r="D7" s="11">
        <v>24.527000000000001</v>
      </c>
    </row>
    <row r="8" spans="1:4" ht="17.399999999999999">
      <c r="A8" s="231" t="s">
        <v>267</v>
      </c>
      <c r="B8" s="195" t="s">
        <v>261</v>
      </c>
      <c r="C8" s="195"/>
      <c r="D8" s="11">
        <v>20.63</v>
      </c>
    </row>
    <row r="9" spans="1:4" ht="17.399999999999999">
      <c r="A9" s="231"/>
      <c r="B9" s="195" t="s">
        <v>262</v>
      </c>
      <c r="C9" s="195"/>
      <c r="D9" s="11">
        <v>46</v>
      </c>
    </row>
    <row r="10" spans="1:4" ht="17.399999999999999">
      <c r="A10" s="231"/>
      <c r="B10" s="195" t="s">
        <v>263</v>
      </c>
      <c r="C10" s="195"/>
    </row>
    <row r="11" spans="1:4" ht="17.399999999999999">
      <c r="B11" s="195" t="s">
        <v>264</v>
      </c>
      <c r="C11" s="195"/>
    </row>
    <row r="13" spans="1:4" ht="17.399999999999999">
      <c r="B13" s="19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workbookViewId="0"/>
  </sheetViews>
  <sheetFormatPr defaultColWidth="8.77734375" defaultRowHeight="14.4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D24"/>
  <sheetViews>
    <sheetView workbookViewId="0">
      <selection activeCell="B2" sqref="B2"/>
    </sheetView>
  </sheetViews>
  <sheetFormatPr defaultColWidth="9.21875" defaultRowHeight="14.4"/>
  <cols>
    <col min="1" max="1" width="41.44140625" customWidth="1"/>
    <col min="2" max="32" width="10" customWidth="1"/>
    <col min="33" max="34" width="9.44140625" bestFit="1" customWidth="1"/>
    <col min="82" max="82" width="9.441406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'elec-fee'!D35*About!$B$45/About!$B$52</f>
        <v>2.5698322988765528E-5</v>
      </c>
      <c r="C2" s="2">
        <f>'elec-fee'!E35*About!$B$45/About!$B$52</f>
        <v>2.4456391469145221E-5</v>
      </c>
      <c r="D2" s="2">
        <f>'elec-fee'!F35*About!$B$45/About!$B$52</f>
        <v>2.5673484358373122E-5</v>
      </c>
      <c r="E2" s="89">
        <f>D2*(1+CAGR!$B$2)</f>
        <v>2.5589432184286136E-5</v>
      </c>
      <c r="F2" s="2">
        <f>E2*(1+CAGR!$B$2)</f>
        <v>2.550565518780536E-5</v>
      </c>
      <c r="G2" s="2">
        <f>F2*(1+CAGR!$B$2)</f>
        <v>2.5422152468029465E-5</v>
      </c>
      <c r="H2" s="2">
        <f>G2*(1+CAGR!$B$2)</f>
        <v>2.5338923127006582E-5</v>
      </c>
      <c r="I2" s="2">
        <f>H2*(1+CAGR!$B$2)</f>
        <v>2.5255966269724632E-5</v>
      </c>
      <c r="J2" s="2">
        <f>I2*(1+CAGR!$B$2)</f>
        <v>2.5173281004101713E-5</v>
      </c>
      <c r="K2" s="2">
        <f>J2*(1+CAGR!$B$2)</f>
        <v>2.5090866440976497E-5</v>
      </c>
      <c r="L2" s="2">
        <f>K2*(1+CAGR!$B$2)</f>
        <v>2.5008721694098676E-5</v>
      </c>
      <c r="M2" s="2">
        <f>L2*(1+CAGR!$B$2)</f>
        <v>2.4926845880119426E-5</v>
      </c>
      <c r="N2" s="2">
        <f>M2*(1+CAGR!$B$2)</f>
        <v>2.484523811858191E-5</v>
      </c>
      <c r="O2" s="2">
        <f>N2*(1+CAGR!$B$2)</f>
        <v>2.4763897531911812E-5</v>
      </c>
      <c r="P2" s="2">
        <f>O2*(1+CAGR!$B$2)</f>
        <v>2.4682823245407898E-5</v>
      </c>
      <c r="Q2" s="2">
        <f>P2*(1+CAGR!$B$2)</f>
        <v>2.4602014387232609E-5</v>
      </c>
      <c r="R2" s="2">
        <f>Q2*(1+CAGR!$B$2)</f>
        <v>2.4521470088402684E-5</v>
      </c>
      <c r="S2" s="2">
        <f>R2*(1+CAGR!$B$2)</f>
        <v>2.4441189482779824E-5</v>
      </c>
      <c r="T2" s="2">
        <f>S2*(1+CAGR!$B$2)</f>
        <v>2.4361171707061366E-5</v>
      </c>
      <c r="U2" s="2">
        <f>T2*(1+CAGR!$B$2)</f>
        <v>2.4281415900771013E-5</v>
      </c>
      <c r="V2" s="2">
        <f>U2*(1+CAGR!$B$2)</f>
        <v>2.4201921206249565E-5</v>
      </c>
      <c r="W2" s="2">
        <f>V2*(1+CAGR!$B$2)</f>
        <v>2.4122686768645707E-5</v>
      </c>
      <c r="X2" s="2">
        <f>W2*(1+CAGR!$B$2)</f>
        <v>2.404371173590681E-5</v>
      </c>
      <c r="Y2" s="2">
        <f>X2*(1+CAGR!$B$2)</f>
        <v>2.3964995258769783E-5</v>
      </c>
      <c r="Z2" s="2">
        <f>Y2*(1+CAGR!$B$2)</f>
        <v>2.3886536490751917E-5</v>
      </c>
      <c r="AA2" s="2">
        <f>Z2*(1+CAGR!$B$2)</f>
        <v>2.3808334588141803E-5</v>
      </c>
      <c r="AB2" s="2">
        <f>AA2*(1+CAGR!$B$2)</f>
        <v>2.3730388709990246E-5</v>
      </c>
      <c r="AC2" s="2">
        <f>AB2*(1+CAGR!$B$2)</f>
        <v>2.3652698018101225E-5</v>
      </c>
      <c r="AD2" s="2">
        <f>AC2*(1+CAGR!$B$2)</f>
        <v>2.3575261677022889E-5</v>
      </c>
      <c r="AE2" s="2">
        <f>AD2*(1+CAGR!$B$2)</f>
        <v>2.3498078854038555E-5</v>
      </c>
      <c r="AF2" s="2">
        <f>AE2*(1+CAGR!$B$2)</f>
        <v>2.3421148719157769E-5</v>
      </c>
      <c r="AG2" s="2">
        <f>AF2</f>
        <v>2.3421148719157769E-5</v>
      </c>
      <c r="AH2" s="2">
        <f>AG2</f>
        <v>2.3421148719157769E-5</v>
      </c>
      <c r="AI2" s="2">
        <f t="shared" ref="AI2:CC2" si="0">AH2</f>
        <v>2.3421148719157769E-5</v>
      </c>
      <c r="AJ2" s="2">
        <f t="shared" si="0"/>
        <v>2.3421148719157769E-5</v>
      </c>
      <c r="AK2" s="2">
        <f t="shared" si="0"/>
        <v>2.3421148719157769E-5</v>
      </c>
      <c r="AL2" s="2">
        <f t="shared" si="0"/>
        <v>2.3421148719157769E-5</v>
      </c>
      <c r="AM2" s="2">
        <f t="shared" si="0"/>
        <v>2.3421148719157769E-5</v>
      </c>
      <c r="AN2" s="2">
        <f t="shared" si="0"/>
        <v>2.3421148719157769E-5</v>
      </c>
      <c r="AO2" s="2">
        <f t="shared" si="0"/>
        <v>2.3421148719157769E-5</v>
      </c>
      <c r="AP2" s="2">
        <f t="shared" si="0"/>
        <v>2.3421148719157769E-5</v>
      </c>
      <c r="AQ2" s="2">
        <f t="shared" si="0"/>
        <v>2.3421148719157769E-5</v>
      </c>
      <c r="AR2" s="2">
        <f t="shared" si="0"/>
        <v>2.3421148719157769E-5</v>
      </c>
      <c r="AS2" s="2">
        <f t="shared" si="0"/>
        <v>2.3421148719157769E-5</v>
      </c>
      <c r="AT2" s="2">
        <f t="shared" si="0"/>
        <v>2.3421148719157769E-5</v>
      </c>
      <c r="AU2" s="2">
        <f t="shared" si="0"/>
        <v>2.3421148719157769E-5</v>
      </c>
      <c r="AV2" s="2">
        <f t="shared" si="0"/>
        <v>2.3421148719157769E-5</v>
      </c>
      <c r="AW2" s="2">
        <f t="shared" si="0"/>
        <v>2.3421148719157769E-5</v>
      </c>
      <c r="AX2" s="2">
        <f t="shared" si="0"/>
        <v>2.3421148719157769E-5</v>
      </c>
      <c r="AY2" s="2">
        <f t="shared" si="0"/>
        <v>2.3421148719157769E-5</v>
      </c>
      <c r="AZ2" s="2">
        <f t="shared" si="0"/>
        <v>2.3421148719157769E-5</v>
      </c>
      <c r="BA2" s="2">
        <f t="shared" si="0"/>
        <v>2.3421148719157769E-5</v>
      </c>
      <c r="BB2" s="2">
        <f t="shared" si="0"/>
        <v>2.3421148719157769E-5</v>
      </c>
      <c r="BC2" s="2">
        <f t="shared" si="0"/>
        <v>2.3421148719157769E-5</v>
      </c>
      <c r="BD2" s="2">
        <f t="shared" si="0"/>
        <v>2.3421148719157769E-5</v>
      </c>
      <c r="BE2" s="2">
        <f t="shared" si="0"/>
        <v>2.3421148719157769E-5</v>
      </c>
      <c r="BF2" s="2">
        <f t="shared" si="0"/>
        <v>2.3421148719157769E-5</v>
      </c>
      <c r="BG2" s="2">
        <f t="shared" si="0"/>
        <v>2.3421148719157769E-5</v>
      </c>
      <c r="BH2" s="2">
        <f t="shared" si="0"/>
        <v>2.3421148719157769E-5</v>
      </c>
      <c r="BI2" s="2">
        <f t="shared" si="0"/>
        <v>2.3421148719157769E-5</v>
      </c>
      <c r="BJ2" s="2">
        <f t="shared" si="0"/>
        <v>2.3421148719157769E-5</v>
      </c>
      <c r="BK2" s="2">
        <f t="shared" si="0"/>
        <v>2.3421148719157769E-5</v>
      </c>
      <c r="BL2" s="2">
        <f t="shared" si="0"/>
        <v>2.3421148719157769E-5</v>
      </c>
      <c r="BM2" s="2">
        <f t="shared" si="0"/>
        <v>2.3421148719157769E-5</v>
      </c>
      <c r="BN2" s="2">
        <f t="shared" si="0"/>
        <v>2.3421148719157769E-5</v>
      </c>
      <c r="BO2" s="2">
        <f t="shared" si="0"/>
        <v>2.3421148719157769E-5</v>
      </c>
      <c r="BP2" s="2">
        <f t="shared" si="0"/>
        <v>2.3421148719157769E-5</v>
      </c>
      <c r="BQ2" s="2">
        <f t="shared" si="0"/>
        <v>2.3421148719157769E-5</v>
      </c>
      <c r="BR2" s="2">
        <f t="shared" si="0"/>
        <v>2.3421148719157769E-5</v>
      </c>
      <c r="BS2" s="2">
        <f t="shared" si="0"/>
        <v>2.3421148719157769E-5</v>
      </c>
      <c r="BT2" s="2">
        <f t="shared" si="0"/>
        <v>2.3421148719157769E-5</v>
      </c>
      <c r="BU2" s="2">
        <f t="shared" si="0"/>
        <v>2.3421148719157769E-5</v>
      </c>
      <c r="BV2" s="2">
        <f t="shared" si="0"/>
        <v>2.3421148719157769E-5</v>
      </c>
      <c r="BW2" s="2">
        <f t="shared" si="0"/>
        <v>2.3421148719157769E-5</v>
      </c>
      <c r="BX2" s="2">
        <f t="shared" si="0"/>
        <v>2.3421148719157769E-5</v>
      </c>
      <c r="BY2" s="2">
        <f t="shared" si="0"/>
        <v>2.3421148719157769E-5</v>
      </c>
      <c r="BZ2" s="2">
        <f t="shared" si="0"/>
        <v>2.3421148719157769E-5</v>
      </c>
      <c r="CA2" s="2">
        <f t="shared" si="0"/>
        <v>2.3421148719157769E-5</v>
      </c>
      <c r="CB2" s="2">
        <f t="shared" si="0"/>
        <v>2.3421148719157769E-5</v>
      </c>
      <c r="CC2" s="2">
        <f t="shared" si="0"/>
        <v>2.3421148719157769E-5</v>
      </c>
      <c r="CD2" s="2">
        <f>CC2</f>
        <v>2.3421148719157769E-5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H9" si="1">AF3</f>
        <v>0</v>
      </c>
      <c r="AH3" s="2">
        <f t="shared" si="1"/>
        <v>0</v>
      </c>
      <c r="AI3" s="2">
        <f t="shared" ref="AI3:CD3" si="2">AH3</f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  <c r="CD3" s="2">
        <f t="shared" si="2"/>
        <v>0</v>
      </c>
    </row>
    <row r="4" spans="1:82">
      <c r="A4" s="1" t="s">
        <v>6</v>
      </c>
      <c r="B4" s="2">
        <f>'elec-fee'!$B$6*About!$B$45/About!$B$52</f>
        <v>2.6798398330366978E-5</v>
      </c>
      <c r="C4" s="2">
        <f>'elec-fee'!$B$5*About!$B$45/About!$B$52</f>
        <v>2.7113848936350538E-5</v>
      </c>
      <c r="D4" s="2">
        <f>'elec-fee'!$B$4*About!$B$45/About!$B$52</f>
        <v>3.0134226392067121E-5</v>
      </c>
      <c r="E4" s="89">
        <f>'elec-fee'!$B$3*About!$B$45/About!$B$52</f>
        <v>3.7195849012628185E-5</v>
      </c>
      <c r="F4" s="2">
        <f>E4*(1+CAGR!$B$4)</f>
        <v>3.7074073879464271E-5</v>
      </c>
      <c r="G4" s="2">
        <f>F4*(1+CAGR!$B$4)</f>
        <v>3.6952697424740309E-5</v>
      </c>
      <c r="H4" s="2">
        <f>G4*(1+CAGR!$B$4)</f>
        <v>3.6831718343226781E-5</v>
      </c>
      <c r="I4" s="2">
        <f>H4*(1+CAGR!$B$4)</f>
        <v>3.6711135333967341E-5</v>
      </c>
      <c r="J4" s="2">
        <f>I4*(1+CAGR!$B$4)</f>
        <v>3.6590947100264846E-5</v>
      </c>
      <c r="K4" s="2">
        <f>J4*(1+CAGR!$B$4)</f>
        <v>3.6471152349667384E-5</v>
      </c>
      <c r="L4" s="2">
        <f>K4*(1+CAGR!$B$4)</f>
        <v>3.6351749793954394E-5</v>
      </c>
      <c r="M4" s="2">
        <f>L4*(1+CAGR!$B$4)</f>
        <v>3.6232738149122807E-5</v>
      </c>
      <c r="N4" s="2">
        <f>M4*(1+CAGR!$B$4)</f>
        <v>3.6114116135373244E-5</v>
      </c>
      <c r="O4" s="2">
        <f>N4*(1+CAGR!$B$4)</f>
        <v>3.5995882477096237E-5</v>
      </c>
      <c r="P4" s="2">
        <f>O4*(1+CAGR!$B$4)</f>
        <v>3.5878035902858531E-5</v>
      </c>
      <c r="Q4" s="2">
        <f>P4*(1+CAGR!$B$4)</f>
        <v>3.5760575145389407E-5</v>
      </c>
      <c r="R4" s="2">
        <f>Q4*(1+CAGR!$B$4)</f>
        <v>3.5643498941567048E-5</v>
      </c>
      <c r="S4" s="2">
        <f>R4*(1+CAGR!$B$4)</f>
        <v>3.5526806032404963E-5</v>
      </c>
      <c r="T4" s="2">
        <f>S4*(1+CAGR!$B$4)</f>
        <v>3.5410495163038435E-5</v>
      </c>
      <c r="U4" s="2">
        <f>T4*(1+CAGR!$B$4)</f>
        <v>3.529456508271105E-5</v>
      </c>
      <c r="V4" s="2">
        <f>U4*(1+CAGR!$B$4)</f>
        <v>3.5179014544761225E-5</v>
      </c>
      <c r="W4" s="2">
        <f>V4*(1+CAGR!$B$4)</f>
        <v>3.5063842306608813E-5</v>
      </c>
      <c r="X4" s="2">
        <f>W4*(1+CAGR!$B$4)</f>
        <v>3.4949047129741733E-5</v>
      </c>
      <c r="Y4" s="2">
        <f>X4*(1+CAGR!$B$4)</f>
        <v>3.4834627779702665E-5</v>
      </c>
      <c r="Z4" s="2">
        <f>Y4*(1+CAGR!$B$4)</f>
        <v>3.4720583026075761E-5</v>
      </c>
      <c r="AA4" s="2">
        <f>Z4*(1+CAGR!$B$4)</f>
        <v>3.4606911642473419E-5</v>
      </c>
      <c r="AB4" s="2">
        <f>AA4*(1+CAGR!$B$4)</f>
        <v>3.4493612406523099E-5</v>
      </c>
      <c r="AC4" s="2">
        <f>AB4*(1+CAGR!$B$4)</f>
        <v>3.4380684099854177E-5</v>
      </c>
      <c r="AD4" s="2">
        <f>AC4*(1+CAGR!$B$4)</f>
        <v>3.4268125508084839E-5</v>
      </c>
      <c r="AE4" s="2">
        <f>AD4*(1+CAGR!$B$4)</f>
        <v>3.4155935420809023E-5</v>
      </c>
      <c r="AF4" s="2">
        <f>AE4*(1+CAGR!$B$4)</f>
        <v>3.4044112631583403E-5</v>
      </c>
      <c r="AG4" s="2">
        <f t="shared" si="1"/>
        <v>3.4044112631583403E-5</v>
      </c>
      <c r="AH4" s="2">
        <f t="shared" si="1"/>
        <v>3.4044112631583403E-5</v>
      </c>
      <c r="AI4" s="2">
        <f t="shared" ref="AI4:CD4" si="3">AH4</f>
        <v>3.4044112631583403E-5</v>
      </c>
      <c r="AJ4" s="2">
        <f t="shared" si="3"/>
        <v>3.4044112631583403E-5</v>
      </c>
      <c r="AK4" s="2">
        <f t="shared" si="3"/>
        <v>3.4044112631583403E-5</v>
      </c>
      <c r="AL4" s="2">
        <f t="shared" si="3"/>
        <v>3.4044112631583403E-5</v>
      </c>
      <c r="AM4" s="2">
        <f t="shared" si="3"/>
        <v>3.4044112631583403E-5</v>
      </c>
      <c r="AN4" s="2">
        <f t="shared" si="3"/>
        <v>3.4044112631583403E-5</v>
      </c>
      <c r="AO4" s="2">
        <f t="shared" si="3"/>
        <v>3.4044112631583403E-5</v>
      </c>
      <c r="AP4" s="2">
        <f t="shared" si="3"/>
        <v>3.4044112631583403E-5</v>
      </c>
      <c r="AQ4" s="2">
        <f t="shared" si="3"/>
        <v>3.4044112631583403E-5</v>
      </c>
      <c r="AR4" s="2">
        <f t="shared" si="3"/>
        <v>3.4044112631583403E-5</v>
      </c>
      <c r="AS4" s="2">
        <f t="shared" si="3"/>
        <v>3.4044112631583403E-5</v>
      </c>
      <c r="AT4" s="2">
        <f t="shared" si="3"/>
        <v>3.4044112631583403E-5</v>
      </c>
      <c r="AU4" s="2">
        <f t="shared" si="3"/>
        <v>3.4044112631583403E-5</v>
      </c>
      <c r="AV4" s="2">
        <f t="shared" si="3"/>
        <v>3.4044112631583403E-5</v>
      </c>
      <c r="AW4" s="2">
        <f t="shared" si="3"/>
        <v>3.4044112631583403E-5</v>
      </c>
      <c r="AX4" s="2">
        <f t="shared" si="3"/>
        <v>3.4044112631583403E-5</v>
      </c>
      <c r="AY4" s="2">
        <f t="shared" si="3"/>
        <v>3.4044112631583403E-5</v>
      </c>
      <c r="AZ4" s="2">
        <f t="shared" si="3"/>
        <v>3.4044112631583403E-5</v>
      </c>
      <c r="BA4" s="2">
        <f t="shared" si="3"/>
        <v>3.4044112631583403E-5</v>
      </c>
      <c r="BB4" s="2">
        <f t="shared" si="3"/>
        <v>3.4044112631583403E-5</v>
      </c>
      <c r="BC4" s="2">
        <f t="shared" si="3"/>
        <v>3.4044112631583403E-5</v>
      </c>
      <c r="BD4" s="2">
        <f t="shared" si="3"/>
        <v>3.4044112631583403E-5</v>
      </c>
      <c r="BE4" s="2">
        <f t="shared" si="3"/>
        <v>3.4044112631583403E-5</v>
      </c>
      <c r="BF4" s="2">
        <f t="shared" si="3"/>
        <v>3.4044112631583403E-5</v>
      </c>
      <c r="BG4" s="2">
        <f t="shared" si="3"/>
        <v>3.4044112631583403E-5</v>
      </c>
      <c r="BH4" s="2">
        <f t="shared" si="3"/>
        <v>3.4044112631583403E-5</v>
      </c>
      <c r="BI4" s="2">
        <f t="shared" si="3"/>
        <v>3.4044112631583403E-5</v>
      </c>
      <c r="BJ4" s="2">
        <f t="shared" si="3"/>
        <v>3.4044112631583403E-5</v>
      </c>
      <c r="BK4" s="2">
        <f t="shared" si="3"/>
        <v>3.4044112631583403E-5</v>
      </c>
      <c r="BL4" s="2">
        <f t="shared" si="3"/>
        <v>3.4044112631583403E-5</v>
      </c>
      <c r="BM4" s="2">
        <f t="shared" si="3"/>
        <v>3.4044112631583403E-5</v>
      </c>
      <c r="BN4" s="2">
        <f t="shared" si="3"/>
        <v>3.4044112631583403E-5</v>
      </c>
      <c r="BO4" s="2">
        <f t="shared" si="3"/>
        <v>3.4044112631583403E-5</v>
      </c>
      <c r="BP4" s="2">
        <f t="shared" si="3"/>
        <v>3.4044112631583403E-5</v>
      </c>
      <c r="BQ4" s="2">
        <f t="shared" si="3"/>
        <v>3.4044112631583403E-5</v>
      </c>
      <c r="BR4" s="2">
        <f t="shared" si="3"/>
        <v>3.4044112631583403E-5</v>
      </c>
      <c r="BS4" s="2">
        <f t="shared" si="3"/>
        <v>3.4044112631583403E-5</v>
      </c>
      <c r="BT4" s="2">
        <f t="shared" si="3"/>
        <v>3.4044112631583403E-5</v>
      </c>
      <c r="BU4" s="2">
        <f t="shared" si="3"/>
        <v>3.4044112631583403E-5</v>
      </c>
      <c r="BV4" s="2">
        <f t="shared" si="3"/>
        <v>3.4044112631583403E-5</v>
      </c>
      <c r="BW4" s="2">
        <f t="shared" si="3"/>
        <v>3.4044112631583403E-5</v>
      </c>
      <c r="BX4" s="2">
        <f t="shared" si="3"/>
        <v>3.4044112631583403E-5</v>
      </c>
      <c r="BY4" s="2">
        <f t="shared" si="3"/>
        <v>3.4044112631583403E-5</v>
      </c>
      <c r="BZ4" s="2">
        <f t="shared" si="3"/>
        <v>3.4044112631583403E-5</v>
      </c>
      <c r="CA4" s="2">
        <f t="shared" si="3"/>
        <v>3.4044112631583403E-5</v>
      </c>
      <c r="CB4" s="2">
        <f t="shared" si="3"/>
        <v>3.4044112631583403E-5</v>
      </c>
      <c r="CC4" s="2">
        <f t="shared" si="3"/>
        <v>3.4044112631583403E-5</v>
      </c>
      <c r="CD4" s="2">
        <f t="shared" si="3"/>
        <v>3.4044112631583403E-5</v>
      </c>
    </row>
    <row r="5" spans="1:82">
      <c r="A5" s="1" t="s">
        <v>7</v>
      </c>
      <c r="B5" s="2">
        <f>'elec-fee'!$C$6*About!$B$45/About!$B$52</f>
        <v>3.2687637596406472E-5</v>
      </c>
      <c r="C5" s="2">
        <f>'elec-fee'!$C$5*About!$B$45/About!$B$52</f>
        <v>3.191018846512416E-5</v>
      </c>
      <c r="D5" s="2">
        <f>'elec-fee'!$C$4*About!$B$45/About!$B$52</f>
        <v>3.4550534875836926E-5</v>
      </c>
      <c r="E5" s="89">
        <f>'elec-fee'!$C$3*About!$B$45/About!$B$52</f>
        <v>4.2091543062971437E-5</v>
      </c>
      <c r="F5" s="2">
        <f>E5*(1+CAGR!$B$5)</f>
        <v>4.1821006015032702E-5</v>
      </c>
      <c r="G5" s="2">
        <f>F5*(1+CAGR!$B$5)</f>
        <v>4.1552207803187429E-5</v>
      </c>
      <c r="H5" s="2">
        <f>G5*(1+CAGR!$B$5)</f>
        <v>4.1285137251328753E-5</v>
      </c>
      <c r="I5" s="2">
        <f>H5*(1+CAGR!$B$5)</f>
        <v>4.1019783255182536E-5</v>
      </c>
      <c r="J5" s="2">
        <f>I5*(1+CAGR!$B$5)</f>
        <v>4.0756134781845706E-5</v>
      </c>
      <c r="K5" s="2">
        <f>J5*(1+CAGR!$B$5)</f>
        <v>4.0494180869327506E-5</v>
      </c>
      <c r="L5" s="2">
        <f>K5*(1+CAGR!$B$5)</f>
        <v>4.0233910626093715E-5</v>
      </c>
      <c r="M5" s="2">
        <f>L5*(1+CAGR!$B$5)</f>
        <v>3.9975313230613819E-5</v>
      </c>
      <c r="N5" s="2">
        <f>M5*(1+CAGR!$B$5)</f>
        <v>3.9718377930911055E-5</v>
      </c>
      <c r="O5" s="2">
        <f>N5*(1+CAGR!$B$5)</f>
        <v>3.9463094044115362E-5</v>
      </c>
      <c r="P5" s="2">
        <f>O5*(1+CAGR!$B$5)</f>
        <v>3.9209450956019228E-5</v>
      </c>
      <c r="Q5" s="2">
        <f>P5*(1+CAGR!$B$5)</f>
        <v>3.8957438120636348E-5</v>
      </c>
      <c r="R5" s="2">
        <f>Q5*(1+CAGR!$B$5)</f>
        <v>3.8707045059763165E-5</v>
      </c>
      <c r="S5" s="2">
        <f>R5*(1+CAGR!$B$5)</f>
        <v>3.845826136254319E-5</v>
      </c>
      <c r="T5" s="2">
        <f>S5*(1+CAGR!$B$5)</f>
        <v>3.8211076685034147E-5</v>
      </c>
      <c r="U5" s="2">
        <f>T5*(1+CAGR!$B$5)</f>
        <v>3.7965480749777884E-5</v>
      </c>
      <c r="V5" s="2">
        <f>U5*(1+CAGR!$B$5)</f>
        <v>3.772146334537307E-5</v>
      </c>
      <c r="W5" s="2">
        <f>V5*(1+CAGR!$B$5)</f>
        <v>3.7479014326050611E-5</v>
      </c>
      <c r="X5" s="2">
        <f>W5*(1+CAGR!$B$5)</f>
        <v>3.7238123611251821E-5</v>
      </c>
      <c r="Y5" s="2">
        <f>X5*(1+CAGR!$B$5)</f>
        <v>3.699878118520928E-5</v>
      </c>
      <c r="Z5" s="2">
        <f>Y5*(1+CAGR!$B$5)</f>
        <v>3.6760977096530402E-5</v>
      </c>
      <c r="AA5" s="2">
        <f>Z5*(1+CAGR!$B$5)</f>
        <v>3.6524701457783682E-5</v>
      </c>
      <c r="AB5" s="2">
        <f>AA5*(1+CAGR!$B$5)</f>
        <v>3.6289944445087584E-5</v>
      </c>
      <c r="AC5" s="2">
        <f>AB5*(1+CAGR!$B$5)</f>
        <v>3.6056696297702095E-5</v>
      </c>
      <c r="AD5" s="2">
        <f>AC5*(1+CAGR!$B$5)</f>
        <v>3.5824947317622886E-5</v>
      </c>
      <c r="AE5" s="2">
        <f>AD5*(1+CAGR!$B$5)</f>
        <v>3.5594687869178086E-5</v>
      </c>
      <c r="AF5" s="2">
        <f>AE5*(1+CAGR!$B$5)</f>
        <v>3.5365908378627652E-5</v>
      </c>
      <c r="AG5" s="2">
        <f t="shared" si="1"/>
        <v>3.5365908378627652E-5</v>
      </c>
      <c r="AH5" s="2">
        <f t="shared" si="1"/>
        <v>3.5365908378627652E-5</v>
      </c>
      <c r="AI5" s="2">
        <f t="shared" ref="AI5:CD5" si="4">AH5</f>
        <v>3.5365908378627652E-5</v>
      </c>
      <c r="AJ5" s="2">
        <f t="shared" si="4"/>
        <v>3.5365908378627652E-5</v>
      </c>
      <c r="AK5" s="2">
        <f t="shared" si="4"/>
        <v>3.5365908378627652E-5</v>
      </c>
      <c r="AL5" s="2">
        <f t="shared" si="4"/>
        <v>3.5365908378627652E-5</v>
      </c>
      <c r="AM5" s="2">
        <f t="shared" si="4"/>
        <v>3.5365908378627652E-5</v>
      </c>
      <c r="AN5" s="2">
        <f t="shared" si="4"/>
        <v>3.5365908378627652E-5</v>
      </c>
      <c r="AO5" s="2">
        <f t="shared" si="4"/>
        <v>3.5365908378627652E-5</v>
      </c>
      <c r="AP5" s="2">
        <f t="shared" si="4"/>
        <v>3.5365908378627652E-5</v>
      </c>
      <c r="AQ5" s="2">
        <f t="shared" si="4"/>
        <v>3.5365908378627652E-5</v>
      </c>
      <c r="AR5" s="2">
        <f t="shared" si="4"/>
        <v>3.5365908378627652E-5</v>
      </c>
      <c r="AS5" s="2">
        <f t="shared" si="4"/>
        <v>3.5365908378627652E-5</v>
      </c>
      <c r="AT5" s="2">
        <f t="shared" si="4"/>
        <v>3.5365908378627652E-5</v>
      </c>
      <c r="AU5" s="2">
        <f t="shared" si="4"/>
        <v>3.5365908378627652E-5</v>
      </c>
      <c r="AV5" s="2">
        <f t="shared" si="4"/>
        <v>3.5365908378627652E-5</v>
      </c>
      <c r="AW5" s="2">
        <f t="shared" si="4"/>
        <v>3.5365908378627652E-5</v>
      </c>
      <c r="AX5" s="2">
        <f t="shared" si="4"/>
        <v>3.5365908378627652E-5</v>
      </c>
      <c r="AY5" s="2">
        <f t="shared" si="4"/>
        <v>3.5365908378627652E-5</v>
      </c>
      <c r="AZ5" s="2">
        <f t="shared" si="4"/>
        <v>3.5365908378627652E-5</v>
      </c>
      <c r="BA5" s="2">
        <f t="shared" si="4"/>
        <v>3.5365908378627652E-5</v>
      </c>
      <c r="BB5" s="2">
        <f t="shared" si="4"/>
        <v>3.5365908378627652E-5</v>
      </c>
      <c r="BC5" s="2">
        <f t="shared" si="4"/>
        <v>3.5365908378627652E-5</v>
      </c>
      <c r="BD5" s="2">
        <f t="shared" si="4"/>
        <v>3.5365908378627652E-5</v>
      </c>
      <c r="BE5" s="2">
        <f t="shared" si="4"/>
        <v>3.5365908378627652E-5</v>
      </c>
      <c r="BF5" s="2">
        <f t="shared" si="4"/>
        <v>3.5365908378627652E-5</v>
      </c>
      <c r="BG5" s="2">
        <f t="shared" si="4"/>
        <v>3.5365908378627652E-5</v>
      </c>
      <c r="BH5" s="2">
        <f t="shared" si="4"/>
        <v>3.5365908378627652E-5</v>
      </c>
      <c r="BI5" s="2">
        <f t="shared" si="4"/>
        <v>3.5365908378627652E-5</v>
      </c>
      <c r="BJ5" s="2">
        <f t="shared" si="4"/>
        <v>3.5365908378627652E-5</v>
      </c>
      <c r="BK5" s="2">
        <f t="shared" si="4"/>
        <v>3.5365908378627652E-5</v>
      </c>
      <c r="BL5" s="2">
        <f t="shared" si="4"/>
        <v>3.5365908378627652E-5</v>
      </c>
      <c r="BM5" s="2">
        <f t="shared" si="4"/>
        <v>3.5365908378627652E-5</v>
      </c>
      <c r="BN5" s="2">
        <f t="shared" si="4"/>
        <v>3.5365908378627652E-5</v>
      </c>
      <c r="BO5" s="2">
        <f t="shared" si="4"/>
        <v>3.5365908378627652E-5</v>
      </c>
      <c r="BP5" s="2">
        <f t="shared" si="4"/>
        <v>3.5365908378627652E-5</v>
      </c>
      <c r="BQ5" s="2">
        <f t="shared" si="4"/>
        <v>3.5365908378627652E-5</v>
      </c>
      <c r="BR5" s="2">
        <f t="shared" si="4"/>
        <v>3.5365908378627652E-5</v>
      </c>
      <c r="BS5" s="2">
        <f t="shared" si="4"/>
        <v>3.5365908378627652E-5</v>
      </c>
      <c r="BT5" s="2">
        <f t="shared" si="4"/>
        <v>3.5365908378627652E-5</v>
      </c>
      <c r="BU5" s="2">
        <f t="shared" si="4"/>
        <v>3.5365908378627652E-5</v>
      </c>
      <c r="BV5" s="2">
        <f t="shared" si="4"/>
        <v>3.5365908378627652E-5</v>
      </c>
      <c r="BW5" s="2">
        <f t="shared" si="4"/>
        <v>3.5365908378627652E-5</v>
      </c>
      <c r="BX5" s="2">
        <f t="shared" si="4"/>
        <v>3.5365908378627652E-5</v>
      </c>
      <c r="BY5" s="2">
        <f t="shared" si="4"/>
        <v>3.5365908378627652E-5</v>
      </c>
      <c r="BZ5" s="2">
        <f t="shared" si="4"/>
        <v>3.5365908378627652E-5</v>
      </c>
      <c r="CA5" s="2">
        <f t="shared" si="4"/>
        <v>3.5365908378627652E-5</v>
      </c>
      <c r="CB5" s="2">
        <f t="shared" si="4"/>
        <v>3.5365908378627652E-5</v>
      </c>
      <c r="CC5" s="2">
        <f t="shared" si="4"/>
        <v>3.5365908378627652E-5</v>
      </c>
      <c r="CD5" s="2">
        <f t="shared" si="4"/>
        <v>3.5365908378627652E-5</v>
      </c>
    </row>
    <row r="6" spans="1:82">
      <c r="A6" s="1" t="s">
        <v>8</v>
      </c>
      <c r="B6" s="2">
        <f>'elec-fee'!$E$6*About!$B$45/About!$B$52</f>
        <v>2.6664269726247984E-5</v>
      </c>
      <c r="C6" s="2">
        <f>'elec-fee'!$E$5*About!$B$45/About!$B$52</f>
        <v>2.6199787337909992E-5</v>
      </c>
      <c r="D6" s="2">
        <f>'elec-fee'!$E$4*About!$B$45/About!$B$52</f>
        <v>2.9473518823629119E-5</v>
      </c>
      <c r="E6" s="89">
        <f>'elec-fee'!$E$3*About!$B$45/About!$B$52</f>
        <v>3.8179458776167468E-5</v>
      </c>
      <c r="F6" s="2">
        <f>E6*(1+CAGR!$B$6)</f>
        <v>3.7887426381015447E-5</v>
      </c>
      <c r="G6" s="2">
        <f>F6*(1+CAGR!$B$6)</f>
        <v>3.7597627724175908E-5</v>
      </c>
      <c r="H6" s="2">
        <f>G6*(1+CAGR!$B$6)</f>
        <v>3.7310045719918194E-5</v>
      </c>
      <c r="I6" s="2">
        <f>H6*(1+CAGR!$B$6)</f>
        <v>3.7024663413199365E-5</v>
      </c>
      <c r="J6" s="2">
        <f>I6*(1+CAGR!$B$6)</f>
        <v>3.6741463978664597E-5</v>
      </c>
      <c r="K6" s="2">
        <f>J6*(1+CAGR!$B$6)</f>
        <v>3.6460430719655207E-5</v>
      </c>
      <c r="L6" s="2">
        <f>K6*(1+CAGR!$B$6)</f>
        <v>3.6181547067224236E-5</v>
      </c>
      <c r="M6" s="2">
        <f>L6*(1+CAGR!$B$6)</f>
        <v>3.5904796579159623E-5</v>
      </c>
      <c r="N6" s="2">
        <f>M6*(1+CAGR!$B$6)</f>
        <v>3.5630162939014802E-5</v>
      </c>
      <c r="O6" s="2">
        <f>N6*(1+CAGR!$B$6)</f>
        <v>3.5357629955146723E-5</v>
      </c>
      <c r="P6" s="2">
        <f>O6*(1+CAGR!$B$6)</f>
        <v>3.5087181559761249E-5</v>
      </c>
      <c r="Q6" s="2">
        <f>P6*(1+CAGR!$B$6)</f>
        <v>3.4818801807965838E-5</v>
      </c>
      <c r="R6" s="2">
        <f>Q6*(1+CAGR!$B$6)</f>
        <v>3.455247487682948E-5</v>
      </c>
      <c r="S6" s="2">
        <f>R6*(1+CAGR!$B$6)</f>
        <v>3.4288185064449816E-5</v>
      </c>
      <c r="T6" s="2">
        <f>S6*(1+CAGR!$B$6)</f>
        <v>3.4025916789027392E-5</v>
      </c>
      <c r="U6" s="2">
        <f>T6*(1+CAGR!$B$6)</f>
        <v>3.3765654587947011E-5</v>
      </c>
      <c r="V6" s="2">
        <f>U6*(1+CAGR!$B$6)</f>
        <v>3.3507383116866095E-5</v>
      </c>
      <c r="W6" s="2">
        <f>V6*(1+CAGR!$B$6)</f>
        <v>3.3251087148810023E-5</v>
      </c>
      <c r="X6" s="2">
        <f>W6*(1+CAGR!$B$6)</f>
        <v>3.2996751573274387E-5</v>
      </c>
      <c r="Y6" s="2">
        <f>X6*(1+CAGR!$B$6)</f>
        <v>3.2744361395334133E-5</v>
      </c>
      <c r="Z6" s="2">
        <f>Y6*(1+CAGR!$B$6)</f>
        <v>3.2493901734759482E-5</v>
      </c>
      <c r="AA6" s="2">
        <f>Z6*(1+CAGR!$B$6)</f>
        <v>3.2245357825138647E-5</v>
      </c>
      <c r="AB6" s="2">
        <f>AA6*(1+CAGR!$B$6)</f>
        <v>3.1998715013007238E-5</v>
      </c>
      <c r="AC6" s="2">
        <f>AB6*(1+CAGR!$B$6)</f>
        <v>3.1753958756984339E-5</v>
      </c>
      <c r="AD6" s="2">
        <f>AC6*(1+CAGR!$B$6)</f>
        <v>3.1511074626915186E-5</v>
      </c>
      <c r="AE6" s="2">
        <f>AD6*(1+CAGR!$B$6)</f>
        <v>3.1270048303020401E-5</v>
      </c>
      <c r="AF6" s="2">
        <f>AE6*(1+CAGR!$B$6)</f>
        <v>3.1030865575051751E-5</v>
      </c>
      <c r="AG6" s="2">
        <f t="shared" si="1"/>
        <v>3.1030865575051751E-5</v>
      </c>
      <c r="AH6" s="2">
        <f t="shared" si="1"/>
        <v>3.1030865575051751E-5</v>
      </c>
      <c r="AI6" s="2">
        <f t="shared" ref="AI6:CD6" si="5">AH6</f>
        <v>3.1030865575051751E-5</v>
      </c>
      <c r="AJ6" s="2">
        <f t="shared" si="5"/>
        <v>3.1030865575051751E-5</v>
      </c>
      <c r="AK6" s="2">
        <f t="shared" si="5"/>
        <v>3.1030865575051751E-5</v>
      </c>
      <c r="AL6" s="2">
        <f t="shared" si="5"/>
        <v>3.1030865575051751E-5</v>
      </c>
      <c r="AM6" s="2">
        <f t="shared" si="5"/>
        <v>3.1030865575051751E-5</v>
      </c>
      <c r="AN6" s="2">
        <f t="shared" si="5"/>
        <v>3.1030865575051751E-5</v>
      </c>
      <c r="AO6" s="2">
        <f t="shared" si="5"/>
        <v>3.1030865575051751E-5</v>
      </c>
      <c r="AP6" s="2">
        <f t="shared" si="5"/>
        <v>3.1030865575051751E-5</v>
      </c>
      <c r="AQ6" s="2">
        <f t="shared" si="5"/>
        <v>3.1030865575051751E-5</v>
      </c>
      <c r="AR6" s="2">
        <f t="shared" si="5"/>
        <v>3.1030865575051751E-5</v>
      </c>
      <c r="AS6" s="2">
        <f t="shared" si="5"/>
        <v>3.1030865575051751E-5</v>
      </c>
      <c r="AT6" s="2">
        <f t="shared" si="5"/>
        <v>3.1030865575051751E-5</v>
      </c>
      <c r="AU6" s="2">
        <f t="shared" si="5"/>
        <v>3.1030865575051751E-5</v>
      </c>
      <c r="AV6" s="2">
        <f t="shared" si="5"/>
        <v>3.1030865575051751E-5</v>
      </c>
      <c r="AW6" s="2">
        <f t="shared" si="5"/>
        <v>3.1030865575051751E-5</v>
      </c>
      <c r="AX6" s="2">
        <f t="shared" si="5"/>
        <v>3.1030865575051751E-5</v>
      </c>
      <c r="AY6" s="2">
        <f t="shared" si="5"/>
        <v>3.1030865575051751E-5</v>
      </c>
      <c r="AZ6" s="2">
        <f t="shared" si="5"/>
        <v>3.1030865575051751E-5</v>
      </c>
      <c r="BA6" s="2">
        <f t="shared" si="5"/>
        <v>3.1030865575051751E-5</v>
      </c>
      <c r="BB6" s="2">
        <f t="shared" si="5"/>
        <v>3.1030865575051751E-5</v>
      </c>
      <c r="BC6" s="2">
        <f t="shared" si="5"/>
        <v>3.1030865575051751E-5</v>
      </c>
      <c r="BD6" s="2">
        <f t="shared" si="5"/>
        <v>3.1030865575051751E-5</v>
      </c>
      <c r="BE6" s="2">
        <f t="shared" si="5"/>
        <v>3.1030865575051751E-5</v>
      </c>
      <c r="BF6" s="2">
        <f t="shared" si="5"/>
        <v>3.1030865575051751E-5</v>
      </c>
      <c r="BG6" s="2">
        <f t="shared" si="5"/>
        <v>3.1030865575051751E-5</v>
      </c>
      <c r="BH6" s="2">
        <f t="shared" si="5"/>
        <v>3.1030865575051751E-5</v>
      </c>
      <c r="BI6" s="2">
        <f t="shared" si="5"/>
        <v>3.1030865575051751E-5</v>
      </c>
      <c r="BJ6" s="2">
        <f t="shared" si="5"/>
        <v>3.1030865575051751E-5</v>
      </c>
      <c r="BK6" s="2">
        <f t="shared" si="5"/>
        <v>3.1030865575051751E-5</v>
      </c>
      <c r="BL6" s="2">
        <f t="shared" si="5"/>
        <v>3.1030865575051751E-5</v>
      </c>
      <c r="BM6" s="2">
        <f t="shared" si="5"/>
        <v>3.1030865575051751E-5</v>
      </c>
      <c r="BN6" s="2">
        <f t="shared" si="5"/>
        <v>3.1030865575051751E-5</v>
      </c>
      <c r="BO6" s="2">
        <f t="shared" si="5"/>
        <v>3.1030865575051751E-5</v>
      </c>
      <c r="BP6" s="2">
        <f t="shared" si="5"/>
        <v>3.1030865575051751E-5</v>
      </c>
      <c r="BQ6" s="2">
        <f t="shared" si="5"/>
        <v>3.1030865575051751E-5</v>
      </c>
      <c r="BR6" s="2">
        <f t="shared" si="5"/>
        <v>3.1030865575051751E-5</v>
      </c>
      <c r="BS6" s="2">
        <f t="shared" si="5"/>
        <v>3.1030865575051751E-5</v>
      </c>
      <c r="BT6" s="2">
        <f t="shared" si="5"/>
        <v>3.1030865575051751E-5</v>
      </c>
      <c r="BU6" s="2">
        <f t="shared" si="5"/>
        <v>3.1030865575051751E-5</v>
      </c>
      <c r="BV6" s="2">
        <f t="shared" si="5"/>
        <v>3.1030865575051751E-5</v>
      </c>
      <c r="BW6" s="2">
        <f t="shared" si="5"/>
        <v>3.1030865575051751E-5</v>
      </c>
      <c r="BX6" s="2">
        <f t="shared" si="5"/>
        <v>3.1030865575051751E-5</v>
      </c>
      <c r="BY6" s="2">
        <f t="shared" si="5"/>
        <v>3.1030865575051751E-5</v>
      </c>
      <c r="BZ6" s="2">
        <f t="shared" si="5"/>
        <v>3.1030865575051751E-5</v>
      </c>
      <c r="CA6" s="2">
        <f t="shared" si="5"/>
        <v>3.1030865575051751E-5</v>
      </c>
      <c r="CB6" s="2">
        <f t="shared" si="5"/>
        <v>3.1030865575051751E-5</v>
      </c>
      <c r="CC6" s="2">
        <f t="shared" si="5"/>
        <v>3.1030865575051751E-5</v>
      </c>
      <c r="CD6" s="2">
        <f t="shared" si="5"/>
        <v>3.1030865575051751E-5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ref="AI7:CD7" si="6">AH7</f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 s="2">
        <f>'elec-fee'!$F$6*About!$B$45/About!$B$52</f>
        <v>1.2034316425120772E-5</v>
      </c>
      <c r="C8" s="2">
        <f>'elec-fee'!$F$5*About!$B$45/About!$B$52</f>
        <v>1.1413350665310619E-5</v>
      </c>
      <c r="D8" s="2">
        <f>'elec-fee'!$F$4*About!$B$45/About!$B$52</f>
        <v>1.4130696830239849E-5</v>
      </c>
      <c r="E8" s="89">
        <f>'elec-fee'!$F$3*About!$B$45/About!$B$52</f>
        <v>1.8653811424697005E-5</v>
      </c>
      <c r="F8">
        <f>E8*(1+CAGR!$B$8)</f>
        <v>1.8653811424697005E-5</v>
      </c>
      <c r="G8">
        <f>F8*(1+CAGR!$B$8)</f>
        <v>1.8653811424697005E-5</v>
      </c>
      <c r="H8">
        <f>G8*(1+CAGR!$B$8)</f>
        <v>1.8653811424697005E-5</v>
      </c>
      <c r="I8">
        <f>H8*(1+CAGR!$B$8)</f>
        <v>1.8653811424697005E-5</v>
      </c>
      <c r="J8">
        <f>I8*(1+CAGR!$B$8)</f>
        <v>1.8653811424697005E-5</v>
      </c>
      <c r="K8">
        <f>J8*(1+CAGR!$B$8)</f>
        <v>1.8653811424697005E-5</v>
      </c>
      <c r="L8">
        <f>K8*(1+CAGR!$B$8)</f>
        <v>1.8653811424697005E-5</v>
      </c>
      <c r="M8">
        <f>L8*(1+CAGR!$B$8)</f>
        <v>1.8653811424697005E-5</v>
      </c>
      <c r="N8">
        <f>M8*(1+CAGR!$B$8)</f>
        <v>1.8653811424697005E-5</v>
      </c>
      <c r="O8">
        <f>N8*(1+CAGR!$B$8)</f>
        <v>1.8653811424697005E-5</v>
      </c>
      <c r="P8">
        <f>O8*(1+CAGR!$B$8)</f>
        <v>1.8653811424697005E-5</v>
      </c>
      <c r="Q8">
        <f>P8*(1+CAGR!$B$8)</f>
        <v>1.8653811424697005E-5</v>
      </c>
      <c r="R8">
        <f>Q8*(1+CAGR!$B$8)</f>
        <v>1.8653811424697005E-5</v>
      </c>
      <c r="S8">
        <f>R8*(1+CAGR!$B$8)</f>
        <v>1.8653811424697005E-5</v>
      </c>
      <c r="T8">
        <f>S8*(1+CAGR!$B$8)</f>
        <v>1.8653811424697005E-5</v>
      </c>
      <c r="U8">
        <f>T8*(1+CAGR!$B$8)</f>
        <v>1.8653811424697005E-5</v>
      </c>
      <c r="V8">
        <f>U8*(1+CAGR!$B$8)</f>
        <v>1.8653811424697005E-5</v>
      </c>
      <c r="W8">
        <f>V8*(1+CAGR!$B$8)</f>
        <v>1.8653811424697005E-5</v>
      </c>
      <c r="X8">
        <f>W8*(1+CAGR!$B$8)</f>
        <v>1.8653811424697005E-5</v>
      </c>
      <c r="Y8">
        <f>X8*(1+CAGR!$B$8)</f>
        <v>1.8653811424697005E-5</v>
      </c>
      <c r="Z8">
        <f>Y8*(1+CAGR!$B$8)</f>
        <v>1.8653811424697005E-5</v>
      </c>
      <c r="AA8">
        <f>Z8*(1+CAGR!$B$8)</f>
        <v>1.8653811424697005E-5</v>
      </c>
      <c r="AB8">
        <f>AA8*(1+CAGR!$B$8)</f>
        <v>1.8653811424697005E-5</v>
      </c>
      <c r="AC8">
        <f>AB8*(1+CAGR!$B$8)</f>
        <v>1.8653811424697005E-5</v>
      </c>
      <c r="AD8">
        <f>AC8*(1+CAGR!$B$8)</f>
        <v>1.8653811424697005E-5</v>
      </c>
      <c r="AE8">
        <f>AD8*(1+CAGR!$B$8)</f>
        <v>1.8653811424697005E-5</v>
      </c>
      <c r="AF8">
        <f>AE8*(1+CAGR!$B$8)</f>
        <v>1.8653811424697005E-5</v>
      </c>
      <c r="AG8" s="2">
        <f t="shared" si="1"/>
        <v>1.8653811424697005E-5</v>
      </c>
      <c r="AH8" s="2">
        <f t="shared" si="1"/>
        <v>1.8653811424697005E-5</v>
      </c>
      <c r="AI8" s="2">
        <f t="shared" ref="AI8:CD8" si="7">AH8</f>
        <v>1.8653811424697005E-5</v>
      </c>
      <c r="AJ8" s="2">
        <f t="shared" si="7"/>
        <v>1.8653811424697005E-5</v>
      </c>
      <c r="AK8" s="2">
        <f t="shared" si="7"/>
        <v>1.8653811424697005E-5</v>
      </c>
      <c r="AL8" s="2">
        <f t="shared" si="7"/>
        <v>1.8653811424697005E-5</v>
      </c>
      <c r="AM8" s="2">
        <f t="shared" si="7"/>
        <v>1.8653811424697005E-5</v>
      </c>
      <c r="AN8" s="2">
        <f t="shared" si="7"/>
        <v>1.8653811424697005E-5</v>
      </c>
      <c r="AO8" s="2">
        <f t="shared" si="7"/>
        <v>1.8653811424697005E-5</v>
      </c>
      <c r="AP8" s="2">
        <f t="shared" si="7"/>
        <v>1.8653811424697005E-5</v>
      </c>
      <c r="AQ8" s="2">
        <f t="shared" si="7"/>
        <v>1.8653811424697005E-5</v>
      </c>
      <c r="AR8" s="2">
        <f t="shared" si="7"/>
        <v>1.8653811424697005E-5</v>
      </c>
      <c r="AS8" s="2">
        <f t="shared" si="7"/>
        <v>1.8653811424697005E-5</v>
      </c>
      <c r="AT8" s="2">
        <f t="shared" si="7"/>
        <v>1.8653811424697005E-5</v>
      </c>
      <c r="AU8" s="2">
        <f t="shared" si="7"/>
        <v>1.8653811424697005E-5</v>
      </c>
      <c r="AV8" s="2">
        <f t="shared" si="7"/>
        <v>1.8653811424697005E-5</v>
      </c>
      <c r="AW8" s="2">
        <f t="shared" si="7"/>
        <v>1.8653811424697005E-5</v>
      </c>
      <c r="AX8" s="2">
        <f t="shared" si="7"/>
        <v>1.8653811424697005E-5</v>
      </c>
      <c r="AY8" s="2">
        <f t="shared" si="7"/>
        <v>1.8653811424697005E-5</v>
      </c>
      <c r="AZ8" s="2">
        <f t="shared" si="7"/>
        <v>1.8653811424697005E-5</v>
      </c>
      <c r="BA8" s="2">
        <f t="shared" si="7"/>
        <v>1.8653811424697005E-5</v>
      </c>
      <c r="BB8" s="2">
        <f t="shared" si="7"/>
        <v>1.8653811424697005E-5</v>
      </c>
      <c r="BC8" s="2">
        <f t="shared" si="7"/>
        <v>1.8653811424697005E-5</v>
      </c>
      <c r="BD8" s="2">
        <f t="shared" si="7"/>
        <v>1.8653811424697005E-5</v>
      </c>
      <c r="BE8" s="2">
        <f t="shared" si="7"/>
        <v>1.8653811424697005E-5</v>
      </c>
      <c r="BF8" s="2">
        <f t="shared" si="7"/>
        <v>1.8653811424697005E-5</v>
      </c>
      <c r="BG8" s="2">
        <f t="shared" si="7"/>
        <v>1.8653811424697005E-5</v>
      </c>
      <c r="BH8" s="2">
        <f t="shared" si="7"/>
        <v>1.8653811424697005E-5</v>
      </c>
      <c r="BI8" s="2">
        <f t="shared" si="7"/>
        <v>1.8653811424697005E-5</v>
      </c>
      <c r="BJ8" s="2">
        <f t="shared" si="7"/>
        <v>1.8653811424697005E-5</v>
      </c>
      <c r="BK8" s="2">
        <f t="shared" si="7"/>
        <v>1.8653811424697005E-5</v>
      </c>
      <c r="BL8" s="2">
        <f t="shared" si="7"/>
        <v>1.8653811424697005E-5</v>
      </c>
      <c r="BM8" s="2">
        <f t="shared" si="7"/>
        <v>1.8653811424697005E-5</v>
      </c>
      <c r="BN8" s="2">
        <f t="shared" si="7"/>
        <v>1.8653811424697005E-5</v>
      </c>
      <c r="BO8" s="2">
        <f t="shared" si="7"/>
        <v>1.8653811424697005E-5</v>
      </c>
      <c r="BP8" s="2">
        <f t="shared" si="7"/>
        <v>1.8653811424697005E-5</v>
      </c>
      <c r="BQ8" s="2">
        <f t="shared" si="7"/>
        <v>1.8653811424697005E-5</v>
      </c>
      <c r="BR8" s="2">
        <f t="shared" si="7"/>
        <v>1.8653811424697005E-5</v>
      </c>
      <c r="BS8" s="2">
        <f t="shared" si="7"/>
        <v>1.8653811424697005E-5</v>
      </c>
      <c r="BT8" s="2">
        <f t="shared" si="7"/>
        <v>1.8653811424697005E-5</v>
      </c>
      <c r="BU8" s="2">
        <f t="shared" si="7"/>
        <v>1.8653811424697005E-5</v>
      </c>
      <c r="BV8" s="2">
        <f t="shared" si="7"/>
        <v>1.8653811424697005E-5</v>
      </c>
      <c r="BW8" s="2">
        <f t="shared" si="7"/>
        <v>1.8653811424697005E-5</v>
      </c>
      <c r="BX8" s="2">
        <f t="shared" si="7"/>
        <v>1.8653811424697005E-5</v>
      </c>
      <c r="BY8" s="2">
        <f t="shared" si="7"/>
        <v>1.8653811424697005E-5</v>
      </c>
      <c r="BZ8" s="2">
        <f t="shared" si="7"/>
        <v>1.8653811424697005E-5</v>
      </c>
      <c r="CA8" s="2">
        <f t="shared" si="7"/>
        <v>1.8653811424697005E-5</v>
      </c>
      <c r="CB8" s="2">
        <f t="shared" si="7"/>
        <v>1.8653811424697005E-5</v>
      </c>
      <c r="CC8" s="2">
        <f t="shared" si="7"/>
        <v>1.8653811424697005E-5</v>
      </c>
      <c r="CD8" s="2">
        <f t="shared" si="7"/>
        <v>1.8653811424697005E-5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ref="AI9:CD9" si="8">AH9</f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  <row r="11" spans="1:82" ht="17.399999999999999">
      <c r="B11" s="7"/>
    </row>
    <row r="12" spans="1:82" ht="17.399999999999999">
      <c r="B12" s="7"/>
    </row>
    <row r="13" spans="1:82" ht="17.399999999999999">
      <c r="B13" s="9"/>
      <c r="C13" s="8"/>
      <c r="K13" s="1"/>
    </row>
    <row r="14" spans="1:82" ht="17.399999999999999">
      <c r="A14" s="10"/>
      <c r="B14" s="8"/>
    </row>
    <row r="15" spans="1:82">
      <c r="A15" s="10"/>
      <c r="B15" s="9"/>
      <c r="K15" s="1"/>
    </row>
    <row r="16" spans="1:82" ht="17.399999999999999">
      <c r="A16" s="10"/>
      <c r="B16" s="8"/>
      <c r="K16" s="1"/>
    </row>
    <row r="17" spans="1:11" ht="17.399999999999999">
      <c r="B17" s="8"/>
    </row>
    <row r="18" spans="1:11" ht="17.399999999999999">
      <c r="B18" s="8"/>
      <c r="C18" s="8"/>
      <c r="K18" s="1"/>
    </row>
    <row r="19" spans="1:11" ht="17.399999999999999">
      <c r="B19" s="8"/>
    </row>
    <row r="20" spans="1:11" ht="17.399999999999999">
      <c r="B20" s="8"/>
      <c r="K20" s="1"/>
    </row>
    <row r="22" spans="1:11" ht="17.399999999999999">
      <c r="A22" s="8"/>
    </row>
    <row r="23" spans="1:11">
      <c r="A23" s="1"/>
    </row>
    <row r="24" spans="1:1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D9"/>
  <sheetViews>
    <sheetView workbookViewId="0">
      <selection activeCell="D3" sqref="D3"/>
    </sheetView>
  </sheetViews>
  <sheetFormatPr defaultColWidth="9.21875" defaultRowHeight="14.4"/>
  <cols>
    <col min="1" max="1" width="41.44140625" customWidth="1"/>
    <col min="2" max="24" width="10" customWidth="1"/>
    <col min="33" max="33" width="9.7773437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About!$B$46/About!$B$52*('coal-fee'!B$28*'coal-fee'!B$30/('coal-fee'!B$30+'coal-fee'!B$21)+'coal-fee'!B$19*'coal-fee'!B$21/('coal-fee'!B$30+'coal-fee'!B$21))</f>
        <v>4.5383980301552614E-6</v>
      </c>
      <c r="C3">
        <f>About!$B$46/About!$B$52*('coal-fee'!C$28*'coal-fee'!C$30/('coal-fee'!C$30+'coal-fee'!C$21)+'coal-fee'!C$19*'coal-fee'!C$21/('coal-fee'!C$30+'coal-fee'!C$21))</f>
        <v>5.0376425100372975E-6</v>
      </c>
      <c r="D3">
        <f>About!$B$46/About!$B$52*('coal-fee'!D$28*'coal-fee'!D$30/('coal-fee'!D$30+'coal-fee'!D$21)+'coal-fee'!D$19*'coal-fee'!D$21/('coal-fee'!D$30+'coal-fee'!D$21))</f>
        <v>9.4787256969685716E-6</v>
      </c>
      <c r="E3" s="137">
        <f>About!$B$46/About!$B$52*('coal-fee'!E$28*'coal-fee'!E$30/('coal-fee'!E$30+'coal-fee'!E$21)+'coal-fee'!E$19*'coal-fee'!E$21/('coal-fee'!E$30+'coal-fee'!E$21))</f>
        <v>8.7744893532895839E-6</v>
      </c>
      <c r="F3">
        <f>E3*(1+CAGR!$C$13)</f>
        <v>7.9151186532681287E-6</v>
      </c>
      <c r="G3">
        <f>F3*(1+CAGR!$C$13)</f>
        <v>7.1399144466254018E-6</v>
      </c>
      <c r="H3">
        <f>G3*(1+CAGR!$C$13)</f>
        <v>6.440633493735599E-6</v>
      </c>
      <c r="I3">
        <f>H3*(1+CAGR!$C$13)</f>
        <v>5.8098398952433808E-6</v>
      </c>
      <c r="J3">
        <f>I3*(1+CAGR!$C$13)</f>
        <v>5.2408260214142374E-6</v>
      </c>
      <c r="K3">
        <f>J3*(1+CAGR!$C$13)</f>
        <v>4.7275411856391599E-6</v>
      </c>
      <c r="L3">
        <f>K3*(1+CAGR!$C$13)</f>
        <v>4.2645273036336095E-6</v>
      </c>
      <c r="M3">
        <f>L3*(1+CAGR!$B$13)</f>
        <v>4.2351361748699126E-6</v>
      </c>
      <c r="N3">
        <f>M3*(1+CAGR!$B$13)</f>
        <v>4.2059476098110536E-6</v>
      </c>
      <c r="O3">
        <f>N3*(1+CAGR!$B$13)</f>
        <v>4.176960212387665E-6</v>
      </c>
      <c r="P3">
        <f>O3*(1+CAGR!$B$13)</f>
        <v>4.1481725961520929E-6</v>
      </c>
      <c r="Q3">
        <f>P3*(1+CAGR!$B$13)</f>
        <v>4.119583384212082E-6</v>
      </c>
      <c r="R3">
        <f>Q3*(1+CAGR!$B$13)</f>
        <v>4.0911912091649212E-6</v>
      </c>
      <c r="S3">
        <f>R3*(1+CAGR!$B$13)</f>
        <v>4.0629947130320404E-6</v>
      </c>
      <c r="T3">
        <f>S3*(1+CAGR!$B$13)</f>
        <v>4.03499254719406E-6</v>
      </c>
      <c r="U3">
        <f>T3*(1+CAGR!$B$13)</f>
        <v>4.0071833723262879E-6</v>
      </c>
      <c r="V3">
        <f>U3*(1+CAGR!$B$13)</f>
        <v>3.9795658583346589E-6</v>
      </c>
      <c r="W3">
        <f>V3*(1+CAGR!$B$13)</f>
        <v>3.9521386842921188E-6</v>
      </c>
      <c r="X3">
        <f>W3*(1+CAGR!$B$13)</f>
        <v>3.9249005383754435E-6</v>
      </c>
      <c r="Y3">
        <f>X3*(1+CAGR!$B$13)</f>
        <v>3.8978501178024991E-6</v>
      </c>
      <c r="Z3">
        <f>Y3*(1+CAGR!$B$13)</f>
        <v>3.8709861287699254E-6</v>
      </c>
      <c r="AA3">
        <f>Z3*(1+CAGR!$B$13)</f>
        <v>3.8443072863912591E-6</v>
      </c>
      <c r="AB3">
        <f>AA3*(1+CAGR!$B$13)</f>
        <v>3.8178123146354751E-6</v>
      </c>
      <c r="AC3">
        <f>AB3*(1+CAGR!$B$13)</f>
        <v>3.7914999462659565E-6</v>
      </c>
      <c r="AD3">
        <f>AC3*(1+CAGR!$B$13)</f>
        <v>3.7653689227798828E-6</v>
      </c>
      <c r="AE3">
        <f>AD3*(1+CAGR!$B$13)</f>
        <v>3.7394179943480378E-6</v>
      </c>
      <c r="AF3">
        <f>AE3*(1+CAGR!$B$13)</f>
        <v>3.7136459197550292E-6</v>
      </c>
      <c r="AG3" s="2">
        <f t="shared" ref="AG3:AV9" si="1">AF3</f>
        <v>3.7136459197550292E-6</v>
      </c>
      <c r="AH3" s="2">
        <f t="shared" si="1"/>
        <v>3.7136459197550292E-6</v>
      </c>
      <c r="AI3" s="2">
        <f t="shared" si="0"/>
        <v>3.7136459197550292E-6</v>
      </c>
      <c r="AJ3" s="2">
        <f t="shared" si="0"/>
        <v>3.7136459197550292E-6</v>
      </c>
      <c r="AK3" s="2">
        <f t="shared" si="0"/>
        <v>3.7136459197550292E-6</v>
      </c>
      <c r="AL3" s="2">
        <f t="shared" si="0"/>
        <v>3.7136459197550292E-6</v>
      </c>
      <c r="AM3" s="2">
        <f t="shared" si="0"/>
        <v>3.7136459197550292E-6</v>
      </c>
      <c r="AN3" s="2">
        <f t="shared" si="0"/>
        <v>3.7136459197550292E-6</v>
      </c>
      <c r="AO3" s="2">
        <f t="shared" si="0"/>
        <v>3.7136459197550292E-6</v>
      </c>
      <c r="AP3" s="2">
        <f t="shared" si="0"/>
        <v>3.7136459197550292E-6</v>
      </c>
      <c r="AQ3" s="2">
        <f t="shared" si="0"/>
        <v>3.7136459197550292E-6</v>
      </c>
      <c r="AR3" s="2">
        <f t="shared" si="0"/>
        <v>3.7136459197550292E-6</v>
      </c>
      <c r="AS3" s="2">
        <f t="shared" si="0"/>
        <v>3.7136459197550292E-6</v>
      </c>
      <c r="AT3" s="2">
        <f t="shared" si="0"/>
        <v>3.7136459197550292E-6</v>
      </c>
      <c r="AU3" s="2">
        <f t="shared" si="0"/>
        <v>3.7136459197550292E-6</v>
      </c>
      <c r="AV3" s="2">
        <f t="shared" si="0"/>
        <v>3.7136459197550292E-6</v>
      </c>
      <c r="AW3" s="2">
        <f t="shared" si="0"/>
        <v>3.7136459197550292E-6</v>
      </c>
      <c r="AX3" s="2">
        <f t="shared" si="0"/>
        <v>3.7136459197550292E-6</v>
      </c>
      <c r="AY3" s="2">
        <f t="shared" si="0"/>
        <v>3.7136459197550292E-6</v>
      </c>
      <c r="AZ3" s="2">
        <f t="shared" si="0"/>
        <v>3.7136459197550292E-6</v>
      </c>
      <c r="BA3" s="2">
        <f t="shared" si="0"/>
        <v>3.7136459197550292E-6</v>
      </c>
      <c r="BB3" s="2">
        <f t="shared" si="0"/>
        <v>3.7136459197550292E-6</v>
      </c>
      <c r="BC3" s="2">
        <f t="shared" si="0"/>
        <v>3.7136459197550292E-6</v>
      </c>
      <c r="BD3" s="2">
        <f t="shared" si="0"/>
        <v>3.7136459197550292E-6</v>
      </c>
      <c r="BE3" s="2">
        <f t="shared" si="0"/>
        <v>3.7136459197550292E-6</v>
      </c>
      <c r="BF3" s="2">
        <f t="shared" si="0"/>
        <v>3.7136459197550292E-6</v>
      </c>
      <c r="BG3" s="2">
        <f t="shared" si="0"/>
        <v>3.7136459197550292E-6</v>
      </c>
      <c r="BH3" s="2">
        <f t="shared" si="0"/>
        <v>3.7136459197550292E-6</v>
      </c>
      <c r="BI3" s="2">
        <f t="shared" si="0"/>
        <v>3.7136459197550292E-6</v>
      </c>
      <c r="BJ3" s="2">
        <f t="shared" si="0"/>
        <v>3.7136459197550292E-6</v>
      </c>
      <c r="BK3" s="2">
        <f t="shared" si="0"/>
        <v>3.7136459197550292E-6</v>
      </c>
      <c r="BL3" s="2">
        <f t="shared" si="0"/>
        <v>3.7136459197550292E-6</v>
      </c>
      <c r="BM3" s="2">
        <f t="shared" si="0"/>
        <v>3.7136459197550292E-6</v>
      </c>
      <c r="BN3" s="2">
        <f t="shared" si="0"/>
        <v>3.7136459197550292E-6</v>
      </c>
      <c r="BO3" s="2">
        <f t="shared" si="0"/>
        <v>3.7136459197550292E-6</v>
      </c>
      <c r="BP3" s="2">
        <f t="shared" si="0"/>
        <v>3.7136459197550292E-6</v>
      </c>
      <c r="BQ3" s="2">
        <f t="shared" si="0"/>
        <v>3.7136459197550292E-6</v>
      </c>
      <c r="BR3" s="2">
        <f t="shared" si="0"/>
        <v>3.7136459197550292E-6</v>
      </c>
      <c r="BS3" s="2">
        <f t="shared" si="0"/>
        <v>3.7136459197550292E-6</v>
      </c>
      <c r="BT3" s="2">
        <f t="shared" si="0"/>
        <v>3.7136459197550292E-6</v>
      </c>
      <c r="BU3" s="2">
        <f t="shared" si="0"/>
        <v>3.7136459197550292E-6</v>
      </c>
      <c r="BV3" s="2">
        <f t="shared" si="0"/>
        <v>3.7136459197550292E-6</v>
      </c>
      <c r="BW3" s="2">
        <f t="shared" si="0"/>
        <v>3.7136459197550292E-6</v>
      </c>
      <c r="BX3" s="2">
        <f t="shared" si="0"/>
        <v>3.7136459197550292E-6</v>
      </c>
      <c r="BY3" s="2">
        <f t="shared" si="0"/>
        <v>3.7136459197550292E-6</v>
      </c>
      <c r="BZ3" s="2">
        <f t="shared" si="0"/>
        <v>3.7136459197550292E-6</v>
      </c>
      <c r="CA3" s="2">
        <f t="shared" si="0"/>
        <v>3.7136459197550292E-6</v>
      </c>
      <c r="CB3" s="2">
        <f t="shared" si="0"/>
        <v>3.7136459197550292E-6</v>
      </c>
      <c r="CC3" s="2">
        <f t="shared" si="0"/>
        <v>3.7136459197550292E-6</v>
      </c>
      <c r="CD3" s="2">
        <f t="shared" si="0"/>
        <v>3.7136459197550292E-6</v>
      </c>
    </row>
    <row r="4" spans="1:82">
      <c r="A4" s="1" t="s">
        <v>6</v>
      </c>
      <c r="B4">
        <f>About!$B$46/About!$B$52*('coal-fee'!B$28*'coal-fee'!B$31/('coal-fee'!B$31+'coal-fee'!B$22)+'coal-fee'!B$19*'coal-fee'!B$22/('coal-fee'!B$31+'coal-fee'!B$22))</f>
        <v>4.7957405857159443E-6</v>
      </c>
      <c r="C4">
        <f>About!$B$46/About!$B$52*('coal-fee'!C$28*'coal-fee'!C$31/('coal-fee'!C$31+'coal-fee'!C$22)+'coal-fee'!C$19*'coal-fee'!C$22/('coal-fee'!C$31+'coal-fee'!C$22))</f>
        <v>5.2405566962018072E-6</v>
      </c>
      <c r="D4">
        <f>About!$B$46/About!$B$52*('coal-fee'!D$28*'coal-fee'!D$31/('coal-fee'!D$31+'coal-fee'!D$22)+'coal-fee'!D$19*'coal-fee'!D$22/('coal-fee'!D$31+'coal-fee'!D$22))</f>
        <v>9.3310412411642644E-6</v>
      </c>
      <c r="E4" s="137">
        <f>About!$B$46/About!$B$52*('coal-fee'!E$28*'coal-fee'!E$31/('coal-fee'!E$31+'coal-fee'!E$22)+'coal-fee'!E$19*'coal-fee'!E$22/('coal-fee'!E$31+'coal-fee'!E$22))</f>
        <v>8.7190841956202454E-6</v>
      </c>
      <c r="F4">
        <f>E4*(1+CAGR!$C$16)</f>
        <v>8.0053990873861295E-6</v>
      </c>
      <c r="G4">
        <f>F4*(1+CAGR!$C$16)</f>
        <v>7.3501314026207527E-6</v>
      </c>
      <c r="H4">
        <f>G4*(1+CAGR!$C$16)</f>
        <v>6.7484994871669055E-6</v>
      </c>
      <c r="I4">
        <f>H4*(1+CAGR!$C$16)</f>
        <v>6.1961130806523414E-6</v>
      </c>
      <c r="J4">
        <f>I4*(1+CAGR!$C$16)</f>
        <v>5.688941279648575E-6</v>
      </c>
      <c r="K4">
        <f>J4*(1+CAGR!$C$16)</f>
        <v>5.2232831231482633E-6</v>
      </c>
      <c r="L4">
        <f>K4*(1+CAGR!$C$16)</f>
        <v>4.7957405857159451E-6</v>
      </c>
      <c r="M4">
        <f>L4*(1+CAGR!$B$34)</f>
        <v>4.7957405857159451E-6</v>
      </c>
      <c r="N4">
        <f>M4*(1+CAGR!$B$34)</f>
        <v>4.7957405857159451E-6</v>
      </c>
      <c r="O4">
        <f>N4*(1+CAGR!$B$34)</f>
        <v>4.7957405857159451E-6</v>
      </c>
      <c r="P4">
        <f>O4*(1+CAGR!$B$34)</f>
        <v>4.7957405857159451E-6</v>
      </c>
      <c r="Q4">
        <f>P4*(1+CAGR!$B$34)</f>
        <v>4.7957405857159451E-6</v>
      </c>
      <c r="R4">
        <f>Q4*(1+CAGR!$B$34)</f>
        <v>4.7957405857159451E-6</v>
      </c>
      <c r="S4">
        <f>R4*(1+CAGR!$B$34)</f>
        <v>4.7957405857159451E-6</v>
      </c>
      <c r="T4">
        <f>S4*(1+CAGR!$B$34)</f>
        <v>4.7957405857159451E-6</v>
      </c>
      <c r="U4">
        <f>T4*(1+CAGR!$B$34)</f>
        <v>4.7957405857159451E-6</v>
      </c>
      <c r="V4">
        <f>U4*(1+CAGR!$B$34)</f>
        <v>4.7957405857159451E-6</v>
      </c>
      <c r="W4">
        <f>V4*(1+CAGR!$B$34)</f>
        <v>4.7957405857159451E-6</v>
      </c>
      <c r="X4">
        <f>W4*(1+CAGR!$B$34)</f>
        <v>4.7957405857159451E-6</v>
      </c>
      <c r="Y4">
        <f>X4*(1+CAGR!$B$34)</f>
        <v>4.7957405857159451E-6</v>
      </c>
      <c r="Z4">
        <f>Y4*(1+CAGR!$B$34)</f>
        <v>4.7957405857159451E-6</v>
      </c>
      <c r="AA4">
        <f>Z4*(1+CAGR!$B$34)</f>
        <v>4.7957405857159451E-6</v>
      </c>
      <c r="AB4">
        <f>AA4*(1+CAGR!$B$34)</f>
        <v>4.7957405857159451E-6</v>
      </c>
      <c r="AC4">
        <f>AB4*(1+CAGR!$B$34)</f>
        <v>4.7957405857159451E-6</v>
      </c>
      <c r="AD4">
        <f>AC4*(1+CAGR!$B$34)</f>
        <v>4.7957405857159451E-6</v>
      </c>
      <c r="AE4">
        <f>AD4*(1+CAGR!$B$34)</f>
        <v>4.7957405857159451E-6</v>
      </c>
      <c r="AF4">
        <f>AE4*(1+CAGR!$B$34)</f>
        <v>4.7957405857159451E-6</v>
      </c>
      <c r="AG4" s="2">
        <f t="shared" si="1"/>
        <v>4.7957405857159451E-6</v>
      </c>
      <c r="AH4" s="2">
        <f t="shared" si="1"/>
        <v>4.7957405857159451E-6</v>
      </c>
      <c r="AI4" s="2">
        <f t="shared" si="0"/>
        <v>4.7957405857159451E-6</v>
      </c>
      <c r="AJ4" s="2">
        <f t="shared" si="0"/>
        <v>4.7957405857159451E-6</v>
      </c>
      <c r="AK4" s="2">
        <f t="shared" si="0"/>
        <v>4.7957405857159451E-6</v>
      </c>
      <c r="AL4" s="2">
        <f t="shared" si="0"/>
        <v>4.7957405857159451E-6</v>
      </c>
      <c r="AM4" s="2">
        <f t="shared" si="0"/>
        <v>4.7957405857159451E-6</v>
      </c>
      <c r="AN4" s="2">
        <f t="shared" si="0"/>
        <v>4.7957405857159451E-6</v>
      </c>
      <c r="AO4" s="2">
        <f t="shared" si="0"/>
        <v>4.7957405857159451E-6</v>
      </c>
      <c r="AP4" s="2">
        <f t="shared" si="0"/>
        <v>4.7957405857159451E-6</v>
      </c>
      <c r="AQ4" s="2">
        <f t="shared" si="0"/>
        <v>4.7957405857159451E-6</v>
      </c>
      <c r="AR4" s="2">
        <f t="shared" si="0"/>
        <v>4.7957405857159451E-6</v>
      </c>
      <c r="AS4" s="2">
        <f t="shared" si="0"/>
        <v>4.7957405857159451E-6</v>
      </c>
      <c r="AT4" s="2">
        <f t="shared" si="0"/>
        <v>4.7957405857159451E-6</v>
      </c>
      <c r="AU4" s="2">
        <f t="shared" si="0"/>
        <v>4.7957405857159451E-6</v>
      </c>
      <c r="AV4" s="2">
        <f t="shared" si="0"/>
        <v>4.7957405857159451E-6</v>
      </c>
      <c r="AW4" s="2">
        <f t="shared" si="0"/>
        <v>4.7957405857159451E-6</v>
      </c>
      <c r="AX4" s="2">
        <f t="shared" si="0"/>
        <v>4.7957405857159451E-6</v>
      </c>
      <c r="AY4" s="2">
        <f t="shared" si="0"/>
        <v>4.7957405857159451E-6</v>
      </c>
      <c r="AZ4" s="2">
        <f t="shared" si="0"/>
        <v>4.7957405857159451E-6</v>
      </c>
      <c r="BA4" s="2">
        <f t="shared" si="0"/>
        <v>4.7957405857159451E-6</v>
      </c>
      <c r="BB4" s="2">
        <f t="shared" si="0"/>
        <v>4.7957405857159451E-6</v>
      </c>
      <c r="BC4" s="2">
        <f t="shared" si="0"/>
        <v>4.7957405857159451E-6</v>
      </c>
      <c r="BD4" s="2">
        <f t="shared" si="0"/>
        <v>4.7957405857159451E-6</v>
      </c>
      <c r="BE4" s="2">
        <f t="shared" si="0"/>
        <v>4.7957405857159451E-6</v>
      </c>
      <c r="BF4" s="2">
        <f t="shared" si="0"/>
        <v>4.7957405857159451E-6</v>
      </c>
      <c r="BG4" s="2">
        <f t="shared" si="0"/>
        <v>4.7957405857159451E-6</v>
      </c>
      <c r="BH4" s="2">
        <f t="shared" si="0"/>
        <v>4.7957405857159451E-6</v>
      </c>
      <c r="BI4" s="2">
        <f t="shared" si="0"/>
        <v>4.7957405857159451E-6</v>
      </c>
      <c r="BJ4" s="2">
        <f t="shared" si="0"/>
        <v>4.7957405857159451E-6</v>
      </c>
      <c r="BK4" s="2">
        <f t="shared" si="0"/>
        <v>4.7957405857159451E-6</v>
      </c>
      <c r="BL4" s="2">
        <f t="shared" si="0"/>
        <v>4.7957405857159451E-6</v>
      </c>
      <c r="BM4" s="2">
        <f t="shared" si="0"/>
        <v>4.7957405857159451E-6</v>
      </c>
      <c r="BN4" s="2">
        <f t="shared" si="0"/>
        <v>4.7957405857159451E-6</v>
      </c>
      <c r="BO4" s="2">
        <f t="shared" si="0"/>
        <v>4.7957405857159451E-6</v>
      </c>
      <c r="BP4" s="2">
        <f t="shared" si="0"/>
        <v>4.7957405857159451E-6</v>
      </c>
      <c r="BQ4" s="2">
        <f t="shared" si="0"/>
        <v>4.7957405857159451E-6</v>
      </c>
      <c r="BR4" s="2">
        <f t="shared" si="0"/>
        <v>4.7957405857159451E-6</v>
      </c>
      <c r="BS4" s="2">
        <f t="shared" si="0"/>
        <v>4.7957405857159451E-6</v>
      </c>
      <c r="BT4" s="2">
        <f t="shared" si="0"/>
        <v>4.7957405857159451E-6</v>
      </c>
      <c r="BU4" s="2">
        <f t="shared" si="0"/>
        <v>4.7957405857159451E-6</v>
      </c>
      <c r="BV4" s="2">
        <f t="shared" si="0"/>
        <v>4.7957405857159451E-6</v>
      </c>
      <c r="BW4" s="2">
        <f t="shared" si="0"/>
        <v>4.7957405857159451E-6</v>
      </c>
      <c r="BX4" s="2">
        <f t="shared" si="0"/>
        <v>4.7957405857159451E-6</v>
      </c>
      <c r="BY4" s="2">
        <f t="shared" si="0"/>
        <v>4.7957405857159451E-6</v>
      </c>
      <c r="BZ4" s="2">
        <f t="shared" si="0"/>
        <v>4.7957405857159451E-6</v>
      </c>
      <c r="CA4" s="2">
        <f t="shared" si="0"/>
        <v>4.7957405857159451E-6</v>
      </c>
      <c r="CB4" s="2">
        <f t="shared" si="0"/>
        <v>4.7957405857159451E-6</v>
      </c>
      <c r="CC4" s="2">
        <f t="shared" si="0"/>
        <v>4.7957405857159451E-6</v>
      </c>
      <c r="CD4" s="2">
        <f t="shared" si="0"/>
        <v>4.7957405857159451E-6</v>
      </c>
    </row>
    <row r="5" spans="1:82">
      <c r="A5" s="1" t="s">
        <v>7</v>
      </c>
      <c r="B5" s="136">
        <f>B4</f>
        <v>4.7957405857159443E-6</v>
      </c>
      <c r="C5">
        <f t="shared" ref="C5:C7" si="2">B5</f>
        <v>4.7957405857159443E-6</v>
      </c>
      <c r="D5">
        <f t="shared" ref="D5:AF5" si="3">D4</f>
        <v>9.3310412411642644E-6</v>
      </c>
      <c r="E5" s="137">
        <f t="shared" si="3"/>
        <v>8.7190841956202454E-6</v>
      </c>
      <c r="F5" s="136">
        <f t="shared" si="3"/>
        <v>8.0053990873861295E-6</v>
      </c>
      <c r="G5" s="136">
        <f t="shared" si="3"/>
        <v>7.3501314026207527E-6</v>
      </c>
      <c r="H5" s="136">
        <f t="shared" si="3"/>
        <v>6.7484994871669055E-6</v>
      </c>
      <c r="I5" s="136">
        <f t="shared" si="3"/>
        <v>6.1961130806523414E-6</v>
      </c>
      <c r="J5" s="136">
        <f t="shared" si="3"/>
        <v>5.688941279648575E-6</v>
      </c>
      <c r="K5" s="136">
        <f t="shared" si="3"/>
        <v>5.2232831231482633E-6</v>
      </c>
      <c r="L5" s="136">
        <f t="shared" si="3"/>
        <v>4.7957405857159451E-6</v>
      </c>
      <c r="M5" s="136">
        <f t="shared" si="3"/>
        <v>4.7957405857159451E-6</v>
      </c>
      <c r="N5" s="136">
        <f t="shared" si="3"/>
        <v>4.7957405857159451E-6</v>
      </c>
      <c r="O5" s="136">
        <f t="shared" si="3"/>
        <v>4.7957405857159451E-6</v>
      </c>
      <c r="P5" s="136">
        <f t="shared" si="3"/>
        <v>4.7957405857159451E-6</v>
      </c>
      <c r="Q5" s="136">
        <f t="shared" si="3"/>
        <v>4.7957405857159451E-6</v>
      </c>
      <c r="R5" s="136">
        <f t="shared" si="3"/>
        <v>4.7957405857159451E-6</v>
      </c>
      <c r="S5" s="136">
        <f t="shared" si="3"/>
        <v>4.7957405857159451E-6</v>
      </c>
      <c r="T5" s="136">
        <f t="shared" si="3"/>
        <v>4.7957405857159451E-6</v>
      </c>
      <c r="U5" s="136">
        <f t="shared" si="3"/>
        <v>4.7957405857159451E-6</v>
      </c>
      <c r="V5" s="136">
        <f t="shared" si="3"/>
        <v>4.7957405857159451E-6</v>
      </c>
      <c r="W5" s="136">
        <f t="shared" si="3"/>
        <v>4.7957405857159451E-6</v>
      </c>
      <c r="X5" s="136">
        <f t="shared" si="3"/>
        <v>4.7957405857159451E-6</v>
      </c>
      <c r="Y5" s="136">
        <f t="shared" si="3"/>
        <v>4.7957405857159451E-6</v>
      </c>
      <c r="Z5" s="136">
        <f t="shared" si="3"/>
        <v>4.7957405857159451E-6</v>
      </c>
      <c r="AA5" s="136">
        <f t="shared" si="3"/>
        <v>4.7957405857159451E-6</v>
      </c>
      <c r="AB5" s="136">
        <f t="shared" si="3"/>
        <v>4.7957405857159451E-6</v>
      </c>
      <c r="AC5" s="136">
        <f t="shared" si="3"/>
        <v>4.7957405857159451E-6</v>
      </c>
      <c r="AD5" s="136">
        <f t="shared" si="3"/>
        <v>4.7957405857159451E-6</v>
      </c>
      <c r="AE5" s="136">
        <f t="shared" si="3"/>
        <v>4.7957405857159451E-6</v>
      </c>
      <c r="AF5" s="136">
        <f t="shared" si="3"/>
        <v>4.7957405857159451E-6</v>
      </c>
      <c r="AG5" s="2">
        <f t="shared" si="1"/>
        <v>4.7957405857159451E-6</v>
      </c>
      <c r="AH5" s="2">
        <f t="shared" si="1"/>
        <v>4.7957405857159451E-6</v>
      </c>
      <c r="AI5" s="2">
        <f t="shared" si="0"/>
        <v>4.7957405857159451E-6</v>
      </c>
      <c r="AJ5" s="2">
        <f t="shared" si="0"/>
        <v>4.7957405857159451E-6</v>
      </c>
      <c r="AK5" s="2">
        <f t="shared" si="0"/>
        <v>4.7957405857159451E-6</v>
      </c>
      <c r="AL5" s="2">
        <f t="shared" si="0"/>
        <v>4.7957405857159451E-6</v>
      </c>
      <c r="AM5" s="2">
        <f t="shared" si="0"/>
        <v>4.7957405857159451E-6</v>
      </c>
      <c r="AN5" s="2">
        <f t="shared" si="0"/>
        <v>4.7957405857159451E-6</v>
      </c>
      <c r="AO5" s="2">
        <f t="shared" si="0"/>
        <v>4.7957405857159451E-6</v>
      </c>
      <c r="AP5" s="2">
        <f t="shared" si="0"/>
        <v>4.7957405857159451E-6</v>
      </c>
      <c r="AQ5" s="2">
        <f t="shared" si="0"/>
        <v>4.7957405857159451E-6</v>
      </c>
      <c r="AR5" s="2">
        <f t="shared" si="0"/>
        <v>4.7957405857159451E-6</v>
      </c>
      <c r="AS5" s="2">
        <f t="shared" si="0"/>
        <v>4.7957405857159451E-6</v>
      </c>
      <c r="AT5" s="2">
        <f t="shared" si="0"/>
        <v>4.7957405857159451E-6</v>
      </c>
      <c r="AU5" s="2">
        <f t="shared" si="0"/>
        <v>4.7957405857159451E-6</v>
      </c>
      <c r="AV5" s="2">
        <f t="shared" si="0"/>
        <v>4.7957405857159451E-6</v>
      </c>
      <c r="AW5" s="2">
        <f t="shared" si="0"/>
        <v>4.7957405857159451E-6</v>
      </c>
      <c r="AX5" s="2">
        <f t="shared" si="0"/>
        <v>4.7957405857159451E-6</v>
      </c>
      <c r="AY5" s="2">
        <f t="shared" si="0"/>
        <v>4.7957405857159451E-6</v>
      </c>
      <c r="AZ5" s="2">
        <f t="shared" si="0"/>
        <v>4.7957405857159451E-6</v>
      </c>
      <c r="BA5" s="2">
        <f t="shared" si="0"/>
        <v>4.7957405857159451E-6</v>
      </c>
      <c r="BB5" s="2">
        <f t="shared" si="0"/>
        <v>4.7957405857159451E-6</v>
      </c>
      <c r="BC5" s="2">
        <f t="shared" si="0"/>
        <v>4.7957405857159451E-6</v>
      </c>
      <c r="BD5" s="2">
        <f t="shared" si="0"/>
        <v>4.7957405857159451E-6</v>
      </c>
      <c r="BE5" s="2">
        <f t="shared" si="0"/>
        <v>4.7957405857159451E-6</v>
      </c>
      <c r="BF5" s="2">
        <f t="shared" si="0"/>
        <v>4.7957405857159451E-6</v>
      </c>
      <c r="BG5" s="2">
        <f t="shared" si="0"/>
        <v>4.7957405857159451E-6</v>
      </c>
      <c r="BH5" s="2">
        <f t="shared" si="0"/>
        <v>4.7957405857159451E-6</v>
      </c>
      <c r="BI5" s="2">
        <f t="shared" si="0"/>
        <v>4.7957405857159451E-6</v>
      </c>
      <c r="BJ5" s="2">
        <f t="shared" si="0"/>
        <v>4.7957405857159451E-6</v>
      </c>
      <c r="BK5" s="2">
        <f t="shared" si="0"/>
        <v>4.7957405857159451E-6</v>
      </c>
      <c r="BL5" s="2">
        <f t="shared" si="0"/>
        <v>4.7957405857159451E-6</v>
      </c>
      <c r="BM5" s="2">
        <f t="shared" si="0"/>
        <v>4.7957405857159451E-6</v>
      </c>
      <c r="BN5" s="2">
        <f t="shared" si="0"/>
        <v>4.7957405857159451E-6</v>
      </c>
      <c r="BO5" s="2">
        <f t="shared" si="0"/>
        <v>4.7957405857159451E-6</v>
      </c>
      <c r="BP5" s="2">
        <f t="shared" si="0"/>
        <v>4.7957405857159451E-6</v>
      </c>
      <c r="BQ5" s="2">
        <f t="shared" si="0"/>
        <v>4.7957405857159451E-6</v>
      </c>
      <c r="BR5" s="2">
        <f t="shared" si="0"/>
        <v>4.7957405857159451E-6</v>
      </c>
      <c r="BS5" s="2">
        <f t="shared" si="0"/>
        <v>4.7957405857159451E-6</v>
      </c>
      <c r="BT5" s="2">
        <f t="shared" si="0"/>
        <v>4.7957405857159451E-6</v>
      </c>
      <c r="BU5" s="2">
        <f t="shared" si="0"/>
        <v>4.7957405857159451E-6</v>
      </c>
      <c r="BV5" s="2">
        <f t="shared" si="0"/>
        <v>4.7957405857159451E-6</v>
      </c>
      <c r="BW5" s="2">
        <f t="shared" si="0"/>
        <v>4.7957405857159451E-6</v>
      </c>
      <c r="BX5" s="2">
        <f t="shared" si="0"/>
        <v>4.7957405857159451E-6</v>
      </c>
      <c r="BY5" s="2">
        <f t="shared" si="0"/>
        <v>4.7957405857159451E-6</v>
      </c>
      <c r="BZ5" s="2">
        <f t="shared" si="0"/>
        <v>4.7957405857159451E-6</v>
      </c>
      <c r="CA5" s="2">
        <f t="shared" si="0"/>
        <v>4.7957405857159451E-6</v>
      </c>
      <c r="CB5" s="2">
        <f t="shared" si="0"/>
        <v>4.7957405857159451E-6</v>
      </c>
      <c r="CC5" s="2">
        <f t="shared" si="0"/>
        <v>4.7957405857159451E-6</v>
      </c>
      <c r="CD5" s="2">
        <f t="shared" si="0"/>
        <v>4.7957405857159451E-6</v>
      </c>
    </row>
    <row r="6" spans="1:82">
      <c r="A6" s="1" t="s">
        <v>8</v>
      </c>
      <c r="B6" s="136">
        <v>0</v>
      </c>
      <c r="C6">
        <f t="shared" si="2"/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6">
        <f>B4</f>
        <v>4.7957405857159443E-6</v>
      </c>
      <c r="C7">
        <f t="shared" si="2"/>
        <v>4.7957405857159443E-6</v>
      </c>
      <c r="D7">
        <f>D4</f>
        <v>9.3310412411642644E-6</v>
      </c>
      <c r="E7" s="137">
        <f t="shared" ref="E7:AF7" si="4">E3</f>
        <v>8.7744893532895839E-6</v>
      </c>
      <c r="F7">
        <f t="shared" si="4"/>
        <v>7.9151186532681287E-6</v>
      </c>
      <c r="G7">
        <f t="shared" si="4"/>
        <v>7.1399144466254018E-6</v>
      </c>
      <c r="H7">
        <f t="shared" si="4"/>
        <v>6.440633493735599E-6</v>
      </c>
      <c r="I7">
        <f t="shared" si="4"/>
        <v>5.8098398952433808E-6</v>
      </c>
      <c r="J7">
        <f t="shared" si="4"/>
        <v>5.2408260214142374E-6</v>
      </c>
      <c r="K7">
        <f t="shared" si="4"/>
        <v>4.7275411856391599E-6</v>
      </c>
      <c r="L7">
        <f t="shared" si="4"/>
        <v>4.2645273036336095E-6</v>
      </c>
      <c r="M7">
        <f t="shared" si="4"/>
        <v>4.2351361748699126E-6</v>
      </c>
      <c r="N7">
        <f t="shared" si="4"/>
        <v>4.2059476098110536E-6</v>
      </c>
      <c r="O7">
        <f t="shared" si="4"/>
        <v>4.176960212387665E-6</v>
      </c>
      <c r="P7">
        <f t="shared" si="4"/>
        <v>4.1481725961520929E-6</v>
      </c>
      <c r="Q7">
        <f t="shared" si="4"/>
        <v>4.119583384212082E-6</v>
      </c>
      <c r="R7">
        <f t="shared" si="4"/>
        <v>4.0911912091649212E-6</v>
      </c>
      <c r="S7">
        <f t="shared" si="4"/>
        <v>4.0629947130320404E-6</v>
      </c>
      <c r="T7">
        <f t="shared" si="4"/>
        <v>4.03499254719406E-6</v>
      </c>
      <c r="U7">
        <f t="shared" si="4"/>
        <v>4.0071833723262879E-6</v>
      </c>
      <c r="V7">
        <f t="shared" si="4"/>
        <v>3.9795658583346589E-6</v>
      </c>
      <c r="W7">
        <f t="shared" si="4"/>
        <v>3.9521386842921188E-6</v>
      </c>
      <c r="X7">
        <f t="shared" si="4"/>
        <v>3.9249005383754435E-6</v>
      </c>
      <c r="Y7">
        <f t="shared" si="4"/>
        <v>3.8978501178024991E-6</v>
      </c>
      <c r="Z7">
        <f t="shared" si="4"/>
        <v>3.8709861287699254E-6</v>
      </c>
      <c r="AA7">
        <f t="shared" si="4"/>
        <v>3.8443072863912591E-6</v>
      </c>
      <c r="AB7">
        <f t="shared" si="4"/>
        <v>3.8178123146354751E-6</v>
      </c>
      <c r="AC7">
        <f t="shared" si="4"/>
        <v>3.7914999462659565E-6</v>
      </c>
      <c r="AD7">
        <f t="shared" si="4"/>
        <v>3.7653689227798828E-6</v>
      </c>
      <c r="AE7">
        <f t="shared" si="4"/>
        <v>3.7394179943480378E-6</v>
      </c>
      <c r="AF7">
        <f t="shared" si="4"/>
        <v>3.7136459197550292E-6</v>
      </c>
      <c r="AG7" s="2">
        <f t="shared" si="1"/>
        <v>3.7136459197550292E-6</v>
      </c>
      <c r="AH7" s="2">
        <f t="shared" si="1"/>
        <v>3.7136459197550292E-6</v>
      </c>
      <c r="AI7" s="2">
        <f t="shared" si="0"/>
        <v>3.7136459197550292E-6</v>
      </c>
      <c r="AJ7" s="2">
        <f t="shared" si="0"/>
        <v>3.7136459197550292E-6</v>
      </c>
      <c r="AK7" s="2">
        <f t="shared" si="0"/>
        <v>3.7136459197550292E-6</v>
      </c>
      <c r="AL7" s="2">
        <f t="shared" si="0"/>
        <v>3.7136459197550292E-6</v>
      </c>
      <c r="AM7" s="2">
        <f t="shared" si="0"/>
        <v>3.7136459197550292E-6</v>
      </c>
      <c r="AN7" s="2">
        <f t="shared" si="0"/>
        <v>3.7136459197550292E-6</v>
      </c>
      <c r="AO7" s="2">
        <f t="shared" si="0"/>
        <v>3.7136459197550292E-6</v>
      </c>
      <c r="AP7" s="2">
        <f t="shared" si="0"/>
        <v>3.7136459197550292E-6</v>
      </c>
      <c r="AQ7" s="2">
        <f t="shared" si="0"/>
        <v>3.7136459197550292E-6</v>
      </c>
      <c r="AR7" s="2">
        <f t="shared" si="0"/>
        <v>3.7136459197550292E-6</v>
      </c>
      <c r="AS7" s="2">
        <f t="shared" si="0"/>
        <v>3.7136459197550292E-6</v>
      </c>
      <c r="AT7" s="2">
        <f t="shared" si="0"/>
        <v>3.7136459197550292E-6</v>
      </c>
      <c r="AU7" s="2">
        <f t="shared" si="0"/>
        <v>3.7136459197550292E-6</v>
      </c>
      <c r="AV7" s="2">
        <f t="shared" si="0"/>
        <v>3.7136459197550292E-6</v>
      </c>
      <c r="AW7" s="2">
        <f t="shared" si="0"/>
        <v>3.7136459197550292E-6</v>
      </c>
      <c r="AX7" s="2">
        <f t="shared" si="0"/>
        <v>3.7136459197550292E-6</v>
      </c>
      <c r="AY7" s="2">
        <f t="shared" ref="AY7:CD7" si="5">AX7</f>
        <v>3.7136459197550292E-6</v>
      </c>
      <c r="AZ7" s="2">
        <f t="shared" si="5"/>
        <v>3.7136459197550292E-6</v>
      </c>
      <c r="BA7" s="2">
        <f t="shared" si="5"/>
        <v>3.7136459197550292E-6</v>
      </c>
      <c r="BB7" s="2">
        <f t="shared" si="5"/>
        <v>3.7136459197550292E-6</v>
      </c>
      <c r="BC7" s="2">
        <f t="shared" si="5"/>
        <v>3.7136459197550292E-6</v>
      </c>
      <c r="BD7" s="2">
        <f t="shared" si="5"/>
        <v>3.7136459197550292E-6</v>
      </c>
      <c r="BE7" s="2">
        <f t="shared" si="5"/>
        <v>3.7136459197550292E-6</v>
      </c>
      <c r="BF7" s="2">
        <f t="shared" si="5"/>
        <v>3.7136459197550292E-6</v>
      </c>
      <c r="BG7" s="2">
        <f t="shared" si="5"/>
        <v>3.7136459197550292E-6</v>
      </c>
      <c r="BH7" s="2">
        <f t="shared" si="5"/>
        <v>3.7136459197550292E-6</v>
      </c>
      <c r="BI7" s="2">
        <f t="shared" si="5"/>
        <v>3.7136459197550292E-6</v>
      </c>
      <c r="BJ7" s="2">
        <f t="shared" si="5"/>
        <v>3.7136459197550292E-6</v>
      </c>
      <c r="BK7" s="2">
        <f t="shared" si="5"/>
        <v>3.7136459197550292E-6</v>
      </c>
      <c r="BL7" s="2">
        <f t="shared" si="5"/>
        <v>3.7136459197550292E-6</v>
      </c>
      <c r="BM7" s="2">
        <f t="shared" si="5"/>
        <v>3.7136459197550292E-6</v>
      </c>
      <c r="BN7" s="2">
        <f t="shared" si="5"/>
        <v>3.7136459197550292E-6</v>
      </c>
      <c r="BO7" s="2">
        <f t="shared" si="5"/>
        <v>3.7136459197550292E-6</v>
      </c>
      <c r="BP7" s="2">
        <f t="shared" si="5"/>
        <v>3.7136459197550292E-6</v>
      </c>
      <c r="BQ7" s="2">
        <f t="shared" si="5"/>
        <v>3.7136459197550292E-6</v>
      </c>
      <c r="BR7" s="2">
        <f t="shared" si="5"/>
        <v>3.7136459197550292E-6</v>
      </c>
      <c r="BS7" s="2">
        <f t="shared" si="5"/>
        <v>3.7136459197550292E-6</v>
      </c>
      <c r="BT7" s="2">
        <f t="shared" si="5"/>
        <v>3.7136459197550292E-6</v>
      </c>
      <c r="BU7" s="2">
        <f t="shared" si="5"/>
        <v>3.7136459197550292E-6</v>
      </c>
      <c r="BV7" s="2">
        <f t="shared" si="5"/>
        <v>3.7136459197550292E-6</v>
      </c>
      <c r="BW7" s="2">
        <f t="shared" si="5"/>
        <v>3.7136459197550292E-6</v>
      </c>
      <c r="BX7" s="2">
        <f t="shared" si="5"/>
        <v>3.7136459197550292E-6</v>
      </c>
      <c r="BY7" s="2">
        <f t="shared" si="5"/>
        <v>3.7136459197550292E-6</v>
      </c>
      <c r="BZ7" s="2">
        <f t="shared" si="5"/>
        <v>3.7136459197550292E-6</v>
      </c>
      <c r="CA7" s="2">
        <f t="shared" si="5"/>
        <v>3.7136459197550292E-6</v>
      </c>
      <c r="CB7" s="2">
        <f t="shared" si="5"/>
        <v>3.7136459197550292E-6</v>
      </c>
      <c r="CC7" s="2">
        <f t="shared" si="5"/>
        <v>3.7136459197550292E-6</v>
      </c>
      <c r="CD7" s="2">
        <f t="shared" si="5"/>
        <v>3.7136459197550292E-6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D25"/>
  <sheetViews>
    <sheetView workbookViewId="0">
      <selection activeCell="F2" sqref="F2"/>
    </sheetView>
  </sheetViews>
  <sheetFormatPr defaultColWidth="9.21875" defaultRowHeight="14.4"/>
  <cols>
    <col min="1" max="1" width="41.44140625" customWidth="1"/>
    <col min="2" max="2" width="10" customWidth="1"/>
    <col min="3" max="3" width="17.21875" customWidth="1"/>
    <col min="4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'natgas-fee'!AU9*About!$B$49/About!$B$52</f>
        <v>1.1791026503941011E-5</v>
      </c>
      <c r="C2" s="2">
        <f>'natgas-fee'!AV9*About!$B$49/About!$B$52</f>
        <v>1.0454921196711585E-5</v>
      </c>
      <c r="D2" s="2">
        <f>'natgas-fee'!AW9*About!$B$49/About!$B$52</f>
        <v>1.8086867022425629E-5</v>
      </c>
      <c r="E2" s="89">
        <f>'natgas-fee'!AX9*About!$B$49/About!$B$52</f>
        <v>1.9014160946453089E-5</v>
      </c>
      <c r="F2" s="2">
        <f>E2*(1+CAGR!$B22)</f>
        <v>1.8966583792408459E-5</v>
      </c>
      <c r="G2" s="2">
        <f>F2*(1+CAGR!$B22)</f>
        <v>1.8919125685719817E-5</v>
      </c>
      <c r="H2" s="2">
        <f>G2*(1+CAGR!$B22)</f>
        <v>1.8871786328507366E-5</v>
      </c>
      <c r="I2" s="2">
        <f>H2*(1+CAGR!$B22)</f>
        <v>1.8824565423636661E-5</v>
      </c>
      <c r="J2" s="2">
        <f>I2*(1+CAGR!$B22)</f>
        <v>1.8777462674716749E-5</v>
      </c>
      <c r="K2" s="2">
        <f>J2*(1+CAGR!$B22)</f>
        <v>1.8730477786098305E-5</v>
      </c>
      <c r="L2" s="2">
        <f>K2*(1+CAGR!$B22)</f>
        <v>1.8683610462871772E-5</v>
      </c>
      <c r="M2" s="2">
        <f>L2*(1+CAGR!$B22)</f>
        <v>1.863686041086552E-5</v>
      </c>
      <c r="N2" s="2">
        <f>M2*(1+CAGR!$B22)</f>
        <v>1.8590227336643993E-5</v>
      </c>
      <c r="O2" s="2">
        <f>N2*(1+CAGR!$B22)</f>
        <v>1.8543710947505865E-5</v>
      </c>
      <c r="P2" s="2">
        <f>O2*(1+CAGR!$B22)</f>
        <v>1.849731095148221E-5</v>
      </c>
      <c r="Q2" s="2">
        <f>P2*(1+CAGR!$B22)</f>
        <v>1.8451027057334661E-5</v>
      </c>
      <c r="R2" s="2">
        <f>Q2*(1+CAGR!$B22)</f>
        <v>1.840485897455359E-5</v>
      </c>
      <c r="S2" s="2">
        <f>R2*(1+CAGR!$B22)</f>
        <v>1.835880641335628E-5</v>
      </c>
      <c r="T2" s="2">
        <f>S2*(1+CAGR!$B22)</f>
        <v>1.8312869084685108E-5</v>
      </c>
      <c r="U2" s="2">
        <f>T2*(1+CAGR!$B22)</f>
        <v>1.8267046700205728E-5</v>
      </c>
      <c r="V2" s="2">
        <f>U2*(1+CAGR!$B22)</f>
        <v>1.8221338972305263E-5</v>
      </c>
      <c r="W2" s="2">
        <f>V2*(1+CAGR!$B22)</f>
        <v>1.81757456140905E-5</v>
      </c>
      <c r="X2" s="2">
        <f>W2*(1+CAGR!$B22)</f>
        <v>1.813026633938609E-5</v>
      </c>
      <c r="Y2" s="2">
        <f>X2*(1+CAGR!$B22)</f>
        <v>1.8084900862732751E-5</v>
      </c>
      <c r="Z2" s="2">
        <f>Y2*(1+CAGR!$B22)</f>
        <v>1.8039648899385476E-5</v>
      </c>
      <c r="AA2" s="2">
        <f>Z2*(1+CAGR!$B22)</f>
        <v>1.7994510165311743E-5</v>
      </c>
      <c r="AB2" s="2">
        <f>AA2*(1+CAGR!$B22)</f>
        <v>1.7949484377189739E-5</v>
      </c>
      <c r="AC2" s="2">
        <f>AB2*(1+CAGR!$B22)</f>
        <v>1.7904571252406574E-5</v>
      </c>
      <c r="AD2" s="2">
        <f>AC2*(1+CAGR!$B22)</f>
        <v>1.7859770509056514E-5</v>
      </c>
      <c r="AE2" s="2">
        <f>AD2*(1+CAGR!$B22)</f>
        <v>1.7815081865939207E-5</v>
      </c>
      <c r="AF2" s="2">
        <f>AE2*(1+CAGR!$B22)</f>
        <v>1.7770505042557916E-5</v>
      </c>
      <c r="AG2" s="2">
        <f>AF2</f>
        <v>1.7770505042557916E-5</v>
      </c>
      <c r="AH2" s="2">
        <f>AG2</f>
        <v>1.7770505042557916E-5</v>
      </c>
      <c r="AI2" s="2">
        <f t="shared" ref="AI2:CD7" si="0">AH2</f>
        <v>1.7770505042557916E-5</v>
      </c>
      <c r="AJ2" s="2">
        <f t="shared" si="0"/>
        <v>1.7770505042557916E-5</v>
      </c>
      <c r="AK2" s="2">
        <f t="shared" si="0"/>
        <v>1.7770505042557916E-5</v>
      </c>
      <c r="AL2" s="2">
        <f t="shared" si="0"/>
        <v>1.7770505042557916E-5</v>
      </c>
      <c r="AM2" s="2">
        <f t="shared" si="0"/>
        <v>1.7770505042557916E-5</v>
      </c>
      <c r="AN2" s="2">
        <f t="shared" si="0"/>
        <v>1.7770505042557916E-5</v>
      </c>
      <c r="AO2" s="2">
        <f t="shared" si="0"/>
        <v>1.7770505042557916E-5</v>
      </c>
      <c r="AP2" s="2">
        <f t="shared" si="0"/>
        <v>1.7770505042557916E-5</v>
      </c>
      <c r="AQ2" s="2">
        <f t="shared" si="0"/>
        <v>1.7770505042557916E-5</v>
      </c>
      <c r="AR2" s="2">
        <f t="shared" si="0"/>
        <v>1.7770505042557916E-5</v>
      </c>
      <c r="AS2" s="2">
        <f t="shared" si="0"/>
        <v>1.7770505042557916E-5</v>
      </c>
      <c r="AT2" s="2">
        <f t="shared" si="0"/>
        <v>1.7770505042557916E-5</v>
      </c>
      <c r="AU2" s="2">
        <f t="shared" si="0"/>
        <v>1.7770505042557916E-5</v>
      </c>
      <c r="AV2" s="2">
        <f t="shared" si="0"/>
        <v>1.7770505042557916E-5</v>
      </c>
      <c r="AW2" s="2">
        <f t="shared" si="0"/>
        <v>1.7770505042557916E-5</v>
      </c>
      <c r="AX2" s="2">
        <f t="shared" si="0"/>
        <v>1.7770505042557916E-5</v>
      </c>
      <c r="AY2" s="2">
        <f t="shared" si="0"/>
        <v>1.7770505042557916E-5</v>
      </c>
      <c r="AZ2" s="2">
        <f t="shared" si="0"/>
        <v>1.7770505042557916E-5</v>
      </c>
      <c r="BA2" s="2">
        <f t="shared" si="0"/>
        <v>1.7770505042557916E-5</v>
      </c>
      <c r="BB2" s="2">
        <f t="shared" si="0"/>
        <v>1.7770505042557916E-5</v>
      </c>
      <c r="BC2" s="2">
        <f t="shared" si="0"/>
        <v>1.7770505042557916E-5</v>
      </c>
      <c r="BD2" s="2">
        <f t="shared" si="0"/>
        <v>1.7770505042557916E-5</v>
      </c>
      <c r="BE2" s="2">
        <f t="shared" si="0"/>
        <v>1.7770505042557916E-5</v>
      </c>
      <c r="BF2" s="2">
        <f t="shared" si="0"/>
        <v>1.7770505042557916E-5</v>
      </c>
      <c r="BG2" s="2">
        <f t="shared" si="0"/>
        <v>1.7770505042557916E-5</v>
      </c>
      <c r="BH2" s="2">
        <f t="shared" si="0"/>
        <v>1.7770505042557916E-5</v>
      </c>
      <c r="BI2" s="2">
        <f t="shared" si="0"/>
        <v>1.7770505042557916E-5</v>
      </c>
      <c r="BJ2" s="2">
        <f t="shared" si="0"/>
        <v>1.7770505042557916E-5</v>
      </c>
      <c r="BK2" s="2">
        <f t="shared" si="0"/>
        <v>1.7770505042557916E-5</v>
      </c>
      <c r="BL2" s="2">
        <f t="shared" si="0"/>
        <v>1.7770505042557916E-5</v>
      </c>
      <c r="BM2" s="2">
        <f t="shared" si="0"/>
        <v>1.7770505042557916E-5</v>
      </c>
      <c r="BN2" s="2">
        <f t="shared" si="0"/>
        <v>1.7770505042557916E-5</v>
      </c>
      <c r="BO2" s="2">
        <f t="shared" si="0"/>
        <v>1.7770505042557916E-5</v>
      </c>
      <c r="BP2" s="2">
        <f t="shared" si="0"/>
        <v>1.7770505042557916E-5</v>
      </c>
      <c r="BQ2" s="2">
        <f t="shared" si="0"/>
        <v>1.7770505042557916E-5</v>
      </c>
      <c r="BR2" s="2">
        <f t="shared" si="0"/>
        <v>1.7770505042557916E-5</v>
      </c>
      <c r="BS2" s="2">
        <f t="shared" si="0"/>
        <v>1.7770505042557916E-5</v>
      </c>
      <c r="BT2" s="2">
        <f t="shared" si="0"/>
        <v>1.7770505042557916E-5</v>
      </c>
      <c r="BU2" s="2">
        <f t="shared" si="0"/>
        <v>1.7770505042557916E-5</v>
      </c>
      <c r="BV2" s="2">
        <f t="shared" si="0"/>
        <v>1.7770505042557916E-5</v>
      </c>
      <c r="BW2" s="2">
        <f t="shared" si="0"/>
        <v>1.7770505042557916E-5</v>
      </c>
      <c r="BX2" s="2">
        <f t="shared" si="0"/>
        <v>1.7770505042557916E-5</v>
      </c>
      <c r="BY2" s="2">
        <f t="shared" si="0"/>
        <v>1.7770505042557916E-5</v>
      </c>
      <c r="BZ2" s="2">
        <f t="shared" si="0"/>
        <v>1.7770505042557916E-5</v>
      </c>
      <c r="CA2" s="2">
        <f t="shared" si="0"/>
        <v>1.7770505042557916E-5</v>
      </c>
      <c r="CB2" s="2">
        <f t="shared" si="0"/>
        <v>1.7770505042557916E-5</v>
      </c>
      <c r="CC2" s="2">
        <f t="shared" si="0"/>
        <v>1.7770505042557916E-5</v>
      </c>
      <c r="CD2" s="2">
        <f>CC2</f>
        <v>1.7770505042557916E-5</v>
      </c>
    </row>
    <row r="3" spans="1:82">
      <c r="A3" s="1" t="s">
        <v>5</v>
      </c>
      <c r="B3" s="2">
        <f>'elec-fee per fuels'!K10*(About!$B$47/1000)/About!$B$52</f>
        <v>8.8637213324960854E-6</v>
      </c>
      <c r="C3" s="2">
        <f>'elec-fee per fuels'!K9*(About!$B$47/1000)/About!$B$52</f>
        <v>1.1645643361268182E-5</v>
      </c>
      <c r="D3" s="2">
        <f>'elec-fee per fuels'!K8*(About!$B$47/1000)/About!$B$52</f>
        <v>2.4878649734633437E-5</v>
      </c>
      <c r="E3" s="89">
        <f>'elec-fee per fuels'!K7*(About!$B$47/1000)/About!$B$52</f>
        <v>2.1898066950028613E-5</v>
      </c>
      <c r="F3" s="89">
        <f>E3*(1+CAGR!$C23)</f>
        <v>1.9803226854386167E-5</v>
      </c>
      <c r="G3" s="89">
        <f>F3*(1+CAGR!$C23)</f>
        <v>1.7908785955454804E-5</v>
      </c>
      <c r="H3" s="89">
        <f>G3*(1+CAGR!$C23)</f>
        <v>1.6195573416221244E-5</v>
      </c>
      <c r="I3" s="89">
        <f>H3*(1+CAGR!$C23)</f>
        <v>1.4646252344108217E-5</v>
      </c>
      <c r="J3" s="89">
        <f>I3*(1+CAGR!$C23)</f>
        <v>1.3245144349902594E-5</v>
      </c>
      <c r="K3" s="89">
        <f>J3*(1+CAGR!$C23)</f>
        <v>1.1978070889945359E-5</v>
      </c>
      <c r="L3" s="89">
        <f>K3*(1+CAGR!$C23)</f>
        <v>1.0832209786042197E-5</v>
      </c>
      <c r="M3" s="89">
        <f>L3*(1+CAGR!$B23)</f>
        <v>1.0763824169774689E-5</v>
      </c>
      <c r="N3" s="89">
        <f>M3*(1+CAGR!$B23)</f>
        <v>1.0695870283745485E-5</v>
      </c>
      <c r="O3" s="89">
        <f>N3*(1+CAGR!$B23)</f>
        <v>1.0628345402366826E-5</v>
      </c>
      <c r="P3" s="89">
        <f>O3*(1+CAGR!$B23)</f>
        <v>1.0561246817258058E-5</v>
      </c>
      <c r="Q3" s="89">
        <f>P3*(1+CAGR!$B23)</f>
        <v>1.0494571837137004E-5</v>
      </c>
      <c r="R3" s="89">
        <f>Q3*(1+CAGR!$B23)</f>
        <v>1.0428317787712019E-5</v>
      </c>
      <c r="S3" s="89">
        <f>R3*(1+CAGR!$B23)</f>
        <v>1.0362482011574724E-5</v>
      </c>
      <c r="T3" s="89">
        <f>S3*(1+CAGR!$B23)</f>
        <v>1.0297061868093417E-5</v>
      </c>
      <c r="U3" s="89">
        <f>T3*(1+CAGR!$B23)</f>
        <v>1.0232054733307164E-5</v>
      </c>
      <c r="V3" s="89">
        <f>U3*(1+CAGR!$B23)</f>
        <v>1.0167457999820548E-5</v>
      </c>
      <c r="W3" s="89">
        <f>V3*(1+CAGR!$B23)</f>
        <v>1.0103269076699095E-5</v>
      </c>
      <c r="X3" s="89">
        <f>W3*(1+CAGR!$B23)</f>
        <v>1.0039485389365344E-5</v>
      </c>
      <c r="Y3" s="89">
        <f>X3*(1+CAGR!$B23)</f>
        <v>9.9761043794955905E-6</v>
      </c>
      <c r="Z3" s="89">
        <f>Y3*(1+CAGR!$B23)</f>
        <v>9.9131235049172695E-6</v>
      </c>
      <c r="AA3" s="89">
        <f>Z3*(1+CAGR!$B23)</f>
        <v>9.8505402395069932E-6</v>
      </c>
      <c r="AB3" s="89">
        <f>AA3*(1+CAGR!$B23)</f>
        <v>9.7883520730892259E-6</v>
      </c>
      <c r="AC3" s="89">
        <f>AB3*(1+CAGR!$B23)</f>
        <v>9.7265565113356051E-6</v>
      </c>
      <c r="AD3" s="89">
        <f>AC3*(1+CAGR!$B23)</f>
        <v>9.665151075664897E-6</v>
      </c>
      <c r="AE3" s="89">
        <f>AD3*(1+CAGR!$B23)</f>
        <v>9.60413330314358E-6</v>
      </c>
      <c r="AF3" s="89">
        <f>AE3*(1+CAGR!$B23)</f>
        <v>9.5435007463870569E-6</v>
      </c>
      <c r="AG3" s="89">
        <f t="shared" ref="AG3:AV9" si="1">AF3</f>
        <v>9.5435007463870569E-6</v>
      </c>
      <c r="AH3" s="89">
        <f t="shared" si="1"/>
        <v>9.5435007463870569E-6</v>
      </c>
      <c r="AI3" s="89">
        <f t="shared" si="0"/>
        <v>9.5435007463870569E-6</v>
      </c>
      <c r="AJ3" s="89">
        <f t="shared" si="0"/>
        <v>9.5435007463870569E-6</v>
      </c>
      <c r="AK3" s="89">
        <f t="shared" si="0"/>
        <v>9.5435007463870569E-6</v>
      </c>
      <c r="AL3" s="89">
        <f t="shared" si="0"/>
        <v>9.5435007463870569E-6</v>
      </c>
      <c r="AM3" s="89">
        <f t="shared" si="0"/>
        <v>9.5435007463870569E-6</v>
      </c>
      <c r="AN3" s="89">
        <f t="shared" si="0"/>
        <v>9.5435007463870569E-6</v>
      </c>
      <c r="AO3" s="89">
        <f t="shared" si="0"/>
        <v>9.5435007463870569E-6</v>
      </c>
      <c r="AP3" s="89">
        <f t="shared" si="0"/>
        <v>9.5435007463870569E-6</v>
      </c>
      <c r="AQ3" s="89">
        <f t="shared" si="0"/>
        <v>9.5435007463870569E-6</v>
      </c>
      <c r="AR3" s="89">
        <f t="shared" si="0"/>
        <v>9.5435007463870569E-6</v>
      </c>
      <c r="AS3" s="89">
        <f t="shared" si="0"/>
        <v>9.5435007463870569E-6</v>
      </c>
      <c r="AT3" s="89">
        <f t="shared" si="0"/>
        <v>9.5435007463870569E-6</v>
      </c>
      <c r="AU3" s="89">
        <f t="shared" si="0"/>
        <v>9.5435007463870569E-6</v>
      </c>
      <c r="AV3" s="89">
        <f t="shared" si="0"/>
        <v>9.5435007463870569E-6</v>
      </c>
      <c r="AW3" s="89">
        <f t="shared" si="0"/>
        <v>9.5435007463870569E-6</v>
      </c>
      <c r="AX3" s="89">
        <f t="shared" si="0"/>
        <v>9.5435007463870569E-6</v>
      </c>
      <c r="AY3" s="89">
        <f t="shared" si="0"/>
        <v>9.5435007463870569E-6</v>
      </c>
      <c r="AZ3" s="89">
        <f t="shared" si="0"/>
        <v>9.5435007463870569E-6</v>
      </c>
      <c r="BA3" s="89">
        <f t="shared" si="0"/>
        <v>9.5435007463870569E-6</v>
      </c>
      <c r="BB3" s="89">
        <f t="shared" si="0"/>
        <v>9.5435007463870569E-6</v>
      </c>
      <c r="BC3" s="89">
        <f t="shared" si="0"/>
        <v>9.5435007463870569E-6</v>
      </c>
      <c r="BD3" s="89">
        <f t="shared" si="0"/>
        <v>9.5435007463870569E-6</v>
      </c>
      <c r="BE3" s="89">
        <f t="shared" si="0"/>
        <v>9.5435007463870569E-6</v>
      </c>
      <c r="BF3" s="89">
        <f t="shared" si="0"/>
        <v>9.5435007463870569E-6</v>
      </c>
      <c r="BG3" s="89">
        <f t="shared" si="0"/>
        <v>9.5435007463870569E-6</v>
      </c>
      <c r="BH3" s="89">
        <f t="shared" si="0"/>
        <v>9.5435007463870569E-6</v>
      </c>
      <c r="BI3" s="89">
        <f t="shared" si="0"/>
        <v>9.5435007463870569E-6</v>
      </c>
      <c r="BJ3" s="89">
        <f t="shared" si="0"/>
        <v>9.5435007463870569E-6</v>
      </c>
      <c r="BK3" s="89">
        <f t="shared" si="0"/>
        <v>9.5435007463870569E-6</v>
      </c>
      <c r="BL3" s="89">
        <f t="shared" si="0"/>
        <v>9.5435007463870569E-6</v>
      </c>
      <c r="BM3" s="89">
        <f t="shared" si="0"/>
        <v>9.5435007463870569E-6</v>
      </c>
      <c r="BN3" s="89">
        <f t="shared" si="0"/>
        <v>9.5435007463870569E-6</v>
      </c>
      <c r="BO3" s="89">
        <f t="shared" si="0"/>
        <v>9.5435007463870569E-6</v>
      </c>
      <c r="BP3" s="89">
        <f t="shared" si="0"/>
        <v>9.5435007463870569E-6</v>
      </c>
      <c r="BQ3" s="89">
        <f t="shared" si="0"/>
        <v>9.5435007463870569E-6</v>
      </c>
      <c r="BR3" s="89">
        <f t="shared" si="0"/>
        <v>9.5435007463870569E-6</v>
      </c>
      <c r="BS3" s="89">
        <f t="shared" si="0"/>
        <v>9.5435007463870569E-6</v>
      </c>
      <c r="BT3" s="89">
        <f t="shared" si="0"/>
        <v>9.5435007463870569E-6</v>
      </c>
      <c r="BU3" s="89">
        <f t="shared" si="0"/>
        <v>9.5435007463870569E-6</v>
      </c>
      <c r="BV3" s="89">
        <f t="shared" si="0"/>
        <v>9.5435007463870569E-6</v>
      </c>
      <c r="BW3" s="89">
        <f t="shared" si="0"/>
        <v>9.5435007463870569E-6</v>
      </c>
      <c r="BX3" s="89">
        <f t="shared" si="0"/>
        <v>9.5435007463870569E-6</v>
      </c>
      <c r="BY3" s="89">
        <f t="shared" si="0"/>
        <v>9.5435007463870569E-6</v>
      </c>
      <c r="BZ3" s="89">
        <f t="shared" si="0"/>
        <v>9.5435007463870569E-6</v>
      </c>
      <c r="CA3" s="89">
        <f t="shared" si="0"/>
        <v>9.5435007463870569E-6</v>
      </c>
      <c r="CB3" s="89">
        <f t="shared" si="0"/>
        <v>9.5435007463870569E-6</v>
      </c>
      <c r="CC3" s="89">
        <f t="shared" si="0"/>
        <v>9.5435007463870569E-6</v>
      </c>
      <c r="CD3" s="89">
        <f t="shared" si="0"/>
        <v>9.5435007463870569E-6</v>
      </c>
    </row>
    <row r="4" spans="1:82">
      <c r="A4" s="1" t="s">
        <v>6</v>
      </c>
      <c r="B4" s="2">
        <f>'natgas-fee'!AU5*About!$B$49/About!$B$52</f>
        <v>1.3502335791168741E-5</v>
      </c>
      <c r="C4" s="2">
        <f>'natgas-fee'!AV5*About!$B$49/About!$B$52</f>
        <v>1.2697560810238155E-5</v>
      </c>
      <c r="D4" s="2">
        <f>'natgas-fee'!AW5*About!$B$49/About!$B$52</f>
        <v>1.4843627426053055E-5</v>
      </c>
      <c r="E4" s="89">
        <f>'natgas-fee'!AX5*About!$B$49/About!$B$52</f>
        <v>1.8241566234426646E-5</v>
      </c>
      <c r="F4" s="2">
        <f>E4*(1+CAGR!$B24)</f>
        <v>1.8245512257293294E-5</v>
      </c>
      <c r="G4" s="2">
        <f>F4*(1+CAGR!$B24)</f>
        <v>1.8249459133765181E-5</v>
      </c>
      <c r="H4" s="2">
        <f>G4*(1+CAGR!$B24)</f>
        <v>1.8253406864026956E-5</v>
      </c>
      <c r="I4" s="2">
        <f>H4*(1+CAGR!$B24)</f>
        <v>1.825735544826331E-5</v>
      </c>
      <c r="J4" s="2">
        <f>I4*(1+CAGR!$B24)</f>
        <v>1.8261304886658977E-5</v>
      </c>
      <c r="K4" s="2">
        <f>J4*(1+CAGR!$B24)</f>
        <v>1.8265255179398732E-5</v>
      </c>
      <c r="L4" s="2">
        <f>K4*(1+CAGR!$B24)</f>
        <v>1.8269206326667381E-5</v>
      </c>
      <c r="M4" s="2">
        <f>L4*(1+CAGR!$B24)</f>
        <v>1.8273158328649781E-5</v>
      </c>
      <c r="N4" s="2">
        <f>M4*(1+CAGR!$B24)</f>
        <v>1.8277111185530822E-5</v>
      </c>
      <c r="O4" s="2">
        <f>N4*(1+CAGR!$B24)</f>
        <v>1.8281064897495438E-5</v>
      </c>
      <c r="P4" s="2">
        <f>O4*(1+CAGR!$B24)</f>
        <v>1.8285019464728598E-5</v>
      </c>
      <c r="Q4" s="2">
        <f>P4*(1+CAGR!$B24)</f>
        <v>1.8288974887415317E-5</v>
      </c>
      <c r="R4" s="2">
        <f>Q4*(1+CAGR!$B24)</f>
        <v>1.8292931165740645E-5</v>
      </c>
      <c r="S4" s="2">
        <f>R4*(1+CAGR!$B24)</f>
        <v>1.8296888299889675E-5</v>
      </c>
      <c r="T4" s="2">
        <f>S4*(1+CAGR!$B24)</f>
        <v>1.8300846290047539E-5</v>
      </c>
      <c r="U4" s="2">
        <f>T4*(1+CAGR!$B24)</f>
        <v>1.8304805136399408E-5</v>
      </c>
      <c r="V4" s="2">
        <f>U4*(1+CAGR!$B24)</f>
        <v>1.8308764839130494E-5</v>
      </c>
      <c r="W4" s="2">
        <f>V4*(1+CAGR!$B24)</f>
        <v>1.8312725398426053E-5</v>
      </c>
      <c r="X4" s="2">
        <f>W4*(1+CAGR!$B24)</f>
        <v>1.8316686814471373E-5</v>
      </c>
      <c r="Y4" s="2">
        <f>X4*(1+CAGR!$B24)</f>
        <v>1.8320649087451791E-5</v>
      </c>
      <c r="Z4" s="2">
        <f>Y4*(1+CAGR!$B24)</f>
        <v>1.8324612217552674E-5</v>
      </c>
      <c r="AA4" s="2">
        <f>Z4*(1+CAGR!$B24)</f>
        <v>1.8328576204959439E-5</v>
      </c>
      <c r="AB4" s="2">
        <f>AA4*(1+CAGR!$B24)</f>
        <v>1.8332541049857538E-5</v>
      </c>
      <c r="AC4" s="2">
        <f>AB4*(1+CAGR!$B24)</f>
        <v>1.8336506752432462E-5</v>
      </c>
      <c r="AD4" s="2">
        <f>AC4*(1+CAGR!$B24)</f>
        <v>1.8340473312869743E-5</v>
      </c>
      <c r="AE4" s="2">
        <f>AD4*(1+CAGR!$B24)</f>
        <v>1.8344440731354958E-5</v>
      </c>
      <c r="AF4" s="2">
        <f>AE4*(1+CAGR!$B24)</f>
        <v>1.8348409008073718E-5</v>
      </c>
      <c r="AG4" s="2">
        <f t="shared" si="1"/>
        <v>1.8348409008073718E-5</v>
      </c>
      <c r="AH4" s="2">
        <f t="shared" si="1"/>
        <v>1.8348409008073718E-5</v>
      </c>
      <c r="AI4" s="2">
        <f t="shared" si="0"/>
        <v>1.8348409008073718E-5</v>
      </c>
      <c r="AJ4" s="2">
        <f t="shared" si="0"/>
        <v>1.8348409008073718E-5</v>
      </c>
      <c r="AK4" s="2">
        <f t="shared" si="0"/>
        <v>1.8348409008073718E-5</v>
      </c>
      <c r="AL4" s="2">
        <f t="shared" si="0"/>
        <v>1.8348409008073718E-5</v>
      </c>
      <c r="AM4" s="2">
        <f t="shared" si="0"/>
        <v>1.8348409008073718E-5</v>
      </c>
      <c r="AN4" s="2">
        <f t="shared" si="0"/>
        <v>1.8348409008073718E-5</v>
      </c>
      <c r="AO4" s="2">
        <f t="shared" si="0"/>
        <v>1.8348409008073718E-5</v>
      </c>
      <c r="AP4" s="2">
        <f t="shared" si="0"/>
        <v>1.8348409008073718E-5</v>
      </c>
      <c r="AQ4" s="2">
        <f t="shared" si="0"/>
        <v>1.8348409008073718E-5</v>
      </c>
      <c r="AR4" s="2">
        <f t="shared" si="0"/>
        <v>1.8348409008073718E-5</v>
      </c>
      <c r="AS4" s="2">
        <f t="shared" si="0"/>
        <v>1.8348409008073718E-5</v>
      </c>
      <c r="AT4" s="2">
        <f t="shared" si="0"/>
        <v>1.8348409008073718E-5</v>
      </c>
      <c r="AU4" s="2">
        <f t="shared" si="0"/>
        <v>1.8348409008073718E-5</v>
      </c>
      <c r="AV4" s="2">
        <f t="shared" si="0"/>
        <v>1.8348409008073718E-5</v>
      </c>
      <c r="AW4" s="2">
        <f t="shared" si="0"/>
        <v>1.8348409008073718E-5</v>
      </c>
      <c r="AX4" s="2">
        <f t="shared" si="0"/>
        <v>1.8348409008073718E-5</v>
      </c>
      <c r="AY4" s="2">
        <f t="shared" si="0"/>
        <v>1.8348409008073718E-5</v>
      </c>
      <c r="AZ4" s="2">
        <f t="shared" si="0"/>
        <v>1.8348409008073718E-5</v>
      </c>
      <c r="BA4" s="2">
        <f t="shared" si="0"/>
        <v>1.8348409008073718E-5</v>
      </c>
      <c r="BB4" s="2">
        <f t="shared" si="0"/>
        <v>1.8348409008073718E-5</v>
      </c>
      <c r="BC4" s="2">
        <f t="shared" si="0"/>
        <v>1.8348409008073718E-5</v>
      </c>
      <c r="BD4" s="2">
        <f t="shared" si="0"/>
        <v>1.8348409008073718E-5</v>
      </c>
      <c r="BE4" s="2">
        <f t="shared" si="0"/>
        <v>1.8348409008073718E-5</v>
      </c>
      <c r="BF4" s="2">
        <f t="shared" si="0"/>
        <v>1.8348409008073718E-5</v>
      </c>
      <c r="BG4" s="2">
        <f t="shared" si="0"/>
        <v>1.8348409008073718E-5</v>
      </c>
      <c r="BH4" s="2">
        <f t="shared" si="0"/>
        <v>1.8348409008073718E-5</v>
      </c>
      <c r="BI4" s="2">
        <f t="shared" si="0"/>
        <v>1.8348409008073718E-5</v>
      </c>
      <c r="BJ4" s="2">
        <f t="shared" si="0"/>
        <v>1.8348409008073718E-5</v>
      </c>
      <c r="BK4" s="2">
        <f t="shared" si="0"/>
        <v>1.8348409008073718E-5</v>
      </c>
      <c r="BL4" s="2">
        <f t="shared" si="0"/>
        <v>1.8348409008073718E-5</v>
      </c>
      <c r="BM4" s="2">
        <f t="shared" si="0"/>
        <v>1.8348409008073718E-5</v>
      </c>
      <c r="BN4" s="2">
        <f t="shared" si="0"/>
        <v>1.8348409008073718E-5</v>
      </c>
      <c r="BO4" s="2">
        <f t="shared" si="0"/>
        <v>1.8348409008073718E-5</v>
      </c>
      <c r="BP4" s="2">
        <f t="shared" si="0"/>
        <v>1.8348409008073718E-5</v>
      </c>
      <c r="BQ4" s="2">
        <f t="shared" si="0"/>
        <v>1.8348409008073718E-5</v>
      </c>
      <c r="BR4" s="2">
        <f t="shared" si="0"/>
        <v>1.8348409008073718E-5</v>
      </c>
      <c r="BS4" s="2">
        <f t="shared" si="0"/>
        <v>1.8348409008073718E-5</v>
      </c>
      <c r="BT4" s="2">
        <f t="shared" si="0"/>
        <v>1.8348409008073718E-5</v>
      </c>
      <c r="BU4" s="2">
        <f t="shared" si="0"/>
        <v>1.8348409008073718E-5</v>
      </c>
      <c r="BV4" s="2">
        <f t="shared" si="0"/>
        <v>1.8348409008073718E-5</v>
      </c>
      <c r="BW4" s="2">
        <f t="shared" si="0"/>
        <v>1.8348409008073718E-5</v>
      </c>
      <c r="BX4" s="2">
        <f t="shared" si="0"/>
        <v>1.8348409008073718E-5</v>
      </c>
      <c r="BY4" s="2">
        <f t="shared" si="0"/>
        <v>1.8348409008073718E-5</v>
      </c>
      <c r="BZ4" s="2">
        <f t="shared" si="0"/>
        <v>1.8348409008073718E-5</v>
      </c>
      <c r="CA4" s="2">
        <f t="shared" si="0"/>
        <v>1.8348409008073718E-5</v>
      </c>
      <c r="CB4" s="2">
        <f t="shared" si="0"/>
        <v>1.8348409008073718E-5</v>
      </c>
      <c r="CC4" s="2">
        <f t="shared" si="0"/>
        <v>1.8348409008073718E-5</v>
      </c>
      <c r="CD4" s="2">
        <f t="shared" si="0"/>
        <v>1.8348409008073718E-5</v>
      </c>
    </row>
    <row r="5" spans="1:82">
      <c r="A5" s="1" t="s">
        <v>7</v>
      </c>
      <c r="B5" s="2">
        <f>'natgas-fee'!AU8*About!$B$49/About!$B$52</f>
        <v>1.3323496906517502E-5</v>
      </c>
      <c r="C5" s="2">
        <f>'natgas-fee'!AV8*About!$B$49/About!$B$52</f>
        <v>1.225046359861005E-5</v>
      </c>
      <c r="D5" s="2">
        <f>'natgas-fee'!AW8*About!$B$49/About!$B$52</f>
        <v>1.4575369099076193E-5</v>
      </c>
      <c r="E5" s="89">
        <f>'natgas-fee'!AX8*About!$B$49/About!$B$52</f>
        <v>1.7973307907449783E-5</v>
      </c>
      <c r="F5" s="2">
        <f>E5*(1+CAGR!$B25)</f>
        <v>1.7965767392819257E-5</v>
      </c>
      <c r="G5" s="2">
        <f>F5*(1+CAGR!$B25)</f>
        <v>1.7958230041733316E-5</v>
      </c>
      <c r="H5" s="2">
        <f>G5*(1+CAGR!$B25)</f>
        <v>1.7950695852864725E-5</v>
      </c>
      <c r="I5" s="2">
        <f>H5*(1+CAGR!$B25)</f>
        <v>1.7943164824886813E-5</v>
      </c>
      <c r="J5" s="2">
        <f>I5*(1+CAGR!$B25)</f>
        <v>1.7935636956473456E-5</v>
      </c>
      <c r="K5" s="2">
        <f>J5*(1+CAGR!$B25)</f>
        <v>1.7928112246299097E-5</v>
      </c>
      <c r="L5" s="2">
        <f>K5*(1+CAGR!$B25)</f>
        <v>1.7920590693038727E-5</v>
      </c>
      <c r="M5" s="2">
        <f>L5*(1+CAGR!$B25)</f>
        <v>1.7913072295367893E-5</v>
      </c>
      <c r="N5" s="2">
        <f>M5*(1+CAGR!$B25)</f>
        <v>1.7905557051962706E-5</v>
      </c>
      <c r="O5" s="2">
        <f>N5*(1+CAGR!$B25)</f>
        <v>1.7898044961499822E-5</v>
      </c>
      <c r="P5" s="2">
        <f>O5*(1+CAGR!$B25)</f>
        <v>1.7890536022656457E-5</v>
      </c>
      <c r="Q5" s="2">
        <f>P5*(1+CAGR!$B25)</f>
        <v>1.7883030234110383E-5</v>
      </c>
      <c r="R5" s="2">
        <f>Q5*(1+CAGR!$B25)</f>
        <v>1.7875527594539926E-5</v>
      </c>
      <c r="S5" s="2">
        <f>R5*(1+CAGR!$B25)</f>
        <v>1.7868028102623966E-5</v>
      </c>
      <c r="T5" s="2">
        <f>S5*(1+CAGR!$B25)</f>
        <v>1.7860531757041935E-5</v>
      </c>
      <c r="U5" s="2">
        <f>T5*(1+CAGR!$B25)</f>
        <v>1.7853038556473823E-5</v>
      </c>
      <c r="V5" s="2">
        <f>U5*(1+CAGR!$B25)</f>
        <v>1.7845548499600173E-5</v>
      </c>
      <c r="W5" s="2">
        <f>V5*(1+CAGR!$B25)</f>
        <v>1.783806158510208E-5</v>
      </c>
      <c r="X5" s="2">
        <f>W5*(1+CAGR!$B25)</f>
        <v>1.7830577811661192E-5</v>
      </c>
      <c r="Y5" s="2">
        <f>X5*(1+CAGR!$B25)</f>
        <v>1.7823097177959712E-5</v>
      </c>
      <c r="Z5" s="2">
        <f>Y5*(1+CAGR!$B25)</f>
        <v>1.7815619682680395E-5</v>
      </c>
      <c r="AA5" s="2">
        <f>Z5*(1+CAGR!$B25)</f>
        <v>1.7808145324506548E-5</v>
      </c>
      <c r="AB5" s="2">
        <f>AA5*(1+CAGR!$B25)</f>
        <v>1.7800674102122029E-5</v>
      </c>
      <c r="AC5" s="2">
        <f>AB5*(1+CAGR!$B25)</f>
        <v>1.7793206014211252E-5</v>
      </c>
      <c r="AD5" s="2">
        <f>AC5*(1+CAGR!$B25)</f>
        <v>1.7785741059459182E-5</v>
      </c>
      <c r="AE5" s="2">
        <f>AD5*(1+CAGR!$B25)</f>
        <v>1.7778279236551336E-5</v>
      </c>
      <c r="AF5" s="2">
        <f>AE5*(1+CAGR!$B25)</f>
        <v>1.777082054417378E-5</v>
      </c>
      <c r="AG5" s="2">
        <f t="shared" si="1"/>
        <v>1.777082054417378E-5</v>
      </c>
      <c r="AH5" s="2">
        <f t="shared" si="1"/>
        <v>1.777082054417378E-5</v>
      </c>
      <c r="AI5" s="2">
        <f t="shared" si="0"/>
        <v>1.777082054417378E-5</v>
      </c>
      <c r="AJ5" s="2">
        <f t="shared" si="0"/>
        <v>1.777082054417378E-5</v>
      </c>
      <c r="AK5" s="2">
        <f t="shared" si="0"/>
        <v>1.777082054417378E-5</v>
      </c>
      <c r="AL5" s="2">
        <f t="shared" si="0"/>
        <v>1.777082054417378E-5</v>
      </c>
      <c r="AM5" s="2">
        <f t="shared" si="0"/>
        <v>1.777082054417378E-5</v>
      </c>
      <c r="AN5" s="2">
        <f t="shared" si="0"/>
        <v>1.777082054417378E-5</v>
      </c>
      <c r="AO5" s="2">
        <f t="shared" si="0"/>
        <v>1.777082054417378E-5</v>
      </c>
      <c r="AP5" s="2">
        <f t="shared" si="0"/>
        <v>1.777082054417378E-5</v>
      </c>
      <c r="AQ5" s="2">
        <f t="shared" si="0"/>
        <v>1.777082054417378E-5</v>
      </c>
      <c r="AR5" s="2">
        <f t="shared" si="0"/>
        <v>1.777082054417378E-5</v>
      </c>
      <c r="AS5" s="2">
        <f t="shared" si="0"/>
        <v>1.777082054417378E-5</v>
      </c>
      <c r="AT5" s="2">
        <f t="shared" si="0"/>
        <v>1.777082054417378E-5</v>
      </c>
      <c r="AU5" s="2">
        <f t="shared" si="0"/>
        <v>1.777082054417378E-5</v>
      </c>
      <c r="AV5" s="2">
        <f t="shared" si="0"/>
        <v>1.777082054417378E-5</v>
      </c>
      <c r="AW5" s="2">
        <f t="shared" si="0"/>
        <v>1.777082054417378E-5</v>
      </c>
      <c r="AX5" s="2">
        <f t="shared" si="0"/>
        <v>1.777082054417378E-5</v>
      </c>
      <c r="AY5" s="2">
        <f t="shared" si="0"/>
        <v>1.777082054417378E-5</v>
      </c>
      <c r="AZ5" s="2">
        <f t="shared" si="0"/>
        <v>1.777082054417378E-5</v>
      </c>
      <c r="BA5" s="2">
        <f t="shared" si="0"/>
        <v>1.777082054417378E-5</v>
      </c>
      <c r="BB5" s="2">
        <f t="shared" si="0"/>
        <v>1.777082054417378E-5</v>
      </c>
      <c r="BC5" s="2">
        <f t="shared" si="0"/>
        <v>1.777082054417378E-5</v>
      </c>
      <c r="BD5" s="2">
        <f t="shared" si="0"/>
        <v>1.777082054417378E-5</v>
      </c>
      <c r="BE5" s="2">
        <f t="shared" si="0"/>
        <v>1.777082054417378E-5</v>
      </c>
      <c r="BF5" s="2">
        <f t="shared" si="0"/>
        <v>1.777082054417378E-5</v>
      </c>
      <c r="BG5" s="2">
        <f t="shared" si="0"/>
        <v>1.777082054417378E-5</v>
      </c>
      <c r="BH5" s="2">
        <f t="shared" si="0"/>
        <v>1.777082054417378E-5</v>
      </c>
      <c r="BI5" s="2">
        <f t="shared" si="0"/>
        <v>1.777082054417378E-5</v>
      </c>
      <c r="BJ5" s="2">
        <f t="shared" si="0"/>
        <v>1.777082054417378E-5</v>
      </c>
      <c r="BK5" s="2">
        <f t="shared" si="0"/>
        <v>1.777082054417378E-5</v>
      </c>
      <c r="BL5" s="2">
        <f t="shared" si="0"/>
        <v>1.777082054417378E-5</v>
      </c>
      <c r="BM5" s="2">
        <f t="shared" si="0"/>
        <v>1.777082054417378E-5</v>
      </c>
      <c r="BN5" s="2">
        <f t="shared" si="0"/>
        <v>1.777082054417378E-5</v>
      </c>
      <c r="BO5" s="2">
        <f t="shared" si="0"/>
        <v>1.777082054417378E-5</v>
      </c>
      <c r="BP5" s="2">
        <f t="shared" si="0"/>
        <v>1.777082054417378E-5</v>
      </c>
      <c r="BQ5" s="2">
        <f t="shared" si="0"/>
        <v>1.777082054417378E-5</v>
      </c>
      <c r="BR5" s="2">
        <f t="shared" si="0"/>
        <v>1.777082054417378E-5</v>
      </c>
      <c r="BS5" s="2">
        <f t="shared" si="0"/>
        <v>1.777082054417378E-5</v>
      </c>
      <c r="BT5" s="2">
        <f t="shared" si="0"/>
        <v>1.777082054417378E-5</v>
      </c>
      <c r="BU5" s="2">
        <f t="shared" si="0"/>
        <v>1.777082054417378E-5</v>
      </c>
      <c r="BV5" s="2">
        <f t="shared" si="0"/>
        <v>1.777082054417378E-5</v>
      </c>
      <c r="BW5" s="2">
        <f t="shared" si="0"/>
        <v>1.777082054417378E-5</v>
      </c>
      <c r="BX5" s="2">
        <f t="shared" si="0"/>
        <v>1.777082054417378E-5</v>
      </c>
      <c r="BY5" s="2">
        <f t="shared" si="0"/>
        <v>1.777082054417378E-5</v>
      </c>
      <c r="BZ5" s="2">
        <f t="shared" si="0"/>
        <v>1.777082054417378E-5</v>
      </c>
      <c r="CA5" s="2">
        <f t="shared" si="0"/>
        <v>1.777082054417378E-5</v>
      </c>
      <c r="CB5" s="2">
        <f t="shared" si="0"/>
        <v>1.777082054417378E-5</v>
      </c>
      <c r="CC5" s="2">
        <f t="shared" si="0"/>
        <v>1.777082054417378E-5</v>
      </c>
      <c r="CD5" s="2">
        <f t="shared" si="0"/>
        <v>1.777082054417378E-5</v>
      </c>
    </row>
    <row r="6" spans="1:82">
      <c r="A6" s="1" t="s">
        <v>8</v>
      </c>
      <c r="B6" s="2">
        <f>'natgas-fee'!AU7*About!$B$49/About!$B$52</f>
        <v>1.1266849733028222E-5</v>
      </c>
      <c r="C6" s="2">
        <f>'natgas-fee'!AV7*About!$B$49/About!$B$52</f>
        <v>1.2786980252563776E-5</v>
      </c>
      <c r="D6" s="2">
        <f>'natgas-fee'!AW7*About!$B$49/About!$B$52</f>
        <v>2.3159635562335789E-5</v>
      </c>
      <c r="E6" s="89">
        <f>'natgas-fee'!AX7*About!$B$49/About!$B$52</f>
        <v>2.0745310619544028E-5</v>
      </c>
      <c r="F6" s="2">
        <f>E6*(1+CAGR!$B26)</f>
        <v>2.0636701811024582E-5</v>
      </c>
      <c r="G6" s="2">
        <f>F6*(1+CAGR!$B26)</f>
        <v>2.0528661606827545E-5</v>
      </c>
      <c r="H6" s="2">
        <f>G6*(1+CAGR!$B26)</f>
        <v>2.0421187030114486E-5</v>
      </c>
      <c r="I6" s="2">
        <f>H6*(1+CAGR!$B26)</f>
        <v>2.0314275119631736E-5</v>
      </c>
      <c r="J6" s="2">
        <f>I6*(1+CAGR!$B26)</f>
        <v>2.0207922929628811E-5</v>
      </c>
      <c r="K6" s="2">
        <f>J6*(1+CAGR!$B26)</f>
        <v>2.0102127529777237E-5</v>
      </c>
      <c r="L6" s="2">
        <f>K6*(1+CAGR!$B26)</f>
        <v>1.9996886005089811E-5</v>
      </c>
      <c r="M6" s="2">
        <f>L6*(1+CAGR!$B26)</f>
        <v>1.989219545584029E-5</v>
      </c>
      <c r="N6" s="2">
        <f>M6*(1+CAGR!$B26)</f>
        <v>1.9788052997483488E-5</v>
      </c>
      <c r="O6" s="2">
        <f>N6*(1+CAGR!$B26)</f>
        <v>1.9684455760575808E-5</v>
      </c>
      <c r="P6" s="2">
        <f>O6*(1+CAGR!$B26)</f>
        <v>1.9581400890696166E-5</v>
      </c>
      <c r="Q6" s="2">
        <f>P6*(1+CAGR!$B26)</f>
        <v>1.9478885548367351E-5</v>
      </c>
      <c r="R6" s="2">
        <f>Q6*(1+CAGR!$B26)</f>
        <v>1.9376906908977792E-5</v>
      </c>
      <c r="S6" s="2">
        <f>R6*(1+CAGR!$B26)</f>
        <v>1.9275462162703728E-5</v>
      </c>
      <c r="T6" s="2">
        <f>S6*(1+CAGR!$B26)</f>
        <v>1.9174548514431781E-5</v>
      </c>
      <c r="U6" s="2">
        <f>T6*(1+CAGR!$B26)</f>
        <v>1.9074163183681957E-5</v>
      </c>
      <c r="V6" s="2">
        <f>U6*(1+CAGR!$B26)</f>
        <v>1.8974303404531023E-5</v>
      </c>
      <c r="W6" s="2">
        <f>V6*(1+CAGR!$B26)</f>
        <v>1.8874966425536303E-5</v>
      </c>
      <c r="X6" s="2">
        <f>W6*(1+CAGR!$B26)</f>
        <v>1.8776149509659865E-5</v>
      </c>
      <c r="Y6" s="2">
        <f>X6*(1+CAGR!$B26)</f>
        <v>1.8677849934193112E-5</v>
      </c>
      <c r="Z6" s="2">
        <f>Y6*(1+CAGR!$B26)</f>
        <v>1.8580064990681753E-5</v>
      </c>
      <c r="AA6" s="2">
        <f>Z6*(1+CAGR!$B26)</f>
        <v>1.8482791984851185E-5</v>
      </c>
      <c r="AB6" s="2">
        <f>AA6*(1+CAGR!$B26)</f>
        <v>1.838602823653226E-5</v>
      </c>
      <c r="AC6" s="2">
        <f>AB6*(1+CAGR!$B26)</f>
        <v>1.8289771079587432E-5</v>
      </c>
      <c r="AD6" s="2">
        <f>AC6*(1+CAGR!$B26)</f>
        <v>1.8194017861837296E-5</v>
      </c>
      <c r="AE6" s="2">
        <f>AD6*(1+CAGR!$B26)</f>
        <v>1.8098765944987515E-5</v>
      </c>
      <c r="AF6" s="2">
        <f>AE6*(1+CAGR!$B26)</f>
        <v>1.8004012704556129E-5</v>
      </c>
      <c r="AG6" s="2">
        <f t="shared" si="1"/>
        <v>1.8004012704556129E-5</v>
      </c>
      <c r="AH6" s="2">
        <f t="shared" si="1"/>
        <v>1.8004012704556129E-5</v>
      </c>
      <c r="AI6" s="2">
        <f t="shared" si="0"/>
        <v>1.8004012704556129E-5</v>
      </c>
      <c r="AJ6" s="2">
        <f t="shared" si="0"/>
        <v>1.8004012704556129E-5</v>
      </c>
      <c r="AK6" s="2">
        <f t="shared" si="0"/>
        <v>1.8004012704556129E-5</v>
      </c>
      <c r="AL6" s="2">
        <f t="shared" si="0"/>
        <v>1.8004012704556129E-5</v>
      </c>
      <c r="AM6" s="2">
        <f t="shared" si="0"/>
        <v>1.8004012704556129E-5</v>
      </c>
      <c r="AN6" s="2">
        <f t="shared" si="0"/>
        <v>1.8004012704556129E-5</v>
      </c>
      <c r="AO6" s="2">
        <f t="shared" si="0"/>
        <v>1.8004012704556129E-5</v>
      </c>
      <c r="AP6" s="2">
        <f t="shared" si="0"/>
        <v>1.8004012704556129E-5</v>
      </c>
      <c r="AQ6" s="2">
        <f t="shared" si="0"/>
        <v>1.8004012704556129E-5</v>
      </c>
      <c r="AR6" s="2">
        <f t="shared" si="0"/>
        <v>1.8004012704556129E-5</v>
      </c>
      <c r="AS6" s="2">
        <f t="shared" si="0"/>
        <v>1.8004012704556129E-5</v>
      </c>
      <c r="AT6" s="2">
        <f t="shared" si="0"/>
        <v>1.8004012704556129E-5</v>
      </c>
      <c r="AU6" s="2">
        <f t="shared" si="0"/>
        <v>1.8004012704556129E-5</v>
      </c>
      <c r="AV6" s="2">
        <f t="shared" si="0"/>
        <v>1.8004012704556129E-5</v>
      </c>
      <c r="AW6" s="2">
        <f t="shared" si="0"/>
        <v>1.8004012704556129E-5</v>
      </c>
      <c r="AX6" s="2">
        <f t="shared" si="0"/>
        <v>1.8004012704556129E-5</v>
      </c>
      <c r="AY6" s="2">
        <f t="shared" si="0"/>
        <v>1.8004012704556129E-5</v>
      </c>
      <c r="AZ6" s="2">
        <f t="shared" si="0"/>
        <v>1.8004012704556129E-5</v>
      </c>
      <c r="BA6" s="2">
        <f t="shared" si="0"/>
        <v>1.8004012704556129E-5</v>
      </c>
      <c r="BB6" s="2">
        <f t="shared" si="0"/>
        <v>1.8004012704556129E-5</v>
      </c>
      <c r="BC6" s="2">
        <f t="shared" si="0"/>
        <v>1.8004012704556129E-5</v>
      </c>
      <c r="BD6" s="2">
        <f t="shared" si="0"/>
        <v>1.8004012704556129E-5</v>
      </c>
      <c r="BE6" s="2">
        <f t="shared" si="0"/>
        <v>1.8004012704556129E-5</v>
      </c>
      <c r="BF6" s="2">
        <f t="shared" si="0"/>
        <v>1.8004012704556129E-5</v>
      </c>
      <c r="BG6" s="2">
        <f t="shared" si="0"/>
        <v>1.8004012704556129E-5</v>
      </c>
      <c r="BH6" s="2">
        <f t="shared" si="0"/>
        <v>1.8004012704556129E-5</v>
      </c>
      <c r="BI6" s="2">
        <f t="shared" si="0"/>
        <v>1.8004012704556129E-5</v>
      </c>
      <c r="BJ6" s="2">
        <f t="shared" si="0"/>
        <v>1.8004012704556129E-5</v>
      </c>
      <c r="BK6" s="2">
        <f t="shared" si="0"/>
        <v>1.8004012704556129E-5</v>
      </c>
      <c r="BL6" s="2">
        <f t="shared" si="0"/>
        <v>1.8004012704556129E-5</v>
      </c>
      <c r="BM6" s="2">
        <f t="shared" si="0"/>
        <v>1.8004012704556129E-5</v>
      </c>
      <c r="BN6" s="2">
        <f t="shared" si="0"/>
        <v>1.8004012704556129E-5</v>
      </c>
      <c r="BO6" s="2">
        <f t="shared" si="0"/>
        <v>1.8004012704556129E-5</v>
      </c>
      <c r="BP6" s="2">
        <f t="shared" si="0"/>
        <v>1.8004012704556129E-5</v>
      </c>
      <c r="BQ6" s="2">
        <f t="shared" si="0"/>
        <v>1.8004012704556129E-5</v>
      </c>
      <c r="BR6" s="2">
        <f t="shared" si="0"/>
        <v>1.8004012704556129E-5</v>
      </c>
      <c r="BS6" s="2">
        <f t="shared" si="0"/>
        <v>1.8004012704556129E-5</v>
      </c>
      <c r="BT6" s="2">
        <f t="shared" si="0"/>
        <v>1.8004012704556129E-5</v>
      </c>
      <c r="BU6" s="2">
        <f t="shared" si="0"/>
        <v>1.8004012704556129E-5</v>
      </c>
      <c r="BV6" s="2">
        <f t="shared" si="0"/>
        <v>1.8004012704556129E-5</v>
      </c>
      <c r="BW6" s="2">
        <f t="shared" si="0"/>
        <v>1.8004012704556129E-5</v>
      </c>
      <c r="BX6" s="2">
        <f t="shared" si="0"/>
        <v>1.8004012704556129E-5</v>
      </c>
      <c r="BY6" s="2">
        <f t="shared" si="0"/>
        <v>1.8004012704556129E-5</v>
      </c>
      <c r="BZ6" s="2">
        <f t="shared" si="0"/>
        <v>1.8004012704556129E-5</v>
      </c>
      <c r="CA6" s="2">
        <f t="shared" si="0"/>
        <v>1.8004012704556129E-5</v>
      </c>
      <c r="CB6" s="2">
        <f t="shared" si="0"/>
        <v>1.8004012704556129E-5</v>
      </c>
      <c r="CC6" s="2">
        <f t="shared" si="0"/>
        <v>1.8004012704556129E-5</v>
      </c>
      <c r="CD6" s="2">
        <f t="shared" si="0"/>
        <v>1.8004012704556129E-5</v>
      </c>
    </row>
    <row r="7" spans="1:82">
      <c r="A7" s="1" t="s">
        <v>9</v>
      </c>
      <c r="B7" s="2">
        <f>'natgas-fee'!AU6*About!$B$49/About!$B$52</f>
        <v>1.3502335791168741E-5</v>
      </c>
      <c r="C7" s="2">
        <f>'natgas-fee'!AV6*About!$B$49/About!$B$52</f>
        <v>1.5380144080006781E-5</v>
      </c>
      <c r="D7" s="2">
        <f>'natgas-fee'!AW6*About!$B$49/About!$B$52</f>
        <v>2.566337994745317E-5</v>
      </c>
      <c r="E7" s="89">
        <f>'natgas-fee'!AX6*About!$B$49/About!$B$52</f>
        <v>2.324905500466141E-5</v>
      </c>
      <c r="F7" s="2">
        <f>E7*(1+CAGR!$B27)</f>
        <v>2.3102279694218327E-5</v>
      </c>
      <c r="G7" s="2">
        <f>F7*(1+CAGR!$B27)</f>
        <v>2.2956431001728161E-5</v>
      </c>
      <c r="H7" s="2">
        <f>G7*(1+CAGR!$B27)</f>
        <v>2.2811503077291307E-5</v>
      </c>
      <c r="I7" s="2">
        <f>H7*(1+CAGR!$B27)</f>
        <v>2.2667490107939586E-5</v>
      </c>
      <c r="J7" s="2">
        <f>I7*(1+CAGR!$B27)</f>
        <v>2.2524386317403099E-5</v>
      </c>
      <c r="K7" s="2">
        <f>J7*(1+CAGR!$B27)</f>
        <v>2.2382185965878534E-5</v>
      </c>
      <c r="L7" s="2">
        <f>K7*(1+CAGR!$B27)</f>
        <v>2.2240883349798958E-5</v>
      </c>
      <c r="M7" s="2">
        <f>L7*(1+CAGR!$B27)</f>
        <v>2.2100472801605038E-5</v>
      </c>
      <c r="N7" s="2">
        <f>M7*(1+CAGR!$B27)</f>
        <v>2.1960948689517724E-5</v>
      </c>
      <c r="O7" s="2">
        <f>N7*(1+CAGR!$B27)</f>
        <v>2.1822305417312367E-5</v>
      </c>
      <c r="P7" s="2">
        <f>O7*(1+CAGR!$B27)</f>
        <v>2.1684537424094252E-5</v>
      </c>
      <c r="Q7" s="2">
        <f>P7*(1+CAGR!$B27)</f>
        <v>2.1547639184075554E-5</v>
      </c>
      <c r="R7" s="2">
        <f>Q7*(1+CAGR!$B27)</f>
        <v>2.1411605206353703E-5</v>
      </c>
      <c r="S7" s="2">
        <f>R7*(1+CAGR!$B27)</f>
        <v>2.1276430034691146E-5</v>
      </c>
      <c r="T7" s="2">
        <f>S7*(1+CAGR!$B27)</f>
        <v>2.1142108247296511E-5</v>
      </c>
      <c r="U7" s="2">
        <f>T7*(1+CAGR!$B27)</f>
        <v>2.1008634456607124E-5</v>
      </c>
      <c r="V7" s="2">
        <f>U7*(1+CAGR!$B27)</f>
        <v>2.0876003309072933E-5</v>
      </c>
      <c r="W7" s="2">
        <f>V7*(1+CAGR!$B27)</f>
        <v>2.0744209484941773E-5</v>
      </c>
      <c r="X7" s="2">
        <f>W7*(1+CAGR!$B27)</f>
        <v>2.0613247698045994E-5</v>
      </c>
      <c r="Y7" s="2">
        <f>X7*(1+CAGR!$B27)</f>
        <v>2.0483112695590443E-5</v>
      </c>
      <c r="Z7" s="2">
        <f>Y7*(1+CAGR!$B27)</f>
        <v>2.0353799257941765E-5</v>
      </c>
      <c r="AA7" s="2">
        <f>Z7*(1+CAGR!$B27)</f>
        <v>2.022530219841906E-5</v>
      </c>
      <c r="AB7" s="2">
        <f>AA7*(1+CAGR!$B27)</f>
        <v>2.0097616363085842E-5</v>
      </c>
      <c r="AC7" s="2">
        <f>AB7*(1+CAGR!$B27)</f>
        <v>1.9970736630543317E-5</v>
      </c>
      <c r="AD7" s="2">
        <f>AC7*(1+CAGR!$B27)</f>
        <v>1.9844657911724969E-5</v>
      </c>
      <c r="AE7" s="2">
        <f>AD7*(1+CAGR!$B27)</f>
        <v>1.9719375149692438E-5</v>
      </c>
      <c r="AF7" s="2">
        <f>AE7*(1+CAGR!$B27)</f>
        <v>1.9594883319432694E-5</v>
      </c>
      <c r="AG7" s="2">
        <f t="shared" si="1"/>
        <v>1.9594883319432694E-5</v>
      </c>
      <c r="AH7" s="2">
        <f t="shared" si="1"/>
        <v>1.9594883319432694E-5</v>
      </c>
      <c r="AI7" s="2">
        <f t="shared" si="0"/>
        <v>1.9594883319432694E-5</v>
      </c>
      <c r="AJ7" s="2">
        <f t="shared" si="0"/>
        <v>1.9594883319432694E-5</v>
      </c>
      <c r="AK7" s="2">
        <f t="shared" si="0"/>
        <v>1.9594883319432694E-5</v>
      </c>
      <c r="AL7" s="2">
        <f t="shared" si="0"/>
        <v>1.9594883319432694E-5</v>
      </c>
      <c r="AM7" s="2">
        <f t="shared" si="0"/>
        <v>1.9594883319432694E-5</v>
      </c>
      <c r="AN7" s="2">
        <f t="shared" si="0"/>
        <v>1.9594883319432694E-5</v>
      </c>
      <c r="AO7" s="2">
        <f t="shared" si="0"/>
        <v>1.9594883319432694E-5</v>
      </c>
      <c r="AP7" s="2">
        <f t="shared" si="0"/>
        <v>1.9594883319432694E-5</v>
      </c>
      <c r="AQ7" s="2">
        <f t="shared" si="0"/>
        <v>1.9594883319432694E-5</v>
      </c>
      <c r="AR7" s="2">
        <f t="shared" si="0"/>
        <v>1.9594883319432694E-5</v>
      </c>
      <c r="AS7" s="2">
        <f t="shared" si="0"/>
        <v>1.9594883319432694E-5</v>
      </c>
      <c r="AT7" s="2">
        <f t="shared" si="0"/>
        <v>1.9594883319432694E-5</v>
      </c>
      <c r="AU7" s="2">
        <f t="shared" si="0"/>
        <v>1.9594883319432694E-5</v>
      </c>
      <c r="AV7" s="2">
        <f t="shared" si="0"/>
        <v>1.9594883319432694E-5</v>
      </c>
      <c r="AW7" s="2">
        <f t="shared" si="0"/>
        <v>1.9594883319432694E-5</v>
      </c>
      <c r="AX7" s="2">
        <f t="shared" si="0"/>
        <v>1.9594883319432694E-5</v>
      </c>
      <c r="AY7" s="2">
        <f t="shared" ref="AY7:CD7" si="2">AX7</f>
        <v>1.9594883319432694E-5</v>
      </c>
      <c r="AZ7" s="2">
        <f t="shared" si="2"/>
        <v>1.9594883319432694E-5</v>
      </c>
      <c r="BA7" s="2">
        <f t="shared" si="2"/>
        <v>1.9594883319432694E-5</v>
      </c>
      <c r="BB7" s="2">
        <f t="shared" si="2"/>
        <v>1.9594883319432694E-5</v>
      </c>
      <c r="BC7" s="2">
        <f t="shared" si="2"/>
        <v>1.9594883319432694E-5</v>
      </c>
      <c r="BD7" s="2">
        <f t="shared" si="2"/>
        <v>1.9594883319432694E-5</v>
      </c>
      <c r="BE7" s="2">
        <f t="shared" si="2"/>
        <v>1.9594883319432694E-5</v>
      </c>
      <c r="BF7" s="2">
        <f t="shared" si="2"/>
        <v>1.9594883319432694E-5</v>
      </c>
      <c r="BG7" s="2">
        <f t="shared" si="2"/>
        <v>1.9594883319432694E-5</v>
      </c>
      <c r="BH7" s="2">
        <f t="shared" si="2"/>
        <v>1.9594883319432694E-5</v>
      </c>
      <c r="BI7" s="2">
        <f t="shared" si="2"/>
        <v>1.9594883319432694E-5</v>
      </c>
      <c r="BJ7" s="2">
        <f t="shared" si="2"/>
        <v>1.9594883319432694E-5</v>
      </c>
      <c r="BK7" s="2">
        <f t="shared" si="2"/>
        <v>1.9594883319432694E-5</v>
      </c>
      <c r="BL7" s="2">
        <f t="shared" si="2"/>
        <v>1.9594883319432694E-5</v>
      </c>
      <c r="BM7" s="2">
        <f t="shared" si="2"/>
        <v>1.9594883319432694E-5</v>
      </c>
      <c r="BN7" s="2">
        <f t="shared" si="2"/>
        <v>1.9594883319432694E-5</v>
      </c>
      <c r="BO7" s="2">
        <f t="shared" si="2"/>
        <v>1.9594883319432694E-5</v>
      </c>
      <c r="BP7" s="2">
        <f t="shared" si="2"/>
        <v>1.9594883319432694E-5</v>
      </c>
      <c r="BQ7" s="2">
        <f t="shared" si="2"/>
        <v>1.9594883319432694E-5</v>
      </c>
      <c r="BR7" s="2">
        <f t="shared" si="2"/>
        <v>1.9594883319432694E-5</v>
      </c>
      <c r="BS7" s="2">
        <f t="shared" si="2"/>
        <v>1.9594883319432694E-5</v>
      </c>
      <c r="BT7" s="2">
        <f t="shared" si="2"/>
        <v>1.9594883319432694E-5</v>
      </c>
      <c r="BU7" s="2">
        <f t="shared" si="2"/>
        <v>1.9594883319432694E-5</v>
      </c>
      <c r="BV7" s="2">
        <f t="shared" si="2"/>
        <v>1.9594883319432694E-5</v>
      </c>
      <c r="BW7" s="2">
        <f t="shared" si="2"/>
        <v>1.9594883319432694E-5</v>
      </c>
      <c r="BX7" s="2">
        <f t="shared" si="2"/>
        <v>1.9594883319432694E-5</v>
      </c>
      <c r="BY7" s="2">
        <f t="shared" si="2"/>
        <v>1.9594883319432694E-5</v>
      </c>
      <c r="BZ7" s="2">
        <f t="shared" si="2"/>
        <v>1.9594883319432694E-5</v>
      </c>
      <c r="CA7" s="2">
        <f t="shared" si="2"/>
        <v>1.9594883319432694E-5</v>
      </c>
      <c r="CB7" s="2">
        <f t="shared" si="2"/>
        <v>1.9594883319432694E-5</v>
      </c>
      <c r="CC7" s="2">
        <f t="shared" si="2"/>
        <v>1.9594883319432694E-5</v>
      </c>
      <c r="CD7" s="2">
        <f t="shared" si="2"/>
        <v>1.9594883319432694E-5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2" spans="1:82" ht="17.399999999999999">
      <c r="C12" s="235"/>
    </row>
    <row r="17" spans="3:4">
      <c r="D17">
        <v>2.1898066950028599E-5</v>
      </c>
    </row>
    <row r="24" spans="3:4">
      <c r="C24" s="165"/>
    </row>
    <row r="25" spans="3:4">
      <c r="C25" s="165"/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D16"/>
  <sheetViews>
    <sheetView workbookViewId="0">
      <selection activeCell="B3" sqref="B3"/>
    </sheetView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89">
        <f>'elec-fee per fuels'!B10*About!$B$45/About!$B$52</f>
        <v>1.5008059352275613E-6</v>
      </c>
      <c r="C3" s="89">
        <f>'elec-fee per fuels'!B9*About!$B$45/About!$B$52</f>
        <v>1.5410507261208573E-6</v>
      </c>
      <c r="D3" s="89">
        <f>'elec-fee per fuels'!B8*About!$B$45/About!$B$52</f>
        <v>1.5796747963810489E-6</v>
      </c>
      <c r="E3" s="89">
        <f>'elec-fee per fuels'!B7*About!$B$45/About!$B$52</f>
        <v>1.582467072414329E-6</v>
      </c>
      <c r="F3" s="89">
        <f>E3*(1+CAGR!$B$33)</f>
        <v>1.5864015892308246E-6</v>
      </c>
      <c r="G3" s="89">
        <f>F3*(1+CAGR!$B$33)</f>
        <v>1.5903458885084212E-6</v>
      </c>
      <c r="H3" s="89">
        <f>G3*(1+CAGR!$B$33)</f>
        <v>1.5942999945694305E-6</v>
      </c>
      <c r="I3" s="89">
        <f>H3*(1+CAGR!$B$33)</f>
        <v>1.5982639317966374E-6</v>
      </c>
      <c r="J3" s="89">
        <f>I3*(1+CAGR!$B$33)</f>
        <v>1.6022377246334503E-6</v>
      </c>
      <c r="K3" s="89">
        <f>J3*(1+CAGR!$B$33)</f>
        <v>1.6062213975840516E-6</v>
      </c>
      <c r="L3" s="89">
        <f>K3*(1+CAGR!$B$33)</f>
        <v>1.6102149752135487E-6</v>
      </c>
      <c r="M3" s="89">
        <f>L3*(1+CAGR!$B$33)</f>
        <v>1.614218482148126E-6</v>
      </c>
      <c r="N3" s="89">
        <f>M3*(1+CAGR!$B$33)</f>
        <v>1.6182319430751962E-6</v>
      </c>
      <c r="O3" s="89">
        <f>N3*(1+CAGR!$B$33)</f>
        <v>1.6222553827435527E-6</v>
      </c>
      <c r="P3" s="89">
        <f>O3*(1+CAGR!$B$33)</f>
        <v>1.6262888259635224E-6</v>
      </c>
      <c r="Q3" s="89">
        <f>P3*(1+CAGR!$B$33)</f>
        <v>1.6303322976071189E-6</v>
      </c>
      <c r="R3" s="89">
        <f>Q3*(1+CAGR!$B$33)</f>
        <v>1.6343858226081951E-6</v>
      </c>
      <c r="S3" s="89">
        <f>R3*(1+CAGR!$B$33)</f>
        <v>1.6384494259625973E-6</v>
      </c>
      <c r="T3" s="89">
        <f>S3*(1+CAGR!$B$33)</f>
        <v>1.64252313272832E-6</v>
      </c>
      <c r="U3" s="89">
        <f>T3*(1+CAGR!$B$33)</f>
        <v>1.6466069680256593E-6</v>
      </c>
      <c r="V3" s="89">
        <f>U3*(1+CAGR!$B$33)</f>
        <v>1.6507009570373685E-6</v>
      </c>
      <c r="W3" s="89">
        <f>V3*(1+CAGR!$B$33)</f>
        <v>1.6548051250088132E-6</v>
      </c>
      <c r="X3" s="89">
        <f>W3*(1+CAGR!$B$33)</f>
        <v>1.6589194972481275E-6</v>
      </c>
      <c r="Y3" s="89">
        <f>X3*(1+CAGR!$B$33)</f>
        <v>1.6630440991263688E-6</v>
      </c>
      <c r="Z3" s="89">
        <f>Y3*(1+CAGR!$B$33)</f>
        <v>1.6671789560776757E-6</v>
      </c>
      <c r="AA3" s="89">
        <f>Z3*(1+CAGR!$B$33)</f>
        <v>1.6713240935994237E-6</v>
      </c>
      <c r="AB3" s="89">
        <f>AA3*(1+CAGR!$B$33)</f>
        <v>1.6754795372523831E-6</v>
      </c>
      <c r="AC3" s="89">
        <f>AB3*(1+CAGR!$B$33)</f>
        <v>1.6796453126608763E-6</v>
      </c>
      <c r="AD3" s="89">
        <f>AC3*(1+CAGR!$B$33)</f>
        <v>1.6838214455129361E-6</v>
      </c>
      <c r="AE3" s="89">
        <f>AD3*(1+CAGR!$B$33)</f>
        <v>1.6880079615604636E-6</v>
      </c>
      <c r="AF3" s="89">
        <f>AE3*(1+CAGR!$B$33)</f>
        <v>1.692204886619388E-6</v>
      </c>
      <c r="AG3" s="89">
        <f t="shared" ref="AG3:AV9" si="1">AF3</f>
        <v>1.692204886619388E-6</v>
      </c>
      <c r="AH3" s="89">
        <f t="shared" si="1"/>
        <v>1.692204886619388E-6</v>
      </c>
      <c r="AI3" s="89">
        <f t="shared" si="0"/>
        <v>1.692204886619388E-6</v>
      </c>
      <c r="AJ3" s="89">
        <f t="shared" si="0"/>
        <v>1.692204886619388E-6</v>
      </c>
      <c r="AK3" s="89">
        <f t="shared" si="0"/>
        <v>1.692204886619388E-6</v>
      </c>
      <c r="AL3" s="89">
        <f t="shared" si="0"/>
        <v>1.692204886619388E-6</v>
      </c>
      <c r="AM3" s="89">
        <f t="shared" si="0"/>
        <v>1.692204886619388E-6</v>
      </c>
      <c r="AN3" s="89">
        <f t="shared" si="0"/>
        <v>1.692204886619388E-6</v>
      </c>
      <c r="AO3" s="89">
        <f t="shared" si="0"/>
        <v>1.692204886619388E-6</v>
      </c>
      <c r="AP3" s="89">
        <f t="shared" si="0"/>
        <v>1.692204886619388E-6</v>
      </c>
      <c r="AQ3" s="89">
        <f t="shared" si="0"/>
        <v>1.692204886619388E-6</v>
      </c>
      <c r="AR3" s="89">
        <f t="shared" si="0"/>
        <v>1.692204886619388E-6</v>
      </c>
      <c r="AS3" s="89">
        <f t="shared" si="0"/>
        <v>1.692204886619388E-6</v>
      </c>
      <c r="AT3" s="89">
        <f t="shared" si="0"/>
        <v>1.692204886619388E-6</v>
      </c>
      <c r="AU3" s="89">
        <f t="shared" si="0"/>
        <v>1.692204886619388E-6</v>
      </c>
      <c r="AV3" s="89">
        <f t="shared" si="0"/>
        <v>1.692204886619388E-6</v>
      </c>
      <c r="AW3" s="89">
        <f t="shared" si="0"/>
        <v>1.692204886619388E-6</v>
      </c>
      <c r="AX3" s="89">
        <f t="shared" si="0"/>
        <v>1.692204886619388E-6</v>
      </c>
      <c r="AY3" s="89">
        <f t="shared" si="0"/>
        <v>1.692204886619388E-6</v>
      </c>
      <c r="AZ3" s="89">
        <f t="shared" si="0"/>
        <v>1.692204886619388E-6</v>
      </c>
      <c r="BA3" s="89">
        <f t="shared" si="0"/>
        <v>1.692204886619388E-6</v>
      </c>
      <c r="BB3" s="89">
        <f t="shared" si="0"/>
        <v>1.692204886619388E-6</v>
      </c>
      <c r="BC3" s="89">
        <f t="shared" si="0"/>
        <v>1.692204886619388E-6</v>
      </c>
      <c r="BD3" s="89">
        <f t="shared" si="0"/>
        <v>1.692204886619388E-6</v>
      </c>
      <c r="BE3" s="89">
        <f t="shared" si="0"/>
        <v>1.692204886619388E-6</v>
      </c>
      <c r="BF3" s="89">
        <f t="shared" si="0"/>
        <v>1.692204886619388E-6</v>
      </c>
      <c r="BG3" s="89">
        <f t="shared" si="0"/>
        <v>1.692204886619388E-6</v>
      </c>
      <c r="BH3" s="89">
        <f t="shared" si="0"/>
        <v>1.692204886619388E-6</v>
      </c>
      <c r="BI3" s="89">
        <f t="shared" si="0"/>
        <v>1.692204886619388E-6</v>
      </c>
      <c r="BJ3" s="89">
        <f t="shared" si="0"/>
        <v>1.692204886619388E-6</v>
      </c>
      <c r="BK3" s="89">
        <f t="shared" si="0"/>
        <v>1.692204886619388E-6</v>
      </c>
      <c r="BL3" s="89">
        <f t="shared" si="0"/>
        <v>1.692204886619388E-6</v>
      </c>
      <c r="BM3" s="89">
        <f t="shared" si="0"/>
        <v>1.692204886619388E-6</v>
      </c>
      <c r="BN3" s="89">
        <f t="shared" si="0"/>
        <v>1.692204886619388E-6</v>
      </c>
      <c r="BO3" s="89">
        <f t="shared" si="0"/>
        <v>1.692204886619388E-6</v>
      </c>
      <c r="BP3" s="89">
        <f t="shared" si="0"/>
        <v>1.692204886619388E-6</v>
      </c>
      <c r="BQ3" s="89">
        <f t="shared" si="0"/>
        <v>1.692204886619388E-6</v>
      </c>
      <c r="BR3" s="89">
        <f t="shared" si="0"/>
        <v>1.692204886619388E-6</v>
      </c>
      <c r="BS3" s="89">
        <f t="shared" si="0"/>
        <v>1.692204886619388E-6</v>
      </c>
      <c r="BT3" s="89">
        <f t="shared" si="0"/>
        <v>1.692204886619388E-6</v>
      </c>
      <c r="BU3" s="89">
        <f t="shared" si="0"/>
        <v>1.692204886619388E-6</v>
      </c>
      <c r="BV3" s="89">
        <f t="shared" si="0"/>
        <v>1.692204886619388E-6</v>
      </c>
      <c r="BW3" s="89">
        <f t="shared" si="0"/>
        <v>1.692204886619388E-6</v>
      </c>
      <c r="BX3" s="89">
        <f t="shared" si="0"/>
        <v>1.692204886619388E-6</v>
      </c>
      <c r="BY3" s="89">
        <f t="shared" si="0"/>
        <v>1.692204886619388E-6</v>
      </c>
      <c r="BZ3" s="89">
        <f t="shared" si="0"/>
        <v>1.692204886619388E-6</v>
      </c>
      <c r="CA3" s="89">
        <f t="shared" si="0"/>
        <v>1.692204886619388E-6</v>
      </c>
      <c r="CB3" s="89">
        <f t="shared" si="0"/>
        <v>1.692204886619388E-6</v>
      </c>
      <c r="CC3" s="89">
        <f t="shared" si="0"/>
        <v>1.692204886619388E-6</v>
      </c>
      <c r="CD3" s="89">
        <f t="shared" si="0"/>
        <v>1.692204886619388E-6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6" spans="1:82">
      <c r="E16" s="236"/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D12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'biomass-fee'!D107</f>
        <v>2.6270479165025831E-5</v>
      </c>
      <c r="C3">
        <f>'biomass-fee'!E107</f>
        <v>2.9413566833591638E-5</v>
      </c>
      <c r="D3">
        <f>C3</f>
        <v>2.9413566833591638E-5</v>
      </c>
      <c r="E3">
        <f t="shared" ref="E3:AH8" si="1">D3</f>
        <v>2.9413566833591638E-5</v>
      </c>
      <c r="F3">
        <f t="shared" si="1"/>
        <v>2.9413566833591638E-5</v>
      </c>
      <c r="G3">
        <f t="shared" si="1"/>
        <v>2.9413566833591638E-5</v>
      </c>
      <c r="H3">
        <f t="shared" si="1"/>
        <v>2.9413566833591638E-5</v>
      </c>
      <c r="I3">
        <f t="shared" si="1"/>
        <v>2.9413566833591638E-5</v>
      </c>
      <c r="J3">
        <f t="shared" si="1"/>
        <v>2.9413566833591638E-5</v>
      </c>
      <c r="K3">
        <f t="shared" si="1"/>
        <v>2.9413566833591638E-5</v>
      </c>
      <c r="L3">
        <f t="shared" si="1"/>
        <v>2.9413566833591638E-5</v>
      </c>
      <c r="M3">
        <f t="shared" si="1"/>
        <v>2.9413566833591638E-5</v>
      </c>
      <c r="N3">
        <f t="shared" si="1"/>
        <v>2.9413566833591638E-5</v>
      </c>
      <c r="O3">
        <f t="shared" si="1"/>
        <v>2.9413566833591638E-5</v>
      </c>
      <c r="P3">
        <f t="shared" si="1"/>
        <v>2.9413566833591638E-5</v>
      </c>
      <c r="Q3">
        <f t="shared" si="1"/>
        <v>2.9413566833591638E-5</v>
      </c>
      <c r="R3">
        <f t="shared" si="1"/>
        <v>2.9413566833591638E-5</v>
      </c>
      <c r="S3">
        <f t="shared" si="1"/>
        <v>2.9413566833591638E-5</v>
      </c>
      <c r="T3">
        <f t="shared" si="1"/>
        <v>2.9413566833591638E-5</v>
      </c>
      <c r="U3">
        <f t="shared" si="1"/>
        <v>2.9413566833591638E-5</v>
      </c>
      <c r="V3">
        <f t="shared" si="1"/>
        <v>2.9413566833591638E-5</v>
      </c>
      <c r="W3">
        <f t="shared" si="1"/>
        <v>2.9413566833591638E-5</v>
      </c>
      <c r="X3">
        <f t="shared" si="1"/>
        <v>2.9413566833591638E-5</v>
      </c>
      <c r="Y3">
        <f t="shared" si="1"/>
        <v>2.9413566833591638E-5</v>
      </c>
      <c r="Z3">
        <f t="shared" si="1"/>
        <v>2.9413566833591638E-5</v>
      </c>
      <c r="AA3">
        <f t="shared" si="1"/>
        <v>2.9413566833591638E-5</v>
      </c>
      <c r="AB3">
        <f t="shared" si="1"/>
        <v>2.9413566833591638E-5</v>
      </c>
      <c r="AC3">
        <f t="shared" si="1"/>
        <v>2.9413566833591638E-5</v>
      </c>
      <c r="AD3">
        <f t="shared" si="1"/>
        <v>2.9413566833591638E-5</v>
      </c>
      <c r="AE3">
        <f t="shared" si="1"/>
        <v>2.9413566833591638E-5</v>
      </c>
      <c r="AF3">
        <f t="shared" si="1"/>
        <v>2.9413566833591638E-5</v>
      </c>
      <c r="AG3" s="2">
        <f t="shared" si="1"/>
        <v>2.9413566833591638E-5</v>
      </c>
      <c r="AH3" s="2">
        <f t="shared" si="1"/>
        <v>2.9413566833591638E-5</v>
      </c>
      <c r="AI3" s="2">
        <f t="shared" si="0"/>
        <v>2.9413566833591638E-5</v>
      </c>
      <c r="AJ3" s="2">
        <f t="shared" si="0"/>
        <v>2.9413566833591638E-5</v>
      </c>
      <c r="AK3" s="2">
        <f t="shared" si="0"/>
        <v>2.9413566833591638E-5</v>
      </c>
      <c r="AL3" s="2">
        <f t="shared" si="0"/>
        <v>2.9413566833591638E-5</v>
      </c>
      <c r="AM3" s="2">
        <f t="shared" si="0"/>
        <v>2.9413566833591638E-5</v>
      </c>
      <c r="AN3" s="2">
        <f t="shared" si="0"/>
        <v>2.9413566833591638E-5</v>
      </c>
      <c r="AO3" s="2">
        <f t="shared" si="0"/>
        <v>2.9413566833591638E-5</v>
      </c>
      <c r="AP3" s="2">
        <f t="shared" si="0"/>
        <v>2.9413566833591638E-5</v>
      </c>
      <c r="AQ3" s="2">
        <f t="shared" si="0"/>
        <v>2.9413566833591638E-5</v>
      </c>
      <c r="AR3" s="2">
        <f t="shared" si="0"/>
        <v>2.9413566833591638E-5</v>
      </c>
      <c r="AS3" s="2">
        <f t="shared" si="0"/>
        <v>2.9413566833591638E-5</v>
      </c>
      <c r="AT3" s="2">
        <f t="shared" si="0"/>
        <v>2.9413566833591638E-5</v>
      </c>
      <c r="AU3" s="2">
        <f t="shared" si="0"/>
        <v>2.9413566833591638E-5</v>
      </c>
      <c r="AV3" s="2">
        <f t="shared" si="0"/>
        <v>2.9413566833591638E-5</v>
      </c>
      <c r="AW3" s="2">
        <f t="shared" si="0"/>
        <v>2.9413566833591638E-5</v>
      </c>
      <c r="AX3" s="2">
        <f t="shared" si="0"/>
        <v>2.9413566833591638E-5</v>
      </c>
      <c r="AY3" s="2">
        <f t="shared" si="0"/>
        <v>2.9413566833591638E-5</v>
      </c>
      <c r="AZ3" s="2">
        <f t="shared" si="0"/>
        <v>2.9413566833591638E-5</v>
      </c>
      <c r="BA3" s="2">
        <f t="shared" si="0"/>
        <v>2.9413566833591638E-5</v>
      </c>
      <c r="BB3" s="2">
        <f t="shared" si="0"/>
        <v>2.9413566833591638E-5</v>
      </c>
      <c r="BC3" s="2">
        <f t="shared" si="0"/>
        <v>2.9413566833591638E-5</v>
      </c>
      <c r="BD3" s="2">
        <f t="shared" si="0"/>
        <v>2.9413566833591638E-5</v>
      </c>
      <c r="BE3" s="2">
        <f t="shared" si="0"/>
        <v>2.9413566833591638E-5</v>
      </c>
      <c r="BF3" s="2">
        <f t="shared" si="0"/>
        <v>2.9413566833591638E-5</v>
      </c>
      <c r="BG3" s="2">
        <f t="shared" si="0"/>
        <v>2.9413566833591638E-5</v>
      </c>
      <c r="BH3" s="2">
        <f t="shared" si="0"/>
        <v>2.9413566833591638E-5</v>
      </c>
      <c r="BI3" s="2">
        <f t="shared" si="0"/>
        <v>2.9413566833591638E-5</v>
      </c>
      <c r="BJ3" s="2">
        <f t="shared" si="0"/>
        <v>2.9413566833591638E-5</v>
      </c>
      <c r="BK3" s="2">
        <f t="shared" si="0"/>
        <v>2.9413566833591638E-5</v>
      </c>
      <c r="BL3" s="2">
        <f t="shared" si="0"/>
        <v>2.9413566833591638E-5</v>
      </c>
      <c r="BM3" s="2">
        <f t="shared" si="0"/>
        <v>2.9413566833591638E-5</v>
      </c>
      <c r="BN3" s="2">
        <f t="shared" si="0"/>
        <v>2.9413566833591638E-5</v>
      </c>
      <c r="BO3" s="2">
        <f t="shared" si="0"/>
        <v>2.9413566833591638E-5</v>
      </c>
      <c r="BP3" s="2">
        <f t="shared" si="0"/>
        <v>2.9413566833591638E-5</v>
      </c>
      <c r="BQ3" s="2">
        <f t="shared" si="0"/>
        <v>2.9413566833591638E-5</v>
      </c>
      <c r="BR3" s="2">
        <f t="shared" si="0"/>
        <v>2.9413566833591638E-5</v>
      </c>
      <c r="BS3" s="2">
        <f t="shared" si="0"/>
        <v>2.9413566833591638E-5</v>
      </c>
      <c r="BT3" s="2">
        <f t="shared" si="0"/>
        <v>2.9413566833591638E-5</v>
      </c>
      <c r="BU3" s="2">
        <f t="shared" si="0"/>
        <v>2.9413566833591638E-5</v>
      </c>
      <c r="BV3" s="2">
        <f t="shared" si="0"/>
        <v>2.9413566833591638E-5</v>
      </c>
      <c r="BW3" s="2">
        <f t="shared" si="0"/>
        <v>2.9413566833591638E-5</v>
      </c>
      <c r="BX3" s="2">
        <f t="shared" si="0"/>
        <v>2.9413566833591638E-5</v>
      </c>
      <c r="BY3" s="2">
        <f t="shared" si="0"/>
        <v>2.9413566833591638E-5</v>
      </c>
      <c r="BZ3" s="2">
        <f t="shared" si="0"/>
        <v>2.9413566833591638E-5</v>
      </c>
      <c r="CA3" s="2">
        <f t="shared" si="0"/>
        <v>2.9413566833591638E-5</v>
      </c>
      <c r="CB3" s="2">
        <f t="shared" si="0"/>
        <v>2.9413566833591638E-5</v>
      </c>
      <c r="CC3" s="2">
        <f t="shared" si="0"/>
        <v>2.9413566833591638E-5</v>
      </c>
      <c r="CD3" s="2">
        <f t="shared" si="0"/>
        <v>2.9413566833591638E-5</v>
      </c>
    </row>
    <row r="4" spans="1:82">
      <c r="A4" s="1" t="s">
        <v>6</v>
      </c>
      <c r="B4">
        <f>B3</f>
        <v>2.6270479165025831E-5</v>
      </c>
      <c r="C4">
        <f t="shared" ref="C4:AF4" si="2">C3</f>
        <v>2.9413566833591638E-5</v>
      </c>
      <c r="D4">
        <f t="shared" si="2"/>
        <v>2.9413566833591638E-5</v>
      </c>
      <c r="E4">
        <f t="shared" si="2"/>
        <v>2.9413566833591638E-5</v>
      </c>
      <c r="F4">
        <f t="shared" si="2"/>
        <v>2.9413566833591638E-5</v>
      </c>
      <c r="G4">
        <f t="shared" si="2"/>
        <v>2.9413566833591638E-5</v>
      </c>
      <c r="H4">
        <f t="shared" si="2"/>
        <v>2.9413566833591638E-5</v>
      </c>
      <c r="I4">
        <f t="shared" si="2"/>
        <v>2.9413566833591638E-5</v>
      </c>
      <c r="J4">
        <f t="shared" si="2"/>
        <v>2.9413566833591638E-5</v>
      </c>
      <c r="K4">
        <f t="shared" si="2"/>
        <v>2.9413566833591638E-5</v>
      </c>
      <c r="L4">
        <f t="shared" si="2"/>
        <v>2.9413566833591638E-5</v>
      </c>
      <c r="M4">
        <f t="shared" si="2"/>
        <v>2.9413566833591638E-5</v>
      </c>
      <c r="N4">
        <f t="shared" si="2"/>
        <v>2.9413566833591638E-5</v>
      </c>
      <c r="O4">
        <f t="shared" si="2"/>
        <v>2.9413566833591638E-5</v>
      </c>
      <c r="P4">
        <f t="shared" si="2"/>
        <v>2.9413566833591638E-5</v>
      </c>
      <c r="Q4">
        <f t="shared" si="2"/>
        <v>2.9413566833591638E-5</v>
      </c>
      <c r="R4">
        <f t="shared" si="2"/>
        <v>2.9413566833591638E-5</v>
      </c>
      <c r="S4">
        <f t="shared" si="2"/>
        <v>2.9413566833591638E-5</v>
      </c>
      <c r="T4">
        <f t="shared" si="2"/>
        <v>2.9413566833591638E-5</v>
      </c>
      <c r="U4">
        <f t="shared" si="2"/>
        <v>2.9413566833591638E-5</v>
      </c>
      <c r="V4">
        <f t="shared" si="2"/>
        <v>2.9413566833591638E-5</v>
      </c>
      <c r="W4">
        <f t="shared" si="2"/>
        <v>2.9413566833591638E-5</v>
      </c>
      <c r="X4">
        <f t="shared" si="2"/>
        <v>2.9413566833591638E-5</v>
      </c>
      <c r="Y4">
        <f t="shared" si="2"/>
        <v>2.9413566833591638E-5</v>
      </c>
      <c r="Z4">
        <f t="shared" si="2"/>
        <v>2.9413566833591638E-5</v>
      </c>
      <c r="AA4">
        <f t="shared" si="2"/>
        <v>2.9413566833591638E-5</v>
      </c>
      <c r="AB4">
        <f t="shared" si="2"/>
        <v>2.9413566833591638E-5</v>
      </c>
      <c r="AC4">
        <f t="shared" si="2"/>
        <v>2.9413566833591638E-5</v>
      </c>
      <c r="AD4">
        <f t="shared" si="2"/>
        <v>2.9413566833591638E-5</v>
      </c>
      <c r="AE4">
        <f t="shared" si="2"/>
        <v>2.9413566833591638E-5</v>
      </c>
      <c r="AF4">
        <f t="shared" si="2"/>
        <v>2.9413566833591638E-5</v>
      </c>
      <c r="AG4" s="2">
        <f t="shared" si="1"/>
        <v>2.9413566833591638E-5</v>
      </c>
      <c r="AH4" s="2">
        <f t="shared" si="1"/>
        <v>2.9413566833591638E-5</v>
      </c>
      <c r="AI4" s="2">
        <f t="shared" si="0"/>
        <v>2.9413566833591638E-5</v>
      </c>
      <c r="AJ4" s="2">
        <f t="shared" si="0"/>
        <v>2.9413566833591638E-5</v>
      </c>
      <c r="AK4" s="2">
        <f t="shared" si="0"/>
        <v>2.9413566833591638E-5</v>
      </c>
      <c r="AL4" s="2">
        <f t="shared" si="0"/>
        <v>2.9413566833591638E-5</v>
      </c>
      <c r="AM4" s="2">
        <f t="shared" si="0"/>
        <v>2.9413566833591638E-5</v>
      </c>
      <c r="AN4" s="2">
        <f t="shared" si="0"/>
        <v>2.9413566833591638E-5</v>
      </c>
      <c r="AO4" s="2">
        <f t="shared" si="0"/>
        <v>2.9413566833591638E-5</v>
      </c>
      <c r="AP4" s="2">
        <f t="shared" si="0"/>
        <v>2.9413566833591638E-5</v>
      </c>
      <c r="AQ4" s="2">
        <f t="shared" si="0"/>
        <v>2.9413566833591638E-5</v>
      </c>
      <c r="AR4" s="2">
        <f t="shared" si="0"/>
        <v>2.9413566833591638E-5</v>
      </c>
      <c r="AS4" s="2">
        <f t="shared" si="0"/>
        <v>2.9413566833591638E-5</v>
      </c>
      <c r="AT4" s="2">
        <f t="shared" si="0"/>
        <v>2.9413566833591638E-5</v>
      </c>
      <c r="AU4" s="2">
        <f t="shared" si="0"/>
        <v>2.9413566833591638E-5</v>
      </c>
      <c r="AV4" s="2">
        <f t="shared" si="0"/>
        <v>2.9413566833591638E-5</v>
      </c>
      <c r="AW4" s="2">
        <f t="shared" si="0"/>
        <v>2.9413566833591638E-5</v>
      </c>
      <c r="AX4" s="2">
        <f t="shared" si="0"/>
        <v>2.9413566833591638E-5</v>
      </c>
      <c r="AY4" s="2">
        <f t="shared" si="0"/>
        <v>2.9413566833591638E-5</v>
      </c>
      <c r="AZ4" s="2">
        <f t="shared" si="0"/>
        <v>2.9413566833591638E-5</v>
      </c>
      <c r="BA4" s="2">
        <f t="shared" si="0"/>
        <v>2.9413566833591638E-5</v>
      </c>
      <c r="BB4" s="2">
        <f t="shared" si="0"/>
        <v>2.9413566833591638E-5</v>
      </c>
      <c r="BC4" s="2">
        <f t="shared" si="0"/>
        <v>2.9413566833591638E-5</v>
      </c>
      <c r="BD4" s="2">
        <f t="shared" si="0"/>
        <v>2.9413566833591638E-5</v>
      </c>
      <c r="BE4" s="2">
        <f t="shared" si="0"/>
        <v>2.9413566833591638E-5</v>
      </c>
      <c r="BF4" s="2">
        <f t="shared" si="0"/>
        <v>2.9413566833591638E-5</v>
      </c>
      <c r="BG4" s="2">
        <f t="shared" si="0"/>
        <v>2.9413566833591638E-5</v>
      </c>
      <c r="BH4" s="2">
        <f t="shared" si="0"/>
        <v>2.9413566833591638E-5</v>
      </c>
      <c r="BI4" s="2">
        <f t="shared" si="0"/>
        <v>2.9413566833591638E-5</v>
      </c>
      <c r="BJ4" s="2">
        <f t="shared" si="0"/>
        <v>2.9413566833591638E-5</v>
      </c>
      <c r="BK4" s="2">
        <f t="shared" si="0"/>
        <v>2.9413566833591638E-5</v>
      </c>
      <c r="BL4" s="2">
        <f t="shared" si="0"/>
        <v>2.9413566833591638E-5</v>
      </c>
      <c r="BM4" s="2">
        <f t="shared" si="0"/>
        <v>2.9413566833591638E-5</v>
      </c>
      <c r="BN4" s="2">
        <f t="shared" si="0"/>
        <v>2.9413566833591638E-5</v>
      </c>
      <c r="BO4" s="2">
        <f t="shared" si="0"/>
        <v>2.9413566833591638E-5</v>
      </c>
      <c r="BP4" s="2">
        <f t="shared" si="0"/>
        <v>2.9413566833591638E-5</v>
      </c>
      <c r="BQ4" s="2">
        <f t="shared" si="0"/>
        <v>2.9413566833591638E-5</v>
      </c>
      <c r="BR4" s="2">
        <f t="shared" si="0"/>
        <v>2.9413566833591638E-5</v>
      </c>
      <c r="BS4" s="2">
        <f t="shared" si="0"/>
        <v>2.9413566833591638E-5</v>
      </c>
      <c r="BT4" s="2">
        <f t="shared" si="0"/>
        <v>2.9413566833591638E-5</v>
      </c>
      <c r="BU4" s="2">
        <f t="shared" si="0"/>
        <v>2.9413566833591638E-5</v>
      </c>
      <c r="BV4" s="2">
        <f t="shared" si="0"/>
        <v>2.9413566833591638E-5</v>
      </c>
      <c r="BW4" s="2">
        <f t="shared" si="0"/>
        <v>2.9413566833591638E-5</v>
      </c>
      <c r="BX4" s="2">
        <f t="shared" si="0"/>
        <v>2.9413566833591638E-5</v>
      </c>
      <c r="BY4" s="2">
        <f t="shared" si="0"/>
        <v>2.9413566833591638E-5</v>
      </c>
      <c r="BZ4" s="2">
        <f t="shared" si="0"/>
        <v>2.9413566833591638E-5</v>
      </c>
      <c r="CA4" s="2">
        <f t="shared" si="0"/>
        <v>2.9413566833591638E-5</v>
      </c>
      <c r="CB4" s="2">
        <f t="shared" si="0"/>
        <v>2.9413566833591638E-5</v>
      </c>
      <c r="CC4" s="2">
        <f t="shared" si="0"/>
        <v>2.9413566833591638E-5</v>
      </c>
      <c r="CD4" s="2">
        <f t="shared" si="0"/>
        <v>2.9413566833591638E-5</v>
      </c>
    </row>
    <row r="5" spans="1:82">
      <c r="A5" s="1" t="s">
        <v>7</v>
      </c>
      <c r="B5">
        <f>B3</f>
        <v>2.6270479165025831E-5</v>
      </c>
      <c r="C5">
        <f t="shared" ref="C5:AF5" si="3">C3</f>
        <v>2.9413566833591638E-5</v>
      </c>
      <c r="D5">
        <f t="shared" si="3"/>
        <v>2.9413566833591638E-5</v>
      </c>
      <c r="E5">
        <f t="shared" si="3"/>
        <v>2.9413566833591638E-5</v>
      </c>
      <c r="F5">
        <f t="shared" si="3"/>
        <v>2.9413566833591638E-5</v>
      </c>
      <c r="G5">
        <f t="shared" si="3"/>
        <v>2.9413566833591638E-5</v>
      </c>
      <c r="H5">
        <f t="shared" si="3"/>
        <v>2.9413566833591638E-5</v>
      </c>
      <c r="I5">
        <f t="shared" si="3"/>
        <v>2.9413566833591638E-5</v>
      </c>
      <c r="J5">
        <f t="shared" si="3"/>
        <v>2.9413566833591638E-5</v>
      </c>
      <c r="K5">
        <f t="shared" si="3"/>
        <v>2.9413566833591638E-5</v>
      </c>
      <c r="L5">
        <f t="shared" si="3"/>
        <v>2.9413566833591638E-5</v>
      </c>
      <c r="M5">
        <f t="shared" si="3"/>
        <v>2.9413566833591638E-5</v>
      </c>
      <c r="N5">
        <f t="shared" si="3"/>
        <v>2.9413566833591638E-5</v>
      </c>
      <c r="O5">
        <f t="shared" si="3"/>
        <v>2.9413566833591638E-5</v>
      </c>
      <c r="P5">
        <f t="shared" si="3"/>
        <v>2.9413566833591638E-5</v>
      </c>
      <c r="Q5">
        <f t="shared" si="3"/>
        <v>2.9413566833591638E-5</v>
      </c>
      <c r="R5">
        <f t="shared" si="3"/>
        <v>2.9413566833591638E-5</v>
      </c>
      <c r="S5">
        <f t="shared" si="3"/>
        <v>2.9413566833591638E-5</v>
      </c>
      <c r="T5">
        <f t="shared" si="3"/>
        <v>2.9413566833591638E-5</v>
      </c>
      <c r="U5">
        <f t="shared" si="3"/>
        <v>2.9413566833591638E-5</v>
      </c>
      <c r="V5">
        <f t="shared" si="3"/>
        <v>2.9413566833591638E-5</v>
      </c>
      <c r="W5">
        <f t="shared" si="3"/>
        <v>2.9413566833591638E-5</v>
      </c>
      <c r="X5">
        <f t="shared" si="3"/>
        <v>2.9413566833591638E-5</v>
      </c>
      <c r="Y5">
        <f t="shared" si="3"/>
        <v>2.9413566833591638E-5</v>
      </c>
      <c r="Z5">
        <f t="shared" si="3"/>
        <v>2.9413566833591638E-5</v>
      </c>
      <c r="AA5">
        <f t="shared" si="3"/>
        <v>2.9413566833591638E-5</v>
      </c>
      <c r="AB5">
        <f t="shared" si="3"/>
        <v>2.9413566833591638E-5</v>
      </c>
      <c r="AC5">
        <f t="shared" si="3"/>
        <v>2.9413566833591638E-5</v>
      </c>
      <c r="AD5">
        <f t="shared" si="3"/>
        <v>2.9413566833591638E-5</v>
      </c>
      <c r="AE5">
        <f t="shared" si="3"/>
        <v>2.9413566833591638E-5</v>
      </c>
      <c r="AF5">
        <f t="shared" si="3"/>
        <v>2.9413566833591638E-5</v>
      </c>
      <c r="AG5" s="2">
        <f t="shared" si="1"/>
        <v>2.9413566833591638E-5</v>
      </c>
      <c r="AH5" s="2">
        <f t="shared" si="1"/>
        <v>2.9413566833591638E-5</v>
      </c>
      <c r="AI5" s="2">
        <f t="shared" si="0"/>
        <v>2.9413566833591638E-5</v>
      </c>
      <c r="AJ5" s="2">
        <f t="shared" si="0"/>
        <v>2.9413566833591638E-5</v>
      </c>
      <c r="AK5" s="2">
        <f t="shared" si="0"/>
        <v>2.9413566833591638E-5</v>
      </c>
      <c r="AL5" s="2">
        <f t="shared" si="0"/>
        <v>2.9413566833591638E-5</v>
      </c>
      <c r="AM5" s="2">
        <f t="shared" si="0"/>
        <v>2.9413566833591638E-5</v>
      </c>
      <c r="AN5" s="2">
        <f t="shared" si="0"/>
        <v>2.9413566833591638E-5</v>
      </c>
      <c r="AO5" s="2">
        <f t="shared" si="0"/>
        <v>2.9413566833591638E-5</v>
      </c>
      <c r="AP5" s="2">
        <f t="shared" si="0"/>
        <v>2.9413566833591638E-5</v>
      </c>
      <c r="AQ5" s="2">
        <f t="shared" si="0"/>
        <v>2.9413566833591638E-5</v>
      </c>
      <c r="AR5" s="2">
        <f t="shared" si="0"/>
        <v>2.9413566833591638E-5</v>
      </c>
      <c r="AS5" s="2">
        <f t="shared" si="0"/>
        <v>2.9413566833591638E-5</v>
      </c>
      <c r="AT5" s="2">
        <f t="shared" si="0"/>
        <v>2.9413566833591638E-5</v>
      </c>
      <c r="AU5" s="2">
        <f t="shared" si="0"/>
        <v>2.9413566833591638E-5</v>
      </c>
      <c r="AV5" s="2">
        <f t="shared" si="0"/>
        <v>2.9413566833591638E-5</v>
      </c>
      <c r="AW5" s="2">
        <f t="shared" si="0"/>
        <v>2.9413566833591638E-5</v>
      </c>
      <c r="AX5" s="2">
        <f t="shared" si="0"/>
        <v>2.9413566833591638E-5</v>
      </c>
      <c r="AY5" s="2">
        <f t="shared" si="0"/>
        <v>2.9413566833591638E-5</v>
      </c>
      <c r="AZ5" s="2">
        <f t="shared" si="0"/>
        <v>2.9413566833591638E-5</v>
      </c>
      <c r="BA5" s="2">
        <f t="shared" si="0"/>
        <v>2.9413566833591638E-5</v>
      </c>
      <c r="BB5" s="2">
        <f t="shared" si="0"/>
        <v>2.9413566833591638E-5</v>
      </c>
      <c r="BC5" s="2">
        <f t="shared" si="0"/>
        <v>2.9413566833591638E-5</v>
      </c>
      <c r="BD5" s="2">
        <f t="shared" si="0"/>
        <v>2.9413566833591638E-5</v>
      </c>
      <c r="BE5" s="2">
        <f t="shared" si="0"/>
        <v>2.9413566833591638E-5</v>
      </c>
      <c r="BF5" s="2">
        <f t="shared" si="0"/>
        <v>2.9413566833591638E-5</v>
      </c>
      <c r="BG5" s="2">
        <f t="shared" si="0"/>
        <v>2.9413566833591638E-5</v>
      </c>
      <c r="BH5" s="2">
        <f t="shared" si="0"/>
        <v>2.9413566833591638E-5</v>
      </c>
      <c r="BI5" s="2">
        <f t="shared" si="0"/>
        <v>2.9413566833591638E-5</v>
      </c>
      <c r="BJ5" s="2">
        <f t="shared" si="0"/>
        <v>2.9413566833591638E-5</v>
      </c>
      <c r="BK5" s="2">
        <f t="shared" si="0"/>
        <v>2.9413566833591638E-5</v>
      </c>
      <c r="BL5" s="2">
        <f t="shared" si="0"/>
        <v>2.9413566833591638E-5</v>
      </c>
      <c r="BM5" s="2">
        <f t="shared" si="0"/>
        <v>2.9413566833591638E-5</v>
      </c>
      <c r="BN5" s="2">
        <f t="shared" si="0"/>
        <v>2.9413566833591638E-5</v>
      </c>
      <c r="BO5" s="2">
        <f t="shared" si="0"/>
        <v>2.9413566833591638E-5</v>
      </c>
      <c r="BP5" s="2">
        <f t="shared" si="0"/>
        <v>2.9413566833591638E-5</v>
      </c>
      <c r="BQ5" s="2">
        <f t="shared" si="0"/>
        <v>2.9413566833591638E-5</v>
      </c>
      <c r="BR5" s="2">
        <f t="shared" si="0"/>
        <v>2.9413566833591638E-5</v>
      </c>
      <c r="BS5" s="2">
        <f t="shared" si="0"/>
        <v>2.9413566833591638E-5</v>
      </c>
      <c r="BT5" s="2">
        <f t="shared" si="0"/>
        <v>2.9413566833591638E-5</v>
      </c>
      <c r="BU5" s="2">
        <f t="shared" si="0"/>
        <v>2.9413566833591638E-5</v>
      </c>
      <c r="BV5" s="2">
        <f t="shared" si="0"/>
        <v>2.9413566833591638E-5</v>
      </c>
      <c r="BW5" s="2">
        <f t="shared" si="0"/>
        <v>2.9413566833591638E-5</v>
      </c>
      <c r="BX5" s="2">
        <f t="shared" si="0"/>
        <v>2.9413566833591638E-5</v>
      </c>
      <c r="BY5" s="2">
        <f t="shared" si="0"/>
        <v>2.9413566833591638E-5</v>
      </c>
      <c r="BZ5" s="2">
        <f t="shared" si="0"/>
        <v>2.9413566833591638E-5</v>
      </c>
      <c r="CA5" s="2">
        <f t="shared" si="0"/>
        <v>2.9413566833591638E-5</v>
      </c>
      <c r="CB5" s="2">
        <f t="shared" si="0"/>
        <v>2.9413566833591638E-5</v>
      </c>
      <c r="CC5" s="2">
        <f t="shared" si="0"/>
        <v>2.9413566833591638E-5</v>
      </c>
      <c r="CD5" s="2">
        <f t="shared" si="0"/>
        <v>2.9413566833591638E-5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G8:CD9" si="5">AH8</f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  <row r="12" spans="1:82" ht="17.399999999999999">
      <c r="B12" s="8"/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D16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'petgas-fee'!C14*About!$B$46/About!$B$52</f>
        <v>1.1034170382068664E-5</v>
      </c>
      <c r="C2">
        <f>'petgas-fee'!D14*About!$B$46/About!$B$52</f>
        <v>1.5427260462512337E-5</v>
      </c>
      <c r="D2" s="63">
        <f>C2*(1+CAGR!$B$52)</f>
        <v>1.5609768122938735E-5</v>
      </c>
      <c r="E2">
        <f>D2*(1+CAGR!$B$52)</f>
        <v>1.5794434886479728E-5</v>
      </c>
      <c r="F2">
        <f>E2*(1+CAGR!$B$52)</f>
        <v>1.59812862957687E-5</v>
      </c>
      <c r="G2">
        <f>F2*(1+CAGR!$B$52)</f>
        <v>1.6170348195613631E-5</v>
      </c>
      <c r="H2">
        <f>G2*(1+CAGR!$B$52)</f>
        <v>1.6361646736571891E-5</v>
      </c>
      <c r="I2">
        <f>H2*(1+CAGR!$B$52)</f>
        <v>1.655520837856731E-5</v>
      </c>
      <c r="J2">
        <f>I2*(1+CAGR!$B$52)</f>
        <v>1.675105989455006E-5</v>
      </c>
      <c r="K2">
        <f>J2*(1+CAGR!$B$52)</f>
        <v>1.694922837419981E-5</v>
      </c>
      <c r="L2">
        <f>K2*(1+CAGR!$B$52)</f>
        <v>1.7149741227672703E-5</v>
      </c>
      <c r="M2">
        <f>L2*(1+CAGR!$B$52)</f>
        <v>1.7352626189392662E-5</v>
      </c>
      <c r="N2">
        <f>M2*(1+CAGR!$B$52)</f>
        <v>1.7557911321887543E-5</v>
      </c>
      <c r="O2">
        <f>N2*(1+CAGR!$B$52)</f>
        <v>1.7765625019670666E-5</v>
      </c>
      <c r="P2">
        <f>O2*(1+CAGR!$B$52)</f>
        <v>1.7975796013168283E-5</v>
      </c>
      <c r="Q2">
        <f>P2*(1+CAGR!$B$52)</f>
        <v>1.8188453372693489E-5</v>
      </c>
      <c r="R2">
        <f>Q2*(1+CAGR!$B$52)</f>
        <v>1.8403626512467153E-5</v>
      </c>
      <c r="S2">
        <f>R2*(1+CAGR!$B$52)</f>
        <v>1.862134519468642E-5</v>
      </c>
      <c r="T2">
        <f>S2*(1+CAGR!$B$52)</f>
        <v>1.8841639533641341E-5</v>
      </c>
      <c r="U2">
        <f>T2*(1+CAGR!$B$52)</f>
        <v>1.9064539999880205E-5</v>
      </c>
      <c r="V2">
        <f>U2*(1+CAGR!$B$52)</f>
        <v>1.9290077424424145E-5</v>
      </c>
      <c r="W2">
        <f>V2*(1+CAGR!$B$52)</f>
        <v>1.9518283003031608E-5</v>
      </c>
      <c r="X2">
        <f>W2*(1+CAGR!$B$52)</f>
        <v>1.9749188300513277E-5</v>
      </c>
      <c r="Y2">
        <f>X2*(1+CAGR!$B$52)</f>
        <v>1.9982825255098022E-5</v>
      </c>
      <c r="Z2">
        <f>Y2*(1+CAGR!$B$52)</f>
        <v>2.0219226182850526E-5</v>
      </c>
      <c r="AA2">
        <f>Z2*(1+CAGR!$B$52)</f>
        <v>2.0458423782141154E-5</v>
      </c>
      <c r="AB2">
        <f>AA2*(1+CAGR!$B$52)</f>
        <v>2.0700451138168711E-5</v>
      </c>
      <c r="AC2">
        <f>AB2*(1+CAGR!$B$52)</f>
        <v>2.09453417275367E-5</v>
      </c>
      <c r="AD2">
        <f>AC2*(1+CAGR!$B$52)</f>
        <v>2.1193129422883718E-5</v>
      </c>
      <c r="AE2">
        <f>AD2*(1+CAGR!$B$52)</f>
        <v>2.1443848497568638E-5</v>
      </c>
      <c r="AF2">
        <f>AE2*(1+CAGR!$B$52)</f>
        <v>2.1697533630411207E-5</v>
      </c>
      <c r="AG2" s="2">
        <f>AF2</f>
        <v>2.1697533630411207E-5</v>
      </c>
      <c r="AH2" s="2">
        <f>AG2</f>
        <v>2.1697533630411207E-5</v>
      </c>
      <c r="AI2" s="2">
        <f t="shared" ref="AI2:CD7" si="0">AH2</f>
        <v>2.1697533630411207E-5</v>
      </c>
      <c r="AJ2" s="2">
        <f t="shared" si="0"/>
        <v>2.1697533630411207E-5</v>
      </c>
      <c r="AK2" s="2">
        <f t="shared" si="0"/>
        <v>2.1697533630411207E-5</v>
      </c>
      <c r="AL2" s="2">
        <f t="shared" si="0"/>
        <v>2.1697533630411207E-5</v>
      </c>
      <c r="AM2" s="2">
        <f t="shared" si="0"/>
        <v>2.1697533630411207E-5</v>
      </c>
      <c r="AN2" s="2">
        <f t="shared" si="0"/>
        <v>2.1697533630411207E-5</v>
      </c>
      <c r="AO2" s="2">
        <f t="shared" si="0"/>
        <v>2.1697533630411207E-5</v>
      </c>
      <c r="AP2" s="2">
        <f t="shared" si="0"/>
        <v>2.1697533630411207E-5</v>
      </c>
      <c r="AQ2" s="2">
        <f t="shared" si="0"/>
        <v>2.1697533630411207E-5</v>
      </c>
      <c r="AR2" s="2">
        <f t="shared" si="0"/>
        <v>2.1697533630411207E-5</v>
      </c>
      <c r="AS2" s="2">
        <f t="shared" si="0"/>
        <v>2.1697533630411207E-5</v>
      </c>
      <c r="AT2" s="2">
        <f t="shared" si="0"/>
        <v>2.1697533630411207E-5</v>
      </c>
      <c r="AU2" s="2">
        <f t="shared" si="0"/>
        <v>2.1697533630411207E-5</v>
      </c>
      <c r="AV2" s="2">
        <f t="shared" si="0"/>
        <v>2.1697533630411207E-5</v>
      </c>
      <c r="AW2" s="2">
        <f t="shared" si="0"/>
        <v>2.1697533630411207E-5</v>
      </c>
      <c r="AX2" s="2">
        <f t="shared" si="0"/>
        <v>2.1697533630411207E-5</v>
      </c>
      <c r="AY2" s="2">
        <f t="shared" si="0"/>
        <v>2.1697533630411207E-5</v>
      </c>
      <c r="AZ2" s="2">
        <f t="shared" si="0"/>
        <v>2.1697533630411207E-5</v>
      </c>
      <c r="BA2" s="2">
        <f t="shared" si="0"/>
        <v>2.1697533630411207E-5</v>
      </c>
      <c r="BB2" s="2">
        <f t="shared" si="0"/>
        <v>2.1697533630411207E-5</v>
      </c>
      <c r="BC2" s="2">
        <f t="shared" si="0"/>
        <v>2.1697533630411207E-5</v>
      </c>
      <c r="BD2" s="2">
        <f t="shared" si="0"/>
        <v>2.1697533630411207E-5</v>
      </c>
      <c r="BE2" s="2">
        <f t="shared" si="0"/>
        <v>2.1697533630411207E-5</v>
      </c>
      <c r="BF2" s="2">
        <f t="shared" si="0"/>
        <v>2.1697533630411207E-5</v>
      </c>
      <c r="BG2" s="2">
        <f t="shared" si="0"/>
        <v>2.1697533630411207E-5</v>
      </c>
      <c r="BH2" s="2">
        <f t="shared" si="0"/>
        <v>2.1697533630411207E-5</v>
      </c>
      <c r="BI2" s="2">
        <f t="shared" si="0"/>
        <v>2.1697533630411207E-5</v>
      </c>
      <c r="BJ2" s="2">
        <f t="shared" si="0"/>
        <v>2.1697533630411207E-5</v>
      </c>
      <c r="BK2" s="2">
        <f t="shared" si="0"/>
        <v>2.1697533630411207E-5</v>
      </c>
      <c r="BL2" s="2">
        <f t="shared" si="0"/>
        <v>2.1697533630411207E-5</v>
      </c>
      <c r="BM2" s="2">
        <f t="shared" si="0"/>
        <v>2.1697533630411207E-5</v>
      </c>
      <c r="BN2" s="2">
        <f t="shared" si="0"/>
        <v>2.1697533630411207E-5</v>
      </c>
      <c r="BO2" s="2">
        <f t="shared" si="0"/>
        <v>2.1697533630411207E-5</v>
      </c>
      <c r="BP2" s="2">
        <f t="shared" si="0"/>
        <v>2.1697533630411207E-5</v>
      </c>
      <c r="BQ2" s="2">
        <f t="shared" si="0"/>
        <v>2.1697533630411207E-5</v>
      </c>
      <c r="BR2" s="2">
        <f t="shared" si="0"/>
        <v>2.1697533630411207E-5</v>
      </c>
      <c r="BS2" s="2">
        <f t="shared" si="0"/>
        <v>2.1697533630411207E-5</v>
      </c>
      <c r="BT2" s="2">
        <f t="shared" si="0"/>
        <v>2.1697533630411207E-5</v>
      </c>
      <c r="BU2" s="2">
        <f t="shared" si="0"/>
        <v>2.1697533630411207E-5</v>
      </c>
      <c r="BV2" s="2">
        <f t="shared" si="0"/>
        <v>2.1697533630411207E-5</v>
      </c>
      <c r="BW2" s="2">
        <f t="shared" si="0"/>
        <v>2.1697533630411207E-5</v>
      </c>
      <c r="BX2" s="2">
        <f t="shared" si="0"/>
        <v>2.1697533630411207E-5</v>
      </c>
      <c r="BY2" s="2">
        <f t="shared" si="0"/>
        <v>2.1697533630411207E-5</v>
      </c>
      <c r="BZ2" s="2">
        <f t="shared" si="0"/>
        <v>2.1697533630411207E-5</v>
      </c>
      <c r="CA2" s="2">
        <f t="shared" si="0"/>
        <v>2.1697533630411207E-5</v>
      </c>
      <c r="CB2" s="2">
        <f t="shared" si="0"/>
        <v>2.1697533630411207E-5</v>
      </c>
      <c r="CC2" s="2">
        <f t="shared" si="0"/>
        <v>2.1697533630411207E-5</v>
      </c>
      <c r="CD2" s="2">
        <f>CC2</f>
        <v>2.1697533630411207E-5</v>
      </c>
    </row>
    <row r="3" spans="1:82">
      <c r="A3" s="1" t="s">
        <v>5</v>
      </c>
      <c r="B3" s="136">
        <v>0</v>
      </c>
      <c r="C3" s="136">
        <v>0</v>
      </c>
      <c r="D3" s="136">
        <v>0</v>
      </c>
      <c r="E3" s="136">
        <v>0</v>
      </c>
      <c r="F3" s="136">
        <v>0</v>
      </c>
      <c r="G3" s="136">
        <v>0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36">
        <v>0</v>
      </c>
      <c r="O3" s="136">
        <v>0</v>
      </c>
      <c r="P3" s="136">
        <v>0</v>
      </c>
      <c r="Q3" s="136">
        <v>0</v>
      </c>
      <c r="R3" s="136">
        <v>0</v>
      </c>
      <c r="S3" s="136">
        <v>0</v>
      </c>
      <c r="T3" s="136">
        <v>0</v>
      </c>
      <c r="U3" s="136">
        <v>0</v>
      </c>
      <c r="V3" s="136">
        <v>0</v>
      </c>
      <c r="W3" s="136">
        <v>0</v>
      </c>
      <c r="X3" s="136">
        <v>0</v>
      </c>
      <c r="Y3" s="136">
        <v>0</v>
      </c>
      <c r="Z3" s="136">
        <v>0</v>
      </c>
      <c r="AA3" s="136">
        <v>0</v>
      </c>
      <c r="AB3" s="136">
        <v>0</v>
      </c>
      <c r="AC3" s="136">
        <v>0</v>
      </c>
      <c r="AD3" s="136">
        <v>0</v>
      </c>
      <c r="AE3" s="136">
        <v>0</v>
      </c>
      <c r="AF3" s="136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136">
        <f>B2</f>
        <v>1.1034170382068664E-5</v>
      </c>
      <c r="C4">
        <f t="shared" ref="C4:AF4" si="2">C2</f>
        <v>1.5427260462512337E-5</v>
      </c>
      <c r="D4">
        <f t="shared" si="2"/>
        <v>1.5609768122938735E-5</v>
      </c>
      <c r="E4">
        <f t="shared" si="2"/>
        <v>1.5794434886479728E-5</v>
      </c>
      <c r="F4">
        <f t="shared" si="2"/>
        <v>1.59812862957687E-5</v>
      </c>
      <c r="G4">
        <f t="shared" si="2"/>
        <v>1.6170348195613631E-5</v>
      </c>
      <c r="H4">
        <f t="shared" si="2"/>
        <v>1.6361646736571891E-5</v>
      </c>
      <c r="I4">
        <f t="shared" si="2"/>
        <v>1.655520837856731E-5</v>
      </c>
      <c r="J4">
        <f t="shared" si="2"/>
        <v>1.675105989455006E-5</v>
      </c>
      <c r="K4">
        <f t="shared" si="2"/>
        <v>1.694922837419981E-5</v>
      </c>
      <c r="L4">
        <f t="shared" si="2"/>
        <v>1.7149741227672703E-5</v>
      </c>
      <c r="M4">
        <f t="shared" si="2"/>
        <v>1.7352626189392662E-5</v>
      </c>
      <c r="N4">
        <f t="shared" si="2"/>
        <v>1.7557911321887543E-5</v>
      </c>
      <c r="O4">
        <f t="shared" si="2"/>
        <v>1.7765625019670666E-5</v>
      </c>
      <c r="P4">
        <f t="shared" si="2"/>
        <v>1.7975796013168283E-5</v>
      </c>
      <c r="Q4">
        <f t="shared" si="2"/>
        <v>1.8188453372693489E-5</v>
      </c>
      <c r="R4">
        <f t="shared" si="2"/>
        <v>1.8403626512467153E-5</v>
      </c>
      <c r="S4">
        <f t="shared" si="2"/>
        <v>1.862134519468642E-5</v>
      </c>
      <c r="T4">
        <f t="shared" si="2"/>
        <v>1.8841639533641341E-5</v>
      </c>
      <c r="U4">
        <f t="shared" si="2"/>
        <v>1.9064539999880205E-5</v>
      </c>
      <c r="V4">
        <f t="shared" si="2"/>
        <v>1.9290077424424145E-5</v>
      </c>
      <c r="W4">
        <f t="shared" si="2"/>
        <v>1.9518283003031608E-5</v>
      </c>
      <c r="X4">
        <f t="shared" si="2"/>
        <v>1.9749188300513277E-5</v>
      </c>
      <c r="Y4">
        <f t="shared" si="2"/>
        <v>1.9982825255098022E-5</v>
      </c>
      <c r="Z4">
        <f t="shared" si="2"/>
        <v>2.0219226182850526E-5</v>
      </c>
      <c r="AA4">
        <f t="shared" si="2"/>
        <v>2.0458423782141154E-5</v>
      </c>
      <c r="AB4">
        <f t="shared" si="2"/>
        <v>2.0700451138168711E-5</v>
      </c>
      <c r="AC4">
        <f t="shared" si="2"/>
        <v>2.09453417275367E-5</v>
      </c>
      <c r="AD4">
        <f t="shared" si="2"/>
        <v>2.1193129422883718E-5</v>
      </c>
      <c r="AE4">
        <f t="shared" si="2"/>
        <v>2.1443848497568638E-5</v>
      </c>
      <c r="AF4">
        <f t="shared" si="2"/>
        <v>2.1697533630411207E-5</v>
      </c>
      <c r="AG4" s="2">
        <f t="shared" si="1"/>
        <v>2.1697533630411207E-5</v>
      </c>
      <c r="AH4" s="2">
        <f t="shared" si="1"/>
        <v>2.1697533630411207E-5</v>
      </c>
      <c r="AI4" s="2">
        <f t="shared" si="0"/>
        <v>2.1697533630411207E-5</v>
      </c>
      <c r="AJ4" s="2">
        <f t="shared" si="0"/>
        <v>2.1697533630411207E-5</v>
      </c>
      <c r="AK4" s="2">
        <f t="shared" si="0"/>
        <v>2.1697533630411207E-5</v>
      </c>
      <c r="AL4" s="2">
        <f t="shared" si="0"/>
        <v>2.1697533630411207E-5</v>
      </c>
      <c r="AM4" s="2">
        <f t="shared" si="0"/>
        <v>2.1697533630411207E-5</v>
      </c>
      <c r="AN4" s="2">
        <f t="shared" si="0"/>
        <v>2.1697533630411207E-5</v>
      </c>
      <c r="AO4" s="2">
        <f t="shared" si="0"/>
        <v>2.1697533630411207E-5</v>
      </c>
      <c r="AP4" s="2">
        <f t="shared" si="0"/>
        <v>2.1697533630411207E-5</v>
      </c>
      <c r="AQ4" s="2">
        <f t="shared" si="0"/>
        <v>2.1697533630411207E-5</v>
      </c>
      <c r="AR4" s="2">
        <f t="shared" si="0"/>
        <v>2.1697533630411207E-5</v>
      </c>
      <c r="AS4" s="2">
        <f t="shared" si="0"/>
        <v>2.1697533630411207E-5</v>
      </c>
      <c r="AT4" s="2">
        <f t="shared" si="0"/>
        <v>2.1697533630411207E-5</v>
      </c>
      <c r="AU4" s="2">
        <f t="shared" si="0"/>
        <v>2.1697533630411207E-5</v>
      </c>
      <c r="AV4" s="2">
        <f t="shared" si="0"/>
        <v>2.1697533630411207E-5</v>
      </c>
      <c r="AW4" s="2">
        <f t="shared" si="0"/>
        <v>2.1697533630411207E-5</v>
      </c>
      <c r="AX4" s="2">
        <f t="shared" si="0"/>
        <v>2.1697533630411207E-5</v>
      </c>
      <c r="AY4" s="2">
        <f t="shared" si="0"/>
        <v>2.1697533630411207E-5</v>
      </c>
      <c r="AZ4" s="2">
        <f t="shared" si="0"/>
        <v>2.1697533630411207E-5</v>
      </c>
      <c r="BA4" s="2">
        <f t="shared" si="0"/>
        <v>2.1697533630411207E-5</v>
      </c>
      <c r="BB4" s="2">
        <f t="shared" si="0"/>
        <v>2.1697533630411207E-5</v>
      </c>
      <c r="BC4" s="2">
        <f t="shared" si="0"/>
        <v>2.1697533630411207E-5</v>
      </c>
      <c r="BD4" s="2">
        <f t="shared" si="0"/>
        <v>2.1697533630411207E-5</v>
      </c>
      <c r="BE4" s="2">
        <f t="shared" si="0"/>
        <v>2.1697533630411207E-5</v>
      </c>
      <c r="BF4" s="2">
        <f t="shared" si="0"/>
        <v>2.1697533630411207E-5</v>
      </c>
      <c r="BG4" s="2">
        <f t="shared" si="0"/>
        <v>2.1697533630411207E-5</v>
      </c>
      <c r="BH4" s="2">
        <f t="shared" si="0"/>
        <v>2.1697533630411207E-5</v>
      </c>
      <c r="BI4" s="2">
        <f t="shared" si="0"/>
        <v>2.1697533630411207E-5</v>
      </c>
      <c r="BJ4" s="2">
        <f t="shared" si="0"/>
        <v>2.1697533630411207E-5</v>
      </c>
      <c r="BK4" s="2">
        <f t="shared" si="0"/>
        <v>2.1697533630411207E-5</v>
      </c>
      <c r="BL4" s="2">
        <f t="shared" si="0"/>
        <v>2.1697533630411207E-5</v>
      </c>
      <c r="BM4" s="2">
        <f t="shared" si="0"/>
        <v>2.1697533630411207E-5</v>
      </c>
      <c r="BN4" s="2">
        <f t="shared" si="0"/>
        <v>2.1697533630411207E-5</v>
      </c>
      <c r="BO4" s="2">
        <f t="shared" si="0"/>
        <v>2.1697533630411207E-5</v>
      </c>
      <c r="BP4" s="2">
        <f t="shared" si="0"/>
        <v>2.1697533630411207E-5</v>
      </c>
      <c r="BQ4" s="2">
        <f t="shared" si="0"/>
        <v>2.1697533630411207E-5</v>
      </c>
      <c r="BR4" s="2">
        <f t="shared" si="0"/>
        <v>2.1697533630411207E-5</v>
      </c>
      <c r="BS4" s="2">
        <f t="shared" si="0"/>
        <v>2.1697533630411207E-5</v>
      </c>
      <c r="BT4" s="2">
        <f t="shared" si="0"/>
        <v>2.1697533630411207E-5</v>
      </c>
      <c r="BU4" s="2">
        <f t="shared" si="0"/>
        <v>2.1697533630411207E-5</v>
      </c>
      <c r="BV4" s="2">
        <f t="shared" si="0"/>
        <v>2.1697533630411207E-5</v>
      </c>
      <c r="BW4" s="2">
        <f t="shared" si="0"/>
        <v>2.1697533630411207E-5</v>
      </c>
      <c r="BX4" s="2">
        <f t="shared" si="0"/>
        <v>2.1697533630411207E-5</v>
      </c>
      <c r="BY4" s="2">
        <f t="shared" si="0"/>
        <v>2.1697533630411207E-5</v>
      </c>
      <c r="BZ4" s="2">
        <f t="shared" si="0"/>
        <v>2.1697533630411207E-5</v>
      </c>
      <c r="CA4" s="2">
        <f t="shared" si="0"/>
        <v>2.1697533630411207E-5</v>
      </c>
      <c r="CB4" s="2">
        <f t="shared" si="0"/>
        <v>2.1697533630411207E-5</v>
      </c>
      <c r="CC4" s="2">
        <f t="shared" si="0"/>
        <v>2.1697533630411207E-5</v>
      </c>
      <c r="CD4" s="2">
        <f t="shared" si="0"/>
        <v>2.1697533630411207E-5</v>
      </c>
    </row>
    <row r="5" spans="1:82">
      <c r="A5" s="1" t="s">
        <v>7</v>
      </c>
      <c r="B5" s="136">
        <f>B2</f>
        <v>1.1034170382068664E-5</v>
      </c>
      <c r="C5">
        <f t="shared" ref="C5:AF5" si="3">C2</f>
        <v>1.5427260462512337E-5</v>
      </c>
      <c r="D5">
        <f t="shared" si="3"/>
        <v>1.5609768122938735E-5</v>
      </c>
      <c r="E5">
        <f t="shared" si="3"/>
        <v>1.5794434886479728E-5</v>
      </c>
      <c r="F5">
        <f t="shared" si="3"/>
        <v>1.59812862957687E-5</v>
      </c>
      <c r="G5">
        <f t="shared" si="3"/>
        <v>1.6170348195613631E-5</v>
      </c>
      <c r="H5">
        <f t="shared" si="3"/>
        <v>1.6361646736571891E-5</v>
      </c>
      <c r="I5">
        <f t="shared" si="3"/>
        <v>1.655520837856731E-5</v>
      </c>
      <c r="J5">
        <f t="shared" si="3"/>
        <v>1.675105989455006E-5</v>
      </c>
      <c r="K5">
        <f t="shared" si="3"/>
        <v>1.694922837419981E-5</v>
      </c>
      <c r="L5">
        <f t="shared" si="3"/>
        <v>1.7149741227672703E-5</v>
      </c>
      <c r="M5">
        <f t="shared" si="3"/>
        <v>1.7352626189392662E-5</v>
      </c>
      <c r="N5">
        <f t="shared" si="3"/>
        <v>1.7557911321887543E-5</v>
      </c>
      <c r="O5">
        <f t="shared" si="3"/>
        <v>1.7765625019670666E-5</v>
      </c>
      <c r="P5">
        <f t="shared" si="3"/>
        <v>1.7975796013168283E-5</v>
      </c>
      <c r="Q5">
        <f t="shared" si="3"/>
        <v>1.8188453372693489E-5</v>
      </c>
      <c r="R5">
        <f t="shared" si="3"/>
        <v>1.8403626512467153E-5</v>
      </c>
      <c r="S5">
        <f t="shared" si="3"/>
        <v>1.862134519468642E-5</v>
      </c>
      <c r="T5">
        <f t="shared" si="3"/>
        <v>1.8841639533641341E-5</v>
      </c>
      <c r="U5">
        <f t="shared" si="3"/>
        <v>1.9064539999880205E-5</v>
      </c>
      <c r="V5">
        <f t="shared" si="3"/>
        <v>1.9290077424424145E-5</v>
      </c>
      <c r="W5">
        <f t="shared" si="3"/>
        <v>1.9518283003031608E-5</v>
      </c>
      <c r="X5">
        <f t="shared" si="3"/>
        <v>1.9749188300513277E-5</v>
      </c>
      <c r="Y5">
        <f t="shared" si="3"/>
        <v>1.9982825255098022E-5</v>
      </c>
      <c r="Z5">
        <f t="shared" si="3"/>
        <v>2.0219226182850526E-5</v>
      </c>
      <c r="AA5">
        <f t="shared" si="3"/>
        <v>2.0458423782141154E-5</v>
      </c>
      <c r="AB5">
        <f t="shared" si="3"/>
        <v>2.0700451138168711E-5</v>
      </c>
      <c r="AC5">
        <f t="shared" si="3"/>
        <v>2.09453417275367E-5</v>
      </c>
      <c r="AD5">
        <f t="shared" si="3"/>
        <v>2.1193129422883718E-5</v>
      </c>
      <c r="AE5">
        <f t="shared" si="3"/>
        <v>2.1443848497568638E-5</v>
      </c>
      <c r="AF5">
        <f t="shared" si="3"/>
        <v>2.1697533630411207E-5</v>
      </c>
      <c r="AG5" s="2">
        <f t="shared" si="1"/>
        <v>2.1697533630411207E-5</v>
      </c>
      <c r="AH5" s="2">
        <f t="shared" si="1"/>
        <v>2.1697533630411207E-5</v>
      </c>
      <c r="AI5" s="2">
        <f t="shared" si="0"/>
        <v>2.1697533630411207E-5</v>
      </c>
      <c r="AJ5" s="2">
        <f t="shared" si="0"/>
        <v>2.1697533630411207E-5</v>
      </c>
      <c r="AK5" s="2">
        <f t="shared" si="0"/>
        <v>2.1697533630411207E-5</v>
      </c>
      <c r="AL5" s="2">
        <f t="shared" si="0"/>
        <v>2.1697533630411207E-5</v>
      </c>
      <c r="AM5" s="2">
        <f t="shared" si="0"/>
        <v>2.1697533630411207E-5</v>
      </c>
      <c r="AN5" s="2">
        <f t="shared" si="0"/>
        <v>2.1697533630411207E-5</v>
      </c>
      <c r="AO5" s="2">
        <f t="shared" si="0"/>
        <v>2.1697533630411207E-5</v>
      </c>
      <c r="AP5" s="2">
        <f t="shared" si="0"/>
        <v>2.1697533630411207E-5</v>
      </c>
      <c r="AQ5" s="2">
        <f t="shared" si="0"/>
        <v>2.1697533630411207E-5</v>
      </c>
      <c r="AR5" s="2">
        <f t="shared" si="0"/>
        <v>2.1697533630411207E-5</v>
      </c>
      <c r="AS5" s="2">
        <f t="shared" si="0"/>
        <v>2.1697533630411207E-5</v>
      </c>
      <c r="AT5" s="2">
        <f t="shared" si="0"/>
        <v>2.1697533630411207E-5</v>
      </c>
      <c r="AU5" s="2">
        <f t="shared" si="0"/>
        <v>2.1697533630411207E-5</v>
      </c>
      <c r="AV5" s="2">
        <f t="shared" si="0"/>
        <v>2.1697533630411207E-5</v>
      </c>
      <c r="AW5" s="2">
        <f t="shared" si="0"/>
        <v>2.1697533630411207E-5</v>
      </c>
      <c r="AX5" s="2">
        <f t="shared" si="0"/>
        <v>2.1697533630411207E-5</v>
      </c>
      <c r="AY5" s="2">
        <f t="shared" si="0"/>
        <v>2.1697533630411207E-5</v>
      </c>
      <c r="AZ5" s="2">
        <f t="shared" si="0"/>
        <v>2.1697533630411207E-5</v>
      </c>
      <c r="BA5" s="2">
        <f t="shared" si="0"/>
        <v>2.1697533630411207E-5</v>
      </c>
      <c r="BB5" s="2">
        <f t="shared" si="0"/>
        <v>2.1697533630411207E-5</v>
      </c>
      <c r="BC5" s="2">
        <f t="shared" si="0"/>
        <v>2.1697533630411207E-5</v>
      </c>
      <c r="BD5" s="2">
        <f t="shared" si="0"/>
        <v>2.1697533630411207E-5</v>
      </c>
      <c r="BE5" s="2">
        <f t="shared" si="0"/>
        <v>2.1697533630411207E-5</v>
      </c>
      <c r="BF5" s="2">
        <f t="shared" si="0"/>
        <v>2.1697533630411207E-5</v>
      </c>
      <c r="BG5" s="2">
        <f t="shared" si="0"/>
        <v>2.1697533630411207E-5</v>
      </c>
      <c r="BH5" s="2">
        <f t="shared" si="0"/>
        <v>2.1697533630411207E-5</v>
      </c>
      <c r="BI5" s="2">
        <f t="shared" si="0"/>
        <v>2.1697533630411207E-5</v>
      </c>
      <c r="BJ5" s="2">
        <f t="shared" si="0"/>
        <v>2.1697533630411207E-5</v>
      </c>
      <c r="BK5" s="2">
        <f t="shared" si="0"/>
        <v>2.1697533630411207E-5</v>
      </c>
      <c r="BL5" s="2">
        <f t="shared" si="0"/>
        <v>2.1697533630411207E-5</v>
      </c>
      <c r="BM5" s="2">
        <f t="shared" si="0"/>
        <v>2.1697533630411207E-5</v>
      </c>
      <c r="BN5" s="2">
        <f t="shared" si="0"/>
        <v>2.1697533630411207E-5</v>
      </c>
      <c r="BO5" s="2">
        <f t="shared" si="0"/>
        <v>2.1697533630411207E-5</v>
      </c>
      <c r="BP5" s="2">
        <f t="shared" si="0"/>
        <v>2.1697533630411207E-5</v>
      </c>
      <c r="BQ5" s="2">
        <f t="shared" si="0"/>
        <v>2.1697533630411207E-5</v>
      </c>
      <c r="BR5" s="2">
        <f t="shared" si="0"/>
        <v>2.1697533630411207E-5</v>
      </c>
      <c r="BS5" s="2">
        <f t="shared" si="0"/>
        <v>2.1697533630411207E-5</v>
      </c>
      <c r="BT5" s="2">
        <f t="shared" si="0"/>
        <v>2.1697533630411207E-5</v>
      </c>
      <c r="BU5" s="2">
        <f t="shared" si="0"/>
        <v>2.1697533630411207E-5</v>
      </c>
      <c r="BV5" s="2">
        <f t="shared" si="0"/>
        <v>2.1697533630411207E-5</v>
      </c>
      <c r="BW5" s="2">
        <f t="shared" si="0"/>
        <v>2.1697533630411207E-5</v>
      </c>
      <c r="BX5" s="2">
        <f t="shared" si="0"/>
        <v>2.1697533630411207E-5</v>
      </c>
      <c r="BY5" s="2">
        <f t="shared" si="0"/>
        <v>2.1697533630411207E-5</v>
      </c>
      <c r="BZ5" s="2">
        <f t="shared" si="0"/>
        <v>2.1697533630411207E-5</v>
      </c>
      <c r="CA5" s="2">
        <f t="shared" si="0"/>
        <v>2.1697533630411207E-5</v>
      </c>
      <c r="CB5" s="2">
        <f t="shared" si="0"/>
        <v>2.1697533630411207E-5</v>
      </c>
      <c r="CC5" s="2">
        <f t="shared" si="0"/>
        <v>2.1697533630411207E-5</v>
      </c>
      <c r="CD5" s="2">
        <f t="shared" si="0"/>
        <v>2.1697533630411207E-5</v>
      </c>
    </row>
    <row r="6" spans="1:82">
      <c r="A6" s="1" t="s">
        <v>8</v>
      </c>
      <c r="B6" s="136">
        <f>B2</f>
        <v>1.1034170382068664E-5</v>
      </c>
      <c r="C6">
        <f t="shared" ref="C6:AF6" si="4">C2</f>
        <v>1.5427260462512337E-5</v>
      </c>
      <c r="D6">
        <f t="shared" si="4"/>
        <v>1.5609768122938735E-5</v>
      </c>
      <c r="E6">
        <f t="shared" si="4"/>
        <v>1.5794434886479728E-5</v>
      </c>
      <c r="F6">
        <f t="shared" si="4"/>
        <v>1.59812862957687E-5</v>
      </c>
      <c r="G6">
        <f t="shared" si="4"/>
        <v>1.6170348195613631E-5</v>
      </c>
      <c r="H6">
        <f t="shared" si="4"/>
        <v>1.6361646736571891E-5</v>
      </c>
      <c r="I6">
        <f t="shared" si="4"/>
        <v>1.655520837856731E-5</v>
      </c>
      <c r="J6">
        <f t="shared" si="4"/>
        <v>1.675105989455006E-5</v>
      </c>
      <c r="K6">
        <f t="shared" si="4"/>
        <v>1.694922837419981E-5</v>
      </c>
      <c r="L6">
        <f t="shared" si="4"/>
        <v>1.7149741227672703E-5</v>
      </c>
      <c r="M6">
        <f t="shared" si="4"/>
        <v>1.7352626189392662E-5</v>
      </c>
      <c r="N6">
        <f t="shared" si="4"/>
        <v>1.7557911321887543E-5</v>
      </c>
      <c r="O6">
        <f t="shared" si="4"/>
        <v>1.7765625019670666E-5</v>
      </c>
      <c r="P6">
        <f t="shared" si="4"/>
        <v>1.7975796013168283E-5</v>
      </c>
      <c r="Q6">
        <f t="shared" si="4"/>
        <v>1.8188453372693489E-5</v>
      </c>
      <c r="R6">
        <f t="shared" si="4"/>
        <v>1.8403626512467153E-5</v>
      </c>
      <c r="S6">
        <f t="shared" si="4"/>
        <v>1.862134519468642E-5</v>
      </c>
      <c r="T6">
        <f t="shared" si="4"/>
        <v>1.8841639533641341E-5</v>
      </c>
      <c r="U6">
        <f t="shared" si="4"/>
        <v>1.9064539999880205E-5</v>
      </c>
      <c r="V6">
        <f t="shared" si="4"/>
        <v>1.9290077424424145E-5</v>
      </c>
      <c r="W6">
        <f t="shared" si="4"/>
        <v>1.9518283003031608E-5</v>
      </c>
      <c r="X6">
        <f t="shared" si="4"/>
        <v>1.9749188300513277E-5</v>
      </c>
      <c r="Y6">
        <f t="shared" si="4"/>
        <v>1.9982825255098022E-5</v>
      </c>
      <c r="Z6">
        <f t="shared" si="4"/>
        <v>2.0219226182850526E-5</v>
      </c>
      <c r="AA6">
        <f t="shared" si="4"/>
        <v>2.0458423782141154E-5</v>
      </c>
      <c r="AB6">
        <f t="shared" si="4"/>
        <v>2.0700451138168711E-5</v>
      </c>
      <c r="AC6">
        <f t="shared" si="4"/>
        <v>2.09453417275367E-5</v>
      </c>
      <c r="AD6">
        <f t="shared" si="4"/>
        <v>2.1193129422883718E-5</v>
      </c>
      <c r="AE6">
        <f t="shared" si="4"/>
        <v>2.1443848497568638E-5</v>
      </c>
      <c r="AF6">
        <f t="shared" si="4"/>
        <v>2.1697533630411207E-5</v>
      </c>
      <c r="AG6" s="2">
        <f t="shared" si="1"/>
        <v>2.1697533630411207E-5</v>
      </c>
      <c r="AH6" s="2">
        <f t="shared" si="1"/>
        <v>2.1697533630411207E-5</v>
      </c>
      <c r="AI6" s="2">
        <f t="shared" si="0"/>
        <v>2.1697533630411207E-5</v>
      </c>
      <c r="AJ6" s="2">
        <f t="shared" si="0"/>
        <v>2.1697533630411207E-5</v>
      </c>
      <c r="AK6" s="2">
        <f t="shared" si="0"/>
        <v>2.1697533630411207E-5</v>
      </c>
      <c r="AL6" s="2">
        <f t="shared" si="0"/>
        <v>2.1697533630411207E-5</v>
      </c>
      <c r="AM6" s="2">
        <f t="shared" si="0"/>
        <v>2.1697533630411207E-5</v>
      </c>
      <c r="AN6" s="2">
        <f t="shared" si="0"/>
        <v>2.1697533630411207E-5</v>
      </c>
      <c r="AO6" s="2">
        <f t="shared" si="0"/>
        <v>2.1697533630411207E-5</v>
      </c>
      <c r="AP6" s="2">
        <f t="shared" si="0"/>
        <v>2.1697533630411207E-5</v>
      </c>
      <c r="AQ6" s="2">
        <f t="shared" si="0"/>
        <v>2.1697533630411207E-5</v>
      </c>
      <c r="AR6" s="2">
        <f t="shared" si="0"/>
        <v>2.1697533630411207E-5</v>
      </c>
      <c r="AS6" s="2">
        <f t="shared" si="0"/>
        <v>2.1697533630411207E-5</v>
      </c>
      <c r="AT6" s="2">
        <f t="shared" si="0"/>
        <v>2.1697533630411207E-5</v>
      </c>
      <c r="AU6" s="2">
        <f t="shared" si="0"/>
        <v>2.1697533630411207E-5</v>
      </c>
      <c r="AV6" s="2">
        <f t="shared" si="0"/>
        <v>2.1697533630411207E-5</v>
      </c>
      <c r="AW6" s="2">
        <f t="shared" si="0"/>
        <v>2.1697533630411207E-5</v>
      </c>
      <c r="AX6" s="2">
        <f t="shared" si="0"/>
        <v>2.1697533630411207E-5</v>
      </c>
      <c r="AY6" s="2">
        <f t="shared" si="0"/>
        <v>2.1697533630411207E-5</v>
      </c>
      <c r="AZ6" s="2">
        <f t="shared" si="0"/>
        <v>2.1697533630411207E-5</v>
      </c>
      <c r="BA6" s="2">
        <f t="shared" si="0"/>
        <v>2.1697533630411207E-5</v>
      </c>
      <c r="BB6" s="2">
        <f t="shared" si="0"/>
        <v>2.1697533630411207E-5</v>
      </c>
      <c r="BC6" s="2">
        <f t="shared" si="0"/>
        <v>2.1697533630411207E-5</v>
      </c>
      <c r="BD6" s="2">
        <f t="shared" si="0"/>
        <v>2.1697533630411207E-5</v>
      </c>
      <c r="BE6" s="2">
        <f t="shared" si="0"/>
        <v>2.1697533630411207E-5</v>
      </c>
      <c r="BF6" s="2">
        <f t="shared" si="0"/>
        <v>2.1697533630411207E-5</v>
      </c>
      <c r="BG6" s="2">
        <f t="shared" si="0"/>
        <v>2.1697533630411207E-5</v>
      </c>
      <c r="BH6" s="2">
        <f t="shared" si="0"/>
        <v>2.1697533630411207E-5</v>
      </c>
      <c r="BI6" s="2">
        <f t="shared" si="0"/>
        <v>2.1697533630411207E-5</v>
      </c>
      <c r="BJ6" s="2">
        <f t="shared" si="0"/>
        <v>2.1697533630411207E-5</v>
      </c>
      <c r="BK6" s="2">
        <f t="shared" si="0"/>
        <v>2.1697533630411207E-5</v>
      </c>
      <c r="BL6" s="2">
        <f t="shared" si="0"/>
        <v>2.1697533630411207E-5</v>
      </c>
      <c r="BM6" s="2">
        <f t="shared" si="0"/>
        <v>2.1697533630411207E-5</v>
      </c>
      <c r="BN6" s="2">
        <f t="shared" si="0"/>
        <v>2.1697533630411207E-5</v>
      </c>
      <c r="BO6" s="2">
        <f t="shared" si="0"/>
        <v>2.1697533630411207E-5</v>
      </c>
      <c r="BP6" s="2">
        <f t="shared" si="0"/>
        <v>2.1697533630411207E-5</v>
      </c>
      <c r="BQ6" s="2">
        <f t="shared" si="0"/>
        <v>2.1697533630411207E-5</v>
      </c>
      <c r="BR6" s="2">
        <f t="shared" si="0"/>
        <v>2.1697533630411207E-5</v>
      </c>
      <c r="BS6" s="2">
        <f t="shared" si="0"/>
        <v>2.1697533630411207E-5</v>
      </c>
      <c r="BT6" s="2">
        <f t="shared" si="0"/>
        <v>2.1697533630411207E-5</v>
      </c>
      <c r="BU6" s="2">
        <f t="shared" si="0"/>
        <v>2.1697533630411207E-5</v>
      </c>
      <c r="BV6" s="2">
        <f t="shared" si="0"/>
        <v>2.1697533630411207E-5</v>
      </c>
      <c r="BW6" s="2">
        <f t="shared" si="0"/>
        <v>2.1697533630411207E-5</v>
      </c>
      <c r="BX6" s="2">
        <f t="shared" si="0"/>
        <v>2.1697533630411207E-5</v>
      </c>
      <c r="BY6" s="2">
        <f t="shared" si="0"/>
        <v>2.1697533630411207E-5</v>
      </c>
      <c r="BZ6" s="2">
        <f t="shared" si="0"/>
        <v>2.1697533630411207E-5</v>
      </c>
      <c r="CA6" s="2">
        <f t="shared" si="0"/>
        <v>2.1697533630411207E-5</v>
      </c>
      <c r="CB6" s="2">
        <f t="shared" si="0"/>
        <v>2.1697533630411207E-5</v>
      </c>
      <c r="CC6" s="2">
        <f t="shared" si="0"/>
        <v>2.1697533630411207E-5</v>
      </c>
      <c r="CD6" s="2">
        <f t="shared" si="0"/>
        <v>2.1697533630411207E-5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1" spans="1:82">
      <c r="B11" s="53"/>
    </row>
    <row r="16" spans="1:82" ht="17.399999999999999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'petdies-fee'!C$13*About!$B$46/About!$B$52</f>
        <v>1.0593281387192655E-5</v>
      </c>
      <c r="C2">
        <f>'petdies-fee'!D$13*About!$B$46/About!$B$52</f>
        <v>1.4832108654214274E-5</v>
      </c>
      <c r="D2" s="89">
        <f>C2*(1+CAGR!$B62)</f>
        <v>1.5085921448892756E-5</v>
      </c>
      <c r="E2" s="2">
        <f>D2*(1+CAGR!$B62)</f>
        <v>1.5344077586533749E-5</v>
      </c>
      <c r="F2" s="2">
        <f>E2*(1+CAGR!$B62)</f>
        <v>1.5606651392106229E-5</v>
      </c>
      <c r="G2" s="2">
        <f>F2*(1+CAGR!$B62)</f>
        <v>1.5873718462456861E-5</v>
      </c>
      <c r="H2" s="2">
        <f>G2*(1+CAGR!$B62)</f>
        <v>1.6145355688074868E-5</v>
      </c>
      <c r="I2" s="2">
        <f>H2*(1+CAGR!$B62)</f>
        <v>1.642164127522933E-5</v>
      </c>
      <c r="J2" s="2">
        <f>I2*(1+CAGR!$B62)</f>
        <v>1.6702654768485338E-5</v>
      </c>
      <c r="K2" s="2">
        <f>J2*(1+CAGR!$B62)</f>
        <v>1.6988477073605427E-5</v>
      </c>
      <c r="L2" s="2">
        <f>K2*(1+CAGR!$B62)</f>
        <v>1.7279190480842903E-5</v>
      </c>
      <c r="M2" s="2">
        <f>L2*(1+CAGR!$B62)</f>
        <v>1.7574878688633805E-5</v>
      </c>
      <c r="N2" s="2">
        <f>M2*(1+CAGR!$B62)</f>
        <v>1.787562682769426E-5</v>
      </c>
      <c r="O2" s="2">
        <f>N2*(1+CAGR!$B62)</f>
        <v>1.8181521485530222E-5</v>
      </c>
      <c r="P2" s="2">
        <f>O2*(1+CAGR!$B62)</f>
        <v>1.8492650731366624E-5</v>
      </c>
      <c r="Q2" s="2">
        <f>P2*(1+CAGR!$B62)</f>
        <v>1.8809104141503125E-5</v>
      </c>
      <c r="R2" s="2">
        <f>Q2*(1+CAGR!$B62)</f>
        <v>1.9130972825103759E-5</v>
      </c>
      <c r="S2" s="2">
        <f>R2*(1+CAGR!$B62)</f>
        <v>1.94583494504279E-5</v>
      </c>
      <c r="T2" s="2">
        <f>S2*(1+CAGR!$B62)</f>
        <v>1.9791328271510114E-5</v>
      </c>
      <c r="U2" s="2">
        <f>T2*(1+CAGR!$B62)</f>
        <v>2.0130005155296554E-5</v>
      </c>
      <c r="V2" s="2">
        <f>U2*(1+CAGR!$B62)</f>
        <v>2.0474477609245733E-5</v>
      </c>
      <c r="W2" s="2">
        <f>V2*(1+CAGR!$B62)</f>
        <v>2.0824844809401599E-5</v>
      </c>
      <c r="X2" s="2">
        <f>W2*(1+CAGR!$B62)</f>
        <v>2.1181207628947021E-5</v>
      </c>
      <c r="Y2" s="2">
        <f>X2*(1+CAGR!$B62)</f>
        <v>2.1543668667245892E-5</v>
      </c>
      <c r="Z2" s="2">
        <f>Y2*(1+CAGR!$B62)</f>
        <v>2.1912332279382204E-5</v>
      </c>
      <c r="AA2" s="2">
        <f>Z2*(1+CAGR!$B62)</f>
        <v>2.2287304606204611E-5</v>
      </c>
      <c r="AB2" s="2">
        <f>AA2*(1+CAGR!$B62)</f>
        <v>2.2668693604885126E-5</v>
      </c>
      <c r="AC2" s="2">
        <f>AB2*(1+CAGR!$B62)</f>
        <v>2.3056609080000751E-5</v>
      </c>
      <c r="AD2" s="2">
        <f>AC2*(1+CAGR!$B62)</f>
        <v>2.3451162715146989E-5</v>
      </c>
      <c r="AE2" s="2">
        <f>AD2*(1+CAGR!$B62)</f>
        <v>2.3852468105092338E-5</v>
      </c>
      <c r="AF2" s="2">
        <f>AE2*(1+CAGR!$B62)</f>
        <v>2.426064078848302E-5</v>
      </c>
      <c r="AG2" s="2">
        <f>AF2</f>
        <v>2.426064078848302E-5</v>
      </c>
      <c r="AH2" s="2">
        <f>AG2</f>
        <v>2.426064078848302E-5</v>
      </c>
      <c r="AI2" s="2">
        <f t="shared" ref="AI2:CD7" si="0">AH2</f>
        <v>2.426064078848302E-5</v>
      </c>
      <c r="AJ2" s="2">
        <f t="shared" si="0"/>
        <v>2.426064078848302E-5</v>
      </c>
      <c r="AK2" s="2">
        <f t="shared" si="0"/>
        <v>2.426064078848302E-5</v>
      </c>
      <c r="AL2" s="2">
        <f t="shared" si="0"/>
        <v>2.426064078848302E-5</v>
      </c>
      <c r="AM2" s="2">
        <f t="shared" si="0"/>
        <v>2.426064078848302E-5</v>
      </c>
      <c r="AN2" s="2">
        <f t="shared" si="0"/>
        <v>2.426064078848302E-5</v>
      </c>
      <c r="AO2" s="2">
        <f t="shared" si="0"/>
        <v>2.426064078848302E-5</v>
      </c>
      <c r="AP2" s="2">
        <f t="shared" si="0"/>
        <v>2.426064078848302E-5</v>
      </c>
      <c r="AQ2" s="2">
        <f t="shared" si="0"/>
        <v>2.426064078848302E-5</v>
      </c>
      <c r="AR2" s="2">
        <f t="shared" si="0"/>
        <v>2.426064078848302E-5</v>
      </c>
      <c r="AS2" s="2">
        <f t="shared" si="0"/>
        <v>2.426064078848302E-5</v>
      </c>
      <c r="AT2" s="2">
        <f t="shared" si="0"/>
        <v>2.426064078848302E-5</v>
      </c>
      <c r="AU2" s="2">
        <f t="shared" si="0"/>
        <v>2.426064078848302E-5</v>
      </c>
      <c r="AV2" s="2">
        <f t="shared" si="0"/>
        <v>2.426064078848302E-5</v>
      </c>
      <c r="AW2" s="2">
        <f t="shared" si="0"/>
        <v>2.426064078848302E-5</v>
      </c>
      <c r="AX2" s="2">
        <f t="shared" si="0"/>
        <v>2.426064078848302E-5</v>
      </c>
      <c r="AY2" s="2">
        <f t="shared" si="0"/>
        <v>2.426064078848302E-5</v>
      </c>
      <c r="AZ2" s="2">
        <f t="shared" si="0"/>
        <v>2.426064078848302E-5</v>
      </c>
      <c r="BA2" s="2">
        <f t="shared" si="0"/>
        <v>2.426064078848302E-5</v>
      </c>
      <c r="BB2" s="2">
        <f t="shared" si="0"/>
        <v>2.426064078848302E-5</v>
      </c>
      <c r="BC2" s="2">
        <f t="shared" si="0"/>
        <v>2.426064078848302E-5</v>
      </c>
      <c r="BD2" s="2">
        <f t="shared" si="0"/>
        <v>2.426064078848302E-5</v>
      </c>
      <c r="BE2" s="2">
        <f t="shared" si="0"/>
        <v>2.426064078848302E-5</v>
      </c>
      <c r="BF2" s="2">
        <f t="shared" si="0"/>
        <v>2.426064078848302E-5</v>
      </c>
      <c r="BG2" s="2">
        <f t="shared" si="0"/>
        <v>2.426064078848302E-5</v>
      </c>
      <c r="BH2" s="2">
        <f t="shared" si="0"/>
        <v>2.426064078848302E-5</v>
      </c>
      <c r="BI2" s="2">
        <f t="shared" si="0"/>
        <v>2.426064078848302E-5</v>
      </c>
      <c r="BJ2" s="2">
        <f t="shared" si="0"/>
        <v>2.426064078848302E-5</v>
      </c>
      <c r="BK2" s="2">
        <f t="shared" si="0"/>
        <v>2.426064078848302E-5</v>
      </c>
      <c r="BL2" s="2">
        <f t="shared" si="0"/>
        <v>2.426064078848302E-5</v>
      </c>
      <c r="BM2" s="2">
        <f t="shared" si="0"/>
        <v>2.426064078848302E-5</v>
      </c>
      <c r="BN2" s="2">
        <f t="shared" si="0"/>
        <v>2.426064078848302E-5</v>
      </c>
      <c r="BO2" s="2">
        <f t="shared" si="0"/>
        <v>2.426064078848302E-5</v>
      </c>
      <c r="BP2" s="2">
        <f t="shared" si="0"/>
        <v>2.426064078848302E-5</v>
      </c>
      <c r="BQ2" s="2">
        <f t="shared" si="0"/>
        <v>2.426064078848302E-5</v>
      </c>
      <c r="BR2" s="2">
        <f t="shared" si="0"/>
        <v>2.426064078848302E-5</v>
      </c>
      <c r="BS2" s="2">
        <f t="shared" si="0"/>
        <v>2.426064078848302E-5</v>
      </c>
      <c r="BT2" s="2">
        <f t="shared" si="0"/>
        <v>2.426064078848302E-5</v>
      </c>
      <c r="BU2" s="2">
        <f t="shared" si="0"/>
        <v>2.426064078848302E-5</v>
      </c>
      <c r="BV2" s="2">
        <f t="shared" si="0"/>
        <v>2.426064078848302E-5</v>
      </c>
      <c r="BW2" s="2">
        <f t="shared" si="0"/>
        <v>2.426064078848302E-5</v>
      </c>
      <c r="BX2" s="2">
        <f t="shared" si="0"/>
        <v>2.426064078848302E-5</v>
      </c>
      <c r="BY2" s="2">
        <f t="shared" si="0"/>
        <v>2.426064078848302E-5</v>
      </c>
      <c r="BZ2" s="2">
        <f t="shared" si="0"/>
        <v>2.426064078848302E-5</v>
      </c>
      <c r="CA2" s="2">
        <f t="shared" si="0"/>
        <v>2.426064078848302E-5</v>
      </c>
      <c r="CB2" s="2">
        <f t="shared" si="0"/>
        <v>2.426064078848302E-5</v>
      </c>
      <c r="CC2" s="2">
        <f t="shared" si="0"/>
        <v>2.426064078848302E-5</v>
      </c>
      <c r="CD2" s="2">
        <f>CC2</f>
        <v>2.426064078848302E-5</v>
      </c>
    </row>
    <row r="3" spans="1:82">
      <c r="A3" s="1" t="s">
        <v>5</v>
      </c>
      <c r="B3" s="136">
        <f>B2</f>
        <v>1.0593281387192655E-5</v>
      </c>
      <c r="C3">
        <f t="shared" ref="C3:AF3" si="1">C2</f>
        <v>1.4832108654214274E-5</v>
      </c>
      <c r="D3">
        <f t="shared" si="1"/>
        <v>1.5085921448892756E-5</v>
      </c>
      <c r="E3">
        <f t="shared" si="1"/>
        <v>1.5344077586533749E-5</v>
      </c>
      <c r="F3">
        <f t="shared" si="1"/>
        <v>1.5606651392106229E-5</v>
      </c>
      <c r="G3">
        <f t="shared" si="1"/>
        <v>1.5873718462456861E-5</v>
      </c>
      <c r="H3">
        <f t="shared" si="1"/>
        <v>1.6145355688074868E-5</v>
      </c>
      <c r="I3">
        <f t="shared" si="1"/>
        <v>1.642164127522933E-5</v>
      </c>
      <c r="J3">
        <f t="shared" si="1"/>
        <v>1.6702654768485338E-5</v>
      </c>
      <c r="K3">
        <f t="shared" si="1"/>
        <v>1.6988477073605427E-5</v>
      </c>
      <c r="L3">
        <f t="shared" si="1"/>
        <v>1.7279190480842903E-5</v>
      </c>
      <c r="M3">
        <f t="shared" si="1"/>
        <v>1.7574878688633805E-5</v>
      </c>
      <c r="N3">
        <f t="shared" si="1"/>
        <v>1.787562682769426E-5</v>
      </c>
      <c r="O3">
        <f t="shared" si="1"/>
        <v>1.8181521485530222E-5</v>
      </c>
      <c r="P3">
        <f t="shared" si="1"/>
        <v>1.8492650731366624E-5</v>
      </c>
      <c r="Q3">
        <f t="shared" si="1"/>
        <v>1.8809104141503125E-5</v>
      </c>
      <c r="R3">
        <f t="shared" si="1"/>
        <v>1.9130972825103759E-5</v>
      </c>
      <c r="S3">
        <f t="shared" si="1"/>
        <v>1.94583494504279E-5</v>
      </c>
      <c r="T3">
        <f t="shared" si="1"/>
        <v>1.9791328271510114E-5</v>
      </c>
      <c r="U3">
        <f t="shared" si="1"/>
        <v>2.0130005155296554E-5</v>
      </c>
      <c r="V3">
        <f t="shared" si="1"/>
        <v>2.0474477609245733E-5</v>
      </c>
      <c r="W3">
        <f t="shared" si="1"/>
        <v>2.0824844809401599E-5</v>
      </c>
      <c r="X3">
        <f t="shared" si="1"/>
        <v>2.1181207628947021E-5</v>
      </c>
      <c r="Y3">
        <f t="shared" si="1"/>
        <v>2.1543668667245892E-5</v>
      </c>
      <c r="Z3">
        <f t="shared" si="1"/>
        <v>2.1912332279382204E-5</v>
      </c>
      <c r="AA3">
        <f t="shared" si="1"/>
        <v>2.2287304606204611E-5</v>
      </c>
      <c r="AB3">
        <f t="shared" si="1"/>
        <v>2.2668693604885126E-5</v>
      </c>
      <c r="AC3">
        <f t="shared" si="1"/>
        <v>2.3056609080000751E-5</v>
      </c>
      <c r="AD3">
        <f t="shared" si="1"/>
        <v>2.3451162715146989E-5</v>
      </c>
      <c r="AE3">
        <f t="shared" si="1"/>
        <v>2.3852468105092338E-5</v>
      </c>
      <c r="AF3">
        <f t="shared" si="1"/>
        <v>2.426064078848302E-5</v>
      </c>
      <c r="AG3" s="2">
        <f t="shared" ref="AG3:AV8" si="2">AF3</f>
        <v>2.426064078848302E-5</v>
      </c>
      <c r="AH3" s="2">
        <f t="shared" si="2"/>
        <v>2.426064078848302E-5</v>
      </c>
      <c r="AI3" s="2">
        <f t="shared" si="0"/>
        <v>2.426064078848302E-5</v>
      </c>
      <c r="AJ3" s="2">
        <f t="shared" si="0"/>
        <v>2.426064078848302E-5</v>
      </c>
      <c r="AK3" s="2">
        <f t="shared" si="0"/>
        <v>2.426064078848302E-5</v>
      </c>
      <c r="AL3" s="2">
        <f t="shared" si="0"/>
        <v>2.426064078848302E-5</v>
      </c>
      <c r="AM3" s="2">
        <f t="shared" si="0"/>
        <v>2.426064078848302E-5</v>
      </c>
      <c r="AN3" s="2">
        <f t="shared" si="0"/>
        <v>2.426064078848302E-5</v>
      </c>
      <c r="AO3" s="2">
        <f t="shared" si="0"/>
        <v>2.426064078848302E-5</v>
      </c>
      <c r="AP3" s="2">
        <f t="shared" si="0"/>
        <v>2.426064078848302E-5</v>
      </c>
      <c r="AQ3" s="2">
        <f t="shared" si="0"/>
        <v>2.426064078848302E-5</v>
      </c>
      <c r="AR3" s="2">
        <f t="shared" si="0"/>
        <v>2.426064078848302E-5</v>
      </c>
      <c r="AS3" s="2">
        <f t="shared" si="0"/>
        <v>2.426064078848302E-5</v>
      </c>
      <c r="AT3" s="2">
        <f t="shared" si="0"/>
        <v>2.426064078848302E-5</v>
      </c>
      <c r="AU3" s="2">
        <f t="shared" si="0"/>
        <v>2.426064078848302E-5</v>
      </c>
      <c r="AV3" s="2">
        <f t="shared" si="0"/>
        <v>2.426064078848302E-5</v>
      </c>
      <c r="AW3" s="2">
        <f t="shared" si="0"/>
        <v>2.426064078848302E-5</v>
      </c>
      <c r="AX3" s="2">
        <f t="shared" si="0"/>
        <v>2.426064078848302E-5</v>
      </c>
      <c r="AY3" s="2">
        <f t="shared" si="0"/>
        <v>2.426064078848302E-5</v>
      </c>
      <c r="AZ3" s="2">
        <f t="shared" si="0"/>
        <v>2.426064078848302E-5</v>
      </c>
      <c r="BA3" s="2">
        <f t="shared" si="0"/>
        <v>2.426064078848302E-5</v>
      </c>
      <c r="BB3" s="2">
        <f t="shared" si="0"/>
        <v>2.426064078848302E-5</v>
      </c>
      <c r="BC3" s="2">
        <f t="shared" si="0"/>
        <v>2.426064078848302E-5</v>
      </c>
      <c r="BD3" s="2">
        <f t="shared" si="0"/>
        <v>2.426064078848302E-5</v>
      </c>
      <c r="BE3" s="2">
        <f t="shared" si="0"/>
        <v>2.426064078848302E-5</v>
      </c>
      <c r="BF3" s="2">
        <f t="shared" si="0"/>
        <v>2.426064078848302E-5</v>
      </c>
      <c r="BG3" s="2">
        <f t="shared" si="0"/>
        <v>2.426064078848302E-5</v>
      </c>
      <c r="BH3" s="2">
        <f t="shared" si="0"/>
        <v>2.426064078848302E-5</v>
      </c>
      <c r="BI3" s="2">
        <f t="shared" si="0"/>
        <v>2.426064078848302E-5</v>
      </c>
      <c r="BJ3" s="2">
        <f t="shared" si="0"/>
        <v>2.426064078848302E-5</v>
      </c>
      <c r="BK3" s="2">
        <f t="shared" si="0"/>
        <v>2.426064078848302E-5</v>
      </c>
      <c r="BL3" s="2">
        <f t="shared" si="0"/>
        <v>2.426064078848302E-5</v>
      </c>
      <c r="BM3" s="2">
        <f t="shared" si="0"/>
        <v>2.426064078848302E-5</v>
      </c>
      <c r="BN3" s="2">
        <f t="shared" si="0"/>
        <v>2.426064078848302E-5</v>
      </c>
      <c r="BO3" s="2">
        <f t="shared" si="0"/>
        <v>2.426064078848302E-5</v>
      </c>
      <c r="BP3" s="2">
        <f t="shared" si="0"/>
        <v>2.426064078848302E-5</v>
      </c>
      <c r="BQ3" s="2">
        <f t="shared" si="0"/>
        <v>2.426064078848302E-5</v>
      </c>
      <c r="BR3" s="2">
        <f t="shared" si="0"/>
        <v>2.426064078848302E-5</v>
      </c>
      <c r="BS3" s="2">
        <f t="shared" si="0"/>
        <v>2.426064078848302E-5</v>
      </c>
      <c r="BT3" s="2">
        <f t="shared" si="0"/>
        <v>2.426064078848302E-5</v>
      </c>
      <c r="BU3" s="2">
        <f t="shared" si="0"/>
        <v>2.426064078848302E-5</v>
      </c>
      <c r="BV3" s="2">
        <f t="shared" si="0"/>
        <v>2.426064078848302E-5</v>
      </c>
      <c r="BW3" s="2">
        <f t="shared" si="0"/>
        <v>2.426064078848302E-5</v>
      </c>
      <c r="BX3" s="2">
        <f t="shared" si="0"/>
        <v>2.426064078848302E-5</v>
      </c>
      <c r="BY3" s="2">
        <f t="shared" si="0"/>
        <v>2.426064078848302E-5</v>
      </c>
      <c r="BZ3" s="2">
        <f t="shared" si="0"/>
        <v>2.426064078848302E-5</v>
      </c>
      <c r="CA3" s="2">
        <f t="shared" si="0"/>
        <v>2.426064078848302E-5</v>
      </c>
      <c r="CB3" s="2">
        <f t="shared" si="0"/>
        <v>2.426064078848302E-5</v>
      </c>
      <c r="CC3" s="2">
        <f t="shared" si="0"/>
        <v>2.426064078848302E-5</v>
      </c>
      <c r="CD3" s="2">
        <f t="shared" si="0"/>
        <v>2.426064078848302E-5</v>
      </c>
    </row>
    <row r="4" spans="1:82">
      <c r="A4" s="1" t="s">
        <v>6</v>
      </c>
      <c r="B4" s="136">
        <f>B2</f>
        <v>1.0593281387192655E-5</v>
      </c>
      <c r="C4">
        <f t="shared" ref="C4:AF4" si="3">C2</f>
        <v>1.4832108654214274E-5</v>
      </c>
      <c r="D4">
        <f t="shared" si="3"/>
        <v>1.5085921448892756E-5</v>
      </c>
      <c r="E4">
        <f t="shared" si="3"/>
        <v>1.5344077586533749E-5</v>
      </c>
      <c r="F4">
        <f t="shared" si="3"/>
        <v>1.5606651392106229E-5</v>
      </c>
      <c r="G4">
        <f t="shared" si="3"/>
        <v>1.5873718462456861E-5</v>
      </c>
      <c r="H4">
        <f t="shared" si="3"/>
        <v>1.6145355688074868E-5</v>
      </c>
      <c r="I4">
        <f t="shared" si="3"/>
        <v>1.642164127522933E-5</v>
      </c>
      <c r="J4">
        <f t="shared" si="3"/>
        <v>1.6702654768485338E-5</v>
      </c>
      <c r="K4">
        <f t="shared" si="3"/>
        <v>1.6988477073605427E-5</v>
      </c>
      <c r="L4">
        <f t="shared" si="3"/>
        <v>1.7279190480842903E-5</v>
      </c>
      <c r="M4">
        <f t="shared" si="3"/>
        <v>1.7574878688633805E-5</v>
      </c>
      <c r="N4">
        <f t="shared" si="3"/>
        <v>1.787562682769426E-5</v>
      </c>
      <c r="O4">
        <f t="shared" si="3"/>
        <v>1.8181521485530222E-5</v>
      </c>
      <c r="P4">
        <f t="shared" si="3"/>
        <v>1.8492650731366624E-5</v>
      </c>
      <c r="Q4">
        <f t="shared" si="3"/>
        <v>1.8809104141503125E-5</v>
      </c>
      <c r="R4">
        <f t="shared" si="3"/>
        <v>1.9130972825103759E-5</v>
      </c>
      <c r="S4">
        <f t="shared" si="3"/>
        <v>1.94583494504279E-5</v>
      </c>
      <c r="T4">
        <f t="shared" si="3"/>
        <v>1.9791328271510114E-5</v>
      </c>
      <c r="U4">
        <f t="shared" si="3"/>
        <v>2.0130005155296554E-5</v>
      </c>
      <c r="V4">
        <f t="shared" si="3"/>
        <v>2.0474477609245733E-5</v>
      </c>
      <c r="W4">
        <f t="shared" si="3"/>
        <v>2.0824844809401599E-5</v>
      </c>
      <c r="X4">
        <f t="shared" si="3"/>
        <v>2.1181207628947021E-5</v>
      </c>
      <c r="Y4">
        <f t="shared" si="3"/>
        <v>2.1543668667245892E-5</v>
      </c>
      <c r="Z4">
        <f t="shared" si="3"/>
        <v>2.1912332279382204E-5</v>
      </c>
      <c r="AA4">
        <f t="shared" si="3"/>
        <v>2.2287304606204611E-5</v>
      </c>
      <c r="AB4">
        <f t="shared" si="3"/>
        <v>2.2668693604885126E-5</v>
      </c>
      <c r="AC4">
        <f t="shared" si="3"/>
        <v>2.3056609080000751E-5</v>
      </c>
      <c r="AD4">
        <f t="shared" si="3"/>
        <v>2.3451162715146989E-5</v>
      </c>
      <c r="AE4">
        <f t="shared" si="3"/>
        <v>2.3852468105092338E-5</v>
      </c>
      <c r="AF4">
        <f t="shared" si="3"/>
        <v>2.426064078848302E-5</v>
      </c>
      <c r="AG4" s="2">
        <f t="shared" si="2"/>
        <v>2.426064078848302E-5</v>
      </c>
      <c r="AH4" s="2">
        <f t="shared" si="2"/>
        <v>2.426064078848302E-5</v>
      </c>
      <c r="AI4" s="2">
        <f t="shared" si="0"/>
        <v>2.426064078848302E-5</v>
      </c>
      <c r="AJ4" s="2">
        <f t="shared" si="0"/>
        <v>2.426064078848302E-5</v>
      </c>
      <c r="AK4" s="2">
        <f t="shared" si="0"/>
        <v>2.426064078848302E-5</v>
      </c>
      <c r="AL4" s="2">
        <f t="shared" si="0"/>
        <v>2.426064078848302E-5</v>
      </c>
      <c r="AM4" s="2">
        <f t="shared" si="0"/>
        <v>2.426064078848302E-5</v>
      </c>
      <c r="AN4" s="2">
        <f t="shared" si="0"/>
        <v>2.426064078848302E-5</v>
      </c>
      <c r="AO4" s="2">
        <f t="shared" si="0"/>
        <v>2.426064078848302E-5</v>
      </c>
      <c r="AP4" s="2">
        <f t="shared" si="0"/>
        <v>2.426064078848302E-5</v>
      </c>
      <c r="AQ4" s="2">
        <f t="shared" si="0"/>
        <v>2.426064078848302E-5</v>
      </c>
      <c r="AR4" s="2">
        <f t="shared" si="0"/>
        <v>2.426064078848302E-5</v>
      </c>
      <c r="AS4" s="2">
        <f t="shared" si="0"/>
        <v>2.426064078848302E-5</v>
      </c>
      <c r="AT4" s="2">
        <f t="shared" si="0"/>
        <v>2.426064078848302E-5</v>
      </c>
      <c r="AU4" s="2">
        <f t="shared" si="0"/>
        <v>2.426064078848302E-5</v>
      </c>
      <c r="AV4" s="2">
        <f t="shared" si="0"/>
        <v>2.426064078848302E-5</v>
      </c>
      <c r="AW4" s="2">
        <f t="shared" si="0"/>
        <v>2.426064078848302E-5</v>
      </c>
      <c r="AX4" s="2">
        <f t="shared" si="0"/>
        <v>2.426064078848302E-5</v>
      </c>
      <c r="AY4" s="2">
        <f t="shared" si="0"/>
        <v>2.426064078848302E-5</v>
      </c>
      <c r="AZ4" s="2">
        <f t="shared" si="0"/>
        <v>2.426064078848302E-5</v>
      </c>
      <c r="BA4" s="2">
        <f t="shared" si="0"/>
        <v>2.426064078848302E-5</v>
      </c>
      <c r="BB4" s="2">
        <f t="shared" si="0"/>
        <v>2.426064078848302E-5</v>
      </c>
      <c r="BC4" s="2">
        <f t="shared" si="0"/>
        <v>2.426064078848302E-5</v>
      </c>
      <c r="BD4" s="2">
        <f t="shared" si="0"/>
        <v>2.426064078848302E-5</v>
      </c>
      <c r="BE4" s="2">
        <f t="shared" si="0"/>
        <v>2.426064078848302E-5</v>
      </c>
      <c r="BF4" s="2">
        <f t="shared" si="0"/>
        <v>2.426064078848302E-5</v>
      </c>
      <c r="BG4" s="2">
        <f t="shared" si="0"/>
        <v>2.426064078848302E-5</v>
      </c>
      <c r="BH4" s="2">
        <f t="shared" si="0"/>
        <v>2.426064078848302E-5</v>
      </c>
      <c r="BI4" s="2">
        <f t="shared" si="0"/>
        <v>2.426064078848302E-5</v>
      </c>
      <c r="BJ4" s="2">
        <f t="shared" si="0"/>
        <v>2.426064078848302E-5</v>
      </c>
      <c r="BK4" s="2">
        <f t="shared" si="0"/>
        <v>2.426064078848302E-5</v>
      </c>
      <c r="BL4" s="2">
        <f t="shared" si="0"/>
        <v>2.426064078848302E-5</v>
      </c>
      <c r="BM4" s="2">
        <f t="shared" si="0"/>
        <v>2.426064078848302E-5</v>
      </c>
      <c r="BN4" s="2">
        <f t="shared" si="0"/>
        <v>2.426064078848302E-5</v>
      </c>
      <c r="BO4" s="2">
        <f t="shared" si="0"/>
        <v>2.426064078848302E-5</v>
      </c>
      <c r="BP4" s="2">
        <f t="shared" si="0"/>
        <v>2.426064078848302E-5</v>
      </c>
      <c r="BQ4" s="2">
        <f t="shared" si="0"/>
        <v>2.426064078848302E-5</v>
      </c>
      <c r="BR4" s="2">
        <f t="shared" si="0"/>
        <v>2.426064078848302E-5</v>
      </c>
      <c r="BS4" s="2">
        <f t="shared" si="0"/>
        <v>2.426064078848302E-5</v>
      </c>
      <c r="BT4" s="2">
        <f t="shared" si="0"/>
        <v>2.426064078848302E-5</v>
      </c>
      <c r="BU4" s="2">
        <f t="shared" si="0"/>
        <v>2.426064078848302E-5</v>
      </c>
      <c r="BV4" s="2">
        <f t="shared" si="0"/>
        <v>2.426064078848302E-5</v>
      </c>
      <c r="BW4" s="2">
        <f t="shared" si="0"/>
        <v>2.426064078848302E-5</v>
      </c>
      <c r="BX4" s="2">
        <f t="shared" si="0"/>
        <v>2.426064078848302E-5</v>
      </c>
      <c r="BY4" s="2">
        <f t="shared" si="0"/>
        <v>2.426064078848302E-5</v>
      </c>
      <c r="BZ4" s="2">
        <f t="shared" si="0"/>
        <v>2.426064078848302E-5</v>
      </c>
      <c r="CA4" s="2">
        <f t="shared" si="0"/>
        <v>2.426064078848302E-5</v>
      </c>
      <c r="CB4" s="2">
        <f t="shared" si="0"/>
        <v>2.426064078848302E-5</v>
      </c>
      <c r="CC4" s="2">
        <f t="shared" si="0"/>
        <v>2.426064078848302E-5</v>
      </c>
      <c r="CD4" s="2">
        <f t="shared" si="0"/>
        <v>2.426064078848302E-5</v>
      </c>
    </row>
    <row r="5" spans="1:82">
      <c r="A5" s="1" t="s">
        <v>7</v>
      </c>
      <c r="B5" s="136">
        <f>B2</f>
        <v>1.0593281387192655E-5</v>
      </c>
      <c r="C5">
        <f t="shared" ref="C5:AF5" si="4">C2</f>
        <v>1.4832108654214274E-5</v>
      </c>
      <c r="D5">
        <f t="shared" si="4"/>
        <v>1.5085921448892756E-5</v>
      </c>
      <c r="E5">
        <f t="shared" si="4"/>
        <v>1.5344077586533749E-5</v>
      </c>
      <c r="F5">
        <f t="shared" si="4"/>
        <v>1.5606651392106229E-5</v>
      </c>
      <c r="G5">
        <f t="shared" si="4"/>
        <v>1.5873718462456861E-5</v>
      </c>
      <c r="H5">
        <f t="shared" si="4"/>
        <v>1.6145355688074868E-5</v>
      </c>
      <c r="I5">
        <f t="shared" si="4"/>
        <v>1.642164127522933E-5</v>
      </c>
      <c r="J5">
        <f t="shared" si="4"/>
        <v>1.6702654768485338E-5</v>
      </c>
      <c r="K5">
        <f t="shared" si="4"/>
        <v>1.6988477073605427E-5</v>
      </c>
      <c r="L5">
        <f t="shared" si="4"/>
        <v>1.7279190480842903E-5</v>
      </c>
      <c r="M5">
        <f t="shared" si="4"/>
        <v>1.7574878688633805E-5</v>
      </c>
      <c r="N5">
        <f t="shared" si="4"/>
        <v>1.787562682769426E-5</v>
      </c>
      <c r="O5">
        <f t="shared" si="4"/>
        <v>1.8181521485530222E-5</v>
      </c>
      <c r="P5">
        <f t="shared" si="4"/>
        <v>1.8492650731366624E-5</v>
      </c>
      <c r="Q5">
        <f t="shared" si="4"/>
        <v>1.8809104141503125E-5</v>
      </c>
      <c r="R5">
        <f t="shared" si="4"/>
        <v>1.9130972825103759E-5</v>
      </c>
      <c r="S5">
        <f t="shared" si="4"/>
        <v>1.94583494504279E-5</v>
      </c>
      <c r="T5">
        <f t="shared" si="4"/>
        <v>1.9791328271510114E-5</v>
      </c>
      <c r="U5">
        <f t="shared" si="4"/>
        <v>2.0130005155296554E-5</v>
      </c>
      <c r="V5">
        <f t="shared" si="4"/>
        <v>2.0474477609245733E-5</v>
      </c>
      <c r="W5">
        <f t="shared" si="4"/>
        <v>2.0824844809401599E-5</v>
      </c>
      <c r="X5">
        <f t="shared" si="4"/>
        <v>2.1181207628947021E-5</v>
      </c>
      <c r="Y5">
        <f t="shared" si="4"/>
        <v>2.1543668667245892E-5</v>
      </c>
      <c r="Z5">
        <f t="shared" si="4"/>
        <v>2.1912332279382204E-5</v>
      </c>
      <c r="AA5">
        <f t="shared" si="4"/>
        <v>2.2287304606204611E-5</v>
      </c>
      <c r="AB5">
        <f t="shared" si="4"/>
        <v>2.2668693604885126E-5</v>
      </c>
      <c r="AC5">
        <f t="shared" si="4"/>
        <v>2.3056609080000751E-5</v>
      </c>
      <c r="AD5">
        <f t="shared" si="4"/>
        <v>2.3451162715146989E-5</v>
      </c>
      <c r="AE5">
        <f t="shared" si="4"/>
        <v>2.3852468105092338E-5</v>
      </c>
      <c r="AF5">
        <f t="shared" si="4"/>
        <v>2.426064078848302E-5</v>
      </c>
      <c r="AG5" s="2">
        <f t="shared" si="2"/>
        <v>2.426064078848302E-5</v>
      </c>
      <c r="AH5" s="2">
        <f t="shared" si="2"/>
        <v>2.426064078848302E-5</v>
      </c>
      <c r="AI5" s="2">
        <f t="shared" si="0"/>
        <v>2.426064078848302E-5</v>
      </c>
      <c r="AJ5" s="2">
        <f t="shared" si="0"/>
        <v>2.426064078848302E-5</v>
      </c>
      <c r="AK5" s="2">
        <f t="shared" si="0"/>
        <v>2.426064078848302E-5</v>
      </c>
      <c r="AL5" s="2">
        <f t="shared" si="0"/>
        <v>2.426064078848302E-5</v>
      </c>
      <c r="AM5" s="2">
        <f t="shared" si="0"/>
        <v>2.426064078848302E-5</v>
      </c>
      <c r="AN5" s="2">
        <f t="shared" si="0"/>
        <v>2.426064078848302E-5</v>
      </c>
      <c r="AO5" s="2">
        <f t="shared" si="0"/>
        <v>2.426064078848302E-5</v>
      </c>
      <c r="AP5" s="2">
        <f t="shared" si="0"/>
        <v>2.426064078848302E-5</v>
      </c>
      <c r="AQ5" s="2">
        <f t="shared" si="0"/>
        <v>2.426064078848302E-5</v>
      </c>
      <c r="AR5" s="2">
        <f t="shared" si="0"/>
        <v>2.426064078848302E-5</v>
      </c>
      <c r="AS5" s="2">
        <f t="shared" si="0"/>
        <v>2.426064078848302E-5</v>
      </c>
      <c r="AT5" s="2">
        <f t="shared" si="0"/>
        <v>2.426064078848302E-5</v>
      </c>
      <c r="AU5" s="2">
        <f t="shared" si="0"/>
        <v>2.426064078848302E-5</v>
      </c>
      <c r="AV5" s="2">
        <f t="shared" si="0"/>
        <v>2.426064078848302E-5</v>
      </c>
      <c r="AW5" s="2">
        <f t="shared" si="0"/>
        <v>2.426064078848302E-5</v>
      </c>
      <c r="AX5" s="2">
        <f t="shared" si="0"/>
        <v>2.426064078848302E-5</v>
      </c>
      <c r="AY5" s="2">
        <f t="shared" si="0"/>
        <v>2.426064078848302E-5</v>
      </c>
      <c r="AZ5" s="2">
        <f t="shared" si="0"/>
        <v>2.426064078848302E-5</v>
      </c>
      <c r="BA5" s="2">
        <f t="shared" si="0"/>
        <v>2.426064078848302E-5</v>
      </c>
      <c r="BB5" s="2">
        <f t="shared" si="0"/>
        <v>2.426064078848302E-5</v>
      </c>
      <c r="BC5" s="2">
        <f t="shared" si="0"/>
        <v>2.426064078848302E-5</v>
      </c>
      <c r="BD5" s="2">
        <f t="shared" si="0"/>
        <v>2.426064078848302E-5</v>
      </c>
      <c r="BE5" s="2">
        <f t="shared" si="0"/>
        <v>2.426064078848302E-5</v>
      </c>
      <c r="BF5" s="2">
        <f t="shared" si="0"/>
        <v>2.426064078848302E-5</v>
      </c>
      <c r="BG5" s="2">
        <f t="shared" si="0"/>
        <v>2.426064078848302E-5</v>
      </c>
      <c r="BH5" s="2">
        <f t="shared" si="0"/>
        <v>2.426064078848302E-5</v>
      </c>
      <c r="BI5" s="2">
        <f t="shared" si="0"/>
        <v>2.426064078848302E-5</v>
      </c>
      <c r="BJ5" s="2">
        <f t="shared" si="0"/>
        <v>2.426064078848302E-5</v>
      </c>
      <c r="BK5" s="2">
        <f t="shared" si="0"/>
        <v>2.426064078848302E-5</v>
      </c>
      <c r="BL5" s="2">
        <f t="shared" si="0"/>
        <v>2.426064078848302E-5</v>
      </c>
      <c r="BM5" s="2">
        <f t="shared" si="0"/>
        <v>2.426064078848302E-5</v>
      </c>
      <c r="BN5" s="2">
        <f t="shared" si="0"/>
        <v>2.426064078848302E-5</v>
      </c>
      <c r="BO5" s="2">
        <f t="shared" si="0"/>
        <v>2.426064078848302E-5</v>
      </c>
      <c r="BP5" s="2">
        <f t="shared" si="0"/>
        <v>2.426064078848302E-5</v>
      </c>
      <c r="BQ5" s="2">
        <f t="shared" si="0"/>
        <v>2.426064078848302E-5</v>
      </c>
      <c r="BR5" s="2">
        <f t="shared" si="0"/>
        <v>2.426064078848302E-5</v>
      </c>
      <c r="BS5" s="2">
        <f t="shared" si="0"/>
        <v>2.426064078848302E-5</v>
      </c>
      <c r="BT5" s="2">
        <f t="shared" si="0"/>
        <v>2.426064078848302E-5</v>
      </c>
      <c r="BU5" s="2">
        <f t="shared" si="0"/>
        <v>2.426064078848302E-5</v>
      </c>
      <c r="BV5" s="2">
        <f t="shared" si="0"/>
        <v>2.426064078848302E-5</v>
      </c>
      <c r="BW5" s="2">
        <f t="shared" si="0"/>
        <v>2.426064078848302E-5</v>
      </c>
      <c r="BX5" s="2">
        <f t="shared" si="0"/>
        <v>2.426064078848302E-5</v>
      </c>
      <c r="BY5" s="2">
        <f t="shared" si="0"/>
        <v>2.426064078848302E-5</v>
      </c>
      <c r="BZ5" s="2">
        <f t="shared" si="0"/>
        <v>2.426064078848302E-5</v>
      </c>
      <c r="CA5" s="2">
        <f t="shared" si="0"/>
        <v>2.426064078848302E-5</v>
      </c>
      <c r="CB5" s="2">
        <f t="shared" si="0"/>
        <v>2.426064078848302E-5</v>
      </c>
      <c r="CC5" s="2">
        <f t="shared" si="0"/>
        <v>2.426064078848302E-5</v>
      </c>
      <c r="CD5" s="2">
        <f t="shared" si="0"/>
        <v>2.426064078848302E-5</v>
      </c>
    </row>
    <row r="6" spans="1:82">
      <c r="A6" s="1" t="s">
        <v>8</v>
      </c>
      <c r="B6" s="136">
        <f>B2</f>
        <v>1.0593281387192655E-5</v>
      </c>
      <c r="C6">
        <f t="shared" ref="C6:AF6" si="5">C2</f>
        <v>1.4832108654214274E-5</v>
      </c>
      <c r="D6">
        <f t="shared" si="5"/>
        <v>1.5085921448892756E-5</v>
      </c>
      <c r="E6">
        <f t="shared" si="5"/>
        <v>1.5344077586533749E-5</v>
      </c>
      <c r="F6">
        <f t="shared" si="5"/>
        <v>1.5606651392106229E-5</v>
      </c>
      <c r="G6">
        <f t="shared" si="5"/>
        <v>1.5873718462456861E-5</v>
      </c>
      <c r="H6">
        <f t="shared" si="5"/>
        <v>1.6145355688074868E-5</v>
      </c>
      <c r="I6">
        <f t="shared" si="5"/>
        <v>1.642164127522933E-5</v>
      </c>
      <c r="J6">
        <f t="shared" si="5"/>
        <v>1.6702654768485338E-5</v>
      </c>
      <c r="K6">
        <f t="shared" si="5"/>
        <v>1.6988477073605427E-5</v>
      </c>
      <c r="L6">
        <f t="shared" si="5"/>
        <v>1.7279190480842903E-5</v>
      </c>
      <c r="M6">
        <f t="shared" si="5"/>
        <v>1.7574878688633805E-5</v>
      </c>
      <c r="N6">
        <f t="shared" si="5"/>
        <v>1.787562682769426E-5</v>
      </c>
      <c r="O6">
        <f t="shared" si="5"/>
        <v>1.8181521485530222E-5</v>
      </c>
      <c r="P6">
        <f t="shared" si="5"/>
        <v>1.8492650731366624E-5</v>
      </c>
      <c r="Q6">
        <f t="shared" si="5"/>
        <v>1.8809104141503125E-5</v>
      </c>
      <c r="R6">
        <f t="shared" si="5"/>
        <v>1.9130972825103759E-5</v>
      </c>
      <c r="S6">
        <f t="shared" si="5"/>
        <v>1.94583494504279E-5</v>
      </c>
      <c r="T6">
        <f t="shared" si="5"/>
        <v>1.9791328271510114E-5</v>
      </c>
      <c r="U6">
        <f t="shared" si="5"/>
        <v>2.0130005155296554E-5</v>
      </c>
      <c r="V6">
        <f t="shared" si="5"/>
        <v>2.0474477609245733E-5</v>
      </c>
      <c r="W6">
        <f t="shared" si="5"/>
        <v>2.0824844809401599E-5</v>
      </c>
      <c r="X6">
        <f t="shared" si="5"/>
        <v>2.1181207628947021E-5</v>
      </c>
      <c r="Y6">
        <f t="shared" si="5"/>
        <v>2.1543668667245892E-5</v>
      </c>
      <c r="Z6">
        <f t="shared" si="5"/>
        <v>2.1912332279382204E-5</v>
      </c>
      <c r="AA6">
        <f t="shared" si="5"/>
        <v>2.2287304606204611E-5</v>
      </c>
      <c r="AB6">
        <f t="shared" si="5"/>
        <v>2.2668693604885126E-5</v>
      </c>
      <c r="AC6">
        <f t="shared" si="5"/>
        <v>2.3056609080000751E-5</v>
      </c>
      <c r="AD6">
        <f t="shared" si="5"/>
        <v>2.3451162715146989E-5</v>
      </c>
      <c r="AE6">
        <f t="shared" si="5"/>
        <v>2.3852468105092338E-5</v>
      </c>
      <c r="AF6">
        <f t="shared" si="5"/>
        <v>2.426064078848302E-5</v>
      </c>
      <c r="AG6" s="2">
        <f t="shared" si="2"/>
        <v>2.426064078848302E-5</v>
      </c>
      <c r="AH6" s="2">
        <f t="shared" si="2"/>
        <v>2.426064078848302E-5</v>
      </c>
      <c r="AI6" s="2">
        <f t="shared" si="0"/>
        <v>2.426064078848302E-5</v>
      </c>
      <c r="AJ6" s="2">
        <f t="shared" si="0"/>
        <v>2.426064078848302E-5</v>
      </c>
      <c r="AK6" s="2">
        <f t="shared" si="0"/>
        <v>2.426064078848302E-5</v>
      </c>
      <c r="AL6" s="2">
        <f t="shared" si="0"/>
        <v>2.426064078848302E-5</v>
      </c>
      <c r="AM6" s="2">
        <f t="shared" si="0"/>
        <v>2.426064078848302E-5</v>
      </c>
      <c r="AN6" s="2">
        <f t="shared" si="0"/>
        <v>2.426064078848302E-5</v>
      </c>
      <c r="AO6" s="2">
        <f t="shared" si="0"/>
        <v>2.426064078848302E-5</v>
      </c>
      <c r="AP6" s="2">
        <f t="shared" si="0"/>
        <v>2.426064078848302E-5</v>
      </c>
      <c r="AQ6" s="2">
        <f t="shared" si="0"/>
        <v>2.426064078848302E-5</v>
      </c>
      <c r="AR6" s="2">
        <f t="shared" si="0"/>
        <v>2.426064078848302E-5</v>
      </c>
      <c r="AS6" s="2">
        <f t="shared" si="0"/>
        <v>2.426064078848302E-5</v>
      </c>
      <c r="AT6" s="2">
        <f t="shared" si="0"/>
        <v>2.426064078848302E-5</v>
      </c>
      <c r="AU6" s="2">
        <f t="shared" si="0"/>
        <v>2.426064078848302E-5</v>
      </c>
      <c r="AV6" s="2">
        <f t="shared" si="0"/>
        <v>2.426064078848302E-5</v>
      </c>
      <c r="AW6" s="2">
        <f t="shared" si="0"/>
        <v>2.426064078848302E-5</v>
      </c>
      <c r="AX6" s="2">
        <f t="shared" si="0"/>
        <v>2.426064078848302E-5</v>
      </c>
      <c r="AY6" s="2">
        <f t="shared" si="0"/>
        <v>2.426064078848302E-5</v>
      </c>
      <c r="AZ6" s="2">
        <f t="shared" si="0"/>
        <v>2.426064078848302E-5</v>
      </c>
      <c r="BA6" s="2">
        <f t="shared" si="0"/>
        <v>2.426064078848302E-5</v>
      </c>
      <c r="BB6" s="2">
        <f t="shared" si="0"/>
        <v>2.426064078848302E-5</v>
      </c>
      <c r="BC6" s="2">
        <f t="shared" si="0"/>
        <v>2.426064078848302E-5</v>
      </c>
      <c r="BD6" s="2">
        <f t="shared" si="0"/>
        <v>2.426064078848302E-5</v>
      </c>
      <c r="BE6" s="2">
        <f t="shared" si="0"/>
        <v>2.426064078848302E-5</v>
      </c>
      <c r="BF6" s="2">
        <f t="shared" si="0"/>
        <v>2.426064078848302E-5</v>
      </c>
      <c r="BG6" s="2">
        <f t="shared" si="0"/>
        <v>2.426064078848302E-5</v>
      </c>
      <c r="BH6" s="2">
        <f t="shared" si="0"/>
        <v>2.426064078848302E-5</v>
      </c>
      <c r="BI6" s="2">
        <f t="shared" si="0"/>
        <v>2.426064078848302E-5</v>
      </c>
      <c r="BJ6" s="2">
        <f t="shared" si="0"/>
        <v>2.426064078848302E-5</v>
      </c>
      <c r="BK6" s="2">
        <f t="shared" si="0"/>
        <v>2.426064078848302E-5</v>
      </c>
      <c r="BL6" s="2">
        <f t="shared" si="0"/>
        <v>2.426064078848302E-5</v>
      </c>
      <c r="BM6" s="2">
        <f t="shared" si="0"/>
        <v>2.426064078848302E-5</v>
      </c>
      <c r="BN6" s="2">
        <f t="shared" si="0"/>
        <v>2.426064078848302E-5</v>
      </c>
      <c r="BO6" s="2">
        <f t="shared" si="0"/>
        <v>2.426064078848302E-5</v>
      </c>
      <c r="BP6" s="2">
        <f t="shared" si="0"/>
        <v>2.426064078848302E-5</v>
      </c>
      <c r="BQ6" s="2">
        <f t="shared" si="0"/>
        <v>2.426064078848302E-5</v>
      </c>
      <c r="BR6" s="2">
        <f t="shared" si="0"/>
        <v>2.426064078848302E-5</v>
      </c>
      <c r="BS6" s="2">
        <f t="shared" si="0"/>
        <v>2.426064078848302E-5</v>
      </c>
      <c r="BT6" s="2">
        <f t="shared" si="0"/>
        <v>2.426064078848302E-5</v>
      </c>
      <c r="BU6" s="2">
        <f t="shared" si="0"/>
        <v>2.426064078848302E-5</v>
      </c>
      <c r="BV6" s="2">
        <f t="shared" si="0"/>
        <v>2.426064078848302E-5</v>
      </c>
      <c r="BW6" s="2">
        <f t="shared" si="0"/>
        <v>2.426064078848302E-5</v>
      </c>
      <c r="BX6" s="2">
        <f t="shared" si="0"/>
        <v>2.426064078848302E-5</v>
      </c>
      <c r="BY6" s="2">
        <f t="shared" si="0"/>
        <v>2.426064078848302E-5</v>
      </c>
      <c r="BZ6" s="2">
        <f t="shared" si="0"/>
        <v>2.426064078848302E-5</v>
      </c>
      <c r="CA6" s="2">
        <f t="shared" si="0"/>
        <v>2.426064078848302E-5</v>
      </c>
      <c r="CB6" s="2">
        <f t="shared" si="0"/>
        <v>2.426064078848302E-5</v>
      </c>
      <c r="CC6" s="2">
        <f t="shared" si="0"/>
        <v>2.426064078848302E-5</v>
      </c>
      <c r="CD6" s="2">
        <f t="shared" si="0"/>
        <v>2.426064078848302E-5</v>
      </c>
    </row>
    <row r="7" spans="1:82">
      <c r="A7" s="1" t="s">
        <v>9</v>
      </c>
      <c r="B7" s="136">
        <f>B2</f>
        <v>1.0593281387192655E-5</v>
      </c>
      <c r="C7">
        <f t="shared" ref="C7:AF7" si="6">C2</f>
        <v>1.4832108654214274E-5</v>
      </c>
      <c r="D7">
        <f t="shared" si="6"/>
        <v>1.5085921448892756E-5</v>
      </c>
      <c r="E7">
        <f t="shared" si="6"/>
        <v>1.5344077586533749E-5</v>
      </c>
      <c r="F7">
        <f t="shared" si="6"/>
        <v>1.5606651392106229E-5</v>
      </c>
      <c r="G7">
        <f t="shared" si="6"/>
        <v>1.5873718462456861E-5</v>
      </c>
      <c r="H7">
        <f t="shared" si="6"/>
        <v>1.6145355688074868E-5</v>
      </c>
      <c r="I7">
        <f t="shared" si="6"/>
        <v>1.642164127522933E-5</v>
      </c>
      <c r="J7">
        <f t="shared" si="6"/>
        <v>1.6702654768485338E-5</v>
      </c>
      <c r="K7">
        <f t="shared" si="6"/>
        <v>1.6988477073605427E-5</v>
      </c>
      <c r="L7">
        <f t="shared" si="6"/>
        <v>1.7279190480842903E-5</v>
      </c>
      <c r="M7">
        <f t="shared" si="6"/>
        <v>1.7574878688633805E-5</v>
      </c>
      <c r="N7">
        <f t="shared" si="6"/>
        <v>1.787562682769426E-5</v>
      </c>
      <c r="O7">
        <f t="shared" si="6"/>
        <v>1.8181521485530222E-5</v>
      </c>
      <c r="P7">
        <f t="shared" si="6"/>
        <v>1.8492650731366624E-5</v>
      </c>
      <c r="Q7">
        <f t="shared" si="6"/>
        <v>1.8809104141503125E-5</v>
      </c>
      <c r="R7">
        <f t="shared" si="6"/>
        <v>1.9130972825103759E-5</v>
      </c>
      <c r="S7">
        <f t="shared" si="6"/>
        <v>1.94583494504279E-5</v>
      </c>
      <c r="T7">
        <f t="shared" si="6"/>
        <v>1.9791328271510114E-5</v>
      </c>
      <c r="U7">
        <f t="shared" si="6"/>
        <v>2.0130005155296554E-5</v>
      </c>
      <c r="V7">
        <f t="shared" si="6"/>
        <v>2.0474477609245733E-5</v>
      </c>
      <c r="W7">
        <f t="shared" si="6"/>
        <v>2.0824844809401599E-5</v>
      </c>
      <c r="X7">
        <f t="shared" si="6"/>
        <v>2.1181207628947021E-5</v>
      </c>
      <c r="Y7">
        <f t="shared" si="6"/>
        <v>2.1543668667245892E-5</v>
      </c>
      <c r="Z7">
        <f t="shared" si="6"/>
        <v>2.1912332279382204E-5</v>
      </c>
      <c r="AA7">
        <f t="shared" si="6"/>
        <v>2.2287304606204611E-5</v>
      </c>
      <c r="AB7">
        <f t="shared" si="6"/>
        <v>2.2668693604885126E-5</v>
      </c>
      <c r="AC7">
        <f t="shared" si="6"/>
        <v>2.3056609080000751E-5</v>
      </c>
      <c r="AD7">
        <f t="shared" si="6"/>
        <v>2.3451162715146989E-5</v>
      </c>
      <c r="AE7">
        <f t="shared" si="6"/>
        <v>2.3852468105092338E-5</v>
      </c>
      <c r="AF7">
        <f t="shared" si="6"/>
        <v>2.426064078848302E-5</v>
      </c>
      <c r="AG7" s="2">
        <f t="shared" si="2"/>
        <v>2.426064078848302E-5</v>
      </c>
      <c r="AH7" s="2">
        <f t="shared" si="2"/>
        <v>2.426064078848302E-5</v>
      </c>
      <c r="AI7" s="2">
        <f t="shared" si="0"/>
        <v>2.426064078848302E-5</v>
      </c>
      <c r="AJ7" s="2">
        <f t="shared" si="0"/>
        <v>2.426064078848302E-5</v>
      </c>
      <c r="AK7" s="2">
        <f t="shared" si="0"/>
        <v>2.426064078848302E-5</v>
      </c>
      <c r="AL7" s="2">
        <f t="shared" si="0"/>
        <v>2.426064078848302E-5</v>
      </c>
      <c r="AM7" s="2">
        <f t="shared" si="0"/>
        <v>2.426064078848302E-5</v>
      </c>
      <c r="AN7" s="2">
        <f t="shared" si="0"/>
        <v>2.426064078848302E-5</v>
      </c>
      <c r="AO7" s="2">
        <f t="shared" si="0"/>
        <v>2.426064078848302E-5</v>
      </c>
      <c r="AP7" s="2">
        <f t="shared" si="0"/>
        <v>2.426064078848302E-5</v>
      </c>
      <c r="AQ7" s="2">
        <f t="shared" si="0"/>
        <v>2.426064078848302E-5</v>
      </c>
      <c r="AR7" s="2">
        <f t="shared" si="0"/>
        <v>2.426064078848302E-5</v>
      </c>
      <c r="AS7" s="2">
        <f t="shared" si="0"/>
        <v>2.426064078848302E-5</v>
      </c>
      <c r="AT7" s="2">
        <f t="shared" si="0"/>
        <v>2.426064078848302E-5</v>
      </c>
      <c r="AU7" s="2">
        <f t="shared" si="0"/>
        <v>2.426064078848302E-5</v>
      </c>
      <c r="AV7" s="2">
        <f t="shared" si="0"/>
        <v>2.426064078848302E-5</v>
      </c>
      <c r="AW7" s="2">
        <f t="shared" si="0"/>
        <v>2.426064078848302E-5</v>
      </c>
      <c r="AX7" s="2">
        <f t="shared" si="0"/>
        <v>2.426064078848302E-5</v>
      </c>
      <c r="AY7" s="2">
        <f t="shared" ref="AY7:CD7" si="7">AX7</f>
        <v>2.426064078848302E-5</v>
      </c>
      <c r="AZ7" s="2">
        <f t="shared" si="7"/>
        <v>2.426064078848302E-5</v>
      </c>
      <c r="BA7" s="2">
        <f t="shared" si="7"/>
        <v>2.426064078848302E-5</v>
      </c>
      <c r="BB7" s="2">
        <f t="shared" si="7"/>
        <v>2.426064078848302E-5</v>
      </c>
      <c r="BC7" s="2">
        <f t="shared" si="7"/>
        <v>2.426064078848302E-5</v>
      </c>
      <c r="BD7" s="2">
        <f t="shared" si="7"/>
        <v>2.426064078848302E-5</v>
      </c>
      <c r="BE7" s="2">
        <f t="shared" si="7"/>
        <v>2.426064078848302E-5</v>
      </c>
      <c r="BF7" s="2">
        <f t="shared" si="7"/>
        <v>2.426064078848302E-5</v>
      </c>
      <c r="BG7" s="2">
        <f t="shared" si="7"/>
        <v>2.426064078848302E-5</v>
      </c>
      <c r="BH7" s="2">
        <f t="shared" si="7"/>
        <v>2.426064078848302E-5</v>
      </c>
      <c r="BI7" s="2">
        <f t="shared" si="7"/>
        <v>2.426064078848302E-5</v>
      </c>
      <c r="BJ7" s="2">
        <f t="shared" si="7"/>
        <v>2.426064078848302E-5</v>
      </c>
      <c r="BK7" s="2">
        <f t="shared" si="7"/>
        <v>2.426064078848302E-5</v>
      </c>
      <c r="BL7" s="2">
        <f t="shared" si="7"/>
        <v>2.426064078848302E-5</v>
      </c>
      <c r="BM7" s="2">
        <f t="shared" si="7"/>
        <v>2.426064078848302E-5</v>
      </c>
      <c r="BN7" s="2">
        <f t="shared" si="7"/>
        <v>2.426064078848302E-5</v>
      </c>
      <c r="BO7" s="2">
        <f t="shared" si="7"/>
        <v>2.426064078848302E-5</v>
      </c>
      <c r="BP7" s="2">
        <f t="shared" si="7"/>
        <v>2.426064078848302E-5</v>
      </c>
      <c r="BQ7" s="2">
        <f t="shared" si="7"/>
        <v>2.426064078848302E-5</v>
      </c>
      <c r="BR7" s="2">
        <f t="shared" si="7"/>
        <v>2.426064078848302E-5</v>
      </c>
      <c r="BS7" s="2">
        <f t="shared" si="7"/>
        <v>2.426064078848302E-5</v>
      </c>
      <c r="BT7" s="2">
        <f t="shared" si="7"/>
        <v>2.426064078848302E-5</v>
      </c>
      <c r="BU7" s="2">
        <f t="shared" si="7"/>
        <v>2.426064078848302E-5</v>
      </c>
      <c r="BV7" s="2">
        <f t="shared" si="7"/>
        <v>2.426064078848302E-5</v>
      </c>
      <c r="BW7" s="2">
        <f t="shared" si="7"/>
        <v>2.426064078848302E-5</v>
      </c>
      <c r="BX7" s="2">
        <f t="shared" si="7"/>
        <v>2.426064078848302E-5</v>
      </c>
      <c r="BY7" s="2">
        <f t="shared" si="7"/>
        <v>2.426064078848302E-5</v>
      </c>
      <c r="BZ7" s="2">
        <f t="shared" si="7"/>
        <v>2.426064078848302E-5</v>
      </c>
      <c r="CA7" s="2">
        <f t="shared" si="7"/>
        <v>2.426064078848302E-5</v>
      </c>
      <c r="CB7" s="2">
        <f t="shared" si="7"/>
        <v>2.426064078848302E-5</v>
      </c>
      <c r="CC7" s="2">
        <f t="shared" si="7"/>
        <v>2.426064078848302E-5</v>
      </c>
      <c r="CD7" s="2">
        <f t="shared" si="7"/>
        <v>2.426064078848302E-5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8">AV8</f>
        <v>0</v>
      </c>
      <c r="AX8" s="2">
        <f t="shared" si="8"/>
        <v>0</v>
      </c>
      <c r="AY8" s="2">
        <f t="shared" si="8"/>
        <v>0</v>
      </c>
      <c r="AZ8" s="2">
        <f t="shared" si="8"/>
        <v>0</v>
      </c>
      <c r="BA8" s="2">
        <f t="shared" si="8"/>
        <v>0</v>
      </c>
      <c r="BB8" s="2">
        <f t="shared" si="8"/>
        <v>0</v>
      </c>
      <c r="BC8" s="2">
        <f t="shared" si="8"/>
        <v>0</v>
      </c>
      <c r="BD8" s="2">
        <f t="shared" si="8"/>
        <v>0</v>
      </c>
      <c r="BE8" s="2">
        <f t="shared" si="8"/>
        <v>0</v>
      </c>
      <c r="BF8" s="2">
        <f t="shared" si="8"/>
        <v>0</v>
      </c>
      <c r="BG8" s="2">
        <f t="shared" si="8"/>
        <v>0</v>
      </c>
      <c r="BH8" s="2">
        <f t="shared" si="8"/>
        <v>0</v>
      </c>
      <c r="BI8" s="2">
        <f t="shared" si="8"/>
        <v>0</v>
      </c>
      <c r="BJ8" s="2">
        <f t="shared" si="8"/>
        <v>0</v>
      </c>
      <c r="BK8" s="2">
        <f t="shared" si="8"/>
        <v>0</v>
      </c>
      <c r="BL8" s="2">
        <f t="shared" si="8"/>
        <v>0</v>
      </c>
      <c r="BM8" s="2">
        <f t="shared" si="8"/>
        <v>0</v>
      </c>
      <c r="BN8" s="2">
        <f t="shared" si="8"/>
        <v>0</v>
      </c>
      <c r="BO8" s="2">
        <f t="shared" si="8"/>
        <v>0</v>
      </c>
      <c r="BP8" s="2">
        <f t="shared" si="8"/>
        <v>0</v>
      </c>
      <c r="BQ8" s="2">
        <f t="shared" si="8"/>
        <v>0</v>
      </c>
      <c r="BR8" s="2">
        <f t="shared" si="8"/>
        <v>0</v>
      </c>
      <c r="BS8" s="2">
        <f t="shared" si="8"/>
        <v>0</v>
      </c>
      <c r="BT8" s="2">
        <f t="shared" si="8"/>
        <v>0</v>
      </c>
      <c r="BU8" s="2">
        <f t="shared" si="8"/>
        <v>0</v>
      </c>
      <c r="BV8" s="2">
        <f t="shared" si="8"/>
        <v>0</v>
      </c>
      <c r="BW8" s="2">
        <f t="shared" si="8"/>
        <v>0</v>
      </c>
      <c r="BX8" s="2">
        <f t="shared" si="8"/>
        <v>0</v>
      </c>
      <c r="BY8" s="2">
        <f t="shared" si="8"/>
        <v>0</v>
      </c>
      <c r="BZ8" s="2">
        <f t="shared" si="8"/>
        <v>0</v>
      </c>
      <c r="CA8" s="2">
        <f t="shared" si="8"/>
        <v>0</v>
      </c>
      <c r="CB8" s="2">
        <f t="shared" si="8"/>
        <v>0</v>
      </c>
      <c r="CC8" s="2">
        <f t="shared" si="8"/>
        <v>0</v>
      </c>
      <c r="CD8" s="2">
        <f t="shared" si="8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8"/>
        <v>0</v>
      </c>
      <c r="AH9" s="2">
        <f t="shared" si="8"/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D16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2" spans="1:82" ht="17.399999999999999">
      <c r="B12" s="8"/>
    </row>
    <row r="16" spans="1:82" ht="17.399999999999999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D13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'biodiesel-fee'!$K$7*About!$B$46/About!$B$52</f>
        <v>1.9104594592949396E-5</v>
      </c>
      <c r="C2">
        <f>B2</f>
        <v>1.9104594592949396E-5</v>
      </c>
      <c r="D2">
        <f>C2*(1+CAGR!$B$82)</f>
        <v>1.943151982373633E-5</v>
      </c>
      <c r="E2">
        <f>D2*(1+CAGR!$B$82)</f>
        <v>1.9764039525842983E-5</v>
      </c>
      <c r="F2">
        <f>E2*(1+CAGR!$B$82)</f>
        <v>2.010224943403192E-5</v>
      </c>
      <c r="G2">
        <f>F2*(1+CAGR!$B$82)</f>
        <v>2.0446246921316093E-5</v>
      </c>
      <c r="H2">
        <f>G2*(1+CAGR!$B$82)</f>
        <v>2.0796131026993206E-5</v>
      </c>
      <c r="I2">
        <f>H2*(1+CAGR!$B$82)</f>
        <v>2.1152002485159827E-5</v>
      </c>
      <c r="J2">
        <f>I2*(1+CAGR!$B$82)</f>
        <v>2.151396375371345E-5</v>
      </c>
      <c r="K2">
        <f>J2*(1+CAGR!$B$82)</f>
        <v>2.1882119043850842E-5</v>
      </c>
      <c r="L2">
        <f>K2*(1+CAGR!$B$82)</f>
        <v>2.225657435007117E-5</v>
      </c>
      <c r="M2">
        <f>L2*(1+CAGR!$B$82)</f>
        <v>2.2637437480692579E-5</v>
      </c>
      <c r="N2">
        <f>M2*(1+CAGR!$B$82)</f>
        <v>2.3024818088890957E-5</v>
      </c>
      <c r="O2">
        <f>N2*(1+CAGR!$B$82)</f>
        <v>2.3418827704269858E-5</v>
      </c>
      <c r="P2">
        <f>O2*(1+CAGR!$B$82)</f>
        <v>2.3819579764970658E-5</v>
      </c>
      <c r="Q2">
        <f>P2*(1+CAGR!$B$82)</f>
        <v>2.4227189650332199E-5</v>
      </c>
      <c r="R2">
        <f>Q2*(1+CAGR!$B$82)</f>
        <v>2.4641774714109304E-5</v>
      </c>
      <c r="S2">
        <f>R2*(1+CAGR!$B$82)</f>
        <v>2.5063454318259757E-5</v>
      </c>
      <c r="T2">
        <f>S2*(1+CAGR!$B$82)</f>
        <v>2.5492349867309453E-5</v>
      </c>
      <c r="U2">
        <f>T2*(1+CAGR!$B$82)</f>
        <v>2.59285848433056E-5</v>
      </c>
      <c r="V2">
        <f>U2*(1+CAGR!$B$82)</f>
        <v>2.6372284841368087E-5</v>
      </c>
      <c r="W2">
        <f>V2*(1+CAGR!$B$82)</f>
        <v>2.6823577605849198E-5</v>
      </c>
      <c r="X2">
        <f>W2*(1+CAGR!$B$82)</f>
        <v>2.7282593067112104E-5</v>
      </c>
      <c r="Y2">
        <f>X2*(1+CAGR!$B$82)</f>
        <v>2.7749463378938734E-5</v>
      </c>
      <c r="Z2">
        <f>Y2*(1+CAGR!$B$82)</f>
        <v>2.8224322956577777E-5</v>
      </c>
      <c r="AA2">
        <f>Z2*(1+CAGR!$B$82)</f>
        <v>2.8707308515443784E-5</v>
      </c>
      <c r="AB2">
        <f>AA2*(1+CAGR!$B$82)</f>
        <v>2.9198559110478487E-5</v>
      </c>
      <c r="AC2">
        <f>AB2*(1+CAGR!$B$82)</f>
        <v>2.9698216176185706E-5</v>
      </c>
      <c r="AD2">
        <f>AC2*(1+CAGR!$B$82)</f>
        <v>3.0206423567351334E-5</v>
      </c>
      <c r="AE2">
        <f>AD2*(1+CAGR!$B$82)</f>
        <v>3.0723327600460137E-5</v>
      </c>
      <c r="AF2">
        <f>AE2*(1+CAGR!$B$82)</f>
        <v>3.1249077095821316E-5</v>
      </c>
      <c r="AG2" s="2">
        <f>AF2</f>
        <v>3.1249077095821316E-5</v>
      </c>
      <c r="AH2" s="2">
        <f>AG2</f>
        <v>3.1249077095821316E-5</v>
      </c>
      <c r="AI2" s="2">
        <f t="shared" ref="AI2:CD7" si="0">AH2</f>
        <v>3.1249077095821316E-5</v>
      </c>
      <c r="AJ2" s="2">
        <f t="shared" si="0"/>
        <v>3.1249077095821316E-5</v>
      </c>
      <c r="AK2" s="2">
        <f t="shared" si="0"/>
        <v>3.1249077095821316E-5</v>
      </c>
      <c r="AL2" s="2">
        <f t="shared" si="0"/>
        <v>3.1249077095821316E-5</v>
      </c>
      <c r="AM2" s="2">
        <f t="shared" si="0"/>
        <v>3.1249077095821316E-5</v>
      </c>
      <c r="AN2" s="2">
        <f t="shared" si="0"/>
        <v>3.1249077095821316E-5</v>
      </c>
      <c r="AO2" s="2">
        <f t="shared" si="0"/>
        <v>3.1249077095821316E-5</v>
      </c>
      <c r="AP2" s="2">
        <f t="shared" si="0"/>
        <v>3.1249077095821316E-5</v>
      </c>
      <c r="AQ2" s="2">
        <f t="shared" si="0"/>
        <v>3.1249077095821316E-5</v>
      </c>
      <c r="AR2" s="2">
        <f t="shared" si="0"/>
        <v>3.1249077095821316E-5</v>
      </c>
      <c r="AS2" s="2">
        <f t="shared" si="0"/>
        <v>3.1249077095821316E-5</v>
      </c>
      <c r="AT2" s="2">
        <f t="shared" si="0"/>
        <v>3.1249077095821316E-5</v>
      </c>
      <c r="AU2" s="2">
        <f t="shared" si="0"/>
        <v>3.1249077095821316E-5</v>
      </c>
      <c r="AV2" s="2">
        <f t="shared" si="0"/>
        <v>3.1249077095821316E-5</v>
      </c>
      <c r="AW2" s="2">
        <f t="shared" si="0"/>
        <v>3.1249077095821316E-5</v>
      </c>
      <c r="AX2" s="2">
        <f t="shared" si="0"/>
        <v>3.1249077095821316E-5</v>
      </c>
      <c r="AY2" s="2">
        <f t="shared" si="0"/>
        <v>3.1249077095821316E-5</v>
      </c>
      <c r="AZ2" s="2">
        <f t="shared" si="0"/>
        <v>3.1249077095821316E-5</v>
      </c>
      <c r="BA2" s="2">
        <f t="shared" si="0"/>
        <v>3.1249077095821316E-5</v>
      </c>
      <c r="BB2" s="2">
        <f t="shared" si="0"/>
        <v>3.1249077095821316E-5</v>
      </c>
      <c r="BC2" s="2">
        <f t="shared" si="0"/>
        <v>3.1249077095821316E-5</v>
      </c>
      <c r="BD2" s="2">
        <f t="shared" si="0"/>
        <v>3.1249077095821316E-5</v>
      </c>
      <c r="BE2" s="2">
        <f t="shared" si="0"/>
        <v>3.1249077095821316E-5</v>
      </c>
      <c r="BF2" s="2">
        <f t="shared" si="0"/>
        <v>3.1249077095821316E-5</v>
      </c>
      <c r="BG2" s="2">
        <f t="shared" si="0"/>
        <v>3.1249077095821316E-5</v>
      </c>
      <c r="BH2" s="2">
        <f t="shared" si="0"/>
        <v>3.1249077095821316E-5</v>
      </c>
      <c r="BI2" s="2">
        <f t="shared" si="0"/>
        <v>3.1249077095821316E-5</v>
      </c>
      <c r="BJ2" s="2">
        <f t="shared" si="0"/>
        <v>3.1249077095821316E-5</v>
      </c>
      <c r="BK2" s="2">
        <f t="shared" si="0"/>
        <v>3.1249077095821316E-5</v>
      </c>
      <c r="BL2" s="2">
        <f t="shared" si="0"/>
        <v>3.1249077095821316E-5</v>
      </c>
      <c r="BM2" s="2">
        <f t="shared" si="0"/>
        <v>3.1249077095821316E-5</v>
      </c>
      <c r="BN2" s="2">
        <f t="shared" si="0"/>
        <v>3.1249077095821316E-5</v>
      </c>
      <c r="BO2" s="2">
        <f t="shared" si="0"/>
        <v>3.1249077095821316E-5</v>
      </c>
      <c r="BP2" s="2">
        <f t="shared" si="0"/>
        <v>3.1249077095821316E-5</v>
      </c>
      <c r="BQ2" s="2">
        <f t="shared" si="0"/>
        <v>3.1249077095821316E-5</v>
      </c>
      <c r="BR2" s="2">
        <f t="shared" si="0"/>
        <v>3.1249077095821316E-5</v>
      </c>
      <c r="BS2" s="2">
        <f t="shared" si="0"/>
        <v>3.1249077095821316E-5</v>
      </c>
      <c r="BT2" s="2">
        <f t="shared" si="0"/>
        <v>3.1249077095821316E-5</v>
      </c>
      <c r="BU2" s="2">
        <f t="shared" si="0"/>
        <v>3.1249077095821316E-5</v>
      </c>
      <c r="BV2" s="2">
        <f t="shared" si="0"/>
        <v>3.1249077095821316E-5</v>
      </c>
      <c r="BW2" s="2">
        <f t="shared" si="0"/>
        <v>3.1249077095821316E-5</v>
      </c>
      <c r="BX2" s="2">
        <f t="shared" si="0"/>
        <v>3.1249077095821316E-5</v>
      </c>
      <c r="BY2" s="2">
        <f t="shared" si="0"/>
        <v>3.1249077095821316E-5</v>
      </c>
      <c r="BZ2" s="2">
        <f t="shared" si="0"/>
        <v>3.1249077095821316E-5</v>
      </c>
      <c r="CA2" s="2">
        <f t="shared" si="0"/>
        <v>3.1249077095821316E-5</v>
      </c>
      <c r="CB2" s="2">
        <f t="shared" si="0"/>
        <v>3.1249077095821316E-5</v>
      </c>
      <c r="CC2" s="2">
        <f t="shared" si="0"/>
        <v>3.1249077095821316E-5</v>
      </c>
      <c r="CD2" s="2">
        <f>CC2</f>
        <v>3.1249077095821316E-5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1" spans="1:82" ht="17.399999999999999">
      <c r="B11" s="8"/>
    </row>
    <row r="12" spans="1:82" ht="17.399999999999999">
      <c r="B12" s="8"/>
    </row>
    <row r="13" spans="1:82" ht="17.399999999999999">
      <c r="B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D16"/>
  <sheetViews>
    <sheetView workbookViewId="0"/>
  </sheetViews>
  <sheetFormatPr defaultColWidth="9.21875" defaultRowHeight="14.4"/>
  <cols>
    <col min="1" max="1" width="41.44140625" customWidth="1"/>
    <col min="2" max="24" width="10" customWidth="1"/>
    <col min="25" max="32" width="10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f>'jetkerosene-fee'!$B$34/About!$B$50/'energy convesion standard'!$E$16*About!$B$46</f>
        <v>1.3938107541306678E-5</v>
      </c>
      <c r="C2" s="4">
        <f>B2</f>
        <v>1.3938107541306678E-5</v>
      </c>
      <c r="D2" s="90">
        <f>C2*(1+CAGR!$B92)</f>
        <v>1.4232083194881978E-5</v>
      </c>
      <c r="E2" s="4">
        <f>D2*(1+CAGR!$B92)</f>
        <v>1.4532259237185726E-5</v>
      </c>
      <c r="F2" s="4">
        <f>E2*(1+CAGR!$B92)</f>
        <v>1.4838766443742754E-5</v>
      </c>
      <c r="G2" s="4">
        <f>F2*(1+CAGR!$B92)</f>
        <v>1.5151738348330424E-5</v>
      </c>
      <c r="H2" s="4">
        <f>G2*(1+CAGR!$B92)</f>
        <v>1.547131130115432E-5</v>
      </c>
      <c r="I2" s="4">
        <f>H2*(1+CAGR!$B92)</f>
        <v>1.5797624528250957E-5</v>
      </c>
      <c r="J2" s="4">
        <f>I2*(1+CAGR!$B92)</f>
        <v>1.6130820192143386E-5</v>
      </c>
      <c r="K2" s="4">
        <f>J2*(1+CAGR!$B92)</f>
        <v>1.6471043453776109E-5</v>
      </c>
      <c r="L2" s="4">
        <f>K2*(1+CAGR!$B92)</f>
        <v>1.6818442535756291E-5</v>
      </c>
      <c r="M2" s="4">
        <f>L2*(1+CAGR!$B92)</f>
        <v>1.717316878692884E-5</v>
      </c>
      <c r="N2" s="4">
        <f>M2*(1+CAGR!$B92)</f>
        <v>1.7535376748313466E-5</v>
      </c>
      <c r="O2" s="4">
        <f>N2*(1+CAGR!$B92)</f>
        <v>1.7905224220432432E-5</v>
      </c>
      <c r="P2" s="4">
        <f>O2*(1+CAGR!$B92)</f>
        <v>1.8282872332058383E-5</v>
      </c>
      <c r="Q2" s="4">
        <f>P2*(1+CAGR!$B92)</f>
        <v>1.866848561041215E-5</v>
      </c>
      <c r="R2" s="4">
        <f>Q2*(1+CAGR!$B92)</f>
        <v>1.9062232052841127E-5</v>
      </c>
      <c r="S2" s="4">
        <f>R2*(1+CAGR!$B92)</f>
        <v>1.9464283200009462E-5</v>
      </c>
      <c r="T2" s="4">
        <f>S2*(1+CAGR!$B92)</f>
        <v>1.9874814210631947E-5</v>
      </c>
      <c r="U2" s="4">
        <f>T2*(1+CAGR!$B92)</f>
        <v>2.0294003937784132E-5</v>
      </c>
      <c r="V2" s="4">
        <f>U2*(1+CAGR!$B92)</f>
        <v>2.0722035006821968E-5</v>
      </c>
      <c r="W2" s="4">
        <f>V2*(1+CAGR!$B92)</f>
        <v>2.1159093894944854E-5</v>
      </c>
      <c r="X2" s="4">
        <f>W2*(1+CAGR!$B92)</f>
        <v>2.1605371012436831E-5</v>
      </c>
      <c r="Y2" s="4">
        <f>X2*(1+CAGR!$B92)</f>
        <v>2.2061060785621241E-5</v>
      </c>
      <c r="Z2" s="4">
        <f>Y2*(1+CAGR!$B92)</f>
        <v>2.2526361741565038E-5</v>
      </c>
      <c r="AA2" s="4">
        <f>Z2*(1+CAGR!$B92)</f>
        <v>2.3001476594569635E-5</v>
      </c>
      <c r="AB2" s="4">
        <f>AA2*(1+CAGR!$B92)</f>
        <v>2.3486612334485992E-5</v>
      </c>
      <c r="AC2" s="4">
        <f>AB2*(1+CAGR!$B92)</f>
        <v>2.398198031689237E-5</v>
      </c>
      <c r="AD2" s="4">
        <f>AC2*(1+CAGR!$B92)</f>
        <v>2.4487796355174097E-5</v>
      </c>
      <c r="AE2" s="4">
        <f>AD2*(1+CAGR!$B92)</f>
        <v>2.5004280814545421E-5</v>
      </c>
      <c r="AF2" s="4">
        <f>AE2*(1+CAGR!$B92)</f>
        <v>2.5531658708054427E-5</v>
      </c>
      <c r="AG2" s="2">
        <f>AF2</f>
        <v>2.5531658708054427E-5</v>
      </c>
      <c r="AH2" s="2">
        <f>AG2</f>
        <v>2.5531658708054427E-5</v>
      </c>
      <c r="AI2" s="2">
        <f t="shared" ref="AI2:CD7" si="0">AH2</f>
        <v>2.5531658708054427E-5</v>
      </c>
      <c r="AJ2" s="2">
        <f t="shared" si="0"/>
        <v>2.5531658708054427E-5</v>
      </c>
      <c r="AK2" s="2">
        <f t="shared" si="0"/>
        <v>2.5531658708054427E-5</v>
      </c>
      <c r="AL2" s="2">
        <f t="shared" si="0"/>
        <v>2.5531658708054427E-5</v>
      </c>
      <c r="AM2" s="2">
        <f t="shared" si="0"/>
        <v>2.5531658708054427E-5</v>
      </c>
      <c r="AN2" s="2">
        <f t="shared" si="0"/>
        <v>2.5531658708054427E-5</v>
      </c>
      <c r="AO2" s="2">
        <f t="shared" si="0"/>
        <v>2.5531658708054427E-5</v>
      </c>
      <c r="AP2" s="2">
        <f t="shared" si="0"/>
        <v>2.5531658708054427E-5</v>
      </c>
      <c r="AQ2" s="2">
        <f t="shared" si="0"/>
        <v>2.5531658708054427E-5</v>
      </c>
      <c r="AR2" s="2">
        <f t="shared" si="0"/>
        <v>2.5531658708054427E-5</v>
      </c>
      <c r="AS2" s="2">
        <f t="shared" si="0"/>
        <v>2.5531658708054427E-5</v>
      </c>
      <c r="AT2" s="2">
        <f t="shared" si="0"/>
        <v>2.5531658708054427E-5</v>
      </c>
      <c r="AU2" s="2">
        <f t="shared" si="0"/>
        <v>2.5531658708054427E-5</v>
      </c>
      <c r="AV2" s="2">
        <f t="shared" si="0"/>
        <v>2.5531658708054427E-5</v>
      </c>
      <c r="AW2" s="2">
        <f t="shared" si="0"/>
        <v>2.5531658708054427E-5</v>
      </c>
      <c r="AX2" s="2">
        <f t="shared" si="0"/>
        <v>2.5531658708054427E-5</v>
      </c>
      <c r="AY2" s="2">
        <f t="shared" si="0"/>
        <v>2.5531658708054427E-5</v>
      </c>
      <c r="AZ2" s="2">
        <f t="shared" si="0"/>
        <v>2.5531658708054427E-5</v>
      </c>
      <c r="BA2" s="2">
        <f t="shared" si="0"/>
        <v>2.5531658708054427E-5</v>
      </c>
      <c r="BB2" s="2">
        <f t="shared" si="0"/>
        <v>2.5531658708054427E-5</v>
      </c>
      <c r="BC2" s="2">
        <f t="shared" si="0"/>
        <v>2.5531658708054427E-5</v>
      </c>
      <c r="BD2" s="2">
        <f t="shared" si="0"/>
        <v>2.5531658708054427E-5</v>
      </c>
      <c r="BE2" s="2">
        <f t="shared" si="0"/>
        <v>2.5531658708054427E-5</v>
      </c>
      <c r="BF2" s="2">
        <f t="shared" si="0"/>
        <v>2.5531658708054427E-5</v>
      </c>
      <c r="BG2" s="2">
        <f t="shared" si="0"/>
        <v>2.5531658708054427E-5</v>
      </c>
      <c r="BH2" s="2">
        <f t="shared" si="0"/>
        <v>2.5531658708054427E-5</v>
      </c>
      <c r="BI2" s="2">
        <f t="shared" si="0"/>
        <v>2.5531658708054427E-5</v>
      </c>
      <c r="BJ2" s="2">
        <f t="shared" si="0"/>
        <v>2.5531658708054427E-5</v>
      </c>
      <c r="BK2" s="2">
        <f t="shared" si="0"/>
        <v>2.5531658708054427E-5</v>
      </c>
      <c r="BL2" s="2">
        <f t="shared" si="0"/>
        <v>2.5531658708054427E-5</v>
      </c>
      <c r="BM2" s="2">
        <f t="shared" si="0"/>
        <v>2.5531658708054427E-5</v>
      </c>
      <c r="BN2" s="2">
        <f t="shared" si="0"/>
        <v>2.5531658708054427E-5</v>
      </c>
      <c r="BO2" s="2">
        <f t="shared" si="0"/>
        <v>2.5531658708054427E-5</v>
      </c>
      <c r="BP2" s="2">
        <f t="shared" si="0"/>
        <v>2.5531658708054427E-5</v>
      </c>
      <c r="BQ2" s="2">
        <f t="shared" si="0"/>
        <v>2.5531658708054427E-5</v>
      </c>
      <c r="BR2" s="2">
        <f t="shared" si="0"/>
        <v>2.5531658708054427E-5</v>
      </c>
      <c r="BS2" s="2">
        <f t="shared" si="0"/>
        <v>2.5531658708054427E-5</v>
      </c>
      <c r="BT2" s="2">
        <f t="shared" si="0"/>
        <v>2.5531658708054427E-5</v>
      </c>
      <c r="BU2" s="2">
        <f t="shared" si="0"/>
        <v>2.5531658708054427E-5</v>
      </c>
      <c r="BV2" s="2">
        <f t="shared" si="0"/>
        <v>2.5531658708054427E-5</v>
      </c>
      <c r="BW2" s="2">
        <f t="shared" si="0"/>
        <v>2.5531658708054427E-5</v>
      </c>
      <c r="BX2" s="2">
        <f t="shared" si="0"/>
        <v>2.5531658708054427E-5</v>
      </c>
      <c r="BY2" s="2">
        <f t="shared" si="0"/>
        <v>2.5531658708054427E-5</v>
      </c>
      <c r="BZ2" s="2">
        <f t="shared" si="0"/>
        <v>2.5531658708054427E-5</v>
      </c>
      <c r="CA2" s="2">
        <f t="shared" si="0"/>
        <v>2.5531658708054427E-5</v>
      </c>
      <c r="CB2" s="2">
        <f t="shared" si="0"/>
        <v>2.5531658708054427E-5</v>
      </c>
      <c r="CC2" s="2">
        <f t="shared" si="0"/>
        <v>2.5531658708054427E-5</v>
      </c>
      <c r="CD2" s="2">
        <f>CC2</f>
        <v>2.5531658708054427E-5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'jetkerosene-fee'!C$13*About!$B$46/About!$B$52</f>
        <v>9.6671952660503171E-6</v>
      </c>
      <c r="C4">
        <f>'jetkerosene-fee'!D$13*About!$B$46/About!$B$52</f>
        <v>1.5031063050296184E-5</v>
      </c>
      <c r="D4" s="90">
        <f>C4*(1+CAGR!$B94)</f>
        <v>1.5242142032212347E-5</v>
      </c>
      <c r="E4" s="4">
        <f>D4*(1+CAGR!$B94)</f>
        <v>1.5456185164864733E-5</v>
      </c>
      <c r="F4" s="4">
        <f>E4*(1+CAGR!$B94)</f>
        <v>1.5673234073381091E-5</v>
      </c>
      <c r="G4" s="4">
        <f>F4*(1+CAGR!$B94)</f>
        <v>1.5893330967424641E-5</v>
      </c>
      <c r="H4" s="4">
        <f>G4*(1+CAGR!$B94)</f>
        <v>1.611651864940263E-5</v>
      </c>
      <c r="I4" s="4">
        <f>H4*(1+CAGR!$B94)</f>
        <v>1.6342840522790136E-5</v>
      </c>
      <c r="J4" s="4">
        <f>I4*(1+CAGR!$B94)</f>
        <v>1.6572340600570781E-5</v>
      </c>
      <c r="K4" s="4">
        <f>J4*(1+CAGR!$B94)</f>
        <v>1.6805063513795967E-5</v>
      </c>
      <c r="L4" s="4">
        <f>K4*(1+CAGR!$B94)</f>
        <v>1.7041054520264309E-5</v>
      </c>
      <c r="M4" s="4">
        <f>L4*(1+CAGR!$B94)</f>
        <v>1.7280359513322955E-5</v>
      </c>
      <c r="N4" s="4">
        <f>M4*(1+CAGR!$B94)</f>
        <v>1.75230250307925E-5</v>
      </c>
      <c r="O4" s="4">
        <f>N4*(1+CAGR!$B94)</f>
        <v>1.7769098264017229E-5</v>
      </c>
      <c r="P4" s="4">
        <f>O4*(1+CAGR!$B94)</f>
        <v>1.8018627067042449E-5</v>
      </c>
      <c r="Q4" s="4">
        <f>P4*(1+CAGR!$B94)</f>
        <v>1.8271659965920707E-5</v>
      </c>
      <c r="R4" s="4">
        <f>Q4*(1+CAGR!$B94)</f>
        <v>1.852824616814869E-5</v>
      </c>
      <c r="S4" s="4">
        <f>R4*(1+CAGR!$B94)</f>
        <v>1.8788435572236635E-5</v>
      </c>
      <c r="T4" s="4">
        <f>S4*(1+CAGR!$B94)</f>
        <v>1.9052278777412132E-5</v>
      </c>
      <c r="U4" s="4">
        <f>T4*(1+CAGR!$B94)</f>
        <v>1.9319827093460197E-5</v>
      </c>
      <c r="V4" s="4">
        <f>U4*(1+CAGR!$B94)</f>
        <v>1.9591132550701527E-5</v>
      </c>
      <c r="W4" s="4">
        <f>V4*(1+CAGR!$B94)</f>
        <v>1.9866247910110866E-5</v>
      </c>
      <c r="X4" s="4">
        <f>W4*(1+CAGR!$B94)</f>
        <v>2.0145226673577475E-5</v>
      </c>
      <c r="Y4" s="4">
        <f>X4*(1+CAGR!$B94)</f>
        <v>2.042812309430969E-5</v>
      </c>
      <c r="Z4" s="4">
        <f>Y4*(1+CAGR!$B94)</f>
        <v>2.0714992187385577E-5</v>
      </c>
      <c r="AA4" s="4">
        <f>Z4*(1+CAGR!$B94)</f>
        <v>2.1005889740451755E-5</v>
      </c>
      <c r="AB4" s="4">
        <f>AA4*(1+CAGR!$B94)</f>
        <v>2.1300872324572466E-5</v>
      </c>
      <c r="AC4" s="4">
        <f>AB4*(1+CAGR!$B94)</f>
        <v>2.1599997305230991E-5</v>
      </c>
      <c r="AD4" s="4">
        <f>AC4*(1+CAGR!$B94)</f>
        <v>2.1903322853485554E-5</v>
      </c>
      <c r="AE4" s="4">
        <f>AD4*(1+CAGR!$B94)</f>
        <v>2.2210907957281899E-5</v>
      </c>
      <c r="AF4" s="4">
        <f>AE4*(1+CAGR!$B94)</f>
        <v>2.2522812432924709E-5</v>
      </c>
      <c r="AG4" s="2">
        <f t="shared" si="1"/>
        <v>2.2522812432924709E-5</v>
      </c>
      <c r="AH4" s="2">
        <f t="shared" si="1"/>
        <v>2.2522812432924709E-5</v>
      </c>
      <c r="AI4" s="2">
        <f t="shared" si="0"/>
        <v>2.2522812432924709E-5</v>
      </c>
      <c r="AJ4" s="2">
        <f t="shared" si="0"/>
        <v>2.2522812432924709E-5</v>
      </c>
      <c r="AK4" s="2">
        <f t="shared" si="0"/>
        <v>2.2522812432924709E-5</v>
      </c>
      <c r="AL4" s="2">
        <f t="shared" si="0"/>
        <v>2.2522812432924709E-5</v>
      </c>
      <c r="AM4" s="2">
        <f t="shared" si="0"/>
        <v>2.2522812432924709E-5</v>
      </c>
      <c r="AN4" s="2">
        <f t="shared" si="0"/>
        <v>2.2522812432924709E-5</v>
      </c>
      <c r="AO4" s="2">
        <f t="shared" si="0"/>
        <v>2.2522812432924709E-5</v>
      </c>
      <c r="AP4" s="2">
        <f t="shared" si="0"/>
        <v>2.2522812432924709E-5</v>
      </c>
      <c r="AQ4" s="2">
        <f t="shared" si="0"/>
        <v>2.2522812432924709E-5</v>
      </c>
      <c r="AR4" s="2">
        <f t="shared" si="0"/>
        <v>2.2522812432924709E-5</v>
      </c>
      <c r="AS4" s="2">
        <f t="shared" si="0"/>
        <v>2.2522812432924709E-5</v>
      </c>
      <c r="AT4" s="2">
        <f t="shared" si="0"/>
        <v>2.2522812432924709E-5</v>
      </c>
      <c r="AU4" s="2">
        <f t="shared" si="0"/>
        <v>2.2522812432924709E-5</v>
      </c>
      <c r="AV4" s="2">
        <f t="shared" si="0"/>
        <v>2.2522812432924709E-5</v>
      </c>
      <c r="AW4" s="2">
        <f t="shared" si="0"/>
        <v>2.2522812432924709E-5</v>
      </c>
      <c r="AX4" s="2">
        <f t="shared" si="0"/>
        <v>2.2522812432924709E-5</v>
      </c>
      <c r="AY4" s="2">
        <f t="shared" si="0"/>
        <v>2.2522812432924709E-5</v>
      </c>
      <c r="AZ4" s="2">
        <f t="shared" si="0"/>
        <v>2.2522812432924709E-5</v>
      </c>
      <c r="BA4" s="2">
        <f t="shared" si="0"/>
        <v>2.2522812432924709E-5</v>
      </c>
      <c r="BB4" s="2">
        <f t="shared" si="0"/>
        <v>2.2522812432924709E-5</v>
      </c>
      <c r="BC4" s="2">
        <f t="shared" si="0"/>
        <v>2.2522812432924709E-5</v>
      </c>
      <c r="BD4" s="2">
        <f t="shared" si="0"/>
        <v>2.2522812432924709E-5</v>
      </c>
      <c r="BE4" s="2">
        <f t="shared" si="0"/>
        <v>2.2522812432924709E-5</v>
      </c>
      <c r="BF4" s="2">
        <f t="shared" si="0"/>
        <v>2.2522812432924709E-5</v>
      </c>
      <c r="BG4" s="2">
        <f t="shared" si="0"/>
        <v>2.2522812432924709E-5</v>
      </c>
      <c r="BH4" s="2">
        <f t="shared" si="0"/>
        <v>2.2522812432924709E-5</v>
      </c>
      <c r="BI4" s="2">
        <f t="shared" si="0"/>
        <v>2.2522812432924709E-5</v>
      </c>
      <c r="BJ4" s="2">
        <f t="shared" si="0"/>
        <v>2.2522812432924709E-5</v>
      </c>
      <c r="BK4" s="2">
        <f t="shared" si="0"/>
        <v>2.2522812432924709E-5</v>
      </c>
      <c r="BL4" s="2">
        <f t="shared" si="0"/>
        <v>2.2522812432924709E-5</v>
      </c>
      <c r="BM4" s="2">
        <f t="shared" si="0"/>
        <v>2.2522812432924709E-5</v>
      </c>
      <c r="BN4" s="2">
        <f t="shared" si="0"/>
        <v>2.2522812432924709E-5</v>
      </c>
      <c r="BO4" s="2">
        <f t="shared" si="0"/>
        <v>2.2522812432924709E-5</v>
      </c>
      <c r="BP4" s="2">
        <f t="shared" si="0"/>
        <v>2.2522812432924709E-5</v>
      </c>
      <c r="BQ4" s="2">
        <f t="shared" si="0"/>
        <v>2.2522812432924709E-5</v>
      </c>
      <c r="BR4" s="2">
        <f t="shared" si="0"/>
        <v>2.2522812432924709E-5</v>
      </c>
      <c r="BS4" s="2">
        <f t="shared" si="0"/>
        <v>2.2522812432924709E-5</v>
      </c>
      <c r="BT4" s="2">
        <f t="shared" si="0"/>
        <v>2.2522812432924709E-5</v>
      </c>
      <c r="BU4" s="2">
        <f t="shared" si="0"/>
        <v>2.2522812432924709E-5</v>
      </c>
      <c r="BV4" s="2">
        <f t="shared" si="0"/>
        <v>2.2522812432924709E-5</v>
      </c>
      <c r="BW4" s="2">
        <f t="shared" si="0"/>
        <v>2.2522812432924709E-5</v>
      </c>
      <c r="BX4" s="2">
        <f t="shared" si="0"/>
        <v>2.2522812432924709E-5</v>
      </c>
      <c r="BY4" s="2">
        <f t="shared" si="0"/>
        <v>2.2522812432924709E-5</v>
      </c>
      <c r="BZ4" s="2">
        <f t="shared" si="0"/>
        <v>2.2522812432924709E-5</v>
      </c>
      <c r="CA4" s="2">
        <f t="shared" si="0"/>
        <v>2.2522812432924709E-5</v>
      </c>
      <c r="CB4" s="2">
        <f t="shared" si="0"/>
        <v>2.2522812432924709E-5</v>
      </c>
      <c r="CC4" s="2">
        <f t="shared" si="0"/>
        <v>2.2522812432924709E-5</v>
      </c>
      <c r="CD4" s="2">
        <f t="shared" si="0"/>
        <v>2.2522812432924709E-5</v>
      </c>
    </row>
    <row r="5" spans="1:82">
      <c r="A5" s="1" t="s">
        <v>7</v>
      </c>
      <c r="B5">
        <f>B4</f>
        <v>9.6671952660503171E-6</v>
      </c>
      <c r="C5">
        <f>C4</f>
        <v>1.5031063050296184E-5</v>
      </c>
      <c r="D5" s="90">
        <f>C5*(1+CAGR!$B95)</f>
        <v>1.5135302938785817E-5</v>
      </c>
      <c r="E5" s="4">
        <f>D5*(1+CAGR!$B95)</f>
        <v>1.5240265727200489E-5</v>
      </c>
      <c r="F5" s="4">
        <f>E5*(1+CAGR!$B95)</f>
        <v>1.5345956428825512E-5</v>
      </c>
      <c r="G5" s="4">
        <f>F5*(1+CAGR!$B95)</f>
        <v>1.5452380091713146E-5</v>
      </c>
      <c r="H5" s="4">
        <f>G5*(1+CAGR!$B95)</f>
        <v>1.5559541798923727E-5</v>
      </c>
      <c r="I5" s="4">
        <f>H5*(1+CAGR!$B95)</f>
        <v>1.566744666876842E-5</v>
      </c>
      <c r="J5" s="4">
        <f>I5*(1+CAGR!$B95)</f>
        <v>1.5776099855053706E-5</v>
      </c>
      <c r="K5" s="4">
        <f>J5*(1+CAGR!$B95)</f>
        <v>1.5885506547327522E-5</v>
      </c>
      <c r="L5" s="4">
        <f>K5*(1+CAGR!$B95)</f>
        <v>1.5995671971127147E-5</v>
      </c>
      <c r="M5" s="4">
        <f>L5*(1+CAGR!$B95)</f>
        <v>1.6106601388228765E-5</v>
      </c>
      <c r="N5" s="4">
        <f>M5*(1+CAGR!$B95)</f>
        <v>1.6218300096898797E-5</v>
      </c>
      <c r="O5" s="4">
        <f>N5*(1+CAGR!$B95)</f>
        <v>1.6330773432146952E-5</v>
      </c>
      <c r="P5" s="4">
        <f>O5*(1+CAGR!$B95)</f>
        <v>1.6444026765981044E-5</v>
      </c>
      <c r="Q5" s="4">
        <f>P5*(1+CAGR!$B95)</f>
        <v>1.6558065507663563E-5</v>
      </c>
      <c r="R5" s="4">
        <f>Q5*(1+CAGR!$B95)</f>
        <v>1.6672895103970052E-5</v>
      </c>
      <c r="S5" s="4">
        <f>R5*(1+CAGR!$B95)</f>
        <v>1.6788521039449243E-5</v>
      </c>
      <c r="T5" s="4">
        <f>S5*(1+CAGR!$B95)</f>
        <v>1.6904948836685016E-5</v>
      </c>
      <c r="U5" s="4">
        <f>T5*(1+CAGR!$B95)</f>
        <v>1.7022184056560185E-5</v>
      </c>
      <c r="V5" s="4">
        <f>U5*(1+CAGR!$B95)</f>
        <v>1.7140232298522078E-5</v>
      </c>
      <c r="W5" s="4">
        <f>V5*(1+CAGR!$B95)</f>
        <v>1.7259099200849997E-5</v>
      </c>
      <c r="X5" s="4">
        <f>W5*(1+CAGR!$B95)</f>
        <v>1.7378790440924508E-5</v>
      </c>
      <c r="Y5" s="4">
        <f>X5*(1+CAGR!$B95)</f>
        <v>1.749931173549861E-5</v>
      </c>
      <c r="Z5" s="4">
        <f>Y5*(1+CAGR!$B95)</f>
        <v>1.7620668840970785E-5</v>
      </c>
      <c r="AA5" s="4">
        <f>Z5*(1+CAGR!$B95)</f>
        <v>1.7742867553659927E-5</v>
      </c>
      <c r="AB5" s="4">
        <f>AA5*(1+CAGR!$B95)</f>
        <v>1.7865913710082201E-5</v>
      </c>
      <c r="AC5" s="4">
        <f>AB5*(1+CAGR!$B95)</f>
        <v>1.7989813187229803E-5</v>
      </c>
      <c r="AD5" s="4">
        <f>AC5*(1+CAGR!$B95)</f>
        <v>1.8114571902851665E-5</v>
      </c>
      <c r="AE5" s="4">
        <f>AD5*(1+CAGR!$B95)</f>
        <v>1.8240195815736088E-5</v>
      </c>
      <c r="AF5" s="4">
        <f>AE5*(1+CAGR!$B95)</f>
        <v>1.8366690925995365E-5</v>
      </c>
      <c r="AG5" s="2">
        <f t="shared" si="1"/>
        <v>1.8366690925995365E-5</v>
      </c>
      <c r="AH5" s="2">
        <f t="shared" si="1"/>
        <v>1.8366690925995365E-5</v>
      </c>
      <c r="AI5" s="2">
        <f t="shared" si="0"/>
        <v>1.8366690925995365E-5</v>
      </c>
      <c r="AJ5" s="2">
        <f t="shared" si="0"/>
        <v>1.8366690925995365E-5</v>
      </c>
      <c r="AK5" s="2">
        <f t="shared" si="0"/>
        <v>1.8366690925995365E-5</v>
      </c>
      <c r="AL5" s="2">
        <f t="shared" si="0"/>
        <v>1.8366690925995365E-5</v>
      </c>
      <c r="AM5" s="2">
        <f t="shared" si="0"/>
        <v>1.8366690925995365E-5</v>
      </c>
      <c r="AN5" s="2">
        <f t="shared" si="0"/>
        <v>1.8366690925995365E-5</v>
      </c>
      <c r="AO5" s="2">
        <f t="shared" si="0"/>
        <v>1.8366690925995365E-5</v>
      </c>
      <c r="AP5" s="2">
        <f t="shared" si="0"/>
        <v>1.8366690925995365E-5</v>
      </c>
      <c r="AQ5" s="2">
        <f t="shared" si="0"/>
        <v>1.8366690925995365E-5</v>
      </c>
      <c r="AR5" s="2">
        <f t="shared" si="0"/>
        <v>1.8366690925995365E-5</v>
      </c>
      <c r="AS5" s="2">
        <f t="shared" si="0"/>
        <v>1.8366690925995365E-5</v>
      </c>
      <c r="AT5" s="2">
        <f t="shared" si="0"/>
        <v>1.8366690925995365E-5</v>
      </c>
      <c r="AU5" s="2">
        <f t="shared" si="0"/>
        <v>1.8366690925995365E-5</v>
      </c>
      <c r="AV5" s="2">
        <f t="shared" si="0"/>
        <v>1.8366690925995365E-5</v>
      </c>
      <c r="AW5" s="2">
        <f t="shared" si="0"/>
        <v>1.8366690925995365E-5</v>
      </c>
      <c r="AX5" s="2">
        <f t="shared" si="0"/>
        <v>1.8366690925995365E-5</v>
      </c>
      <c r="AY5" s="2">
        <f t="shared" si="0"/>
        <v>1.8366690925995365E-5</v>
      </c>
      <c r="AZ5" s="2">
        <f t="shared" si="0"/>
        <v>1.8366690925995365E-5</v>
      </c>
      <c r="BA5" s="2">
        <f t="shared" si="0"/>
        <v>1.8366690925995365E-5</v>
      </c>
      <c r="BB5" s="2">
        <f t="shared" si="0"/>
        <v>1.8366690925995365E-5</v>
      </c>
      <c r="BC5" s="2">
        <f t="shared" si="0"/>
        <v>1.8366690925995365E-5</v>
      </c>
      <c r="BD5" s="2">
        <f t="shared" si="0"/>
        <v>1.8366690925995365E-5</v>
      </c>
      <c r="BE5" s="2">
        <f t="shared" si="0"/>
        <v>1.8366690925995365E-5</v>
      </c>
      <c r="BF5" s="2">
        <f t="shared" si="0"/>
        <v>1.8366690925995365E-5</v>
      </c>
      <c r="BG5" s="2">
        <f t="shared" si="0"/>
        <v>1.8366690925995365E-5</v>
      </c>
      <c r="BH5" s="2">
        <f t="shared" si="0"/>
        <v>1.8366690925995365E-5</v>
      </c>
      <c r="BI5" s="2">
        <f t="shared" si="0"/>
        <v>1.8366690925995365E-5</v>
      </c>
      <c r="BJ5" s="2">
        <f t="shared" si="0"/>
        <v>1.8366690925995365E-5</v>
      </c>
      <c r="BK5" s="2">
        <f t="shared" si="0"/>
        <v>1.8366690925995365E-5</v>
      </c>
      <c r="BL5" s="2">
        <f t="shared" si="0"/>
        <v>1.8366690925995365E-5</v>
      </c>
      <c r="BM5" s="2">
        <f t="shared" si="0"/>
        <v>1.8366690925995365E-5</v>
      </c>
      <c r="BN5" s="2">
        <f t="shared" si="0"/>
        <v>1.8366690925995365E-5</v>
      </c>
      <c r="BO5" s="2">
        <f t="shared" si="0"/>
        <v>1.8366690925995365E-5</v>
      </c>
      <c r="BP5" s="2">
        <f t="shared" si="0"/>
        <v>1.8366690925995365E-5</v>
      </c>
      <c r="BQ5" s="2">
        <f t="shared" si="0"/>
        <v>1.8366690925995365E-5</v>
      </c>
      <c r="BR5" s="2">
        <f t="shared" si="0"/>
        <v>1.8366690925995365E-5</v>
      </c>
      <c r="BS5" s="2">
        <f t="shared" si="0"/>
        <v>1.8366690925995365E-5</v>
      </c>
      <c r="BT5" s="2">
        <f t="shared" si="0"/>
        <v>1.8366690925995365E-5</v>
      </c>
      <c r="BU5" s="2">
        <f t="shared" si="0"/>
        <v>1.8366690925995365E-5</v>
      </c>
      <c r="BV5" s="2">
        <f t="shared" si="0"/>
        <v>1.8366690925995365E-5</v>
      </c>
      <c r="BW5" s="2">
        <f t="shared" si="0"/>
        <v>1.8366690925995365E-5</v>
      </c>
      <c r="BX5" s="2">
        <f t="shared" si="0"/>
        <v>1.8366690925995365E-5</v>
      </c>
      <c r="BY5" s="2">
        <f t="shared" si="0"/>
        <v>1.8366690925995365E-5</v>
      </c>
      <c r="BZ5" s="2">
        <f t="shared" si="0"/>
        <v>1.8366690925995365E-5</v>
      </c>
      <c r="CA5" s="2">
        <f t="shared" si="0"/>
        <v>1.8366690925995365E-5</v>
      </c>
      <c r="CB5" s="2">
        <f t="shared" si="0"/>
        <v>1.8366690925995365E-5</v>
      </c>
      <c r="CC5" s="2">
        <f t="shared" si="0"/>
        <v>1.8366690925995365E-5</v>
      </c>
      <c r="CD5" s="2">
        <f t="shared" si="0"/>
        <v>1.8366690925995365E-5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2">B3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3" spans="1:82" ht="17.399999999999999">
      <c r="A13" s="1"/>
      <c r="B13" s="8"/>
      <c r="E13" s="8"/>
    </row>
    <row r="14" spans="1:82">
      <c r="B14" s="9"/>
    </row>
    <row r="16" spans="1:82" ht="17.399999999999999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'elec-fee per fuels'!$Q$39*About!$B$45/About!$B$52</f>
        <v>2.3925639050807388E-5</v>
      </c>
      <c r="C3">
        <f>'elec-fee per fuels'!$Q$38*About!$B$45/About!$B$52</f>
        <v>2.7040677026205909E-5</v>
      </c>
      <c r="D3">
        <f>'elec-fee per fuels'!$Q$37*About!$B$45/About!$B$52</f>
        <v>5.1110376690655072E-5</v>
      </c>
      <c r="E3">
        <f>'elec-fee per fuels'!$Q$36*About!$B$45/About!$B$52</f>
        <v>4.192737670321696E-5</v>
      </c>
      <c r="F3">
        <f>'elec-fee per fuels'!$Q$35*About!$B$45/About!$B$52</f>
        <v>3.3974695822982136E-5</v>
      </c>
      <c r="G3">
        <f>'elec-fee per fuels'!$Q$34*About!$B$45/About!$B$52</f>
        <v>3.1344007737343179E-5</v>
      </c>
      <c r="H3">
        <f>'elec-fee per fuels'!$Q$34*About!$B$45/About!$B$52</f>
        <v>3.1344007737343179E-5</v>
      </c>
      <c r="I3">
        <f>'elec-fee per fuels'!$Q$34*About!$B$45/About!$B$52</f>
        <v>3.1344007737343179E-5</v>
      </c>
      <c r="J3">
        <f>'elec-fee per fuels'!$Q$34*About!$B$45/About!$B$52</f>
        <v>3.1344007737343179E-5</v>
      </c>
      <c r="K3">
        <f>'elec-fee per fuels'!$Q$34*About!$B$45/About!$B$52</f>
        <v>3.1344007737343179E-5</v>
      </c>
      <c r="L3">
        <f>'elec-fee per fuels'!$Q$34*About!$B$45/About!$B$52</f>
        <v>3.1344007737343179E-5</v>
      </c>
      <c r="M3">
        <f>'elec-fee per fuels'!$Q$34*About!$B$45/About!$B$52</f>
        <v>3.1344007737343179E-5</v>
      </c>
      <c r="N3">
        <f>'elec-fee per fuels'!$Q$34*About!$B$45/About!$B$52</f>
        <v>3.1344007737343179E-5</v>
      </c>
      <c r="O3">
        <f>'elec-fee per fuels'!$Q$34*About!$B$45/About!$B$52</f>
        <v>3.1344007737343179E-5</v>
      </c>
      <c r="P3">
        <f>'elec-fee per fuels'!$Q$34*About!$B$45/About!$B$52</f>
        <v>3.1344007737343179E-5</v>
      </c>
      <c r="Q3">
        <f>'elec-fee per fuels'!$Q$34*About!$B$45/About!$B$52</f>
        <v>3.1344007737343179E-5</v>
      </c>
      <c r="R3">
        <f>'elec-fee per fuels'!$Q$34*About!$B$45/About!$B$52</f>
        <v>3.1344007737343179E-5</v>
      </c>
      <c r="S3">
        <f>'elec-fee per fuels'!$Q$34*About!$B$45/About!$B$52</f>
        <v>3.1344007737343179E-5</v>
      </c>
      <c r="T3">
        <f>'elec-fee per fuels'!$Q$34*About!$B$45/About!$B$52</f>
        <v>3.1344007737343179E-5</v>
      </c>
      <c r="U3">
        <f>'elec-fee per fuels'!$Q$34*About!$B$45/About!$B$52</f>
        <v>3.1344007737343179E-5</v>
      </c>
      <c r="V3">
        <f>'elec-fee per fuels'!$Q$34*About!$B$45/About!$B$52</f>
        <v>3.1344007737343179E-5</v>
      </c>
      <c r="W3">
        <f>'elec-fee per fuels'!$Q$34*About!$B$45/About!$B$52</f>
        <v>3.1344007737343179E-5</v>
      </c>
      <c r="X3">
        <f>'elec-fee per fuels'!$Q$34*About!$B$45/About!$B$52</f>
        <v>3.1344007737343179E-5</v>
      </c>
      <c r="Y3">
        <f>'elec-fee per fuels'!$Q$34*About!$B$45/About!$B$52</f>
        <v>3.1344007737343179E-5</v>
      </c>
      <c r="Z3">
        <f>'elec-fee per fuels'!$Q$34*About!$B$45/About!$B$52</f>
        <v>3.1344007737343179E-5</v>
      </c>
      <c r="AA3">
        <f>'elec-fee per fuels'!$Q$34*About!$B$45/About!$B$52</f>
        <v>3.1344007737343179E-5</v>
      </c>
      <c r="AB3">
        <f>'elec-fee per fuels'!$Q$34*About!$B$45/About!$B$52</f>
        <v>3.1344007737343179E-5</v>
      </c>
      <c r="AC3">
        <f>'elec-fee per fuels'!$Q$34*About!$B$45/About!$B$52</f>
        <v>3.1344007737343179E-5</v>
      </c>
      <c r="AD3">
        <f>'elec-fee per fuels'!$Q$34*About!$B$45/About!$B$52</f>
        <v>3.1344007737343179E-5</v>
      </c>
      <c r="AE3">
        <f>'elec-fee per fuels'!$Q$34*About!$B$45/About!$B$52</f>
        <v>3.1344007737343179E-5</v>
      </c>
      <c r="AF3">
        <f>'elec-fee per fuels'!$Q$34*About!$B$45/About!$B$52</f>
        <v>3.1344007737343179E-5</v>
      </c>
      <c r="AG3">
        <f>'elec-fee per fuels'!$Q$34*About!$B$45/About!$B$52</f>
        <v>3.1344007737343179E-5</v>
      </c>
      <c r="AH3">
        <f>'elec-fee per fuels'!$Q$34*About!$B$45/About!$B$52</f>
        <v>3.1344007737343179E-5</v>
      </c>
      <c r="AI3">
        <f>'elec-fee per fuels'!$Q$34*About!$B$45/About!$B$52</f>
        <v>3.1344007737343179E-5</v>
      </c>
      <c r="AJ3">
        <f>'elec-fee per fuels'!$Q$34*About!$B$45/About!$B$52</f>
        <v>3.1344007737343179E-5</v>
      </c>
      <c r="AK3">
        <f>'elec-fee per fuels'!$Q$34*About!$B$45/About!$B$52</f>
        <v>3.1344007737343179E-5</v>
      </c>
      <c r="AL3">
        <f>'elec-fee per fuels'!$Q$34*About!$B$45/About!$B$52</f>
        <v>3.1344007737343179E-5</v>
      </c>
      <c r="AM3">
        <f>'elec-fee per fuels'!$Q$34*About!$B$45/About!$B$52</f>
        <v>3.1344007737343179E-5</v>
      </c>
      <c r="AN3">
        <f>'elec-fee per fuels'!$Q$34*About!$B$45/About!$B$52</f>
        <v>3.1344007737343179E-5</v>
      </c>
      <c r="AO3">
        <f>'elec-fee per fuels'!$Q$34*About!$B$45/About!$B$52</f>
        <v>3.1344007737343179E-5</v>
      </c>
      <c r="AP3">
        <f>'elec-fee per fuels'!$Q$34*About!$B$45/About!$B$52</f>
        <v>3.1344007737343179E-5</v>
      </c>
      <c r="AQ3">
        <f>'elec-fee per fuels'!$Q$34*About!$B$45/About!$B$52</f>
        <v>3.1344007737343179E-5</v>
      </c>
      <c r="AR3">
        <f>'elec-fee per fuels'!$Q$34*About!$B$45/About!$B$52</f>
        <v>3.1344007737343179E-5</v>
      </c>
      <c r="AS3">
        <f>'elec-fee per fuels'!$Q$34*About!$B$45/About!$B$52</f>
        <v>3.1344007737343179E-5</v>
      </c>
      <c r="AT3">
        <f>'elec-fee per fuels'!$Q$34*About!$B$45/About!$B$52</f>
        <v>3.1344007737343179E-5</v>
      </c>
      <c r="AU3">
        <f>'elec-fee per fuels'!$Q$34*About!$B$45/About!$B$52</f>
        <v>3.1344007737343179E-5</v>
      </c>
      <c r="AV3">
        <f>'elec-fee per fuels'!$Q$34*About!$B$45/About!$B$52</f>
        <v>3.1344007737343179E-5</v>
      </c>
      <c r="AW3">
        <f>'elec-fee per fuels'!$Q$34*About!$B$45/About!$B$52</f>
        <v>3.1344007737343179E-5</v>
      </c>
      <c r="AX3">
        <f>'elec-fee per fuels'!$Q$34*About!$B$45/About!$B$52</f>
        <v>3.1344007737343179E-5</v>
      </c>
      <c r="AY3">
        <f>'elec-fee per fuels'!$Q$34*About!$B$45/About!$B$52</f>
        <v>3.1344007737343179E-5</v>
      </c>
      <c r="AZ3">
        <f>'elec-fee per fuels'!$Q$34*About!$B$45/About!$B$52</f>
        <v>3.1344007737343179E-5</v>
      </c>
      <c r="BA3">
        <f>'elec-fee per fuels'!$Q$34*About!$B$45/About!$B$52</f>
        <v>3.1344007737343179E-5</v>
      </c>
      <c r="BB3">
        <f>'elec-fee per fuels'!$Q$34*About!$B$45/About!$B$52</f>
        <v>3.1344007737343179E-5</v>
      </c>
      <c r="BC3">
        <f>'elec-fee per fuels'!$Q$34*About!$B$45/About!$B$52</f>
        <v>3.1344007737343179E-5</v>
      </c>
      <c r="BD3">
        <f>'elec-fee per fuels'!$Q$34*About!$B$45/About!$B$52</f>
        <v>3.1344007737343179E-5</v>
      </c>
      <c r="BE3">
        <f>'elec-fee per fuels'!$Q$34*About!$B$45/About!$B$52</f>
        <v>3.1344007737343179E-5</v>
      </c>
      <c r="BF3">
        <f>'elec-fee per fuels'!$Q$34*About!$B$45/About!$B$52</f>
        <v>3.1344007737343179E-5</v>
      </c>
      <c r="BG3">
        <f>'elec-fee per fuels'!$Q$34*About!$B$45/About!$B$52</f>
        <v>3.1344007737343179E-5</v>
      </c>
      <c r="BH3">
        <f>'elec-fee per fuels'!$Q$34*About!$B$45/About!$B$52</f>
        <v>3.1344007737343179E-5</v>
      </c>
      <c r="BI3">
        <f>'elec-fee per fuels'!$Q$34*About!$B$45/About!$B$52</f>
        <v>3.1344007737343179E-5</v>
      </c>
      <c r="BJ3">
        <f>'elec-fee per fuels'!$Q$34*About!$B$45/About!$B$52</f>
        <v>3.1344007737343179E-5</v>
      </c>
      <c r="BK3">
        <f>'elec-fee per fuels'!$Q$34*About!$B$45/About!$B$52</f>
        <v>3.1344007737343179E-5</v>
      </c>
      <c r="BL3">
        <f>'elec-fee per fuels'!$Q$34*About!$B$45/About!$B$52</f>
        <v>3.1344007737343179E-5</v>
      </c>
      <c r="BM3">
        <f>'elec-fee per fuels'!$Q$34*About!$B$45/About!$B$52</f>
        <v>3.1344007737343179E-5</v>
      </c>
      <c r="BN3">
        <f>'elec-fee per fuels'!$Q$34*About!$B$45/About!$B$52</f>
        <v>3.1344007737343179E-5</v>
      </c>
      <c r="BO3">
        <f>'elec-fee per fuels'!$Q$34*About!$B$45/About!$B$52</f>
        <v>3.1344007737343179E-5</v>
      </c>
      <c r="BP3">
        <f>'elec-fee per fuels'!$Q$34*About!$B$45/About!$B$52</f>
        <v>3.1344007737343179E-5</v>
      </c>
      <c r="BQ3">
        <f>'elec-fee per fuels'!$Q$34*About!$B$45/About!$B$52</f>
        <v>3.1344007737343179E-5</v>
      </c>
      <c r="BR3">
        <f>'elec-fee per fuels'!$Q$34*About!$B$45/About!$B$52</f>
        <v>3.1344007737343179E-5</v>
      </c>
      <c r="BS3">
        <f>'elec-fee per fuels'!$Q$34*About!$B$45/About!$B$52</f>
        <v>3.1344007737343179E-5</v>
      </c>
      <c r="BT3">
        <f>'elec-fee per fuels'!$Q$34*About!$B$45/About!$B$52</f>
        <v>3.1344007737343179E-5</v>
      </c>
      <c r="BU3">
        <f>'elec-fee per fuels'!$Q$34*About!$B$45/About!$B$52</f>
        <v>3.1344007737343179E-5</v>
      </c>
      <c r="BV3">
        <f>'elec-fee per fuels'!$Q$34*About!$B$45/About!$B$52</f>
        <v>3.1344007737343179E-5</v>
      </c>
      <c r="BW3">
        <f>'elec-fee per fuels'!$Q$34*About!$B$45/About!$B$52</f>
        <v>3.1344007737343179E-5</v>
      </c>
      <c r="BX3">
        <f>'elec-fee per fuels'!$Q$34*About!$B$45/About!$B$52</f>
        <v>3.1344007737343179E-5</v>
      </c>
      <c r="BY3">
        <f>'elec-fee per fuels'!$Q$34*About!$B$45/About!$B$52</f>
        <v>3.1344007737343179E-5</v>
      </c>
      <c r="BZ3">
        <f>'elec-fee per fuels'!$Q$34*About!$B$45/About!$B$52</f>
        <v>3.1344007737343179E-5</v>
      </c>
      <c r="CA3">
        <f>'elec-fee per fuels'!$Q$34*About!$B$45/About!$B$52</f>
        <v>3.1344007737343179E-5</v>
      </c>
      <c r="CB3">
        <f>'elec-fee per fuels'!$Q$34*About!$B$45/About!$B$52</f>
        <v>3.1344007737343179E-5</v>
      </c>
      <c r="CC3">
        <f>'elec-fee per fuels'!$Q$34*About!$B$45/About!$B$52</f>
        <v>3.1344007737343179E-5</v>
      </c>
      <c r="CD3">
        <f>'elec-fee per fuels'!$Q$34*About!$B$45/About!$B$52</f>
        <v>3.1344007737343179E-5</v>
      </c>
    </row>
    <row r="4" spans="1:82">
      <c r="A4" s="1" t="s">
        <v>6</v>
      </c>
      <c r="B4">
        <f>'heat-fee'!$D$4*About!$B$47/About!$B$52</f>
        <v>1.3940721857784556E-5</v>
      </c>
      <c r="C4">
        <f>B4</f>
        <v>1.3940721857784556E-5</v>
      </c>
      <c r="D4">
        <f t="shared" ref="D4:AF4" si="1">C4</f>
        <v>1.3940721857784556E-5</v>
      </c>
      <c r="E4">
        <f t="shared" si="1"/>
        <v>1.3940721857784556E-5</v>
      </c>
      <c r="F4">
        <f t="shared" si="1"/>
        <v>1.3940721857784556E-5</v>
      </c>
      <c r="G4">
        <f t="shared" si="1"/>
        <v>1.3940721857784556E-5</v>
      </c>
      <c r="H4">
        <f t="shared" si="1"/>
        <v>1.3940721857784556E-5</v>
      </c>
      <c r="I4">
        <f t="shared" si="1"/>
        <v>1.3940721857784556E-5</v>
      </c>
      <c r="J4">
        <f t="shared" si="1"/>
        <v>1.3940721857784556E-5</v>
      </c>
      <c r="K4">
        <f t="shared" si="1"/>
        <v>1.3940721857784556E-5</v>
      </c>
      <c r="L4">
        <f t="shared" si="1"/>
        <v>1.3940721857784556E-5</v>
      </c>
      <c r="M4">
        <f t="shared" si="1"/>
        <v>1.3940721857784556E-5</v>
      </c>
      <c r="N4">
        <f t="shared" si="1"/>
        <v>1.3940721857784556E-5</v>
      </c>
      <c r="O4">
        <f t="shared" si="1"/>
        <v>1.3940721857784556E-5</v>
      </c>
      <c r="P4">
        <f t="shared" si="1"/>
        <v>1.3940721857784556E-5</v>
      </c>
      <c r="Q4">
        <f t="shared" si="1"/>
        <v>1.3940721857784556E-5</v>
      </c>
      <c r="R4">
        <f t="shared" si="1"/>
        <v>1.3940721857784556E-5</v>
      </c>
      <c r="S4">
        <f t="shared" si="1"/>
        <v>1.3940721857784556E-5</v>
      </c>
      <c r="T4">
        <f t="shared" si="1"/>
        <v>1.3940721857784556E-5</v>
      </c>
      <c r="U4">
        <f t="shared" si="1"/>
        <v>1.3940721857784556E-5</v>
      </c>
      <c r="V4">
        <f t="shared" si="1"/>
        <v>1.3940721857784556E-5</v>
      </c>
      <c r="W4">
        <f t="shared" si="1"/>
        <v>1.3940721857784556E-5</v>
      </c>
      <c r="X4">
        <f t="shared" si="1"/>
        <v>1.3940721857784556E-5</v>
      </c>
      <c r="Y4">
        <f t="shared" si="1"/>
        <v>1.3940721857784556E-5</v>
      </c>
      <c r="Z4">
        <f t="shared" si="1"/>
        <v>1.3940721857784556E-5</v>
      </c>
      <c r="AA4">
        <f t="shared" si="1"/>
        <v>1.3940721857784556E-5</v>
      </c>
      <c r="AB4">
        <f t="shared" si="1"/>
        <v>1.3940721857784556E-5</v>
      </c>
      <c r="AC4">
        <f t="shared" si="1"/>
        <v>1.3940721857784556E-5</v>
      </c>
      <c r="AD4">
        <f t="shared" si="1"/>
        <v>1.3940721857784556E-5</v>
      </c>
      <c r="AE4">
        <f t="shared" si="1"/>
        <v>1.3940721857784556E-5</v>
      </c>
      <c r="AF4">
        <f t="shared" si="1"/>
        <v>1.3940721857784556E-5</v>
      </c>
      <c r="AG4" s="2">
        <f t="shared" ref="AG4:AV8" si="2">AF4</f>
        <v>1.3940721857784556E-5</v>
      </c>
      <c r="AH4" s="2">
        <f t="shared" si="2"/>
        <v>1.3940721857784556E-5</v>
      </c>
      <c r="AI4" s="2">
        <f t="shared" si="0"/>
        <v>1.3940721857784556E-5</v>
      </c>
      <c r="AJ4" s="2">
        <f t="shared" si="0"/>
        <v>1.3940721857784556E-5</v>
      </c>
      <c r="AK4" s="2">
        <f t="shared" si="0"/>
        <v>1.3940721857784556E-5</v>
      </c>
      <c r="AL4" s="2">
        <f t="shared" si="0"/>
        <v>1.3940721857784556E-5</v>
      </c>
      <c r="AM4" s="2">
        <f t="shared" si="0"/>
        <v>1.3940721857784556E-5</v>
      </c>
      <c r="AN4" s="2">
        <f t="shared" si="0"/>
        <v>1.3940721857784556E-5</v>
      </c>
      <c r="AO4" s="2">
        <f t="shared" si="0"/>
        <v>1.3940721857784556E-5</v>
      </c>
      <c r="AP4" s="2">
        <f t="shared" si="0"/>
        <v>1.3940721857784556E-5</v>
      </c>
      <c r="AQ4" s="2">
        <f t="shared" si="0"/>
        <v>1.3940721857784556E-5</v>
      </c>
      <c r="AR4" s="2">
        <f t="shared" si="0"/>
        <v>1.3940721857784556E-5</v>
      </c>
      <c r="AS4" s="2">
        <f t="shared" si="0"/>
        <v>1.3940721857784556E-5</v>
      </c>
      <c r="AT4" s="2">
        <f t="shared" si="0"/>
        <v>1.3940721857784556E-5</v>
      </c>
      <c r="AU4" s="2">
        <f t="shared" si="0"/>
        <v>1.3940721857784556E-5</v>
      </c>
      <c r="AV4" s="2">
        <f t="shared" si="0"/>
        <v>1.3940721857784556E-5</v>
      </c>
      <c r="AW4" s="2">
        <f t="shared" si="0"/>
        <v>1.3940721857784556E-5</v>
      </c>
      <c r="AX4" s="2">
        <f t="shared" si="0"/>
        <v>1.3940721857784556E-5</v>
      </c>
      <c r="AY4" s="2">
        <f t="shared" si="0"/>
        <v>1.3940721857784556E-5</v>
      </c>
      <c r="AZ4" s="2">
        <f t="shared" si="0"/>
        <v>1.3940721857784556E-5</v>
      </c>
      <c r="BA4" s="2">
        <f t="shared" si="0"/>
        <v>1.3940721857784556E-5</v>
      </c>
      <c r="BB4" s="2">
        <f t="shared" si="0"/>
        <v>1.3940721857784556E-5</v>
      </c>
      <c r="BC4" s="2">
        <f t="shared" si="0"/>
        <v>1.3940721857784556E-5</v>
      </c>
      <c r="BD4" s="2">
        <f t="shared" si="0"/>
        <v>1.3940721857784556E-5</v>
      </c>
      <c r="BE4" s="2">
        <f t="shared" si="0"/>
        <v>1.3940721857784556E-5</v>
      </c>
      <c r="BF4" s="2">
        <f t="shared" si="0"/>
        <v>1.3940721857784556E-5</v>
      </c>
      <c r="BG4" s="2">
        <f t="shared" si="0"/>
        <v>1.3940721857784556E-5</v>
      </c>
      <c r="BH4" s="2">
        <f t="shared" si="0"/>
        <v>1.3940721857784556E-5</v>
      </c>
      <c r="BI4" s="2">
        <f t="shared" si="0"/>
        <v>1.3940721857784556E-5</v>
      </c>
      <c r="BJ4" s="2">
        <f t="shared" si="0"/>
        <v>1.3940721857784556E-5</v>
      </c>
      <c r="BK4" s="2">
        <f t="shared" si="0"/>
        <v>1.3940721857784556E-5</v>
      </c>
      <c r="BL4" s="2">
        <f t="shared" si="0"/>
        <v>1.3940721857784556E-5</v>
      </c>
      <c r="BM4" s="2">
        <f t="shared" si="0"/>
        <v>1.3940721857784556E-5</v>
      </c>
      <c r="BN4" s="2">
        <f t="shared" si="0"/>
        <v>1.3940721857784556E-5</v>
      </c>
      <c r="BO4" s="2">
        <f t="shared" si="0"/>
        <v>1.3940721857784556E-5</v>
      </c>
      <c r="BP4" s="2">
        <f t="shared" si="0"/>
        <v>1.3940721857784556E-5</v>
      </c>
      <c r="BQ4" s="2">
        <f t="shared" si="0"/>
        <v>1.3940721857784556E-5</v>
      </c>
      <c r="BR4" s="2">
        <f t="shared" si="0"/>
        <v>1.3940721857784556E-5</v>
      </c>
      <c r="BS4" s="2">
        <f t="shared" si="0"/>
        <v>1.3940721857784556E-5</v>
      </c>
      <c r="BT4" s="2">
        <f t="shared" si="0"/>
        <v>1.3940721857784556E-5</v>
      </c>
      <c r="BU4" s="2">
        <f t="shared" si="0"/>
        <v>1.3940721857784556E-5</v>
      </c>
      <c r="BV4" s="2">
        <f t="shared" si="0"/>
        <v>1.3940721857784556E-5</v>
      </c>
      <c r="BW4" s="2">
        <f t="shared" si="0"/>
        <v>1.3940721857784556E-5</v>
      </c>
      <c r="BX4" s="2">
        <f t="shared" si="0"/>
        <v>1.3940721857784556E-5</v>
      </c>
      <c r="BY4" s="2">
        <f t="shared" si="0"/>
        <v>1.3940721857784556E-5</v>
      </c>
      <c r="BZ4" s="2">
        <f t="shared" si="0"/>
        <v>1.3940721857784556E-5</v>
      </c>
      <c r="CA4" s="2">
        <f t="shared" si="0"/>
        <v>1.3940721857784556E-5</v>
      </c>
      <c r="CB4" s="2">
        <f t="shared" si="0"/>
        <v>1.3940721857784556E-5</v>
      </c>
      <c r="CC4" s="2">
        <f t="shared" si="0"/>
        <v>1.3940721857784556E-5</v>
      </c>
      <c r="CD4" s="2">
        <f t="shared" si="0"/>
        <v>1.3940721857784556E-5</v>
      </c>
    </row>
    <row r="5" spans="1:82">
      <c r="A5" s="1" t="s">
        <v>7</v>
      </c>
      <c r="B5">
        <f>'heat-fee'!$D$6*About!$B$47/About!$B$52</f>
        <v>1.8099643325705564E-5</v>
      </c>
      <c r="C5">
        <f>B5</f>
        <v>1.8099643325705564E-5</v>
      </c>
      <c r="D5">
        <f t="shared" ref="D5:AF5" si="3">C5</f>
        <v>1.8099643325705564E-5</v>
      </c>
      <c r="E5">
        <f t="shared" si="3"/>
        <v>1.8099643325705564E-5</v>
      </c>
      <c r="F5">
        <f t="shared" si="3"/>
        <v>1.8099643325705564E-5</v>
      </c>
      <c r="G5">
        <f t="shared" si="3"/>
        <v>1.8099643325705564E-5</v>
      </c>
      <c r="H5">
        <f t="shared" si="3"/>
        <v>1.8099643325705564E-5</v>
      </c>
      <c r="I5">
        <f t="shared" si="3"/>
        <v>1.8099643325705564E-5</v>
      </c>
      <c r="J5">
        <f t="shared" si="3"/>
        <v>1.8099643325705564E-5</v>
      </c>
      <c r="K5">
        <f t="shared" si="3"/>
        <v>1.8099643325705564E-5</v>
      </c>
      <c r="L5">
        <f t="shared" si="3"/>
        <v>1.8099643325705564E-5</v>
      </c>
      <c r="M5">
        <f t="shared" si="3"/>
        <v>1.8099643325705564E-5</v>
      </c>
      <c r="N5">
        <f t="shared" si="3"/>
        <v>1.8099643325705564E-5</v>
      </c>
      <c r="O5">
        <f t="shared" si="3"/>
        <v>1.8099643325705564E-5</v>
      </c>
      <c r="P5">
        <f t="shared" si="3"/>
        <v>1.8099643325705564E-5</v>
      </c>
      <c r="Q5">
        <f t="shared" si="3"/>
        <v>1.8099643325705564E-5</v>
      </c>
      <c r="R5">
        <f t="shared" si="3"/>
        <v>1.8099643325705564E-5</v>
      </c>
      <c r="S5">
        <f t="shared" si="3"/>
        <v>1.8099643325705564E-5</v>
      </c>
      <c r="T5">
        <f t="shared" si="3"/>
        <v>1.8099643325705564E-5</v>
      </c>
      <c r="U5">
        <f t="shared" si="3"/>
        <v>1.8099643325705564E-5</v>
      </c>
      <c r="V5">
        <f t="shared" si="3"/>
        <v>1.8099643325705564E-5</v>
      </c>
      <c r="W5">
        <f t="shared" si="3"/>
        <v>1.8099643325705564E-5</v>
      </c>
      <c r="X5">
        <f t="shared" si="3"/>
        <v>1.8099643325705564E-5</v>
      </c>
      <c r="Y5">
        <f t="shared" si="3"/>
        <v>1.8099643325705564E-5</v>
      </c>
      <c r="Z5">
        <f t="shared" si="3"/>
        <v>1.8099643325705564E-5</v>
      </c>
      <c r="AA5">
        <f t="shared" si="3"/>
        <v>1.8099643325705564E-5</v>
      </c>
      <c r="AB5">
        <f t="shared" si="3"/>
        <v>1.8099643325705564E-5</v>
      </c>
      <c r="AC5">
        <f t="shared" si="3"/>
        <v>1.8099643325705564E-5</v>
      </c>
      <c r="AD5">
        <f t="shared" si="3"/>
        <v>1.8099643325705564E-5</v>
      </c>
      <c r="AE5">
        <f t="shared" si="3"/>
        <v>1.8099643325705564E-5</v>
      </c>
      <c r="AF5">
        <f t="shared" si="3"/>
        <v>1.8099643325705564E-5</v>
      </c>
      <c r="AG5" s="2">
        <f t="shared" si="2"/>
        <v>1.8099643325705564E-5</v>
      </c>
      <c r="AH5" s="2">
        <f t="shared" si="2"/>
        <v>1.8099643325705564E-5</v>
      </c>
      <c r="AI5" s="2">
        <f t="shared" si="0"/>
        <v>1.8099643325705564E-5</v>
      </c>
      <c r="AJ5" s="2">
        <f t="shared" si="0"/>
        <v>1.8099643325705564E-5</v>
      </c>
      <c r="AK5" s="2">
        <f t="shared" si="0"/>
        <v>1.8099643325705564E-5</v>
      </c>
      <c r="AL5" s="2">
        <f t="shared" si="0"/>
        <v>1.8099643325705564E-5</v>
      </c>
      <c r="AM5" s="2">
        <f t="shared" si="0"/>
        <v>1.8099643325705564E-5</v>
      </c>
      <c r="AN5" s="2">
        <f t="shared" si="0"/>
        <v>1.8099643325705564E-5</v>
      </c>
      <c r="AO5" s="2">
        <f t="shared" si="0"/>
        <v>1.8099643325705564E-5</v>
      </c>
      <c r="AP5" s="2">
        <f t="shared" si="0"/>
        <v>1.8099643325705564E-5</v>
      </c>
      <c r="AQ5" s="2">
        <f t="shared" si="0"/>
        <v>1.8099643325705564E-5</v>
      </c>
      <c r="AR5" s="2">
        <f t="shared" si="0"/>
        <v>1.8099643325705564E-5</v>
      </c>
      <c r="AS5" s="2">
        <f t="shared" si="0"/>
        <v>1.8099643325705564E-5</v>
      </c>
      <c r="AT5" s="2">
        <f t="shared" si="0"/>
        <v>1.8099643325705564E-5</v>
      </c>
      <c r="AU5" s="2">
        <f t="shared" si="0"/>
        <v>1.8099643325705564E-5</v>
      </c>
      <c r="AV5" s="2">
        <f t="shared" si="0"/>
        <v>1.8099643325705564E-5</v>
      </c>
      <c r="AW5" s="2">
        <f t="shared" si="0"/>
        <v>1.8099643325705564E-5</v>
      </c>
      <c r="AX5" s="2">
        <f t="shared" si="0"/>
        <v>1.8099643325705564E-5</v>
      </c>
      <c r="AY5" s="2">
        <f t="shared" si="0"/>
        <v>1.8099643325705564E-5</v>
      </c>
      <c r="AZ5" s="2">
        <f t="shared" si="0"/>
        <v>1.8099643325705564E-5</v>
      </c>
      <c r="BA5" s="2">
        <f t="shared" si="0"/>
        <v>1.8099643325705564E-5</v>
      </c>
      <c r="BB5" s="2">
        <f t="shared" si="0"/>
        <v>1.8099643325705564E-5</v>
      </c>
      <c r="BC5" s="2">
        <f t="shared" si="0"/>
        <v>1.8099643325705564E-5</v>
      </c>
      <c r="BD5" s="2">
        <f t="shared" si="0"/>
        <v>1.8099643325705564E-5</v>
      </c>
      <c r="BE5" s="2">
        <f t="shared" si="0"/>
        <v>1.8099643325705564E-5</v>
      </c>
      <c r="BF5" s="2">
        <f t="shared" si="0"/>
        <v>1.8099643325705564E-5</v>
      </c>
      <c r="BG5" s="2">
        <f t="shared" si="0"/>
        <v>1.8099643325705564E-5</v>
      </c>
      <c r="BH5" s="2">
        <f t="shared" si="0"/>
        <v>1.8099643325705564E-5</v>
      </c>
      <c r="BI5" s="2">
        <f t="shared" si="0"/>
        <v>1.8099643325705564E-5</v>
      </c>
      <c r="BJ5" s="2">
        <f t="shared" si="0"/>
        <v>1.8099643325705564E-5</v>
      </c>
      <c r="BK5" s="2">
        <f t="shared" si="0"/>
        <v>1.8099643325705564E-5</v>
      </c>
      <c r="BL5" s="2">
        <f t="shared" si="0"/>
        <v>1.8099643325705564E-5</v>
      </c>
      <c r="BM5" s="2">
        <f t="shared" si="0"/>
        <v>1.8099643325705564E-5</v>
      </c>
      <c r="BN5" s="2">
        <f t="shared" si="0"/>
        <v>1.8099643325705564E-5</v>
      </c>
      <c r="BO5" s="2">
        <f t="shared" si="0"/>
        <v>1.8099643325705564E-5</v>
      </c>
      <c r="BP5" s="2">
        <f t="shared" si="0"/>
        <v>1.8099643325705564E-5</v>
      </c>
      <c r="BQ5" s="2">
        <f t="shared" si="0"/>
        <v>1.8099643325705564E-5</v>
      </c>
      <c r="BR5" s="2">
        <f t="shared" si="0"/>
        <v>1.8099643325705564E-5</v>
      </c>
      <c r="BS5" s="2">
        <f t="shared" si="0"/>
        <v>1.8099643325705564E-5</v>
      </c>
      <c r="BT5" s="2">
        <f t="shared" si="0"/>
        <v>1.8099643325705564E-5</v>
      </c>
      <c r="BU5" s="2">
        <f t="shared" si="0"/>
        <v>1.8099643325705564E-5</v>
      </c>
      <c r="BV5" s="2">
        <f t="shared" si="0"/>
        <v>1.8099643325705564E-5</v>
      </c>
      <c r="BW5" s="2">
        <f t="shared" si="0"/>
        <v>1.8099643325705564E-5</v>
      </c>
      <c r="BX5" s="2">
        <f t="shared" si="0"/>
        <v>1.8099643325705564E-5</v>
      </c>
      <c r="BY5" s="2">
        <f t="shared" si="0"/>
        <v>1.8099643325705564E-5</v>
      </c>
      <c r="BZ5" s="2">
        <f t="shared" si="0"/>
        <v>1.8099643325705564E-5</v>
      </c>
      <c r="CA5" s="2">
        <f t="shared" si="0"/>
        <v>1.8099643325705564E-5</v>
      </c>
      <c r="CB5" s="2">
        <f t="shared" si="0"/>
        <v>1.8099643325705564E-5</v>
      </c>
      <c r="CC5" s="2">
        <f t="shared" si="0"/>
        <v>1.8099643325705564E-5</v>
      </c>
      <c r="CD5" s="2">
        <f t="shared" si="0"/>
        <v>1.8099643325705564E-5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>'heat-fee'!$D$8*About!$B$47/About!$B$52</f>
        <v>1.5808603339266038E-5</v>
      </c>
      <c r="C7">
        <f>B7</f>
        <v>1.5808603339266038E-5</v>
      </c>
      <c r="D7">
        <f t="shared" ref="D7:AF7" si="4">C7</f>
        <v>1.5808603339266038E-5</v>
      </c>
      <c r="E7">
        <f t="shared" si="4"/>
        <v>1.5808603339266038E-5</v>
      </c>
      <c r="F7">
        <f t="shared" si="4"/>
        <v>1.5808603339266038E-5</v>
      </c>
      <c r="G7">
        <f t="shared" si="4"/>
        <v>1.5808603339266038E-5</v>
      </c>
      <c r="H7">
        <f t="shared" si="4"/>
        <v>1.5808603339266038E-5</v>
      </c>
      <c r="I7">
        <f t="shared" si="4"/>
        <v>1.5808603339266038E-5</v>
      </c>
      <c r="J7">
        <f t="shared" si="4"/>
        <v>1.5808603339266038E-5</v>
      </c>
      <c r="K7">
        <f t="shared" si="4"/>
        <v>1.5808603339266038E-5</v>
      </c>
      <c r="L7">
        <f t="shared" si="4"/>
        <v>1.5808603339266038E-5</v>
      </c>
      <c r="M7">
        <f t="shared" si="4"/>
        <v>1.5808603339266038E-5</v>
      </c>
      <c r="N7">
        <f t="shared" si="4"/>
        <v>1.5808603339266038E-5</v>
      </c>
      <c r="O7">
        <f t="shared" si="4"/>
        <v>1.5808603339266038E-5</v>
      </c>
      <c r="P7">
        <f t="shared" si="4"/>
        <v>1.5808603339266038E-5</v>
      </c>
      <c r="Q7">
        <f t="shared" si="4"/>
        <v>1.5808603339266038E-5</v>
      </c>
      <c r="R7">
        <f t="shared" si="4"/>
        <v>1.5808603339266038E-5</v>
      </c>
      <c r="S7">
        <f t="shared" si="4"/>
        <v>1.5808603339266038E-5</v>
      </c>
      <c r="T7">
        <f t="shared" si="4"/>
        <v>1.5808603339266038E-5</v>
      </c>
      <c r="U7">
        <f t="shared" si="4"/>
        <v>1.5808603339266038E-5</v>
      </c>
      <c r="V7">
        <f t="shared" si="4"/>
        <v>1.5808603339266038E-5</v>
      </c>
      <c r="W7">
        <f t="shared" si="4"/>
        <v>1.5808603339266038E-5</v>
      </c>
      <c r="X7">
        <f t="shared" si="4"/>
        <v>1.5808603339266038E-5</v>
      </c>
      <c r="Y7">
        <f t="shared" si="4"/>
        <v>1.5808603339266038E-5</v>
      </c>
      <c r="Z7">
        <f t="shared" si="4"/>
        <v>1.5808603339266038E-5</v>
      </c>
      <c r="AA7">
        <f t="shared" si="4"/>
        <v>1.5808603339266038E-5</v>
      </c>
      <c r="AB7">
        <f t="shared" si="4"/>
        <v>1.5808603339266038E-5</v>
      </c>
      <c r="AC7">
        <f t="shared" si="4"/>
        <v>1.5808603339266038E-5</v>
      </c>
      <c r="AD7">
        <f t="shared" si="4"/>
        <v>1.5808603339266038E-5</v>
      </c>
      <c r="AE7">
        <f t="shared" si="4"/>
        <v>1.5808603339266038E-5</v>
      </c>
      <c r="AF7">
        <f t="shared" si="4"/>
        <v>1.5808603339266038E-5</v>
      </c>
      <c r="AG7" s="2">
        <f t="shared" si="2"/>
        <v>1.5808603339266038E-5</v>
      </c>
      <c r="AH7" s="2">
        <f t="shared" si="2"/>
        <v>1.5808603339266038E-5</v>
      </c>
      <c r="AI7" s="2">
        <f t="shared" si="0"/>
        <v>1.5808603339266038E-5</v>
      </c>
      <c r="AJ7" s="2">
        <f t="shared" si="0"/>
        <v>1.5808603339266038E-5</v>
      </c>
      <c r="AK7" s="2">
        <f t="shared" si="0"/>
        <v>1.5808603339266038E-5</v>
      </c>
      <c r="AL7" s="2">
        <f t="shared" si="0"/>
        <v>1.5808603339266038E-5</v>
      </c>
      <c r="AM7" s="2">
        <f t="shared" si="0"/>
        <v>1.5808603339266038E-5</v>
      </c>
      <c r="AN7" s="2">
        <f t="shared" si="0"/>
        <v>1.5808603339266038E-5</v>
      </c>
      <c r="AO7" s="2">
        <f t="shared" si="0"/>
        <v>1.5808603339266038E-5</v>
      </c>
      <c r="AP7" s="2">
        <f t="shared" si="0"/>
        <v>1.5808603339266038E-5</v>
      </c>
      <c r="AQ7" s="2">
        <f t="shared" si="0"/>
        <v>1.5808603339266038E-5</v>
      </c>
      <c r="AR7" s="2">
        <f t="shared" si="0"/>
        <v>1.5808603339266038E-5</v>
      </c>
      <c r="AS7" s="2">
        <f t="shared" si="0"/>
        <v>1.5808603339266038E-5</v>
      </c>
      <c r="AT7" s="2">
        <f t="shared" si="0"/>
        <v>1.5808603339266038E-5</v>
      </c>
      <c r="AU7" s="2">
        <f t="shared" si="0"/>
        <v>1.5808603339266038E-5</v>
      </c>
      <c r="AV7" s="2">
        <f t="shared" si="0"/>
        <v>1.5808603339266038E-5</v>
      </c>
      <c r="AW7" s="2">
        <f t="shared" si="0"/>
        <v>1.5808603339266038E-5</v>
      </c>
      <c r="AX7" s="2">
        <f t="shared" si="0"/>
        <v>1.5808603339266038E-5</v>
      </c>
      <c r="AY7" s="2">
        <f t="shared" ref="AY7:CD7" si="5">AX7</f>
        <v>1.5808603339266038E-5</v>
      </c>
      <c r="AZ7" s="2">
        <f t="shared" si="5"/>
        <v>1.5808603339266038E-5</v>
      </c>
      <c r="BA7" s="2">
        <f t="shared" si="5"/>
        <v>1.5808603339266038E-5</v>
      </c>
      <c r="BB7" s="2">
        <f t="shared" si="5"/>
        <v>1.5808603339266038E-5</v>
      </c>
      <c r="BC7" s="2">
        <f t="shared" si="5"/>
        <v>1.5808603339266038E-5</v>
      </c>
      <c r="BD7" s="2">
        <f t="shared" si="5"/>
        <v>1.5808603339266038E-5</v>
      </c>
      <c r="BE7" s="2">
        <f t="shared" si="5"/>
        <v>1.5808603339266038E-5</v>
      </c>
      <c r="BF7" s="2">
        <f t="shared" si="5"/>
        <v>1.5808603339266038E-5</v>
      </c>
      <c r="BG7" s="2">
        <f t="shared" si="5"/>
        <v>1.5808603339266038E-5</v>
      </c>
      <c r="BH7" s="2">
        <f t="shared" si="5"/>
        <v>1.5808603339266038E-5</v>
      </c>
      <c r="BI7" s="2">
        <f t="shared" si="5"/>
        <v>1.5808603339266038E-5</v>
      </c>
      <c r="BJ7" s="2">
        <f t="shared" si="5"/>
        <v>1.5808603339266038E-5</v>
      </c>
      <c r="BK7" s="2">
        <f t="shared" si="5"/>
        <v>1.5808603339266038E-5</v>
      </c>
      <c r="BL7" s="2">
        <f t="shared" si="5"/>
        <v>1.5808603339266038E-5</v>
      </c>
      <c r="BM7" s="2">
        <f t="shared" si="5"/>
        <v>1.5808603339266038E-5</v>
      </c>
      <c r="BN7" s="2">
        <f t="shared" si="5"/>
        <v>1.5808603339266038E-5</v>
      </c>
      <c r="BO7" s="2">
        <f t="shared" si="5"/>
        <v>1.5808603339266038E-5</v>
      </c>
      <c r="BP7" s="2">
        <f t="shared" si="5"/>
        <v>1.5808603339266038E-5</v>
      </c>
      <c r="BQ7" s="2">
        <f t="shared" si="5"/>
        <v>1.5808603339266038E-5</v>
      </c>
      <c r="BR7" s="2">
        <f t="shared" si="5"/>
        <v>1.5808603339266038E-5</v>
      </c>
      <c r="BS7" s="2">
        <f t="shared" si="5"/>
        <v>1.5808603339266038E-5</v>
      </c>
      <c r="BT7" s="2">
        <f t="shared" si="5"/>
        <v>1.5808603339266038E-5</v>
      </c>
      <c r="BU7" s="2">
        <f t="shared" si="5"/>
        <v>1.5808603339266038E-5</v>
      </c>
      <c r="BV7" s="2">
        <f t="shared" si="5"/>
        <v>1.5808603339266038E-5</v>
      </c>
      <c r="BW7" s="2">
        <f t="shared" si="5"/>
        <v>1.5808603339266038E-5</v>
      </c>
      <c r="BX7" s="2">
        <f t="shared" si="5"/>
        <v>1.5808603339266038E-5</v>
      </c>
      <c r="BY7" s="2">
        <f t="shared" si="5"/>
        <v>1.5808603339266038E-5</v>
      </c>
      <c r="BZ7" s="2">
        <f t="shared" si="5"/>
        <v>1.5808603339266038E-5</v>
      </c>
      <c r="CA7" s="2">
        <f t="shared" si="5"/>
        <v>1.5808603339266038E-5</v>
      </c>
      <c r="CB7" s="2">
        <f t="shared" si="5"/>
        <v>1.5808603339266038E-5</v>
      </c>
      <c r="CC7" s="2">
        <f t="shared" si="5"/>
        <v>1.5808603339266038E-5</v>
      </c>
      <c r="CD7" s="2">
        <f t="shared" si="5"/>
        <v>1.5808603339266038E-5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  <col min="27" max="34" width="10.2187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'coal-fee'!B28*About!$B$46/About!$B$52</f>
        <v>4.4983967482927486E-6</v>
      </c>
      <c r="C3" s="2">
        <f>'coal-fee'!C28*About!$B$46/About!$B$52</f>
        <v>5.006538270156837E-6</v>
      </c>
      <c r="D3" s="89">
        <f>C3*(1+CAGR!$B$113)</f>
        <v>4.9720332006657409E-6</v>
      </c>
      <c r="E3" s="2">
        <f>D3*(1+CAGR!$B$113)</f>
        <v>4.9377659401668749E-6</v>
      </c>
      <c r="F3" s="2">
        <f>E3*(1+CAGR!$B$113)</f>
        <v>4.903734849680296E-6</v>
      </c>
      <c r="G3" s="2">
        <f>F3*(1+CAGR!$B$113)</f>
        <v>4.8699383015219159E-6</v>
      </c>
      <c r="H3" s="2">
        <f>G3*(1+CAGR!$B$113)</f>
        <v>4.8363746792256463E-6</v>
      </c>
      <c r="I3" s="2">
        <f>H3*(1+CAGR!$B$113)</f>
        <v>4.8030423774660853E-6</v>
      </c>
      <c r="J3" s="2">
        <f>I3*(1+CAGR!$B$113)</f>
        <v>4.7699398019817363E-6</v>
      </c>
      <c r="K3" s="2">
        <f>J3*(1+CAGR!$B$113)</f>
        <v>4.7370653694987567E-6</v>
      </c>
      <c r="L3" s="2">
        <f>K3*(1+CAGR!$B$113)</f>
        <v>4.7044175076552277E-6</v>
      </c>
      <c r="M3" s="2">
        <f>L3*(1+CAGR!$B$113)</f>
        <v>4.6719946549259533E-6</v>
      </c>
      <c r="N3" s="2">
        <f>M3*(1+CAGR!$B$113)</f>
        <v>4.6397952605477696E-6</v>
      </c>
      <c r="O3" s="2">
        <f>N3*(1+CAGR!$B$113)</f>
        <v>4.6078177844453762E-6</v>
      </c>
      <c r="P3" s="2">
        <f>O3*(1+CAGR!$B$113)</f>
        <v>4.5760606971576728E-6</v>
      </c>
      <c r="Q3" s="2">
        <f>P3*(1+CAGR!$B$113)</f>
        <v>4.5445224797646092E-6</v>
      </c>
      <c r="R3" s="2">
        <f>Q3*(1+CAGR!$B$113)</f>
        <v>4.513201623814533E-6</v>
      </c>
      <c r="S3" s="2">
        <f>R3*(1+CAGR!$B$113)</f>
        <v>4.4820966312520431E-6</v>
      </c>
      <c r="T3" s="2">
        <f>S3*(1+CAGR!$B$113)</f>
        <v>4.4512060143463398E-6</v>
      </c>
      <c r="U3" s="2">
        <f>T3*(1+CAGR!$B$113)</f>
        <v>4.4205282956200638E-6</v>
      </c>
      <c r="V3" s="2">
        <f>U3*(1+CAGR!$B$113)</f>
        <v>4.3900620077786347E-6</v>
      </c>
      <c r="W3" s="2">
        <f>V3*(1+CAGR!$B$113)</f>
        <v>4.3598056936400676E-6</v>
      </c>
      <c r="X3" s="2">
        <f>W3*(1+CAGR!$B$113)</f>
        <v>4.3297579060652783E-6</v>
      </c>
      <c r="Y3" s="2">
        <f>X3*(1+CAGR!$B$113)</f>
        <v>4.2999172078888666E-6</v>
      </c>
      <c r="Z3" s="2">
        <f>Y3*(1+CAGR!$B$113)</f>
        <v>4.270282171850379E-6</v>
      </c>
      <c r="AA3" s="2">
        <f>Z3*(1+CAGR!$B$113)</f>
        <v>4.2408513805260436E-6</v>
      </c>
      <c r="AB3" s="2">
        <f>AA3*(1+CAGR!$B$113)</f>
        <v>4.2116234262609748E-6</v>
      </c>
      <c r="AC3" s="2">
        <f>AB3*(1+CAGR!$B$113)</f>
        <v>4.1825969111018463E-6</v>
      </c>
      <c r="AD3" s="2">
        <f>AC3*(1+CAGR!$B$113)</f>
        <v>4.1537704467300294E-6</v>
      </c>
      <c r="AE3" s="2">
        <f>AD3*(1+CAGR!$B$113)</f>
        <v>4.1251426543951888E-6</v>
      </c>
      <c r="AF3" s="2">
        <f>AE3*(1+CAGR!$B$113)</f>
        <v>4.0967121648493392E-6</v>
      </c>
      <c r="AG3" s="2">
        <f t="shared" ref="AG3:AV8" si="1">AF3</f>
        <v>4.0967121648493392E-6</v>
      </c>
      <c r="AH3" s="2">
        <f t="shared" si="1"/>
        <v>4.0967121648493392E-6</v>
      </c>
      <c r="AI3" s="2">
        <f t="shared" si="0"/>
        <v>4.0967121648493392E-6</v>
      </c>
      <c r="AJ3" s="2">
        <f t="shared" si="0"/>
        <v>4.0967121648493392E-6</v>
      </c>
      <c r="AK3" s="2">
        <f t="shared" si="0"/>
        <v>4.0967121648493392E-6</v>
      </c>
      <c r="AL3" s="2">
        <f t="shared" si="0"/>
        <v>4.0967121648493392E-6</v>
      </c>
      <c r="AM3" s="2">
        <f t="shared" si="0"/>
        <v>4.0967121648493392E-6</v>
      </c>
      <c r="AN3" s="2">
        <f t="shared" si="0"/>
        <v>4.0967121648493392E-6</v>
      </c>
      <c r="AO3" s="2">
        <f t="shared" si="0"/>
        <v>4.0967121648493392E-6</v>
      </c>
      <c r="AP3" s="2">
        <f t="shared" si="0"/>
        <v>4.0967121648493392E-6</v>
      </c>
      <c r="AQ3" s="2">
        <f t="shared" si="0"/>
        <v>4.0967121648493392E-6</v>
      </c>
      <c r="AR3" s="2">
        <f t="shared" si="0"/>
        <v>4.0967121648493392E-6</v>
      </c>
      <c r="AS3" s="2">
        <f t="shared" si="0"/>
        <v>4.0967121648493392E-6</v>
      </c>
      <c r="AT3" s="2">
        <f t="shared" si="0"/>
        <v>4.0967121648493392E-6</v>
      </c>
      <c r="AU3" s="2">
        <f t="shared" si="0"/>
        <v>4.0967121648493392E-6</v>
      </c>
      <c r="AV3" s="2">
        <f t="shared" si="0"/>
        <v>4.0967121648493392E-6</v>
      </c>
      <c r="AW3" s="2">
        <f t="shared" si="0"/>
        <v>4.0967121648493392E-6</v>
      </c>
      <c r="AX3" s="2">
        <f t="shared" si="0"/>
        <v>4.0967121648493392E-6</v>
      </c>
      <c r="AY3" s="2">
        <f t="shared" si="0"/>
        <v>4.0967121648493392E-6</v>
      </c>
      <c r="AZ3" s="2">
        <f t="shared" si="0"/>
        <v>4.0967121648493392E-6</v>
      </c>
      <c r="BA3" s="2">
        <f t="shared" si="0"/>
        <v>4.0967121648493392E-6</v>
      </c>
      <c r="BB3" s="2">
        <f t="shared" si="0"/>
        <v>4.0967121648493392E-6</v>
      </c>
      <c r="BC3" s="2">
        <f t="shared" si="0"/>
        <v>4.0967121648493392E-6</v>
      </c>
      <c r="BD3" s="2">
        <f t="shared" si="0"/>
        <v>4.0967121648493392E-6</v>
      </c>
      <c r="BE3" s="2">
        <f t="shared" si="0"/>
        <v>4.0967121648493392E-6</v>
      </c>
      <c r="BF3" s="2">
        <f t="shared" si="0"/>
        <v>4.0967121648493392E-6</v>
      </c>
      <c r="BG3" s="2">
        <f t="shared" si="0"/>
        <v>4.0967121648493392E-6</v>
      </c>
      <c r="BH3" s="2">
        <f t="shared" si="0"/>
        <v>4.0967121648493392E-6</v>
      </c>
      <c r="BI3" s="2">
        <f t="shared" si="0"/>
        <v>4.0967121648493392E-6</v>
      </c>
      <c r="BJ3" s="2">
        <f t="shared" si="0"/>
        <v>4.0967121648493392E-6</v>
      </c>
      <c r="BK3" s="2">
        <f t="shared" si="0"/>
        <v>4.0967121648493392E-6</v>
      </c>
      <c r="BL3" s="2">
        <f t="shared" si="0"/>
        <v>4.0967121648493392E-6</v>
      </c>
      <c r="BM3" s="2">
        <f t="shared" si="0"/>
        <v>4.0967121648493392E-6</v>
      </c>
      <c r="BN3" s="2">
        <f t="shared" si="0"/>
        <v>4.0967121648493392E-6</v>
      </c>
      <c r="BO3" s="2">
        <f t="shared" si="0"/>
        <v>4.0967121648493392E-6</v>
      </c>
      <c r="BP3" s="2">
        <f t="shared" si="0"/>
        <v>4.0967121648493392E-6</v>
      </c>
      <c r="BQ3" s="2">
        <f t="shared" si="0"/>
        <v>4.0967121648493392E-6</v>
      </c>
      <c r="BR3" s="2">
        <f t="shared" si="0"/>
        <v>4.0967121648493392E-6</v>
      </c>
      <c r="BS3" s="2">
        <f t="shared" si="0"/>
        <v>4.0967121648493392E-6</v>
      </c>
      <c r="BT3" s="2">
        <f t="shared" si="0"/>
        <v>4.0967121648493392E-6</v>
      </c>
      <c r="BU3" s="2">
        <f t="shared" si="0"/>
        <v>4.0967121648493392E-6</v>
      </c>
      <c r="BV3" s="2">
        <f t="shared" si="0"/>
        <v>4.0967121648493392E-6</v>
      </c>
      <c r="BW3" s="2">
        <f t="shared" si="0"/>
        <v>4.0967121648493392E-6</v>
      </c>
      <c r="BX3" s="2">
        <f t="shared" si="0"/>
        <v>4.0967121648493392E-6</v>
      </c>
      <c r="BY3" s="2">
        <f t="shared" si="0"/>
        <v>4.0967121648493392E-6</v>
      </c>
      <c r="BZ3" s="2">
        <f t="shared" si="0"/>
        <v>4.0967121648493392E-6</v>
      </c>
      <c r="CA3" s="2">
        <f t="shared" si="0"/>
        <v>4.0967121648493392E-6</v>
      </c>
      <c r="CB3" s="2">
        <f t="shared" si="0"/>
        <v>4.0967121648493392E-6</v>
      </c>
      <c r="CC3" s="2">
        <f t="shared" si="0"/>
        <v>4.0967121648493392E-6</v>
      </c>
      <c r="CD3" s="2">
        <f t="shared" si="0"/>
        <v>4.0967121648493392E-6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8">
        <f>B3</f>
        <v>4.4983967482927486E-6</v>
      </c>
      <c r="C7" s="2">
        <f t="shared" ref="C7:AF7" si="2">C3</f>
        <v>5.006538270156837E-6</v>
      </c>
      <c r="D7" s="2">
        <f t="shared" si="2"/>
        <v>4.9720332006657409E-6</v>
      </c>
      <c r="E7" s="2">
        <f t="shared" si="2"/>
        <v>4.9377659401668749E-6</v>
      </c>
      <c r="F7" s="2">
        <f t="shared" si="2"/>
        <v>4.903734849680296E-6</v>
      </c>
      <c r="G7" s="2">
        <f t="shared" si="2"/>
        <v>4.8699383015219159E-6</v>
      </c>
      <c r="H7" s="2">
        <f t="shared" si="2"/>
        <v>4.8363746792256463E-6</v>
      </c>
      <c r="I7" s="2">
        <f t="shared" si="2"/>
        <v>4.8030423774660853E-6</v>
      </c>
      <c r="J7" s="2">
        <f t="shared" si="2"/>
        <v>4.7699398019817363E-6</v>
      </c>
      <c r="K7" s="2">
        <f t="shared" si="2"/>
        <v>4.7370653694987567E-6</v>
      </c>
      <c r="L7" s="2">
        <f t="shared" si="2"/>
        <v>4.7044175076552277E-6</v>
      </c>
      <c r="M7" s="2">
        <f t="shared" si="2"/>
        <v>4.6719946549259533E-6</v>
      </c>
      <c r="N7" s="2">
        <f t="shared" si="2"/>
        <v>4.6397952605477696E-6</v>
      </c>
      <c r="O7" s="2">
        <f t="shared" si="2"/>
        <v>4.6078177844453762E-6</v>
      </c>
      <c r="P7" s="2">
        <f t="shared" si="2"/>
        <v>4.5760606971576728E-6</v>
      </c>
      <c r="Q7" s="2">
        <f t="shared" si="2"/>
        <v>4.5445224797646092E-6</v>
      </c>
      <c r="R7" s="2">
        <f t="shared" si="2"/>
        <v>4.513201623814533E-6</v>
      </c>
      <c r="S7" s="2">
        <f t="shared" si="2"/>
        <v>4.4820966312520431E-6</v>
      </c>
      <c r="T7" s="2">
        <f t="shared" si="2"/>
        <v>4.4512060143463398E-6</v>
      </c>
      <c r="U7" s="2">
        <f t="shared" si="2"/>
        <v>4.4205282956200638E-6</v>
      </c>
      <c r="V7" s="2">
        <f t="shared" si="2"/>
        <v>4.3900620077786347E-6</v>
      </c>
      <c r="W7" s="2">
        <f t="shared" si="2"/>
        <v>4.3598056936400676E-6</v>
      </c>
      <c r="X7" s="2">
        <f t="shared" si="2"/>
        <v>4.3297579060652783E-6</v>
      </c>
      <c r="Y7" s="2">
        <f t="shared" si="2"/>
        <v>4.2999172078888666E-6</v>
      </c>
      <c r="Z7" s="2">
        <f t="shared" si="2"/>
        <v>4.270282171850379E-6</v>
      </c>
      <c r="AA7" s="2">
        <f t="shared" si="2"/>
        <v>4.2408513805260436E-6</v>
      </c>
      <c r="AB7" s="2">
        <f t="shared" si="2"/>
        <v>4.2116234262609748E-6</v>
      </c>
      <c r="AC7" s="2">
        <f t="shared" si="2"/>
        <v>4.1825969111018463E-6</v>
      </c>
      <c r="AD7" s="2">
        <f t="shared" si="2"/>
        <v>4.1537704467300294E-6</v>
      </c>
      <c r="AE7" s="2">
        <f t="shared" si="2"/>
        <v>4.1251426543951888E-6</v>
      </c>
      <c r="AF7" s="2">
        <f t="shared" si="2"/>
        <v>4.0967121648493392E-6</v>
      </c>
      <c r="AG7" s="2">
        <f t="shared" si="1"/>
        <v>4.0967121648493392E-6</v>
      </c>
      <c r="AH7" s="2">
        <f t="shared" si="1"/>
        <v>4.0967121648493392E-6</v>
      </c>
      <c r="AI7" s="2">
        <f t="shared" si="0"/>
        <v>4.0967121648493392E-6</v>
      </c>
      <c r="AJ7" s="2">
        <f t="shared" si="0"/>
        <v>4.0967121648493392E-6</v>
      </c>
      <c r="AK7" s="2">
        <f t="shared" si="0"/>
        <v>4.0967121648493392E-6</v>
      </c>
      <c r="AL7" s="2">
        <f t="shared" si="0"/>
        <v>4.0967121648493392E-6</v>
      </c>
      <c r="AM7" s="2">
        <f t="shared" si="0"/>
        <v>4.0967121648493392E-6</v>
      </c>
      <c r="AN7" s="2">
        <f t="shared" si="0"/>
        <v>4.0967121648493392E-6</v>
      </c>
      <c r="AO7" s="2">
        <f t="shared" si="0"/>
        <v>4.0967121648493392E-6</v>
      </c>
      <c r="AP7" s="2">
        <f t="shared" si="0"/>
        <v>4.0967121648493392E-6</v>
      </c>
      <c r="AQ7" s="2">
        <f t="shared" si="0"/>
        <v>4.0967121648493392E-6</v>
      </c>
      <c r="AR7" s="2">
        <f t="shared" si="0"/>
        <v>4.0967121648493392E-6</v>
      </c>
      <c r="AS7" s="2">
        <f t="shared" si="0"/>
        <v>4.0967121648493392E-6</v>
      </c>
      <c r="AT7" s="2">
        <f t="shared" si="0"/>
        <v>4.0967121648493392E-6</v>
      </c>
      <c r="AU7" s="2">
        <f t="shared" si="0"/>
        <v>4.0967121648493392E-6</v>
      </c>
      <c r="AV7" s="2">
        <f t="shared" si="0"/>
        <v>4.0967121648493392E-6</v>
      </c>
      <c r="AW7" s="2">
        <f t="shared" si="0"/>
        <v>4.0967121648493392E-6</v>
      </c>
      <c r="AX7" s="2">
        <f t="shared" si="0"/>
        <v>4.0967121648493392E-6</v>
      </c>
      <c r="AY7" s="2">
        <f t="shared" ref="AY7:CD7" si="3">AX7</f>
        <v>4.0967121648493392E-6</v>
      </c>
      <c r="AZ7" s="2">
        <f t="shared" si="3"/>
        <v>4.0967121648493392E-6</v>
      </c>
      <c r="BA7" s="2">
        <f t="shared" si="3"/>
        <v>4.0967121648493392E-6</v>
      </c>
      <c r="BB7" s="2">
        <f t="shared" si="3"/>
        <v>4.0967121648493392E-6</v>
      </c>
      <c r="BC7" s="2">
        <f t="shared" si="3"/>
        <v>4.0967121648493392E-6</v>
      </c>
      <c r="BD7" s="2">
        <f t="shared" si="3"/>
        <v>4.0967121648493392E-6</v>
      </c>
      <c r="BE7" s="2">
        <f t="shared" si="3"/>
        <v>4.0967121648493392E-6</v>
      </c>
      <c r="BF7" s="2">
        <f t="shared" si="3"/>
        <v>4.0967121648493392E-6</v>
      </c>
      <c r="BG7" s="2">
        <f t="shared" si="3"/>
        <v>4.0967121648493392E-6</v>
      </c>
      <c r="BH7" s="2">
        <f t="shared" si="3"/>
        <v>4.0967121648493392E-6</v>
      </c>
      <c r="BI7" s="2">
        <f t="shared" si="3"/>
        <v>4.0967121648493392E-6</v>
      </c>
      <c r="BJ7" s="2">
        <f t="shared" si="3"/>
        <v>4.0967121648493392E-6</v>
      </c>
      <c r="BK7" s="2">
        <f t="shared" si="3"/>
        <v>4.0967121648493392E-6</v>
      </c>
      <c r="BL7" s="2">
        <f t="shared" si="3"/>
        <v>4.0967121648493392E-6</v>
      </c>
      <c r="BM7" s="2">
        <f t="shared" si="3"/>
        <v>4.0967121648493392E-6</v>
      </c>
      <c r="BN7" s="2">
        <f t="shared" si="3"/>
        <v>4.0967121648493392E-6</v>
      </c>
      <c r="BO7" s="2">
        <f t="shared" si="3"/>
        <v>4.0967121648493392E-6</v>
      </c>
      <c r="BP7" s="2">
        <f t="shared" si="3"/>
        <v>4.0967121648493392E-6</v>
      </c>
      <c r="BQ7" s="2">
        <f t="shared" si="3"/>
        <v>4.0967121648493392E-6</v>
      </c>
      <c r="BR7" s="2">
        <f t="shared" si="3"/>
        <v>4.0967121648493392E-6</v>
      </c>
      <c r="BS7" s="2">
        <f t="shared" si="3"/>
        <v>4.0967121648493392E-6</v>
      </c>
      <c r="BT7" s="2">
        <f t="shared" si="3"/>
        <v>4.0967121648493392E-6</v>
      </c>
      <c r="BU7" s="2">
        <f t="shared" si="3"/>
        <v>4.0967121648493392E-6</v>
      </c>
      <c r="BV7" s="2">
        <f t="shared" si="3"/>
        <v>4.0967121648493392E-6</v>
      </c>
      <c r="BW7" s="2">
        <f t="shared" si="3"/>
        <v>4.0967121648493392E-6</v>
      </c>
      <c r="BX7" s="2">
        <f t="shared" si="3"/>
        <v>4.0967121648493392E-6</v>
      </c>
      <c r="BY7" s="2">
        <f t="shared" si="3"/>
        <v>4.0967121648493392E-6</v>
      </c>
      <c r="BZ7" s="2">
        <f t="shared" si="3"/>
        <v>4.0967121648493392E-6</v>
      </c>
      <c r="CA7" s="2">
        <f t="shared" si="3"/>
        <v>4.0967121648493392E-6</v>
      </c>
      <c r="CB7" s="2">
        <f t="shared" si="3"/>
        <v>4.0967121648493392E-6</v>
      </c>
      <c r="CC7" s="2">
        <f t="shared" si="3"/>
        <v>4.0967121648493392E-6</v>
      </c>
      <c r="CD7" s="2">
        <f t="shared" si="3"/>
        <v>4.0967121648493392E-6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Z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D14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f>'crude-fee'!C16*About!B46</f>
        <v>6.7752149872621383E-6</v>
      </c>
      <c r="C6">
        <f>'crude-fee'!$D$16*About!$B$46</f>
        <v>9.5033013355739169E-6</v>
      </c>
      <c r="D6" s="89">
        <f>C6*(1+CAGR!$B$126)</f>
        <v>9.6863461851634893E-6</v>
      </c>
      <c r="E6" s="2">
        <f>D6*(1+CAGR!$B$126)</f>
        <v>9.8729166955500988E-6</v>
      </c>
      <c r="F6" s="2">
        <f>E6*(1+CAGR!$B$126)</f>
        <v>1.0063080775140257E-5</v>
      </c>
      <c r="G6" s="2">
        <f>F6*(1+CAGR!$B$126)</f>
        <v>1.025690764033689E-5</v>
      </c>
      <c r="H6" s="2">
        <f>G6*(1+CAGR!$B$126)</f>
        <v>1.0454467840732895E-5</v>
      </c>
      <c r="I6" s="2">
        <f>H6*(1+CAGR!$B$126)</f>
        <v>1.0655833284789964E-5</v>
      </c>
      <c r="J6" s="2">
        <f>I6*(1+CAGR!$B$126)</f>
        <v>1.0861077266012005E-5</v>
      </c>
      <c r="K6" s="2">
        <f>J6*(1+CAGR!$B$126)</f>
        <v>1.1070274489622703E-5</v>
      </c>
      <c r="L6" s="2">
        <f>K6*(1+CAGR!$B$126)</f>
        <v>1.1283501099756906E-5</v>
      </c>
      <c r="M6" s="2">
        <f>L6*(1+CAGR!$B$126)</f>
        <v>1.1500834707175768E-5</v>
      </c>
      <c r="N6" s="2">
        <f>M6*(1+CAGR!$B$126)</f>
        <v>1.172235441751571E-5</v>
      </c>
      <c r="O6" s="2">
        <f>N6*(1+CAGR!$B$126)</f>
        <v>1.1948140860081486E-5</v>
      </c>
      <c r="P6" s="2">
        <f>O6*(1+CAGR!$B$126)</f>
        <v>1.2178276217193843E-5</v>
      </c>
      <c r="Q6" s="2">
        <f>P6*(1+CAGR!$B$126)</f>
        <v>1.241284425410245E-5</v>
      </c>
      <c r="R6" s="2">
        <f>Q6*(1+CAGR!$B$126)</f>
        <v>1.2651930349474986E-5</v>
      </c>
      <c r="S6" s="2">
        <f>R6*(1+CAGR!$B$126)</f>
        <v>1.2895621526473482E-5</v>
      </c>
      <c r="T6" s="2">
        <f>S6*(1+CAGR!$B$126)</f>
        <v>1.3144006484429237E-5</v>
      </c>
      <c r="U6" s="2">
        <f>T6*(1+CAGR!$B$126)</f>
        <v>1.3397175631127816E-5</v>
      </c>
      <c r="V6" s="2">
        <f>U6*(1+CAGR!$B$126)</f>
        <v>1.3655221115715912E-5</v>
      </c>
      <c r="W6" s="2">
        <f>V6*(1+CAGR!$B$126)</f>
        <v>1.3918236862242024E-5</v>
      </c>
      <c r="X6" s="2">
        <f>W6*(1+CAGR!$B$126)</f>
        <v>1.4186318603843167E-5</v>
      </c>
      <c r="Y6" s="2">
        <f>X6*(1+CAGR!$B$126)</f>
        <v>1.4459563917590067E-5</v>
      </c>
      <c r="Z6" s="2">
        <f>Y6*(1+CAGR!$B$126)</f>
        <v>1.4738072260003503E-5</v>
      </c>
      <c r="AA6" s="2">
        <f>Z6*(1+CAGR!$B$126)</f>
        <v>1.5021945003254747E-5</v>
      </c>
      <c r="AB6" s="2">
        <f>AA6*(1+CAGR!$B$126)</f>
        <v>1.5311285472063268E-5</v>
      </c>
      <c r="AC6" s="2">
        <f>AB6*(1+CAGR!$B$126)</f>
        <v>1.5606198981305112E-5</v>
      </c>
      <c r="AD6" s="2">
        <f>AC6*(1+CAGR!$B$126)</f>
        <v>1.5906792874345694E-5</v>
      </c>
      <c r="AE6" s="2">
        <f>AD6*(1+CAGR!$B$126)</f>
        <v>1.6213176562110895E-5</v>
      </c>
      <c r="AF6" s="2">
        <f>AE6*(1+CAGR!$B$126)</f>
        <v>1.652546156291073E-5</v>
      </c>
      <c r="AG6" s="2">
        <f t="shared" si="1"/>
        <v>1.652546156291073E-5</v>
      </c>
      <c r="AH6" s="2">
        <f t="shared" si="1"/>
        <v>1.652546156291073E-5</v>
      </c>
      <c r="AI6" s="2">
        <f t="shared" si="0"/>
        <v>1.652546156291073E-5</v>
      </c>
      <c r="AJ6" s="2">
        <f t="shared" si="0"/>
        <v>1.652546156291073E-5</v>
      </c>
      <c r="AK6" s="2">
        <f t="shared" si="0"/>
        <v>1.652546156291073E-5</v>
      </c>
      <c r="AL6" s="2">
        <f t="shared" si="0"/>
        <v>1.652546156291073E-5</v>
      </c>
      <c r="AM6" s="2">
        <f t="shared" si="0"/>
        <v>1.652546156291073E-5</v>
      </c>
      <c r="AN6" s="2">
        <f t="shared" si="0"/>
        <v>1.652546156291073E-5</v>
      </c>
      <c r="AO6" s="2">
        <f t="shared" si="0"/>
        <v>1.652546156291073E-5</v>
      </c>
      <c r="AP6" s="2">
        <f t="shared" si="0"/>
        <v>1.652546156291073E-5</v>
      </c>
      <c r="AQ6" s="2">
        <f t="shared" si="0"/>
        <v>1.652546156291073E-5</v>
      </c>
      <c r="AR6" s="2">
        <f t="shared" si="0"/>
        <v>1.652546156291073E-5</v>
      </c>
      <c r="AS6" s="2">
        <f t="shared" si="0"/>
        <v>1.652546156291073E-5</v>
      </c>
      <c r="AT6" s="2">
        <f t="shared" si="0"/>
        <v>1.652546156291073E-5</v>
      </c>
      <c r="AU6" s="2">
        <f t="shared" si="0"/>
        <v>1.652546156291073E-5</v>
      </c>
      <c r="AV6" s="2">
        <f t="shared" si="0"/>
        <v>1.652546156291073E-5</v>
      </c>
      <c r="AW6" s="2">
        <f t="shared" si="0"/>
        <v>1.652546156291073E-5</v>
      </c>
      <c r="AX6" s="2">
        <f t="shared" si="0"/>
        <v>1.652546156291073E-5</v>
      </c>
      <c r="AY6" s="2">
        <f t="shared" si="0"/>
        <v>1.652546156291073E-5</v>
      </c>
      <c r="AZ6" s="2">
        <f t="shared" si="0"/>
        <v>1.652546156291073E-5</v>
      </c>
      <c r="BA6" s="2">
        <f t="shared" si="0"/>
        <v>1.652546156291073E-5</v>
      </c>
      <c r="BB6" s="2">
        <f t="shared" si="0"/>
        <v>1.652546156291073E-5</v>
      </c>
      <c r="BC6" s="2">
        <f t="shared" si="0"/>
        <v>1.652546156291073E-5</v>
      </c>
      <c r="BD6" s="2">
        <f t="shared" si="0"/>
        <v>1.652546156291073E-5</v>
      </c>
      <c r="BE6" s="2">
        <f t="shared" si="0"/>
        <v>1.652546156291073E-5</v>
      </c>
      <c r="BF6" s="2">
        <f t="shared" si="0"/>
        <v>1.652546156291073E-5</v>
      </c>
      <c r="BG6" s="2">
        <f t="shared" si="0"/>
        <v>1.652546156291073E-5</v>
      </c>
      <c r="BH6" s="2">
        <f t="shared" si="0"/>
        <v>1.652546156291073E-5</v>
      </c>
      <c r="BI6" s="2">
        <f t="shared" si="0"/>
        <v>1.652546156291073E-5</v>
      </c>
      <c r="BJ6" s="2">
        <f t="shared" si="0"/>
        <v>1.652546156291073E-5</v>
      </c>
      <c r="BK6" s="2">
        <f t="shared" si="0"/>
        <v>1.652546156291073E-5</v>
      </c>
      <c r="BL6" s="2">
        <f t="shared" si="0"/>
        <v>1.652546156291073E-5</v>
      </c>
      <c r="BM6" s="2">
        <f t="shared" si="0"/>
        <v>1.652546156291073E-5</v>
      </c>
      <c r="BN6" s="2">
        <f t="shared" si="0"/>
        <v>1.652546156291073E-5</v>
      </c>
      <c r="BO6" s="2">
        <f t="shared" si="0"/>
        <v>1.652546156291073E-5</v>
      </c>
      <c r="BP6" s="2">
        <f t="shared" si="0"/>
        <v>1.652546156291073E-5</v>
      </c>
      <c r="BQ6" s="2">
        <f t="shared" si="0"/>
        <v>1.652546156291073E-5</v>
      </c>
      <c r="BR6" s="2">
        <f t="shared" si="0"/>
        <v>1.652546156291073E-5</v>
      </c>
      <c r="BS6" s="2">
        <f t="shared" si="0"/>
        <v>1.652546156291073E-5</v>
      </c>
      <c r="BT6" s="2">
        <f t="shared" si="0"/>
        <v>1.652546156291073E-5</v>
      </c>
      <c r="BU6" s="2">
        <f t="shared" si="0"/>
        <v>1.652546156291073E-5</v>
      </c>
      <c r="BV6" s="2">
        <f t="shared" si="0"/>
        <v>1.652546156291073E-5</v>
      </c>
      <c r="BW6" s="2">
        <f t="shared" si="0"/>
        <v>1.652546156291073E-5</v>
      </c>
      <c r="BX6" s="2">
        <f t="shared" si="0"/>
        <v>1.652546156291073E-5</v>
      </c>
      <c r="BY6" s="2">
        <f t="shared" si="0"/>
        <v>1.652546156291073E-5</v>
      </c>
      <c r="BZ6" s="2">
        <f t="shared" si="0"/>
        <v>1.652546156291073E-5</v>
      </c>
      <c r="CA6" s="2">
        <f t="shared" si="0"/>
        <v>1.652546156291073E-5</v>
      </c>
      <c r="CB6" s="2">
        <f t="shared" si="0"/>
        <v>1.652546156291073E-5</v>
      </c>
      <c r="CC6" s="2">
        <f t="shared" si="0"/>
        <v>1.652546156291073E-5</v>
      </c>
      <c r="CD6" s="2">
        <f t="shared" si="0"/>
        <v>1.652546156291073E-5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4" spans="1:82">
      <c r="B14" s="53"/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D21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138">
        <f>'heavyfueloil-fee'!$C$13*About!$B$46/About!$B$52</f>
        <v>1.0081149283973762E-5</v>
      </c>
      <c r="C2" s="2">
        <f>B2</f>
        <v>1.0081149283973762E-5</v>
      </c>
      <c r="D2" s="89">
        <f>C2*(1+CAGR!$B132)</f>
        <v>1.0333880220031734E-5</v>
      </c>
      <c r="E2" s="2">
        <f>D2*(1+CAGR!$B132)</f>
        <v>1.0592947033502244E-5</v>
      </c>
      <c r="F2" s="2">
        <f>E2*(1+CAGR!$B132)</f>
        <v>1.085850856264709E-5</v>
      </c>
      <c r="G2" s="2">
        <f>F2*(1+CAGR!$B132)</f>
        <v>1.1130727627748522E-5</v>
      </c>
      <c r="H2" s="2">
        <f>G2*(1+CAGR!$B132)</f>
        <v>1.1409771130937115E-5</v>
      </c>
      <c r="I2" s="2">
        <f>H2*(1+CAGR!$B132)</f>
        <v>1.1695810158522304E-5</v>
      </c>
      <c r="J2" s="2">
        <f>I2*(1+CAGR!$B132)</f>
        <v>1.1989020085888299E-5</v>
      </c>
      <c r="K2" s="2">
        <f>J2*(1+CAGR!$B132)</f>
        <v>1.2289580685019714E-5</v>
      </c>
      <c r="L2" s="2">
        <f>K2*(1+CAGR!$B132)</f>
        <v>1.2597676234722825E-5</v>
      </c>
      <c r="M2" s="2">
        <f>L2*(1+CAGR!$B132)</f>
        <v>1.291349563361003E-5</v>
      </c>
      <c r="N2" s="2">
        <f>M2*(1+CAGR!$B132)</f>
        <v>1.3237232515916803E-5</v>
      </c>
      <c r="O2" s="2">
        <f>N2*(1+CAGR!$B132)</f>
        <v>1.3569085370222119E-5</v>
      </c>
      <c r="P2" s="2">
        <f>O2*(1+CAGR!$B132)</f>
        <v>1.3909257661145185E-5</v>
      </c>
      <c r="Q2" s="2">
        <f>P2*(1+CAGR!$B132)</f>
        <v>1.4257957954093045E-5</v>
      </c>
      <c r="R2" s="2">
        <f>Q2*(1+CAGR!$B132)</f>
        <v>1.4615400043135572E-5</v>
      </c>
      <c r="S2" s="2">
        <f>R2*(1+CAGR!$B132)</f>
        <v>1.4981803082086245E-5</v>
      </c>
      <c r="T2" s="2">
        <f>S2*(1+CAGR!$B132)</f>
        <v>1.5357391718869071E-5</v>
      </c>
      <c r="U2" s="2">
        <f>T2*(1+CAGR!$B132)</f>
        <v>1.5742396233254045E-5</v>
      </c>
      <c r="V2" s="2">
        <f>U2*(1+CAGR!$B132)</f>
        <v>1.6137052678045579E-5</v>
      </c>
      <c r="W2" s="2">
        <f>V2*(1+CAGR!$B132)</f>
        <v>1.6541603023810492E-5</v>
      </c>
      <c r="X2" s="2">
        <f>W2*(1+CAGR!$B132)</f>
        <v>1.6956295307234265E-5</v>
      </c>
      <c r="Y2" s="2">
        <f>X2*(1+CAGR!$B132)</f>
        <v>1.7381383783196553E-5</v>
      </c>
      <c r="Z2" s="2">
        <f>Y2*(1+CAGR!$B132)</f>
        <v>1.7817129080659165E-5</v>
      </c>
      <c r="AA2" s="2">
        <f>Z2*(1+CAGR!$B132)</f>
        <v>1.8263798362462099E-5</v>
      </c>
      <c r="AB2" s="2">
        <f>AA2*(1+CAGR!$B132)</f>
        <v>1.8721665489125625E-5</v>
      </c>
      <c r="AC2" s="2">
        <f>AB2*(1+CAGR!$B132)</f>
        <v>1.9191011186758811E-5</v>
      </c>
      <c r="AD2" s="2">
        <f>AC2*(1+CAGR!$B132)</f>
        <v>1.9672123219177477E-5</v>
      </c>
      <c r="AE2" s="2">
        <f>AD2*(1+CAGR!$B132)</f>
        <v>2.0165296564337064E-5</v>
      </c>
      <c r="AF2" s="2">
        <f>AE2*(1+CAGR!$B132)</f>
        <v>2.0670833595188635E-5</v>
      </c>
      <c r="AG2" s="2">
        <f>AF2</f>
        <v>2.0670833595188635E-5</v>
      </c>
      <c r="AH2" s="2">
        <f>AG2</f>
        <v>2.0670833595188635E-5</v>
      </c>
      <c r="AI2" s="2">
        <f t="shared" ref="AI2:CD7" si="0">AH2</f>
        <v>2.0670833595188635E-5</v>
      </c>
      <c r="AJ2" s="2">
        <f t="shared" si="0"/>
        <v>2.0670833595188635E-5</v>
      </c>
      <c r="AK2" s="2">
        <f t="shared" si="0"/>
        <v>2.0670833595188635E-5</v>
      </c>
      <c r="AL2" s="2">
        <f t="shared" si="0"/>
        <v>2.0670833595188635E-5</v>
      </c>
      <c r="AM2" s="2">
        <f t="shared" si="0"/>
        <v>2.0670833595188635E-5</v>
      </c>
      <c r="AN2" s="2">
        <f t="shared" si="0"/>
        <v>2.0670833595188635E-5</v>
      </c>
      <c r="AO2" s="2">
        <f t="shared" si="0"/>
        <v>2.0670833595188635E-5</v>
      </c>
      <c r="AP2" s="2">
        <f t="shared" si="0"/>
        <v>2.0670833595188635E-5</v>
      </c>
      <c r="AQ2" s="2">
        <f t="shared" si="0"/>
        <v>2.0670833595188635E-5</v>
      </c>
      <c r="AR2" s="2">
        <f t="shared" si="0"/>
        <v>2.0670833595188635E-5</v>
      </c>
      <c r="AS2" s="2">
        <f t="shared" si="0"/>
        <v>2.0670833595188635E-5</v>
      </c>
      <c r="AT2" s="2">
        <f t="shared" si="0"/>
        <v>2.0670833595188635E-5</v>
      </c>
      <c r="AU2" s="2">
        <f t="shared" si="0"/>
        <v>2.0670833595188635E-5</v>
      </c>
      <c r="AV2" s="2">
        <f t="shared" si="0"/>
        <v>2.0670833595188635E-5</v>
      </c>
      <c r="AW2" s="2">
        <f t="shared" si="0"/>
        <v>2.0670833595188635E-5</v>
      </c>
      <c r="AX2" s="2">
        <f t="shared" si="0"/>
        <v>2.0670833595188635E-5</v>
      </c>
      <c r="AY2" s="2">
        <f t="shared" si="0"/>
        <v>2.0670833595188635E-5</v>
      </c>
      <c r="AZ2" s="2">
        <f t="shared" si="0"/>
        <v>2.0670833595188635E-5</v>
      </c>
      <c r="BA2" s="2">
        <f t="shared" si="0"/>
        <v>2.0670833595188635E-5</v>
      </c>
      <c r="BB2" s="2">
        <f t="shared" si="0"/>
        <v>2.0670833595188635E-5</v>
      </c>
      <c r="BC2" s="2">
        <f t="shared" si="0"/>
        <v>2.0670833595188635E-5</v>
      </c>
      <c r="BD2" s="2">
        <f t="shared" si="0"/>
        <v>2.0670833595188635E-5</v>
      </c>
      <c r="BE2" s="2">
        <f t="shared" si="0"/>
        <v>2.0670833595188635E-5</v>
      </c>
      <c r="BF2" s="2">
        <f t="shared" si="0"/>
        <v>2.0670833595188635E-5</v>
      </c>
      <c r="BG2" s="2">
        <f t="shared" si="0"/>
        <v>2.0670833595188635E-5</v>
      </c>
      <c r="BH2" s="2">
        <f t="shared" si="0"/>
        <v>2.0670833595188635E-5</v>
      </c>
      <c r="BI2" s="2">
        <f t="shared" si="0"/>
        <v>2.0670833595188635E-5</v>
      </c>
      <c r="BJ2" s="2">
        <f t="shared" si="0"/>
        <v>2.0670833595188635E-5</v>
      </c>
      <c r="BK2" s="2">
        <f t="shared" si="0"/>
        <v>2.0670833595188635E-5</v>
      </c>
      <c r="BL2" s="2">
        <f t="shared" si="0"/>
        <v>2.0670833595188635E-5</v>
      </c>
      <c r="BM2" s="2">
        <f t="shared" si="0"/>
        <v>2.0670833595188635E-5</v>
      </c>
      <c r="BN2" s="2">
        <f t="shared" si="0"/>
        <v>2.0670833595188635E-5</v>
      </c>
      <c r="BO2" s="2">
        <f t="shared" si="0"/>
        <v>2.0670833595188635E-5</v>
      </c>
      <c r="BP2" s="2">
        <f t="shared" si="0"/>
        <v>2.0670833595188635E-5</v>
      </c>
      <c r="BQ2" s="2">
        <f t="shared" si="0"/>
        <v>2.0670833595188635E-5</v>
      </c>
      <c r="BR2" s="2">
        <f t="shared" si="0"/>
        <v>2.0670833595188635E-5</v>
      </c>
      <c r="BS2" s="2">
        <f t="shared" si="0"/>
        <v>2.0670833595188635E-5</v>
      </c>
      <c r="BT2" s="2">
        <f t="shared" si="0"/>
        <v>2.0670833595188635E-5</v>
      </c>
      <c r="BU2" s="2">
        <f t="shared" si="0"/>
        <v>2.0670833595188635E-5</v>
      </c>
      <c r="BV2" s="2">
        <f t="shared" si="0"/>
        <v>2.0670833595188635E-5</v>
      </c>
      <c r="BW2" s="2">
        <f t="shared" si="0"/>
        <v>2.0670833595188635E-5</v>
      </c>
      <c r="BX2" s="2">
        <f t="shared" si="0"/>
        <v>2.0670833595188635E-5</v>
      </c>
      <c r="BY2" s="2">
        <f t="shared" si="0"/>
        <v>2.0670833595188635E-5</v>
      </c>
      <c r="BZ2" s="2">
        <f t="shared" si="0"/>
        <v>2.0670833595188635E-5</v>
      </c>
      <c r="CA2" s="2">
        <f t="shared" si="0"/>
        <v>2.0670833595188635E-5</v>
      </c>
      <c r="CB2" s="2">
        <f t="shared" si="0"/>
        <v>2.0670833595188635E-5</v>
      </c>
      <c r="CC2" s="2">
        <f t="shared" si="0"/>
        <v>2.0670833595188635E-5</v>
      </c>
      <c r="CD2" s="2">
        <f>CC2</f>
        <v>2.0670833595188635E-5</v>
      </c>
    </row>
    <row r="3" spans="1:82">
      <c r="A3" s="1" t="s">
        <v>5</v>
      </c>
      <c r="B3" s="138">
        <f>B2</f>
        <v>1.0081149283973762E-5</v>
      </c>
      <c r="C3" s="2">
        <f t="shared" ref="C3:AF3" si="1">C2</f>
        <v>1.0081149283973762E-5</v>
      </c>
      <c r="D3" s="2">
        <f t="shared" si="1"/>
        <v>1.0333880220031734E-5</v>
      </c>
      <c r="E3" s="2">
        <f t="shared" si="1"/>
        <v>1.0592947033502244E-5</v>
      </c>
      <c r="F3" s="2">
        <f t="shared" si="1"/>
        <v>1.085850856264709E-5</v>
      </c>
      <c r="G3" s="2">
        <f t="shared" si="1"/>
        <v>1.1130727627748522E-5</v>
      </c>
      <c r="H3" s="2">
        <f t="shared" si="1"/>
        <v>1.1409771130937115E-5</v>
      </c>
      <c r="I3" s="2">
        <f t="shared" si="1"/>
        <v>1.1695810158522304E-5</v>
      </c>
      <c r="J3" s="2">
        <f t="shared" si="1"/>
        <v>1.1989020085888299E-5</v>
      </c>
      <c r="K3" s="2">
        <f t="shared" si="1"/>
        <v>1.2289580685019714E-5</v>
      </c>
      <c r="L3" s="2">
        <f t="shared" si="1"/>
        <v>1.2597676234722825E-5</v>
      </c>
      <c r="M3" s="2">
        <f t="shared" si="1"/>
        <v>1.291349563361003E-5</v>
      </c>
      <c r="N3" s="2">
        <f t="shared" si="1"/>
        <v>1.3237232515916803E-5</v>
      </c>
      <c r="O3" s="2">
        <f t="shared" si="1"/>
        <v>1.3569085370222119E-5</v>
      </c>
      <c r="P3" s="2">
        <f t="shared" si="1"/>
        <v>1.3909257661145185E-5</v>
      </c>
      <c r="Q3" s="2">
        <f t="shared" si="1"/>
        <v>1.4257957954093045E-5</v>
      </c>
      <c r="R3" s="2">
        <f t="shared" si="1"/>
        <v>1.4615400043135572E-5</v>
      </c>
      <c r="S3" s="2">
        <f t="shared" si="1"/>
        <v>1.4981803082086245E-5</v>
      </c>
      <c r="T3" s="2">
        <f t="shared" si="1"/>
        <v>1.5357391718869071E-5</v>
      </c>
      <c r="U3" s="2">
        <f t="shared" si="1"/>
        <v>1.5742396233254045E-5</v>
      </c>
      <c r="V3" s="2">
        <f t="shared" si="1"/>
        <v>1.6137052678045579E-5</v>
      </c>
      <c r="W3" s="2">
        <f t="shared" si="1"/>
        <v>1.6541603023810492E-5</v>
      </c>
      <c r="X3" s="2">
        <f t="shared" si="1"/>
        <v>1.6956295307234265E-5</v>
      </c>
      <c r="Y3" s="2">
        <f t="shared" si="1"/>
        <v>1.7381383783196553E-5</v>
      </c>
      <c r="Z3" s="2">
        <f t="shared" si="1"/>
        <v>1.7817129080659165E-5</v>
      </c>
      <c r="AA3" s="2">
        <f t="shared" si="1"/>
        <v>1.8263798362462099E-5</v>
      </c>
      <c r="AB3" s="2">
        <f t="shared" si="1"/>
        <v>1.8721665489125625E-5</v>
      </c>
      <c r="AC3" s="2">
        <f t="shared" si="1"/>
        <v>1.9191011186758811E-5</v>
      </c>
      <c r="AD3" s="2">
        <f t="shared" si="1"/>
        <v>1.9672123219177477E-5</v>
      </c>
      <c r="AE3" s="2">
        <f t="shared" si="1"/>
        <v>2.0165296564337064E-5</v>
      </c>
      <c r="AF3" s="2">
        <f t="shared" si="1"/>
        <v>2.0670833595188635E-5</v>
      </c>
      <c r="AG3" s="2">
        <f t="shared" ref="AG3:AV8" si="2">AF3</f>
        <v>2.0670833595188635E-5</v>
      </c>
      <c r="AH3" s="2">
        <f t="shared" si="2"/>
        <v>2.0670833595188635E-5</v>
      </c>
      <c r="AI3" s="2">
        <f t="shared" si="0"/>
        <v>2.0670833595188635E-5</v>
      </c>
      <c r="AJ3" s="2">
        <f t="shared" si="0"/>
        <v>2.0670833595188635E-5</v>
      </c>
      <c r="AK3" s="2">
        <f t="shared" si="0"/>
        <v>2.0670833595188635E-5</v>
      </c>
      <c r="AL3" s="2">
        <f t="shared" si="0"/>
        <v>2.0670833595188635E-5</v>
      </c>
      <c r="AM3" s="2">
        <f t="shared" si="0"/>
        <v>2.0670833595188635E-5</v>
      </c>
      <c r="AN3" s="2">
        <f t="shared" si="0"/>
        <v>2.0670833595188635E-5</v>
      </c>
      <c r="AO3" s="2">
        <f t="shared" si="0"/>
        <v>2.0670833595188635E-5</v>
      </c>
      <c r="AP3" s="2">
        <f t="shared" si="0"/>
        <v>2.0670833595188635E-5</v>
      </c>
      <c r="AQ3" s="2">
        <f t="shared" si="0"/>
        <v>2.0670833595188635E-5</v>
      </c>
      <c r="AR3" s="2">
        <f t="shared" si="0"/>
        <v>2.0670833595188635E-5</v>
      </c>
      <c r="AS3" s="2">
        <f t="shared" si="0"/>
        <v>2.0670833595188635E-5</v>
      </c>
      <c r="AT3" s="2">
        <f t="shared" si="0"/>
        <v>2.0670833595188635E-5</v>
      </c>
      <c r="AU3" s="2">
        <f t="shared" si="0"/>
        <v>2.0670833595188635E-5</v>
      </c>
      <c r="AV3" s="2">
        <f t="shared" si="0"/>
        <v>2.0670833595188635E-5</v>
      </c>
      <c r="AW3" s="2">
        <f t="shared" si="0"/>
        <v>2.0670833595188635E-5</v>
      </c>
      <c r="AX3" s="2">
        <f t="shared" si="0"/>
        <v>2.0670833595188635E-5</v>
      </c>
      <c r="AY3" s="2">
        <f t="shared" si="0"/>
        <v>2.0670833595188635E-5</v>
      </c>
      <c r="AZ3" s="2">
        <f t="shared" si="0"/>
        <v>2.0670833595188635E-5</v>
      </c>
      <c r="BA3" s="2">
        <f t="shared" si="0"/>
        <v>2.0670833595188635E-5</v>
      </c>
      <c r="BB3" s="2">
        <f t="shared" si="0"/>
        <v>2.0670833595188635E-5</v>
      </c>
      <c r="BC3" s="2">
        <f t="shared" si="0"/>
        <v>2.0670833595188635E-5</v>
      </c>
      <c r="BD3" s="2">
        <f t="shared" si="0"/>
        <v>2.0670833595188635E-5</v>
      </c>
      <c r="BE3" s="2">
        <f t="shared" si="0"/>
        <v>2.0670833595188635E-5</v>
      </c>
      <c r="BF3" s="2">
        <f t="shared" si="0"/>
        <v>2.0670833595188635E-5</v>
      </c>
      <c r="BG3" s="2">
        <f t="shared" si="0"/>
        <v>2.0670833595188635E-5</v>
      </c>
      <c r="BH3" s="2">
        <f t="shared" si="0"/>
        <v>2.0670833595188635E-5</v>
      </c>
      <c r="BI3" s="2">
        <f t="shared" si="0"/>
        <v>2.0670833595188635E-5</v>
      </c>
      <c r="BJ3" s="2">
        <f t="shared" si="0"/>
        <v>2.0670833595188635E-5</v>
      </c>
      <c r="BK3" s="2">
        <f t="shared" si="0"/>
        <v>2.0670833595188635E-5</v>
      </c>
      <c r="BL3" s="2">
        <f t="shared" si="0"/>
        <v>2.0670833595188635E-5</v>
      </c>
      <c r="BM3" s="2">
        <f t="shared" si="0"/>
        <v>2.0670833595188635E-5</v>
      </c>
      <c r="BN3" s="2">
        <f t="shared" si="0"/>
        <v>2.0670833595188635E-5</v>
      </c>
      <c r="BO3" s="2">
        <f t="shared" si="0"/>
        <v>2.0670833595188635E-5</v>
      </c>
      <c r="BP3" s="2">
        <f t="shared" si="0"/>
        <v>2.0670833595188635E-5</v>
      </c>
      <c r="BQ3" s="2">
        <f t="shared" si="0"/>
        <v>2.0670833595188635E-5</v>
      </c>
      <c r="BR3" s="2">
        <f t="shared" si="0"/>
        <v>2.0670833595188635E-5</v>
      </c>
      <c r="BS3" s="2">
        <f t="shared" si="0"/>
        <v>2.0670833595188635E-5</v>
      </c>
      <c r="BT3" s="2">
        <f t="shared" si="0"/>
        <v>2.0670833595188635E-5</v>
      </c>
      <c r="BU3" s="2">
        <f t="shared" si="0"/>
        <v>2.0670833595188635E-5</v>
      </c>
      <c r="BV3" s="2">
        <f t="shared" si="0"/>
        <v>2.0670833595188635E-5</v>
      </c>
      <c r="BW3" s="2">
        <f t="shared" si="0"/>
        <v>2.0670833595188635E-5</v>
      </c>
      <c r="BX3" s="2">
        <f t="shared" si="0"/>
        <v>2.0670833595188635E-5</v>
      </c>
      <c r="BY3" s="2">
        <f t="shared" si="0"/>
        <v>2.0670833595188635E-5</v>
      </c>
      <c r="BZ3" s="2">
        <f t="shared" si="0"/>
        <v>2.0670833595188635E-5</v>
      </c>
      <c r="CA3" s="2">
        <f t="shared" si="0"/>
        <v>2.0670833595188635E-5</v>
      </c>
      <c r="CB3" s="2">
        <f t="shared" si="0"/>
        <v>2.0670833595188635E-5</v>
      </c>
      <c r="CC3" s="2">
        <f t="shared" si="0"/>
        <v>2.0670833595188635E-5</v>
      </c>
      <c r="CD3" s="2">
        <f t="shared" si="0"/>
        <v>2.0670833595188635E-5</v>
      </c>
    </row>
    <row r="4" spans="1:82">
      <c r="A4" s="1" t="s">
        <v>6</v>
      </c>
      <c r="B4" s="138">
        <f>B2</f>
        <v>1.0081149283973762E-5</v>
      </c>
      <c r="C4" s="2">
        <f t="shared" ref="C4:AF4" si="3">C2</f>
        <v>1.0081149283973762E-5</v>
      </c>
      <c r="D4" s="2">
        <f t="shared" si="3"/>
        <v>1.0333880220031734E-5</v>
      </c>
      <c r="E4" s="2">
        <f t="shared" si="3"/>
        <v>1.0592947033502244E-5</v>
      </c>
      <c r="F4" s="2">
        <f t="shared" si="3"/>
        <v>1.085850856264709E-5</v>
      </c>
      <c r="G4" s="2">
        <f t="shared" si="3"/>
        <v>1.1130727627748522E-5</v>
      </c>
      <c r="H4" s="2">
        <f t="shared" si="3"/>
        <v>1.1409771130937115E-5</v>
      </c>
      <c r="I4" s="2">
        <f t="shared" si="3"/>
        <v>1.1695810158522304E-5</v>
      </c>
      <c r="J4" s="2">
        <f t="shared" si="3"/>
        <v>1.1989020085888299E-5</v>
      </c>
      <c r="K4" s="2">
        <f t="shared" si="3"/>
        <v>1.2289580685019714E-5</v>
      </c>
      <c r="L4" s="2">
        <f t="shared" si="3"/>
        <v>1.2597676234722825E-5</v>
      </c>
      <c r="M4" s="2">
        <f t="shared" si="3"/>
        <v>1.291349563361003E-5</v>
      </c>
      <c r="N4" s="2">
        <f t="shared" si="3"/>
        <v>1.3237232515916803E-5</v>
      </c>
      <c r="O4" s="2">
        <f t="shared" si="3"/>
        <v>1.3569085370222119E-5</v>
      </c>
      <c r="P4" s="2">
        <f t="shared" si="3"/>
        <v>1.3909257661145185E-5</v>
      </c>
      <c r="Q4" s="2">
        <f t="shared" si="3"/>
        <v>1.4257957954093045E-5</v>
      </c>
      <c r="R4" s="2">
        <f t="shared" si="3"/>
        <v>1.4615400043135572E-5</v>
      </c>
      <c r="S4" s="2">
        <f t="shared" si="3"/>
        <v>1.4981803082086245E-5</v>
      </c>
      <c r="T4" s="2">
        <f t="shared" si="3"/>
        <v>1.5357391718869071E-5</v>
      </c>
      <c r="U4" s="2">
        <f t="shared" si="3"/>
        <v>1.5742396233254045E-5</v>
      </c>
      <c r="V4" s="2">
        <f t="shared" si="3"/>
        <v>1.6137052678045579E-5</v>
      </c>
      <c r="W4" s="2">
        <f t="shared" si="3"/>
        <v>1.6541603023810492E-5</v>
      </c>
      <c r="X4" s="2">
        <f t="shared" si="3"/>
        <v>1.6956295307234265E-5</v>
      </c>
      <c r="Y4" s="2">
        <f t="shared" si="3"/>
        <v>1.7381383783196553E-5</v>
      </c>
      <c r="Z4" s="2">
        <f t="shared" si="3"/>
        <v>1.7817129080659165E-5</v>
      </c>
      <c r="AA4" s="2">
        <f t="shared" si="3"/>
        <v>1.8263798362462099E-5</v>
      </c>
      <c r="AB4" s="2">
        <f t="shared" si="3"/>
        <v>1.8721665489125625E-5</v>
      </c>
      <c r="AC4" s="2">
        <f t="shared" si="3"/>
        <v>1.9191011186758811E-5</v>
      </c>
      <c r="AD4" s="2">
        <f t="shared" si="3"/>
        <v>1.9672123219177477E-5</v>
      </c>
      <c r="AE4" s="2">
        <f t="shared" si="3"/>
        <v>2.0165296564337064E-5</v>
      </c>
      <c r="AF4" s="2">
        <f t="shared" si="3"/>
        <v>2.0670833595188635E-5</v>
      </c>
      <c r="AG4" s="2">
        <f t="shared" si="2"/>
        <v>2.0670833595188635E-5</v>
      </c>
      <c r="AH4" s="2">
        <f t="shared" si="2"/>
        <v>2.0670833595188635E-5</v>
      </c>
      <c r="AI4" s="2">
        <f t="shared" si="0"/>
        <v>2.0670833595188635E-5</v>
      </c>
      <c r="AJ4" s="2">
        <f t="shared" si="0"/>
        <v>2.0670833595188635E-5</v>
      </c>
      <c r="AK4" s="2">
        <f t="shared" si="0"/>
        <v>2.0670833595188635E-5</v>
      </c>
      <c r="AL4" s="2">
        <f t="shared" si="0"/>
        <v>2.0670833595188635E-5</v>
      </c>
      <c r="AM4" s="2">
        <f t="shared" si="0"/>
        <v>2.0670833595188635E-5</v>
      </c>
      <c r="AN4" s="2">
        <f t="shared" si="0"/>
        <v>2.0670833595188635E-5</v>
      </c>
      <c r="AO4" s="2">
        <f t="shared" si="0"/>
        <v>2.0670833595188635E-5</v>
      </c>
      <c r="AP4" s="2">
        <f t="shared" si="0"/>
        <v>2.0670833595188635E-5</v>
      </c>
      <c r="AQ4" s="2">
        <f t="shared" si="0"/>
        <v>2.0670833595188635E-5</v>
      </c>
      <c r="AR4" s="2">
        <f t="shared" si="0"/>
        <v>2.0670833595188635E-5</v>
      </c>
      <c r="AS4" s="2">
        <f t="shared" si="0"/>
        <v>2.0670833595188635E-5</v>
      </c>
      <c r="AT4" s="2">
        <f t="shared" si="0"/>
        <v>2.0670833595188635E-5</v>
      </c>
      <c r="AU4" s="2">
        <f t="shared" si="0"/>
        <v>2.0670833595188635E-5</v>
      </c>
      <c r="AV4" s="2">
        <f t="shared" si="0"/>
        <v>2.0670833595188635E-5</v>
      </c>
      <c r="AW4" s="2">
        <f t="shared" si="0"/>
        <v>2.0670833595188635E-5</v>
      </c>
      <c r="AX4" s="2">
        <f t="shared" si="0"/>
        <v>2.0670833595188635E-5</v>
      </c>
      <c r="AY4" s="2">
        <f t="shared" si="0"/>
        <v>2.0670833595188635E-5</v>
      </c>
      <c r="AZ4" s="2">
        <f t="shared" si="0"/>
        <v>2.0670833595188635E-5</v>
      </c>
      <c r="BA4" s="2">
        <f t="shared" si="0"/>
        <v>2.0670833595188635E-5</v>
      </c>
      <c r="BB4" s="2">
        <f t="shared" si="0"/>
        <v>2.0670833595188635E-5</v>
      </c>
      <c r="BC4" s="2">
        <f t="shared" si="0"/>
        <v>2.0670833595188635E-5</v>
      </c>
      <c r="BD4" s="2">
        <f t="shared" si="0"/>
        <v>2.0670833595188635E-5</v>
      </c>
      <c r="BE4" s="2">
        <f t="shared" si="0"/>
        <v>2.0670833595188635E-5</v>
      </c>
      <c r="BF4" s="2">
        <f t="shared" si="0"/>
        <v>2.0670833595188635E-5</v>
      </c>
      <c r="BG4" s="2">
        <f t="shared" si="0"/>
        <v>2.0670833595188635E-5</v>
      </c>
      <c r="BH4" s="2">
        <f t="shared" si="0"/>
        <v>2.0670833595188635E-5</v>
      </c>
      <c r="BI4" s="2">
        <f t="shared" si="0"/>
        <v>2.0670833595188635E-5</v>
      </c>
      <c r="BJ4" s="2">
        <f t="shared" si="0"/>
        <v>2.0670833595188635E-5</v>
      </c>
      <c r="BK4" s="2">
        <f t="shared" si="0"/>
        <v>2.0670833595188635E-5</v>
      </c>
      <c r="BL4" s="2">
        <f t="shared" si="0"/>
        <v>2.0670833595188635E-5</v>
      </c>
      <c r="BM4" s="2">
        <f t="shared" si="0"/>
        <v>2.0670833595188635E-5</v>
      </c>
      <c r="BN4" s="2">
        <f t="shared" si="0"/>
        <v>2.0670833595188635E-5</v>
      </c>
      <c r="BO4" s="2">
        <f t="shared" si="0"/>
        <v>2.0670833595188635E-5</v>
      </c>
      <c r="BP4" s="2">
        <f t="shared" si="0"/>
        <v>2.0670833595188635E-5</v>
      </c>
      <c r="BQ4" s="2">
        <f t="shared" si="0"/>
        <v>2.0670833595188635E-5</v>
      </c>
      <c r="BR4" s="2">
        <f t="shared" si="0"/>
        <v>2.0670833595188635E-5</v>
      </c>
      <c r="BS4" s="2">
        <f t="shared" si="0"/>
        <v>2.0670833595188635E-5</v>
      </c>
      <c r="BT4" s="2">
        <f t="shared" si="0"/>
        <v>2.0670833595188635E-5</v>
      </c>
      <c r="BU4" s="2">
        <f t="shared" si="0"/>
        <v>2.0670833595188635E-5</v>
      </c>
      <c r="BV4" s="2">
        <f t="shared" si="0"/>
        <v>2.0670833595188635E-5</v>
      </c>
      <c r="BW4" s="2">
        <f t="shared" si="0"/>
        <v>2.0670833595188635E-5</v>
      </c>
      <c r="BX4" s="2">
        <f t="shared" si="0"/>
        <v>2.0670833595188635E-5</v>
      </c>
      <c r="BY4" s="2">
        <f t="shared" si="0"/>
        <v>2.0670833595188635E-5</v>
      </c>
      <c r="BZ4" s="2">
        <f t="shared" si="0"/>
        <v>2.0670833595188635E-5</v>
      </c>
      <c r="CA4" s="2">
        <f t="shared" si="0"/>
        <v>2.0670833595188635E-5</v>
      </c>
      <c r="CB4" s="2">
        <f t="shared" si="0"/>
        <v>2.0670833595188635E-5</v>
      </c>
      <c r="CC4" s="2">
        <f t="shared" si="0"/>
        <v>2.0670833595188635E-5</v>
      </c>
      <c r="CD4" s="2">
        <f t="shared" si="0"/>
        <v>2.0670833595188635E-5</v>
      </c>
    </row>
    <row r="5" spans="1:82">
      <c r="A5" s="1" t="s">
        <v>7</v>
      </c>
      <c r="B5" s="138">
        <f>B2</f>
        <v>1.0081149283973762E-5</v>
      </c>
      <c r="C5" s="2">
        <f t="shared" ref="C5:AF5" si="4">C2</f>
        <v>1.0081149283973762E-5</v>
      </c>
      <c r="D5" s="2">
        <f t="shared" si="4"/>
        <v>1.0333880220031734E-5</v>
      </c>
      <c r="E5" s="2">
        <f t="shared" si="4"/>
        <v>1.0592947033502244E-5</v>
      </c>
      <c r="F5" s="2">
        <f t="shared" si="4"/>
        <v>1.085850856264709E-5</v>
      </c>
      <c r="G5" s="2">
        <f t="shared" si="4"/>
        <v>1.1130727627748522E-5</v>
      </c>
      <c r="H5" s="2">
        <f t="shared" si="4"/>
        <v>1.1409771130937115E-5</v>
      </c>
      <c r="I5" s="2">
        <f t="shared" si="4"/>
        <v>1.1695810158522304E-5</v>
      </c>
      <c r="J5" s="2">
        <f t="shared" si="4"/>
        <v>1.1989020085888299E-5</v>
      </c>
      <c r="K5" s="2">
        <f t="shared" si="4"/>
        <v>1.2289580685019714E-5</v>
      </c>
      <c r="L5" s="2">
        <f t="shared" si="4"/>
        <v>1.2597676234722825E-5</v>
      </c>
      <c r="M5" s="2">
        <f t="shared" si="4"/>
        <v>1.291349563361003E-5</v>
      </c>
      <c r="N5" s="2">
        <f t="shared" si="4"/>
        <v>1.3237232515916803E-5</v>
      </c>
      <c r="O5" s="2">
        <f t="shared" si="4"/>
        <v>1.3569085370222119E-5</v>
      </c>
      <c r="P5" s="2">
        <f t="shared" si="4"/>
        <v>1.3909257661145185E-5</v>
      </c>
      <c r="Q5" s="2">
        <f t="shared" si="4"/>
        <v>1.4257957954093045E-5</v>
      </c>
      <c r="R5" s="2">
        <f t="shared" si="4"/>
        <v>1.4615400043135572E-5</v>
      </c>
      <c r="S5" s="2">
        <f t="shared" si="4"/>
        <v>1.4981803082086245E-5</v>
      </c>
      <c r="T5" s="2">
        <f t="shared" si="4"/>
        <v>1.5357391718869071E-5</v>
      </c>
      <c r="U5" s="2">
        <f t="shared" si="4"/>
        <v>1.5742396233254045E-5</v>
      </c>
      <c r="V5" s="2">
        <f t="shared" si="4"/>
        <v>1.6137052678045579E-5</v>
      </c>
      <c r="W5" s="2">
        <f t="shared" si="4"/>
        <v>1.6541603023810492E-5</v>
      </c>
      <c r="X5" s="2">
        <f t="shared" si="4"/>
        <v>1.6956295307234265E-5</v>
      </c>
      <c r="Y5" s="2">
        <f t="shared" si="4"/>
        <v>1.7381383783196553E-5</v>
      </c>
      <c r="Z5" s="2">
        <f t="shared" si="4"/>
        <v>1.7817129080659165E-5</v>
      </c>
      <c r="AA5" s="2">
        <f t="shared" si="4"/>
        <v>1.8263798362462099E-5</v>
      </c>
      <c r="AB5" s="2">
        <f t="shared" si="4"/>
        <v>1.8721665489125625E-5</v>
      </c>
      <c r="AC5" s="2">
        <f t="shared" si="4"/>
        <v>1.9191011186758811E-5</v>
      </c>
      <c r="AD5" s="2">
        <f t="shared" si="4"/>
        <v>1.9672123219177477E-5</v>
      </c>
      <c r="AE5" s="2">
        <f t="shared" si="4"/>
        <v>2.0165296564337064E-5</v>
      </c>
      <c r="AF5" s="2">
        <f t="shared" si="4"/>
        <v>2.0670833595188635E-5</v>
      </c>
      <c r="AG5" s="2">
        <f t="shared" si="2"/>
        <v>2.0670833595188635E-5</v>
      </c>
      <c r="AH5" s="2">
        <f t="shared" si="2"/>
        <v>2.0670833595188635E-5</v>
      </c>
      <c r="AI5" s="2">
        <f t="shared" si="0"/>
        <v>2.0670833595188635E-5</v>
      </c>
      <c r="AJ5" s="2">
        <f t="shared" si="0"/>
        <v>2.0670833595188635E-5</v>
      </c>
      <c r="AK5" s="2">
        <f t="shared" si="0"/>
        <v>2.0670833595188635E-5</v>
      </c>
      <c r="AL5" s="2">
        <f t="shared" si="0"/>
        <v>2.0670833595188635E-5</v>
      </c>
      <c r="AM5" s="2">
        <f t="shared" si="0"/>
        <v>2.0670833595188635E-5</v>
      </c>
      <c r="AN5" s="2">
        <f t="shared" si="0"/>
        <v>2.0670833595188635E-5</v>
      </c>
      <c r="AO5" s="2">
        <f t="shared" si="0"/>
        <v>2.0670833595188635E-5</v>
      </c>
      <c r="AP5" s="2">
        <f t="shared" si="0"/>
        <v>2.0670833595188635E-5</v>
      </c>
      <c r="AQ5" s="2">
        <f t="shared" si="0"/>
        <v>2.0670833595188635E-5</v>
      </c>
      <c r="AR5" s="2">
        <f t="shared" si="0"/>
        <v>2.0670833595188635E-5</v>
      </c>
      <c r="AS5" s="2">
        <f t="shared" si="0"/>
        <v>2.0670833595188635E-5</v>
      </c>
      <c r="AT5" s="2">
        <f t="shared" si="0"/>
        <v>2.0670833595188635E-5</v>
      </c>
      <c r="AU5" s="2">
        <f t="shared" si="0"/>
        <v>2.0670833595188635E-5</v>
      </c>
      <c r="AV5" s="2">
        <f t="shared" si="0"/>
        <v>2.0670833595188635E-5</v>
      </c>
      <c r="AW5" s="2">
        <f t="shared" si="0"/>
        <v>2.0670833595188635E-5</v>
      </c>
      <c r="AX5" s="2">
        <f t="shared" si="0"/>
        <v>2.0670833595188635E-5</v>
      </c>
      <c r="AY5" s="2">
        <f t="shared" si="0"/>
        <v>2.0670833595188635E-5</v>
      </c>
      <c r="AZ5" s="2">
        <f t="shared" si="0"/>
        <v>2.0670833595188635E-5</v>
      </c>
      <c r="BA5" s="2">
        <f t="shared" si="0"/>
        <v>2.0670833595188635E-5</v>
      </c>
      <c r="BB5" s="2">
        <f t="shared" si="0"/>
        <v>2.0670833595188635E-5</v>
      </c>
      <c r="BC5" s="2">
        <f t="shared" si="0"/>
        <v>2.0670833595188635E-5</v>
      </c>
      <c r="BD5" s="2">
        <f t="shared" si="0"/>
        <v>2.0670833595188635E-5</v>
      </c>
      <c r="BE5" s="2">
        <f t="shared" si="0"/>
        <v>2.0670833595188635E-5</v>
      </c>
      <c r="BF5" s="2">
        <f t="shared" si="0"/>
        <v>2.0670833595188635E-5</v>
      </c>
      <c r="BG5" s="2">
        <f t="shared" si="0"/>
        <v>2.0670833595188635E-5</v>
      </c>
      <c r="BH5" s="2">
        <f t="shared" si="0"/>
        <v>2.0670833595188635E-5</v>
      </c>
      <c r="BI5" s="2">
        <f t="shared" si="0"/>
        <v>2.0670833595188635E-5</v>
      </c>
      <c r="BJ5" s="2">
        <f t="shared" si="0"/>
        <v>2.0670833595188635E-5</v>
      </c>
      <c r="BK5" s="2">
        <f t="shared" si="0"/>
        <v>2.0670833595188635E-5</v>
      </c>
      <c r="BL5" s="2">
        <f t="shared" si="0"/>
        <v>2.0670833595188635E-5</v>
      </c>
      <c r="BM5" s="2">
        <f t="shared" si="0"/>
        <v>2.0670833595188635E-5</v>
      </c>
      <c r="BN5" s="2">
        <f t="shared" si="0"/>
        <v>2.0670833595188635E-5</v>
      </c>
      <c r="BO5" s="2">
        <f t="shared" si="0"/>
        <v>2.0670833595188635E-5</v>
      </c>
      <c r="BP5" s="2">
        <f t="shared" si="0"/>
        <v>2.0670833595188635E-5</v>
      </c>
      <c r="BQ5" s="2">
        <f t="shared" si="0"/>
        <v>2.0670833595188635E-5</v>
      </c>
      <c r="BR5" s="2">
        <f t="shared" si="0"/>
        <v>2.0670833595188635E-5</v>
      </c>
      <c r="BS5" s="2">
        <f t="shared" si="0"/>
        <v>2.0670833595188635E-5</v>
      </c>
      <c r="BT5" s="2">
        <f t="shared" si="0"/>
        <v>2.0670833595188635E-5</v>
      </c>
      <c r="BU5" s="2">
        <f t="shared" si="0"/>
        <v>2.0670833595188635E-5</v>
      </c>
      <c r="BV5" s="2">
        <f t="shared" si="0"/>
        <v>2.0670833595188635E-5</v>
      </c>
      <c r="BW5" s="2">
        <f t="shared" si="0"/>
        <v>2.0670833595188635E-5</v>
      </c>
      <c r="BX5" s="2">
        <f t="shared" si="0"/>
        <v>2.0670833595188635E-5</v>
      </c>
      <c r="BY5" s="2">
        <f t="shared" si="0"/>
        <v>2.0670833595188635E-5</v>
      </c>
      <c r="BZ5" s="2">
        <f t="shared" si="0"/>
        <v>2.0670833595188635E-5</v>
      </c>
      <c r="CA5" s="2">
        <f t="shared" si="0"/>
        <v>2.0670833595188635E-5</v>
      </c>
      <c r="CB5" s="2">
        <f t="shared" si="0"/>
        <v>2.0670833595188635E-5</v>
      </c>
      <c r="CC5" s="2">
        <f t="shared" si="0"/>
        <v>2.0670833595188635E-5</v>
      </c>
      <c r="CD5" s="2">
        <f t="shared" si="0"/>
        <v>2.0670833595188635E-5</v>
      </c>
    </row>
    <row r="6" spans="1:82">
      <c r="A6" s="1" t="s">
        <v>8</v>
      </c>
      <c r="B6" s="138">
        <f>B2</f>
        <v>1.0081149283973762E-5</v>
      </c>
      <c r="C6" s="2">
        <f>B6</f>
        <v>1.0081149283973762E-5</v>
      </c>
      <c r="D6" s="89">
        <f>C6*(1+CAGR!$B136)</f>
        <v>1.050255487372213E-5</v>
      </c>
      <c r="E6" s="2">
        <f>D6*(1+CAGR!$B136)</f>
        <v>1.0941575783516742E-5</v>
      </c>
      <c r="F6" s="2">
        <f>E6*(1+CAGR!$B136)</f>
        <v>1.1398948357411595E-5</v>
      </c>
      <c r="G6" s="2">
        <f>F6*(1+CAGR!$B136)</f>
        <v>1.1875439719631831E-5</v>
      </c>
      <c r="H6" s="2">
        <f>G6*(1+CAGR!$B136)</f>
        <v>1.2371849061226267E-5</v>
      </c>
      <c r="I6" s="2">
        <f>H6*(1+CAGR!$B136)</f>
        <v>1.2889008980503722E-5</v>
      </c>
      <c r="J6" s="2">
        <f>I6*(1+CAGR!$B136)</f>
        <v>1.3427786879501384E-5</v>
      </c>
      <c r="K6" s="2">
        <f>J6*(1+CAGR!$B136)</f>
        <v>1.3989086418827439E-5</v>
      </c>
      <c r="L6" s="2">
        <f>K6*(1+CAGR!$B136)</f>
        <v>1.457384903331807E-5</v>
      </c>
      <c r="M6" s="2">
        <f>L6*(1+CAGR!$B136)</f>
        <v>1.5183055511050956E-5</v>
      </c>
      <c r="N6" s="2">
        <f>M6*(1+CAGR!$B136)</f>
        <v>1.5817727638363667E-5</v>
      </c>
      <c r="O6" s="2">
        <f>N6*(1+CAGR!$B136)</f>
        <v>1.6478929913636017E-5</v>
      </c>
      <c r="P6" s="2">
        <f>O6*(1+CAGR!$B136)</f>
        <v>1.7167771332710858E-5</v>
      </c>
      <c r="Q6" s="2">
        <f>P6*(1+CAGR!$B136)</f>
        <v>1.7885407248947824E-5</v>
      </c>
      <c r="R6" s="2">
        <f>Q6*(1+CAGR!$B136)</f>
        <v>1.8633041311029846E-5</v>
      </c>
      <c r="S6" s="2">
        <f>R6*(1+CAGR!$B136)</f>
        <v>1.9411927481772584E-5</v>
      </c>
      <c r="T6" s="2">
        <f>S6*(1+CAGR!$B136)</f>
        <v>2.0223372141322792E-5</v>
      </c>
      <c r="U6" s="2">
        <f>T6*(1+CAGR!$B136)</f>
        <v>2.1068736278273212E-5</v>
      </c>
      <c r="V6" s="2">
        <f>U6*(1+CAGR!$B136)</f>
        <v>2.1949437772369017E-5</v>
      </c>
      <c r="W6" s="2">
        <f>V6*(1+CAGR!$B136)</f>
        <v>2.286695377263444E-5</v>
      </c>
      <c r="X6" s="2">
        <f>W6*(1+CAGR!$B136)</f>
        <v>2.382282317490831E-5</v>
      </c>
      <c r="Y6" s="2">
        <f>X6*(1+CAGR!$B136)</f>
        <v>2.4818649202943887E-5</v>
      </c>
      <c r="Z6" s="2">
        <f>Y6*(1+CAGR!$B136)</f>
        <v>2.5856102097402148E-5</v>
      </c>
      <c r="AA6" s="2">
        <f>Z6*(1+CAGR!$B136)</f>
        <v>2.6936921917248604E-5</v>
      </c>
      <c r="AB6" s="2">
        <f>AA6*(1+CAGR!$B136)</f>
        <v>2.8062921458252268E-5</v>
      </c>
      <c r="AC6" s="2">
        <f>AB6*(1+CAGR!$B136)</f>
        <v>2.9235989293481804E-5</v>
      </c>
      <c r="AD6" s="2">
        <f>AC6*(1+CAGR!$B136)</f>
        <v>3.045809294089851E-5</v>
      </c>
      <c r="AE6" s="2">
        <f>AD6*(1+CAGR!$B136)</f>
        <v>3.1731282163358926E-5</v>
      </c>
      <c r="AF6" s="2">
        <f>AE6*(1+CAGR!$B136)</f>
        <v>3.3057692406561996E-5</v>
      </c>
      <c r="AG6" s="2">
        <f t="shared" si="2"/>
        <v>3.3057692406561996E-5</v>
      </c>
      <c r="AH6" s="2">
        <f t="shared" si="2"/>
        <v>3.3057692406561996E-5</v>
      </c>
      <c r="AI6" s="2">
        <f t="shared" si="0"/>
        <v>3.3057692406561996E-5</v>
      </c>
      <c r="AJ6" s="2">
        <f t="shared" si="0"/>
        <v>3.3057692406561996E-5</v>
      </c>
      <c r="AK6" s="2">
        <f t="shared" si="0"/>
        <v>3.3057692406561996E-5</v>
      </c>
      <c r="AL6" s="2">
        <f t="shared" si="0"/>
        <v>3.3057692406561996E-5</v>
      </c>
      <c r="AM6" s="2">
        <f t="shared" si="0"/>
        <v>3.3057692406561996E-5</v>
      </c>
      <c r="AN6" s="2">
        <f t="shared" si="0"/>
        <v>3.3057692406561996E-5</v>
      </c>
      <c r="AO6" s="2">
        <f t="shared" si="0"/>
        <v>3.3057692406561996E-5</v>
      </c>
      <c r="AP6" s="2">
        <f t="shared" si="0"/>
        <v>3.3057692406561996E-5</v>
      </c>
      <c r="AQ6" s="2">
        <f t="shared" si="0"/>
        <v>3.3057692406561996E-5</v>
      </c>
      <c r="AR6" s="2">
        <f t="shared" si="0"/>
        <v>3.3057692406561996E-5</v>
      </c>
      <c r="AS6" s="2">
        <f t="shared" si="0"/>
        <v>3.3057692406561996E-5</v>
      </c>
      <c r="AT6" s="2">
        <f t="shared" si="0"/>
        <v>3.3057692406561996E-5</v>
      </c>
      <c r="AU6" s="2">
        <f t="shared" si="0"/>
        <v>3.3057692406561996E-5</v>
      </c>
      <c r="AV6" s="2">
        <f t="shared" si="0"/>
        <v>3.3057692406561996E-5</v>
      </c>
      <c r="AW6" s="2">
        <f t="shared" si="0"/>
        <v>3.3057692406561996E-5</v>
      </c>
      <c r="AX6" s="2">
        <f t="shared" si="0"/>
        <v>3.3057692406561996E-5</v>
      </c>
      <c r="AY6" s="2">
        <f t="shared" si="0"/>
        <v>3.3057692406561996E-5</v>
      </c>
      <c r="AZ6" s="2">
        <f t="shared" si="0"/>
        <v>3.3057692406561996E-5</v>
      </c>
      <c r="BA6" s="2">
        <f t="shared" si="0"/>
        <v>3.3057692406561996E-5</v>
      </c>
      <c r="BB6" s="2">
        <f t="shared" si="0"/>
        <v>3.3057692406561996E-5</v>
      </c>
      <c r="BC6" s="2">
        <f t="shared" si="0"/>
        <v>3.3057692406561996E-5</v>
      </c>
      <c r="BD6" s="2">
        <f t="shared" si="0"/>
        <v>3.3057692406561996E-5</v>
      </c>
      <c r="BE6" s="2">
        <f t="shared" si="0"/>
        <v>3.3057692406561996E-5</v>
      </c>
      <c r="BF6" s="2">
        <f t="shared" si="0"/>
        <v>3.3057692406561996E-5</v>
      </c>
      <c r="BG6" s="2">
        <f t="shared" si="0"/>
        <v>3.3057692406561996E-5</v>
      </c>
      <c r="BH6" s="2">
        <f t="shared" si="0"/>
        <v>3.3057692406561996E-5</v>
      </c>
      <c r="BI6" s="2">
        <f t="shared" si="0"/>
        <v>3.3057692406561996E-5</v>
      </c>
      <c r="BJ6" s="2">
        <f t="shared" si="0"/>
        <v>3.3057692406561996E-5</v>
      </c>
      <c r="BK6" s="2">
        <f t="shared" si="0"/>
        <v>3.3057692406561996E-5</v>
      </c>
      <c r="BL6" s="2">
        <f t="shared" si="0"/>
        <v>3.3057692406561996E-5</v>
      </c>
      <c r="BM6" s="2">
        <f t="shared" si="0"/>
        <v>3.3057692406561996E-5</v>
      </c>
      <c r="BN6" s="2">
        <f t="shared" si="0"/>
        <v>3.3057692406561996E-5</v>
      </c>
      <c r="BO6" s="2">
        <f t="shared" si="0"/>
        <v>3.3057692406561996E-5</v>
      </c>
      <c r="BP6" s="2">
        <f t="shared" si="0"/>
        <v>3.3057692406561996E-5</v>
      </c>
      <c r="BQ6" s="2">
        <f t="shared" si="0"/>
        <v>3.3057692406561996E-5</v>
      </c>
      <c r="BR6" s="2">
        <f t="shared" si="0"/>
        <v>3.3057692406561996E-5</v>
      </c>
      <c r="BS6" s="2">
        <f t="shared" si="0"/>
        <v>3.3057692406561996E-5</v>
      </c>
      <c r="BT6" s="2">
        <f t="shared" si="0"/>
        <v>3.3057692406561996E-5</v>
      </c>
      <c r="BU6" s="2">
        <f t="shared" si="0"/>
        <v>3.3057692406561996E-5</v>
      </c>
      <c r="BV6" s="2">
        <f t="shared" si="0"/>
        <v>3.3057692406561996E-5</v>
      </c>
      <c r="BW6" s="2">
        <f t="shared" si="0"/>
        <v>3.3057692406561996E-5</v>
      </c>
      <c r="BX6" s="2">
        <f t="shared" si="0"/>
        <v>3.3057692406561996E-5</v>
      </c>
      <c r="BY6" s="2">
        <f t="shared" si="0"/>
        <v>3.3057692406561996E-5</v>
      </c>
      <c r="BZ6" s="2">
        <f t="shared" si="0"/>
        <v>3.3057692406561996E-5</v>
      </c>
      <c r="CA6" s="2">
        <f t="shared" si="0"/>
        <v>3.3057692406561996E-5</v>
      </c>
      <c r="CB6" s="2">
        <f t="shared" si="0"/>
        <v>3.3057692406561996E-5</v>
      </c>
      <c r="CC6" s="2">
        <f t="shared" si="0"/>
        <v>3.3057692406561996E-5</v>
      </c>
      <c r="CD6" s="2">
        <f t="shared" si="0"/>
        <v>3.3057692406561996E-5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2" spans="1:82" ht="17.399999999999999">
      <c r="B12" s="62"/>
    </row>
    <row r="14" spans="1:82" ht="17.399999999999999">
      <c r="A14" s="1"/>
      <c r="B14" s="8"/>
    </row>
    <row r="15" spans="1:82">
      <c r="A15" s="1"/>
    </row>
    <row r="16" spans="1:82">
      <c r="A16" s="1"/>
    </row>
    <row r="17" spans="1:2">
      <c r="A17" s="1"/>
    </row>
    <row r="18" spans="1:2" ht="17.399999999999999">
      <c r="A18" s="1"/>
      <c r="B18" s="8"/>
    </row>
    <row r="19" spans="1:2" ht="17.399999999999999">
      <c r="A19" s="1"/>
      <c r="B19" s="8"/>
    </row>
    <row r="20" spans="1:2">
      <c r="A20" s="1"/>
    </row>
    <row r="21" spans="1:2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D24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'lpgpropbut-fee'!C$26*About!$B$46/About!$B$52</f>
        <v>1.1769952502499207E-5</v>
      </c>
      <c r="C2" s="2">
        <f>'lpgpropbut-fee'!D$26*About!$B$46/About!$B$52</f>
        <v>1.1840648880594284E-5</v>
      </c>
      <c r="D2" s="89">
        <f>C2*(1+CAGR!$B142)</f>
        <v>1.194836584036353E-5</v>
      </c>
      <c r="E2" s="2">
        <f>D2*(1+CAGR!$B142)</f>
        <v>1.2057062724758438E-5</v>
      </c>
      <c r="F2" s="2">
        <f>E2*(1+CAGR!$B142)</f>
        <v>1.2166748448366594E-5</v>
      </c>
      <c r="G2" s="2">
        <f>F2*(1+CAGR!$B142)</f>
        <v>1.2277432006873519E-5</v>
      </c>
      <c r="H2" s="2">
        <f>G2*(1+CAGR!$B142)</f>
        <v>1.2389122477800452E-5</v>
      </c>
      <c r="I2" s="2">
        <f>H2*(1+CAGR!$B142)</f>
        <v>1.2501829021248813E-5</v>
      </c>
      <c r="J2" s="2">
        <f>I2*(1+CAGR!$B142)</f>
        <v>1.2615560880651458E-5</v>
      </c>
      <c r="K2" s="2">
        <f>J2*(1+CAGR!$B142)</f>
        <v>1.2730327383530767E-5</v>
      </c>
      <c r="L2" s="2">
        <f>K2*(1+CAGR!$B142)</f>
        <v>1.2846137942263615E-5</v>
      </c>
      <c r="M2" s="2">
        <f>L2*(1+CAGR!$B142)</f>
        <v>1.2963002054853323E-5</v>
      </c>
      <c r="N2" s="2">
        <f>M2*(1+CAGR!$B142)</f>
        <v>1.3080929305708615E-5</v>
      </c>
      <c r="O2" s="2">
        <f>N2*(1+CAGR!$B142)</f>
        <v>1.3199929366429665E-5</v>
      </c>
      <c r="P2" s="2">
        <f>O2*(1+CAGR!$B142)</f>
        <v>1.33200119966013E-5</v>
      </c>
      <c r="Q2" s="2">
        <f>P2*(1+CAGR!$B142)</f>
        <v>1.3441187044593412E-5</v>
      </c>
      <c r="R2" s="2">
        <f>Q2*(1+CAGR!$B142)</f>
        <v>1.3563464448368661E-5</v>
      </c>
      <c r="S2" s="2">
        <f>R2*(1+CAGR!$B142)</f>
        <v>1.3686854236297512E-5</v>
      </c>
      <c r="T2" s="2">
        <f>S2*(1+CAGR!$B142)</f>
        <v>1.3811366527980701E-5</v>
      </c>
      <c r="U2" s="2">
        <f>T2*(1+CAGR!$B142)</f>
        <v>1.3937011535079174E-5</v>
      </c>
      <c r="V2" s="2">
        <f>U2*(1+CAGR!$B142)</f>
        <v>1.4063799562151579E-5</v>
      </c>
      <c r="W2" s="2">
        <f>V2*(1+CAGR!$B142)</f>
        <v>1.4191741007499376E-5</v>
      </c>
      <c r="X2" s="2">
        <f>W2*(1+CAGR!$B142)</f>
        <v>1.4320846364019637E-5</v>
      </c>
      <c r="Y2" s="2">
        <f>X2*(1+CAGR!$B142)</f>
        <v>1.4451126220065603E-5</v>
      </c>
      <c r="Z2" s="2">
        <f>Y2*(1+CAGR!$B142)</f>
        <v>1.4582591260315067E-5</v>
      </c>
      <c r="AA2" s="2">
        <f>Z2*(1+CAGR!$B142)</f>
        <v>1.4715252266646661E-5</v>
      </c>
      <c r="AB2" s="2">
        <f>AA2*(1+CAGR!$B142)</f>
        <v>1.4849120119024116E-5</v>
      </c>
      <c r="AC2" s="2">
        <f>AB2*(1+CAGR!$B142)</f>
        <v>1.4984205796388558E-5</v>
      </c>
      <c r="AD2" s="2">
        <f>AC2*(1+CAGR!$B142)</f>
        <v>1.5120520377558933E-5</v>
      </c>
      <c r="AE2" s="2">
        <f>AD2*(1+CAGR!$B142)</f>
        <v>1.5258075042140611E-5</v>
      </c>
      <c r="AF2" s="2">
        <f>AE2*(1+CAGR!$B142)</f>
        <v>1.5396881071442265E-5</v>
      </c>
      <c r="AG2" s="2">
        <f>AF2</f>
        <v>1.5396881071442265E-5</v>
      </c>
      <c r="AH2" s="2">
        <f>AG2</f>
        <v>1.5396881071442265E-5</v>
      </c>
      <c r="AI2" s="2">
        <f t="shared" ref="AI2:CD7" si="0">AH2</f>
        <v>1.5396881071442265E-5</v>
      </c>
      <c r="AJ2" s="2">
        <f t="shared" si="0"/>
        <v>1.5396881071442265E-5</v>
      </c>
      <c r="AK2" s="2">
        <f t="shared" si="0"/>
        <v>1.5396881071442265E-5</v>
      </c>
      <c r="AL2" s="2">
        <f t="shared" si="0"/>
        <v>1.5396881071442265E-5</v>
      </c>
      <c r="AM2" s="2">
        <f t="shared" si="0"/>
        <v>1.5396881071442265E-5</v>
      </c>
      <c r="AN2" s="2">
        <f t="shared" si="0"/>
        <v>1.5396881071442265E-5</v>
      </c>
      <c r="AO2" s="2">
        <f t="shared" si="0"/>
        <v>1.5396881071442265E-5</v>
      </c>
      <c r="AP2" s="2">
        <f t="shared" si="0"/>
        <v>1.5396881071442265E-5</v>
      </c>
      <c r="AQ2" s="2">
        <f t="shared" si="0"/>
        <v>1.5396881071442265E-5</v>
      </c>
      <c r="AR2" s="2">
        <f t="shared" si="0"/>
        <v>1.5396881071442265E-5</v>
      </c>
      <c r="AS2" s="2">
        <f t="shared" si="0"/>
        <v>1.5396881071442265E-5</v>
      </c>
      <c r="AT2" s="2">
        <f t="shared" si="0"/>
        <v>1.5396881071442265E-5</v>
      </c>
      <c r="AU2" s="2">
        <f t="shared" si="0"/>
        <v>1.5396881071442265E-5</v>
      </c>
      <c r="AV2" s="2">
        <f t="shared" si="0"/>
        <v>1.5396881071442265E-5</v>
      </c>
      <c r="AW2" s="2">
        <f t="shared" si="0"/>
        <v>1.5396881071442265E-5</v>
      </c>
      <c r="AX2" s="2">
        <f t="shared" si="0"/>
        <v>1.5396881071442265E-5</v>
      </c>
      <c r="AY2" s="2">
        <f t="shared" si="0"/>
        <v>1.5396881071442265E-5</v>
      </c>
      <c r="AZ2" s="2">
        <f t="shared" si="0"/>
        <v>1.5396881071442265E-5</v>
      </c>
      <c r="BA2" s="2">
        <f t="shared" si="0"/>
        <v>1.5396881071442265E-5</v>
      </c>
      <c r="BB2" s="2">
        <f t="shared" si="0"/>
        <v>1.5396881071442265E-5</v>
      </c>
      <c r="BC2" s="2">
        <f t="shared" si="0"/>
        <v>1.5396881071442265E-5</v>
      </c>
      <c r="BD2" s="2">
        <f t="shared" si="0"/>
        <v>1.5396881071442265E-5</v>
      </c>
      <c r="BE2" s="2">
        <f t="shared" si="0"/>
        <v>1.5396881071442265E-5</v>
      </c>
      <c r="BF2" s="2">
        <f t="shared" si="0"/>
        <v>1.5396881071442265E-5</v>
      </c>
      <c r="BG2" s="2">
        <f t="shared" si="0"/>
        <v>1.5396881071442265E-5</v>
      </c>
      <c r="BH2" s="2">
        <f t="shared" si="0"/>
        <v>1.5396881071442265E-5</v>
      </c>
      <c r="BI2" s="2">
        <f t="shared" si="0"/>
        <v>1.5396881071442265E-5</v>
      </c>
      <c r="BJ2" s="2">
        <f t="shared" si="0"/>
        <v>1.5396881071442265E-5</v>
      </c>
      <c r="BK2" s="2">
        <f t="shared" si="0"/>
        <v>1.5396881071442265E-5</v>
      </c>
      <c r="BL2" s="2">
        <f t="shared" si="0"/>
        <v>1.5396881071442265E-5</v>
      </c>
      <c r="BM2" s="2">
        <f t="shared" si="0"/>
        <v>1.5396881071442265E-5</v>
      </c>
      <c r="BN2" s="2">
        <f t="shared" si="0"/>
        <v>1.5396881071442265E-5</v>
      </c>
      <c r="BO2" s="2">
        <f t="shared" si="0"/>
        <v>1.5396881071442265E-5</v>
      </c>
      <c r="BP2" s="2">
        <f t="shared" si="0"/>
        <v>1.5396881071442265E-5</v>
      </c>
      <c r="BQ2" s="2">
        <f t="shared" si="0"/>
        <v>1.5396881071442265E-5</v>
      </c>
      <c r="BR2" s="2">
        <f t="shared" si="0"/>
        <v>1.5396881071442265E-5</v>
      </c>
      <c r="BS2" s="2">
        <f t="shared" si="0"/>
        <v>1.5396881071442265E-5</v>
      </c>
      <c r="BT2" s="2">
        <f t="shared" si="0"/>
        <v>1.5396881071442265E-5</v>
      </c>
      <c r="BU2" s="2">
        <f t="shared" si="0"/>
        <v>1.5396881071442265E-5</v>
      </c>
      <c r="BV2" s="2">
        <f t="shared" si="0"/>
        <v>1.5396881071442265E-5</v>
      </c>
      <c r="BW2" s="2">
        <f t="shared" si="0"/>
        <v>1.5396881071442265E-5</v>
      </c>
      <c r="BX2" s="2">
        <f t="shared" si="0"/>
        <v>1.5396881071442265E-5</v>
      </c>
      <c r="BY2" s="2">
        <f t="shared" si="0"/>
        <v>1.5396881071442265E-5</v>
      </c>
      <c r="BZ2" s="2">
        <f t="shared" si="0"/>
        <v>1.5396881071442265E-5</v>
      </c>
      <c r="CA2" s="2">
        <f t="shared" si="0"/>
        <v>1.5396881071442265E-5</v>
      </c>
      <c r="CB2" s="2">
        <f t="shared" si="0"/>
        <v>1.5396881071442265E-5</v>
      </c>
      <c r="CC2" s="2">
        <f t="shared" si="0"/>
        <v>1.5396881071442265E-5</v>
      </c>
      <c r="CD2" s="2">
        <f>CC2</f>
        <v>1.5396881071442265E-5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2">
        <f>B7</f>
        <v>1.0543816568722108E-5</v>
      </c>
      <c r="C4" s="2">
        <f>C7</f>
        <v>1.1265198227565316E-5</v>
      </c>
      <c r="D4" s="89">
        <f>C4*(1+CAGR!$B144)</f>
        <v>1.1366274230802159E-5</v>
      </c>
      <c r="E4" s="2">
        <f>D4*(1+CAGR!$B144)</f>
        <v>1.1468257129614558E-5</v>
      </c>
      <c r="F4" s="2">
        <f>E4*(1+CAGR!$B144)</f>
        <v>1.1571155061043537E-5</v>
      </c>
      <c r="G4" s="2">
        <f>F4*(1+CAGR!$B144)</f>
        <v>1.1674976235139008E-5</v>
      </c>
      <c r="H4" s="2">
        <f>G4*(1+CAGR!$B144)</f>
        <v>1.1779728935614836E-5</v>
      </c>
      <c r="I4" s="2">
        <f>H4*(1+CAGR!$B144)</f>
        <v>1.1885421520509782E-5</v>
      </c>
      <c r="J4" s="2">
        <f>I4*(1+CAGR!$B144)</f>
        <v>1.1992062422854376E-5</v>
      </c>
      <c r="K4" s="2">
        <f>J4*(1+CAGR!$B144)</f>
        <v>1.2099660151343777E-5</v>
      </c>
      <c r="L4" s="2">
        <f>K4*(1+CAGR!$B144)</f>
        <v>1.2208223291016664E-5</v>
      </c>
      <c r="M4" s="2">
        <f>L4*(1+CAGR!$B144)</f>
        <v>1.2317760503940221E-5</v>
      </c>
      <c r="N4" s="2">
        <f>M4*(1+CAGR!$B144)</f>
        <v>1.2428280529901274E-5</v>
      </c>
      <c r="O4" s="2">
        <f>N4*(1+CAGR!$B144)</f>
        <v>1.2539792187103616E-5</v>
      </c>
      <c r="P4" s="2">
        <f>O4*(1+CAGR!$B144)</f>
        <v>1.2652304372871603E-5</v>
      </c>
      <c r="Q4" s="2">
        <f>P4*(1+CAGR!$B144)</f>
        <v>1.2765826064360052E-5</v>
      </c>
      <c r="R4" s="2">
        <f>Q4*(1+CAGR!$B144)</f>
        <v>1.2880366319270516E-5</v>
      </c>
      <c r="S4" s="2">
        <f>R4*(1+CAGR!$B144)</f>
        <v>1.2995934276573979E-5</v>
      </c>
      <c r="T4" s="2">
        <f>S4*(1+CAGR!$B144)</f>
        <v>1.3112539157240041E-5</v>
      </c>
      <c r="U4" s="2">
        <f>T4*(1+CAGR!$B144)</f>
        <v>1.3230190264972645E-5</v>
      </c>
      <c r="V4" s="2">
        <f>U4*(1+CAGR!$B144)</f>
        <v>1.33488969869524E-5</v>
      </c>
      <c r="W4" s="2">
        <f>V4*(1+CAGR!$B144)</f>
        <v>1.346866879458557E-5</v>
      </c>
      <c r="X4" s="2">
        <f>W4*(1+CAGR!$B144)</f>
        <v>1.3589515244259782E-5</v>
      </c>
      <c r="Y4" s="2">
        <f>X4*(1+CAGR!$B144)</f>
        <v>1.3711445978106514E-5</v>
      </c>
      <c r="Z4" s="2">
        <f>Y4*(1+CAGR!$B144)</f>
        <v>1.3834470724770418E-5</v>
      </c>
      <c r="AA4" s="2">
        <f>Z4*(1+CAGR!$B144)</f>
        <v>1.3958599300185564E-5</v>
      </c>
      <c r="AB4" s="2">
        <f>AA4*(1+CAGR!$B144)</f>
        <v>1.4083841608358623E-5</v>
      </c>
      <c r="AC4" s="2">
        <f>AB4*(1+CAGR!$B144)</f>
        <v>1.4210207642159105E-5</v>
      </c>
      <c r="AD4" s="2">
        <f>AC4*(1+CAGR!$B144)</f>
        <v>1.4337707484116659E-5</v>
      </c>
      <c r="AE4" s="2">
        <f>AD4*(1+CAGR!$B144)</f>
        <v>1.4466351307225549E-5</v>
      </c>
      <c r="AF4" s="2">
        <f>AE4*(1+CAGR!$B144)</f>
        <v>1.4596149375756336E-5</v>
      </c>
      <c r="AG4" s="2">
        <f t="shared" si="1"/>
        <v>1.4596149375756336E-5</v>
      </c>
      <c r="AH4" s="2">
        <f t="shared" si="1"/>
        <v>1.4596149375756336E-5</v>
      </c>
      <c r="AI4" s="2">
        <f t="shared" si="0"/>
        <v>1.4596149375756336E-5</v>
      </c>
      <c r="AJ4" s="2">
        <f t="shared" si="0"/>
        <v>1.4596149375756336E-5</v>
      </c>
      <c r="AK4" s="2">
        <f t="shared" si="0"/>
        <v>1.4596149375756336E-5</v>
      </c>
      <c r="AL4" s="2">
        <f t="shared" si="0"/>
        <v>1.4596149375756336E-5</v>
      </c>
      <c r="AM4" s="2">
        <f t="shared" si="0"/>
        <v>1.4596149375756336E-5</v>
      </c>
      <c r="AN4" s="2">
        <f t="shared" si="0"/>
        <v>1.4596149375756336E-5</v>
      </c>
      <c r="AO4" s="2">
        <f t="shared" si="0"/>
        <v>1.4596149375756336E-5</v>
      </c>
      <c r="AP4" s="2">
        <f t="shared" si="0"/>
        <v>1.4596149375756336E-5</v>
      </c>
      <c r="AQ4" s="2">
        <f t="shared" si="0"/>
        <v>1.4596149375756336E-5</v>
      </c>
      <c r="AR4" s="2">
        <f t="shared" si="0"/>
        <v>1.4596149375756336E-5</v>
      </c>
      <c r="AS4" s="2">
        <f t="shared" si="0"/>
        <v>1.4596149375756336E-5</v>
      </c>
      <c r="AT4" s="2">
        <f t="shared" si="0"/>
        <v>1.4596149375756336E-5</v>
      </c>
      <c r="AU4" s="2">
        <f t="shared" si="0"/>
        <v>1.4596149375756336E-5</v>
      </c>
      <c r="AV4" s="2">
        <f t="shared" si="0"/>
        <v>1.4596149375756336E-5</v>
      </c>
      <c r="AW4" s="2">
        <f t="shared" si="0"/>
        <v>1.4596149375756336E-5</v>
      </c>
      <c r="AX4" s="2">
        <f t="shared" si="0"/>
        <v>1.4596149375756336E-5</v>
      </c>
      <c r="AY4" s="2">
        <f t="shared" si="0"/>
        <v>1.4596149375756336E-5</v>
      </c>
      <c r="AZ4" s="2">
        <f t="shared" si="0"/>
        <v>1.4596149375756336E-5</v>
      </c>
      <c r="BA4" s="2">
        <f t="shared" si="0"/>
        <v>1.4596149375756336E-5</v>
      </c>
      <c r="BB4" s="2">
        <f t="shared" si="0"/>
        <v>1.4596149375756336E-5</v>
      </c>
      <c r="BC4" s="2">
        <f t="shared" si="0"/>
        <v>1.4596149375756336E-5</v>
      </c>
      <c r="BD4" s="2">
        <f t="shared" si="0"/>
        <v>1.4596149375756336E-5</v>
      </c>
      <c r="BE4" s="2">
        <f t="shared" si="0"/>
        <v>1.4596149375756336E-5</v>
      </c>
      <c r="BF4" s="2">
        <f t="shared" si="0"/>
        <v>1.4596149375756336E-5</v>
      </c>
      <c r="BG4" s="2">
        <f t="shared" si="0"/>
        <v>1.4596149375756336E-5</v>
      </c>
      <c r="BH4" s="2">
        <f t="shared" si="0"/>
        <v>1.4596149375756336E-5</v>
      </c>
      <c r="BI4" s="2">
        <f t="shared" si="0"/>
        <v>1.4596149375756336E-5</v>
      </c>
      <c r="BJ4" s="2">
        <f t="shared" si="0"/>
        <v>1.4596149375756336E-5</v>
      </c>
      <c r="BK4" s="2">
        <f t="shared" si="0"/>
        <v>1.4596149375756336E-5</v>
      </c>
      <c r="BL4" s="2">
        <f t="shared" si="0"/>
        <v>1.4596149375756336E-5</v>
      </c>
      <c r="BM4" s="2">
        <f t="shared" si="0"/>
        <v>1.4596149375756336E-5</v>
      </c>
      <c r="BN4" s="2">
        <f t="shared" si="0"/>
        <v>1.4596149375756336E-5</v>
      </c>
      <c r="BO4" s="2">
        <f t="shared" si="0"/>
        <v>1.4596149375756336E-5</v>
      </c>
      <c r="BP4" s="2">
        <f t="shared" si="0"/>
        <v>1.4596149375756336E-5</v>
      </c>
      <c r="BQ4" s="2">
        <f t="shared" si="0"/>
        <v>1.4596149375756336E-5</v>
      </c>
      <c r="BR4" s="2">
        <f t="shared" si="0"/>
        <v>1.4596149375756336E-5</v>
      </c>
      <c r="BS4" s="2">
        <f t="shared" si="0"/>
        <v>1.4596149375756336E-5</v>
      </c>
      <c r="BT4" s="2">
        <f t="shared" si="0"/>
        <v>1.4596149375756336E-5</v>
      </c>
      <c r="BU4" s="2">
        <f t="shared" si="0"/>
        <v>1.4596149375756336E-5</v>
      </c>
      <c r="BV4" s="2">
        <f t="shared" si="0"/>
        <v>1.4596149375756336E-5</v>
      </c>
      <c r="BW4" s="2">
        <f t="shared" si="0"/>
        <v>1.4596149375756336E-5</v>
      </c>
      <c r="BX4" s="2">
        <f t="shared" si="0"/>
        <v>1.4596149375756336E-5</v>
      </c>
      <c r="BY4" s="2">
        <f t="shared" si="0"/>
        <v>1.4596149375756336E-5</v>
      </c>
      <c r="BZ4" s="2">
        <f t="shared" si="0"/>
        <v>1.4596149375756336E-5</v>
      </c>
      <c r="CA4" s="2">
        <f t="shared" si="0"/>
        <v>1.4596149375756336E-5</v>
      </c>
      <c r="CB4" s="2">
        <f t="shared" si="0"/>
        <v>1.4596149375756336E-5</v>
      </c>
      <c r="CC4" s="2">
        <f t="shared" si="0"/>
        <v>1.4596149375756336E-5</v>
      </c>
      <c r="CD4" s="2">
        <f t="shared" si="0"/>
        <v>1.4596149375756336E-5</v>
      </c>
    </row>
    <row r="5" spans="1:82">
      <c r="A5" s="1" t="s">
        <v>7</v>
      </c>
      <c r="B5">
        <f>B7</f>
        <v>1.0543816568722108E-5</v>
      </c>
      <c r="C5">
        <f>C7</f>
        <v>1.1265198227565316E-5</v>
      </c>
      <c r="D5" s="89">
        <f>C5*(1+CAGR!$B145)</f>
        <v>1.1372422782200585E-5</v>
      </c>
      <c r="E5" s="2">
        <f>D5*(1+CAGR!$B145)</f>
        <v>1.1480667922970645E-5</v>
      </c>
      <c r="F5" s="2">
        <f>E5*(1+CAGR!$B145)</f>
        <v>1.1589943364031569E-5</v>
      </c>
      <c r="G5" s="2">
        <f>F5*(1+CAGR!$B145)</f>
        <v>1.1700258912000836E-5</v>
      </c>
      <c r="H5" s="2">
        <f>G5*(1+CAGR!$B145)</f>
        <v>1.1811624466837394E-5</v>
      </c>
      <c r="I5" s="2">
        <f>H5*(1+CAGR!$B145)</f>
        <v>1.192405002273011E-5</v>
      </c>
      <c r="J5" s="2">
        <f>I5*(1+CAGR!$B145)</f>
        <v>1.203754566899467E-5</v>
      </c>
      <c r="K5" s="2">
        <f>J5*(1+CAGR!$B145)</f>
        <v>1.215212159097901E-5</v>
      </c>
      <c r="L5" s="2">
        <f>K5*(1+CAGR!$B145)</f>
        <v>1.226778807097738E-5</v>
      </c>
      <c r="M5" s="2">
        <f>L5*(1+CAGR!$B145)</f>
        <v>1.2384555489153093E-5</v>
      </c>
      <c r="N5" s="2">
        <f>M5*(1+CAGR!$B145)</f>
        <v>1.2502434324470064E-5</v>
      </c>
      <c r="O5" s="2">
        <f>N5*(1+CAGR!$B145)</f>
        <v>1.262143515563322E-5</v>
      </c>
      <c r="P5" s="2">
        <f>O5*(1+CAGR!$B145)</f>
        <v>1.2741568662037854E-5</v>
      </c>
      <c r="Q5" s="2">
        <f>P5*(1+CAGR!$B145)</f>
        <v>1.2862845624728015E-5</v>
      </c>
      <c r="R5" s="2">
        <f>Q5*(1+CAGR!$B145)</f>
        <v>1.2985276927364024E-5</v>
      </c>
      <c r="S5" s="2">
        <f>R5*(1+CAGR!$B145)</f>
        <v>1.3108873557199196E-5</v>
      </c>
      <c r="T5" s="2">
        <f>S5*(1+CAGR!$B145)</f>
        <v>1.3233646606065866E-5</v>
      </c>
      <c r="U5" s="2">
        <f>T5*(1+CAGR!$B145)</f>
        <v>1.3359607271370787E-5</v>
      </c>
      <c r="V5" s="2">
        <f>U5*(1+CAGR!$B145)</f>
        <v>1.3486766857100013E-5</v>
      </c>
      <c r="W5" s="2">
        <f>V5*(1+CAGR!$B145)</f>
        <v>1.3615136774833346E-5</v>
      </c>
      <c r="X5" s="2">
        <f>W5*(1+CAGR!$B145)</f>
        <v>1.3744728544768431E-5</v>
      </c>
      <c r="Y5" s="2">
        <f>X5*(1+CAGR!$B145)</f>
        <v>1.3875553796754608E-5</v>
      </c>
      <c r="Z5" s="2">
        <f>Y5*(1+CAGR!$B145)</f>
        <v>1.4007624271336596E-5</v>
      </c>
      <c r="AA5" s="2">
        <f>Z5*(1+CAGR!$B145)</f>
        <v>1.4140951820808121E-5</v>
      </c>
      <c r="AB5" s="2">
        <f>AA5*(1+CAGR!$B145)</f>
        <v>1.4275548410275562E-5</v>
      </c>
      <c r="AC5" s="2">
        <f>AB5*(1+CAGR!$B145)</f>
        <v>1.4411426118731725E-5</v>
      </c>
      <c r="AD5" s="2">
        <f>AC5*(1+CAGR!$B145)</f>
        <v>1.4548597140139846E-5</v>
      </c>
      <c r="AE5" s="2">
        <f>AD5*(1+CAGR!$B145)</f>
        <v>1.4687073784527894E-5</v>
      </c>
      <c r="AF5" s="2">
        <f>AE5*(1+CAGR!$B145)</f>
        <v>1.4826868479093308E-5</v>
      </c>
      <c r="AG5" s="2">
        <f t="shared" si="1"/>
        <v>1.4826868479093308E-5</v>
      </c>
      <c r="AH5" s="2">
        <f t="shared" si="1"/>
        <v>1.4826868479093308E-5</v>
      </c>
      <c r="AI5" s="2">
        <f t="shared" si="0"/>
        <v>1.4826868479093308E-5</v>
      </c>
      <c r="AJ5" s="2">
        <f t="shared" si="0"/>
        <v>1.4826868479093308E-5</v>
      </c>
      <c r="AK5" s="2">
        <f t="shared" si="0"/>
        <v>1.4826868479093308E-5</v>
      </c>
      <c r="AL5" s="2">
        <f t="shared" si="0"/>
        <v>1.4826868479093308E-5</v>
      </c>
      <c r="AM5" s="2">
        <f t="shared" si="0"/>
        <v>1.4826868479093308E-5</v>
      </c>
      <c r="AN5" s="2">
        <f t="shared" si="0"/>
        <v>1.4826868479093308E-5</v>
      </c>
      <c r="AO5" s="2">
        <f t="shared" si="0"/>
        <v>1.4826868479093308E-5</v>
      </c>
      <c r="AP5" s="2">
        <f t="shared" si="0"/>
        <v>1.4826868479093308E-5</v>
      </c>
      <c r="AQ5" s="2">
        <f t="shared" si="0"/>
        <v>1.4826868479093308E-5</v>
      </c>
      <c r="AR5" s="2">
        <f t="shared" si="0"/>
        <v>1.4826868479093308E-5</v>
      </c>
      <c r="AS5" s="2">
        <f t="shared" si="0"/>
        <v>1.4826868479093308E-5</v>
      </c>
      <c r="AT5" s="2">
        <f t="shared" si="0"/>
        <v>1.4826868479093308E-5</v>
      </c>
      <c r="AU5" s="2">
        <f t="shared" si="0"/>
        <v>1.4826868479093308E-5</v>
      </c>
      <c r="AV5" s="2">
        <f t="shared" si="0"/>
        <v>1.4826868479093308E-5</v>
      </c>
      <c r="AW5" s="2">
        <f t="shared" si="0"/>
        <v>1.4826868479093308E-5</v>
      </c>
      <c r="AX5" s="2">
        <f t="shared" si="0"/>
        <v>1.4826868479093308E-5</v>
      </c>
      <c r="AY5" s="2">
        <f t="shared" si="0"/>
        <v>1.4826868479093308E-5</v>
      </c>
      <c r="AZ5" s="2">
        <f t="shared" si="0"/>
        <v>1.4826868479093308E-5</v>
      </c>
      <c r="BA5" s="2">
        <f t="shared" si="0"/>
        <v>1.4826868479093308E-5</v>
      </c>
      <c r="BB5" s="2">
        <f t="shared" si="0"/>
        <v>1.4826868479093308E-5</v>
      </c>
      <c r="BC5" s="2">
        <f t="shared" si="0"/>
        <v>1.4826868479093308E-5</v>
      </c>
      <c r="BD5" s="2">
        <f t="shared" si="0"/>
        <v>1.4826868479093308E-5</v>
      </c>
      <c r="BE5" s="2">
        <f t="shared" si="0"/>
        <v>1.4826868479093308E-5</v>
      </c>
      <c r="BF5" s="2">
        <f t="shared" si="0"/>
        <v>1.4826868479093308E-5</v>
      </c>
      <c r="BG5" s="2">
        <f t="shared" si="0"/>
        <v>1.4826868479093308E-5</v>
      </c>
      <c r="BH5" s="2">
        <f t="shared" si="0"/>
        <v>1.4826868479093308E-5</v>
      </c>
      <c r="BI5" s="2">
        <f t="shared" si="0"/>
        <v>1.4826868479093308E-5</v>
      </c>
      <c r="BJ5" s="2">
        <f t="shared" si="0"/>
        <v>1.4826868479093308E-5</v>
      </c>
      <c r="BK5" s="2">
        <f t="shared" si="0"/>
        <v>1.4826868479093308E-5</v>
      </c>
      <c r="BL5" s="2">
        <f t="shared" si="0"/>
        <v>1.4826868479093308E-5</v>
      </c>
      <c r="BM5" s="2">
        <f t="shared" si="0"/>
        <v>1.4826868479093308E-5</v>
      </c>
      <c r="BN5" s="2">
        <f t="shared" si="0"/>
        <v>1.4826868479093308E-5</v>
      </c>
      <c r="BO5" s="2">
        <f t="shared" si="0"/>
        <v>1.4826868479093308E-5</v>
      </c>
      <c r="BP5" s="2">
        <f t="shared" si="0"/>
        <v>1.4826868479093308E-5</v>
      </c>
      <c r="BQ5" s="2">
        <f t="shared" si="0"/>
        <v>1.4826868479093308E-5</v>
      </c>
      <c r="BR5" s="2">
        <f t="shared" si="0"/>
        <v>1.4826868479093308E-5</v>
      </c>
      <c r="BS5" s="2">
        <f t="shared" si="0"/>
        <v>1.4826868479093308E-5</v>
      </c>
      <c r="BT5" s="2">
        <f t="shared" si="0"/>
        <v>1.4826868479093308E-5</v>
      </c>
      <c r="BU5" s="2">
        <f t="shared" si="0"/>
        <v>1.4826868479093308E-5</v>
      </c>
      <c r="BV5" s="2">
        <f t="shared" si="0"/>
        <v>1.4826868479093308E-5</v>
      </c>
      <c r="BW5" s="2">
        <f t="shared" si="0"/>
        <v>1.4826868479093308E-5</v>
      </c>
      <c r="BX5" s="2">
        <f t="shared" si="0"/>
        <v>1.4826868479093308E-5</v>
      </c>
      <c r="BY5" s="2">
        <f t="shared" si="0"/>
        <v>1.4826868479093308E-5</v>
      </c>
      <c r="BZ5" s="2">
        <f t="shared" si="0"/>
        <v>1.4826868479093308E-5</v>
      </c>
      <c r="CA5" s="2">
        <f t="shared" si="0"/>
        <v>1.4826868479093308E-5</v>
      </c>
      <c r="CB5" s="2">
        <f t="shared" si="0"/>
        <v>1.4826868479093308E-5</v>
      </c>
      <c r="CC5" s="2">
        <f t="shared" si="0"/>
        <v>1.4826868479093308E-5</v>
      </c>
      <c r="CD5" s="2">
        <f t="shared" si="0"/>
        <v>1.4826868479093308E-5</v>
      </c>
    </row>
    <row r="6" spans="1:82">
      <c r="A6" s="1" t="s">
        <v>8</v>
      </c>
      <c r="B6" s="2">
        <f>AVERAGE('lpgpropbut-fee'!C$20*About!$B$46/About!$B$52,B2)</f>
        <v>1.1582905435646628E-5</v>
      </c>
      <c r="C6" s="2">
        <f>AVERAGE('lpgpropbut-fee'!D$20*About!$B$46/About!$B$52,C2)</f>
        <v>1.1884856718047602E-5</v>
      </c>
      <c r="D6" s="89">
        <f>C6*(1+CAGR!$B146)</f>
        <v>1.2040379569607402E-5</v>
      </c>
      <c r="E6" s="2">
        <f>D6*(1+CAGR!$B146)</f>
        <v>1.2197937562013332E-5</v>
      </c>
      <c r="F6" s="2">
        <f>E6*(1+CAGR!$B146)</f>
        <v>1.2357557326710365E-5</v>
      </c>
      <c r="G6" s="2">
        <f>F6*(1+CAGR!$B146)</f>
        <v>1.2519265843637224E-5</v>
      </c>
      <c r="H6" s="2">
        <f>G6*(1+CAGR!$B146)</f>
        <v>1.2683090445786699E-5</v>
      </c>
      <c r="I6" s="2">
        <f>H6*(1+CAGR!$B146)</f>
        <v>1.2849058823825644E-5</v>
      </c>
      <c r="J6" s="2">
        <f>I6*(1+CAGR!$B146)</f>
        <v>1.3017199030775423E-5</v>
      </c>
      <c r="K6" s="2">
        <f>J6*(1+CAGR!$B146)</f>
        <v>1.3187539486753611E-5</v>
      </c>
      <c r="L6" s="2">
        <f>K6*(1+CAGR!$B146)</f>
        <v>1.3360108983777746E-5</v>
      </c>
      <c r="M6" s="2">
        <f>L6*(1+CAGR!$B146)</f>
        <v>1.3534936690631932E-5</v>
      </c>
      <c r="N6" s="2">
        <f>M6*(1+CAGR!$B146)</f>
        <v>1.3712052157797131E-5</v>
      </c>
      <c r="O6" s="2">
        <f>N6*(1+CAGR!$B146)</f>
        <v>1.3891485322445973E-5</v>
      </c>
      <c r="P6" s="2">
        <f>O6*(1+CAGR!$B146)</f>
        <v>1.4073266513502925E-5</v>
      </c>
      <c r="Q6" s="2">
        <f>P6*(1+CAGR!$B146)</f>
        <v>1.4257426456770678E-5</v>
      </c>
      <c r="R6" s="2">
        <f>Q6*(1+CAGR!$B146)</f>
        <v>1.4443996280123616E-5</v>
      </c>
      <c r="S6" s="2">
        <f>R6*(1+CAGR!$B146)</f>
        <v>1.4633007518769243E-5</v>
      </c>
      <c r="T6" s="2">
        <f>S6*(1+CAGR!$B146)</f>
        <v>1.4824492120578465E-5</v>
      </c>
      <c r="U6" s="2">
        <f>T6*(1+CAGR!$B146)</f>
        <v>1.5018482451485619E-5</v>
      </c>
      <c r="V6" s="2">
        <f>U6*(1+CAGR!$B146)</f>
        <v>1.5215011300959167E-5</v>
      </c>
      <c r="W6" s="2">
        <f>V6*(1+CAGR!$B146)</f>
        <v>1.5414111887543984E-5</v>
      </c>
      <c r="X6" s="2">
        <f>W6*(1+CAGR!$B146)</f>
        <v>1.5615817864476155E-5</v>
      </c>
      <c r="Y6" s="2">
        <f>X6*(1+CAGR!$B146)</f>
        <v>1.5820163325371268E-5</v>
      </c>
      <c r="Z6" s="2">
        <f>Y6*(1+CAGR!$B146)</f>
        <v>1.6027182809987123E-5</v>
      </c>
      <c r="AA6" s="2">
        <f>Z6*(1+CAGR!$B146)</f>
        <v>1.6236911310061872E-5</v>
      </c>
      <c r="AB6" s="2">
        <f>AA6*(1+CAGR!$B146)</f>
        <v>1.6449384275228528E-5</v>
      </c>
      <c r="AC6" s="2">
        <f>AB6*(1+CAGR!$B146)</f>
        <v>1.6664637619006891E-5</v>
      </c>
      <c r="AD6" s="2">
        <f>AC6*(1+CAGR!$B146)</f>
        <v>1.6882707724873885E-5</v>
      </c>
      <c r="AE6" s="2">
        <f>AD6*(1+CAGR!$B146)</f>
        <v>1.7103631452413312E-5</v>
      </c>
      <c r="AF6" s="2">
        <f>AE6*(1+CAGR!$B146)</f>
        <v>1.7327446143546096E-5</v>
      </c>
      <c r="AG6" s="2">
        <f t="shared" si="1"/>
        <v>1.7327446143546096E-5</v>
      </c>
      <c r="AH6" s="2">
        <f t="shared" si="1"/>
        <v>1.7327446143546096E-5</v>
      </c>
      <c r="AI6" s="2">
        <f t="shared" si="0"/>
        <v>1.7327446143546096E-5</v>
      </c>
      <c r="AJ6" s="2">
        <f t="shared" si="0"/>
        <v>1.7327446143546096E-5</v>
      </c>
      <c r="AK6" s="2">
        <f t="shared" si="0"/>
        <v>1.7327446143546096E-5</v>
      </c>
      <c r="AL6" s="2">
        <f t="shared" si="0"/>
        <v>1.7327446143546096E-5</v>
      </c>
      <c r="AM6" s="2">
        <f t="shared" si="0"/>
        <v>1.7327446143546096E-5</v>
      </c>
      <c r="AN6" s="2">
        <f t="shared" si="0"/>
        <v>1.7327446143546096E-5</v>
      </c>
      <c r="AO6" s="2">
        <f t="shared" si="0"/>
        <v>1.7327446143546096E-5</v>
      </c>
      <c r="AP6" s="2">
        <f t="shared" si="0"/>
        <v>1.7327446143546096E-5</v>
      </c>
      <c r="AQ6" s="2">
        <f t="shared" si="0"/>
        <v>1.7327446143546096E-5</v>
      </c>
      <c r="AR6" s="2">
        <f t="shared" si="0"/>
        <v>1.7327446143546096E-5</v>
      </c>
      <c r="AS6" s="2">
        <f t="shared" si="0"/>
        <v>1.7327446143546096E-5</v>
      </c>
      <c r="AT6" s="2">
        <f t="shared" si="0"/>
        <v>1.7327446143546096E-5</v>
      </c>
      <c r="AU6" s="2">
        <f t="shared" si="0"/>
        <v>1.7327446143546096E-5</v>
      </c>
      <c r="AV6" s="2">
        <f t="shared" si="0"/>
        <v>1.7327446143546096E-5</v>
      </c>
      <c r="AW6" s="2">
        <f t="shared" si="0"/>
        <v>1.7327446143546096E-5</v>
      </c>
      <c r="AX6" s="2">
        <f t="shared" si="0"/>
        <v>1.7327446143546096E-5</v>
      </c>
      <c r="AY6" s="2">
        <f t="shared" si="0"/>
        <v>1.7327446143546096E-5</v>
      </c>
      <c r="AZ6" s="2">
        <f t="shared" si="0"/>
        <v>1.7327446143546096E-5</v>
      </c>
      <c r="BA6" s="2">
        <f t="shared" si="0"/>
        <v>1.7327446143546096E-5</v>
      </c>
      <c r="BB6" s="2">
        <f t="shared" si="0"/>
        <v>1.7327446143546096E-5</v>
      </c>
      <c r="BC6" s="2">
        <f t="shared" si="0"/>
        <v>1.7327446143546096E-5</v>
      </c>
      <c r="BD6" s="2">
        <f t="shared" si="0"/>
        <v>1.7327446143546096E-5</v>
      </c>
      <c r="BE6" s="2">
        <f t="shared" si="0"/>
        <v>1.7327446143546096E-5</v>
      </c>
      <c r="BF6" s="2">
        <f t="shared" si="0"/>
        <v>1.7327446143546096E-5</v>
      </c>
      <c r="BG6" s="2">
        <f t="shared" si="0"/>
        <v>1.7327446143546096E-5</v>
      </c>
      <c r="BH6" s="2">
        <f t="shared" si="0"/>
        <v>1.7327446143546096E-5</v>
      </c>
      <c r="BI6" s="2">
        <f t="shared" si="0"/>
        <v>1.7327446143546096E-5</v>
      </c>
      <c r="BJ6" s="2">
        <f t="shared" si="0"/>
        <v>1.7327446143546096E-5</v>
      </c>
      <c r="BK6" s="2">
        <f t="shared" si="0"/>
        <v>1.7327446143546096E-5</v>
      </c>
      <c r="BL6" s="2">
        <f t="shared" si="0"/>
        <v>1.7327446143546096E-5</v>
      </c>
      <c r="BM6" s="2">
        <f t="shared" si="0"/>
        <v>1.7327446143546096E-5</v>
      </c>
      <c r="BN6" s="2">
        <f t="shared" si="0"/>
        <v>1.7327446143546096E-5</v>
      </c>
      <c r="BO6" s="2">
        <f t="shared" si="0"/>
        <v>1.7327446143546096E-5</v>
      </c>
      <c r="BP6" s="2">
        <f t="shared" si="0"/>
        <v>1.7327446143546096E-5</v>
      </c>
      <c r="BQ6" s="2">
        <f t="shared" si="0"/>
        <v>1.7327446143546096E-5</v>
      </c>
      <c r="BR6" s="2">
        <f t="shared" si="0"/>
        <v>1.7327446143546096E-5</v>
      </c>
      <c r="BS6" s="2">
        <f t="shared" si="0"/>
        <v>1.7327446143546096E-5</v>
      </c>
      <c r="BT6" s="2">
        <f t="shared" si="0"/>
        <v>1.7327446143546096E-5</v>
      </c>
      <c r="BU6" s="2">
        <f t="shared" si="0"/>
        <v>1.7327446143546096E-5</v>
      </c>
      <c r="BV6" s="2">
        <f t="shared" si="0"/>
        <v>1.7327446143546096E-5</v>
      </c>
      <c r="BW6" s="2">
        <f t="shared" si="0"/>
        <v>1.7327446143546096E-5</v>
      </c>
      <c r="BX6" s="2">
        <f t="shared" si="0"/>
        <v>1.7327446143546096E-5</v>
      </c>
      <c r="BY6" s="2">
        <f t="shared" si="0"/>
        <v>1.7327446143546096E-5</v>
      </c>
      <c r="BZ6" s="2">
        <f t="shared" si="0"/>
        <v>1.7327446143546096E-5</v>
      </c>
      <c r="CA6" s="2">
        <f t="shared" si="0"/>
        <v>1.7327446143546096E-5</v>
      </c>
      <c r="CB6" s="2">
        <f t="shared" si="0"/>
        <v>1.7327446143546096E-5</v>
      </c>
      <c r="CC6" s="2">
        <f t="shared" si="0"/>
        <v>1.7327446143546096E-5</v>
      </c>
      <c r="CD6" s="2">
        <f t="shared" si="0"/>
        <v>1.7327446143546096E-5</v>
      </c>
    </row>
    <row r="7" spans="1:82">
      <c r="A7" s="1" t="s">
        <v>9</v>
      </c>
      <c r="B7">
        <f>'lpgpropbut-fee'!C14*About!$B$46/About!$B$52</f>
        <v>1.0543816568722108E-5</v>
      </c>
      <c r="C7">
        <f>'lpgpropbut-fee'!D14*About!$B$46/About!$B$52</f>
        <v>1.1265198227565316E-5</v>
      </c>
      <c r="D7" s="89">
        <f>C7*(1+CAGR!$B147)</f>
        <v>1.1265198227565316E-5</v>
      </c>
      <c r="E7" s="2">
        <f>D7*(1+CAGR!$B147)</f>
        <v>1.1265198227565316E-5</v>
      </c>
      <c r="F7" s="2">
        <f>E7*(1+CAGR!$B147)</f>
        <v>1.1265198227565316E-5</v>
      </c>
      <c r="G7" s="2">
        <f>F7*(1+CAGR!$B147)</f>
        <v>1.1265198227565316E-5</v>
      </c>
      <c r="H7" s="2">
        <f>G7*(1+CAGR!$B147)</f>
        <v>1.1265198227565316E-5</v>
      </c>
      <c r="I7" s="2">
        <f>H7*(1+CAGR!$B147)</f>
        <v>1.1265198227565316E-5</v>
      </c>
      <c r="J7" s="2">
        <f>I7*(1+CAGR!$B147)</f>
        <v>1.1265198227565316E-5</v>
      </c>
      <c r="K7" s="2">
        <f>J7*(1+CAGR!$B147)</f>
        <v>1.1265198227565316E-5</v>
      </c>
      <c r="L7" s="2">
        <f>K7*(1+CAGR!$B147)</f>
        <v>1.1265198227565316E-5</v>
      </c>
      <c r="M7" s="2">
        <f>L7*(1+CAGR!$B147)</f>
        <v>1.1265198227565316E-5</v>
      </c>
      <c r="N7" s="2">
        <f>M7*(1+CAGR!$B147)</f>
        <v>1.1265198227565316E-5</v>
      </c>
      <c r="O7" s="2">
        <f>N7*(1+CAGR!$B147)</f>
        <v>1.1265198227565316E-5</v>
      </c>
      <c r="P7" s="2">
        <f>O7*(1+CAGR!$B147)</f>
        <v>1.1265198227565316E-5</v>
      </c>
      <c r="Q7" s="2">
        <f>P7*(1+CAGR!$B147)</f>
        <v>1.1265198227565316E-5</v>
      </c>
      <c r="R7" s="2">
        <f>Q7*(1+CAGR!$B147)</f>
        <v>1.1265198227565316E-5</v>
      </c>
      <c r="S7" s="2">
        <f>R7*(1+CAGR!$B147)</f>
        <v>1.1265198227565316E-5</v>
      </c>
      <c r="T7" s="2">
        <f>S7*(1+CAGR!$B147)</f>
        <v>1.1265198227565316E-5</v>
      </c>
      <c r="U7" s="2">
        <f>T7*(1+CAGR!$B147)</f>
        <v>1.1265198227565316E-5</v>
      </c>
      <c r="V7" s="2">
        <f>U7*(1+CAGR!$B147)</f>
        <v>1.1265198227565316E-5</v>
      </c>
      <c r="W7" s="2">
        <f>V7*(1+CAGR!$B147)</f>
        <v>1.1265198227565316E-5</v>
      </c>
      <c r="X7" s="2">
        <f>W7*(1+CAGR!$B147)</f>
        <v>1.1265198227565316E-5</v>
      </c>
      <c r="Y7" s="2">
        <f>X7*(1+CAGR!$B147)</f>
        <v>1.1265198227565316E-5</v>
      </c>
      <c r="Z7" s="2">
        <f>Y7*(1+CAGR!$B147)</f>
        <v>1.1265198227565316E-5</v>
      </c>
      <c r="AA7" s="2">
        <f>Z7*(1+CAGR!$B147)</f>
        <v>1.1265198227565316E-5</v>
      </c>
      <c r="AB7" s="2">
        <f>AA7*(1+CAGR!$B147)</f>
        <v>1.1265198227565316E-5</v>
      </c>
      <c r="AC7" s="2">
        <f>AB7*(1+CAGR!$B147)</f>
        <v>1.1265198227565316E-5</v>
      </c>
      <c r="AD7" s="2">
        <f>AC7*(1+CAGR!$B147)</f>
        <v>1.1265198227565316E-5</v>
      </c>
      <c r="AE7" s="2">
        <f>AD7*(1+CAGR!$B147)</f>
        <v>1.1265198227565316E-5</v>
      </c>
      <c r="AF7" s="2">
        <f>AE7*(1+CAGR!$B147)</f>
        <v>1.1265198227565316E-5</v>
      </c>
      <c r="AG7" s="2">
        <f t="shared" si="1"/>
        <v>1.1265198227565316E-5</v>
      </c>
      <c r="AH7" s="2">
        <f t="shared" si="1"/>
        <v>1.1265198227565316E-5</v>
      </c>
      <c r="AI7" s="2">
        <f t="shared" si="0"/>
        <v>1.1265198227565316E-5</v>
      </c>
      <c r="AJ7" s="2">
        <f t="shared" si="0"/>
        <v>1.1265198227565316E-5</v>
      </c>
      <c r="AK7" s="2">
        <f t="shared" si="0"/>
        <v>1.1265198227565316E-5</v>
      </c>
      <c r="AL7" s="2">
        <f t="shared" si="0"/>
        <v>1.1265198227565316E-5</v>
      </c>
      <c r="AM7" s="2">
        <f t="shared" si="0"/>
        <v>1.1265198227565316E-5</v>
      </c>
      <c r="AN7" s="2">
        <f t="shared" si="0"/>
        <v>1.1265198227565316E-5</v>
      </c>
      <c r="AO7" s="2">
        <f t="shared" si="0"/>
        <v>1.1265198227565316E-5</v>
      </c>
      <c r="AP7" s="2">
        <f t="shared" si="0"/>
        <v>1.1265198227565316E-5</v>
      </c>
      <c r="AQ7" s="2">
        <f t="shared" si="0"/>
        <v>1.1265198227565316E-5</v>
      </c>
      <c r="AR7" s="2">
        <f t="shared" si="0"/>
        <v>1.1265198227565316E-5</v>
      </c>
      <c r="AS7" s="2">
        <f t="shared" si="0"/>
        <v>1.1265198227565316E-5</v>
      </c>
      <c r="AT7" s="2">
        <f t="shared" si="0"/>
        <v>1.1265198227565316E-5</v>
      </c>
      <c r="AU7" s="2">
        <f t="shared" si="0"/>
        <v>1.1265198227565316E-5</v>
      </c>
      <c r="AV7" s="2">
        <f t="shared" si="0"/>
        <v>1.1265198227565316E-5</v>
      </c>
      <c r="AW7" s="2">
        <f t="shared" si="0"/>
        <v>1.1265198227565316E-5</v>
      </c>
      <c r="AX7" s="2">
        <f t="shared" si="0"/>
        <v>1.1265198227565316E-5</v>
      </c>
      <c r="AY7" s="2">
        <f t="shared" ref="AY7:CD7" si="2">AX7</f>
        <v>1.1265198227565316E-5</v>
      </c>
      <c r="AZ7" s="2">
        <f t="shared" si="2"/>
        <v>1.1265198227565316E-5</v>
      </c>
      <c r="BA7" s="2">
        <f t="shared" si="2"/>
        <v>1.1265198227565316E-5</v>
      </c>
      <c r="BB7" s="2">
        <f t="shared" si="2"/>
        <v>1.1265198227565316E-5</v>
      </c>
      <c r="BC7" s="2">
        <f t="shared" si="2"/>
        <v>1.1265198227565316E-5</v>
      </c>
      <c r="BD7" s="2">
        <f t="shared" si="2"/>
        <v>1.1265198227565316E-5</v>
      </c>
      <c r="BE7" s="2">
        <f t="shared" si="2"/>
        <v>1.1265198227565316E-5</v>
      </c>
      <c r="BF7" s="2">
        <f t="shared" si="2"/>
        <v>1.1265198227565316E-5</v>
      </c>
      <c r="BG7" s="2">
        <f t="shared" si="2"/>
        <v>1.1265198227565316E-5</v>
      </c>
      <c r="BH7" s="2">
        <f t="shared" si="2"/>
        <v>1.1265198227565316E-5</v>
      </c>
      <c r="BI7" s="2">
        <f t="shared" si="2"/>
        <v>1.1265198227565316E-5</v>
      </c>
      <c r="BJ7" s="2">
        <f t="shared" si="2"/>
        <v>1.1265198227565316E-5</v>
      </c>
      <c r="BK7" s="2">
        <f t="shared" si="2"/>
        <v>1.1265198227565316E-5</v>
      </c>
      <c r="BL7" s="2">
        <f t="shared" si="2"/>
        <v>1.1265198227565316E-5</v>
      </c>
      <c r="BM7" s="2">
        <f t="shared" si="2"/>
        <v>1.1265198227565316E-5</v>
      </c>
      <c r="BN7" s="2">
        <f t="shared" si="2"/>
        <v>1.1265198227565316E-5</v>
      </c>
      <c r="BO7" s="2">
        <f t="shared" si="2"/>
        <v>1.1265198227565316E-5</v>
      </c>
      <c r="BP7" s="2">
        <f t="shared" si="2"/>
        <v>1.1265198227565316E-5</v>
      </c>
      <c r="BQ7" s="2">
        <f t="shared" si="2"/>
        <v>1.1265198227565316E-5</v>
      </c>
      <c r="BR7" s="2">
        <f t="shared" si="2"/>
        <v>1.1265198227565316E-5</v>
      </c>
      <c r="BS7" s="2">
        <f t="shared" si="2"/>
        <v>1.1265198227565316E-5</v>
      </c>
      <c r="BT7" s="2">
        <f t="shared" si="2"/>
        <v>1.1265198227565316E-5</v>
      </c>
      <c r="BU7" s="2">
        <f t="shared" si="2"/>
        <v>1.1265198227565316E-5</v>
      </c>
      <c r="BV7" s="2">
        <f t="shared" si="2"/>
        <v>1.1265198227565316E-5</v>
      </c>
      <c r="BW7" s="2">
        <f t="shared" si="2"/>
        <v>1.1265198227565316E-5</v>
      </c>
      <c r="BX7" s="2">
        <f t="shared" si="2"/>
        <v>1.1265198227565316E-5</v>
      </c>
      <c r="BY7" s="2">
        <f t="shared" si="2"/>
        <v>1.1265198227565316E-5</v>
      </c>
      <c r="BZ7" s="2">
        <f t="shared" si="2"/>
        <v>1.1265198227565316E-5</v>
      </c>
      <c r="CA7" s="2">
        <f t="shared" si="2"/>
        <v>1.1265198227565316E-5</v>
      </c>
      <c r="CB7" s="2">
        <f t="shared" si="2"/>
        <v>1.1265198227565316E-5</v>
      </c>
      <c r="CC7" s="2">
        <f t="shared" si="2"/>
        <v>1.1265198227565316E-5</v>
      </c>
      <c r="CD7" s="2">
        <f t="shared" si="2"/>
        <v>1.1265198227565316E-5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2" spans="1:82">
      <c r="B12" s="24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v>5.0874923703678258E-5</v>
      </c>
      <c r="C2" s="4">
        <v>5.0874923703678258E-5</v>
      </c>
      <c r="D2" s="4">
        <v>5.0874923703678258E-5</v>
      </c>
      <c r="E2" s="90">
        <v>5.0874923703678258E-5</v>
      </c>
      <c r="F2" s="4">
        <v>5.0874923703678258E-5</v>
      </c>
      <c r="G2" s="4">
        <v>5.0942959362366419E-5</v>
      </c>
      <c r="H2" s="4">
        <v>4.6386880082869367E-5</v>
      </c>
      <c r="I2" s="4">
        <v>4.2484069118739203E-5</v>
      </c>
      <c r="J2" s="4">
        <v>3.9519478287382822E-5</v>
      </c>
      <c r="K2" s="4">
        <v>3.6974440684603442E-5</v>
      </c>
      <c r="L2" s="4">
        <v>3.5111439561512788E-5</v>
      </c>
      <c r="M2" s="90">
        <v>3.385760956760225E-5</v>
      </c>
      <c r="N2" s="4">
        <v>3.3038031864330969E-5</v>
      </c>
      <c r="O2" s="4">
        <v>3.22835500073354E-5</v>
      </c>
      <c r="P2" s="4">
        <v>3.1464182290665007E-5</v>
      </c>
      <c r="Q2" s="4">
        <v>3.0548430724186386E-5</v>
      </c>
      <c r="R2" s="4">
        <v>2.9584382239503206E-5</v>
      </c>
      <c r="S2" s="4">
        <v>2.8493501847882837E-5</v>
      </c>
      <c r="T2" s="4">
        <v>2.7738600017685488E-5</v>
      </c>
      <c r="U2" s="4">
        <v>2.7150007575392532E-5</v>
      </c>
      <c r="V2" s="90">
        <v>2.6695806557668785E-5</v>
      </c>
      <c r="W2" s="4">
        <v>2.6309851185234091E-5</v>
      </c>
      <c r="X2" s="4">
        <v>2.595686370913903E-5</v>
      </c>
      <c r="Y2" s="4">
        <v>2.5619625228110672E-5</v>
      </c>
      <c r="Z2" s="4">
        <v>2.5265377832410276E-5</v>
      </c>
      <c r="AA2" s="4">
        <v>2.5025993107396373E-5</v>
      </c>
      <c r="AB2" s="4">
        <v>2.5030612812615939E-5</v>
      </c>
      <c r="AC2" s="4">
        <v>2.5035442504436393E-5</v>
      </c>
      <c r="AD2" s="4">
        <v>2.5040272196256851E-5</v>
      </c>
      <c r="AE2" s="4">
        <v>2.5044891901476417E-5</v>
      </c>
      <c r="AF2" s="4">
        <v>2.5049721593296875E-5</v>
      </c>
      <c r="AG2" s="2">
        <f>AF2</f>
        <v>2.5049721593296875E-5</v>
      </c>
      <c r="AH2" s="2">
        <f>AG2</f>
        <v>2.5049721593296875E-5</v>
      </c>
      <c r="AI2" s="2">
        <f t="shared" ref="AI2:CD7" si="0">AH2</f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 t="shared" si="0"/>
        <v>2.5049721593296875E-5</v>
      </c>
      <c r="CD2" s="2">
        <f>CC2</f>
        <v>2.5049721593296875E-5</v>
      </c>
    </row>
    <row r="3" spans="1:82">
      <c r="A3" s="1" t="s">
        <v>5</v>
      </c>
      <c r="B3" s="4">
        <f>B2</f>
        <v>5.0874923703678258E-5</v>
      </c>
      <c r="C3" s="4">
        <f t="shared" ref="C3:AF3" si="1">C2</f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5.0874923703678258E-5</v>
      </c>
      <c r="G3" s="4">
        <f t="shared" si="1"/>
        <v>5.0942959362366419E-5</v>
      </c>
      <c r="H3" s="4">
        <f t="shared" si="1"/>
        <v>4.6386880082869367E-5</v>
      </c>
      <c r="I3" s="4">
        <f t="shared" si="1"/>
        <v>4.2484069118739203E-5</v>
      </c>
      <c r="J3" s="4">
        <f t="shared" si="1"/>
        <v>3.9519478287382822E-5</v>
      </c>
      <c r="K3" s="4">
        <f t="shared" si="1"/>
        <v>3.6974440684603442E-5</v>
      </c>
      <c r="L3" s="4">
        <f t="shared" si="1"/>
        <v>3.5111439561512788E-5</v>
      </c>
      <c r="M3" s="4">
        <f t="shared" si="1"/>
        <v>3.385760956760225E-5</v>
      </c>
      <c r="N3" s="4">
        <f t="shared" si="1"/>
        <v>3.3038031864330969E-5</v>
      </c>
      <c r="O3" s="4">
        <f t="shared" si="1"/>
        <v>3.22835500073354E-5</v>
      </c>
      <c r="P3" s="4">
        <f t="shared" si="1"/>
        <v>3.1464182290665007E-5</v>
      </c>
      <c r="Q3" s="4">
        <f t="shared" si="1"/>
        <v>3.0548430724186386E-5</v>
      </c>
      <c r="R3" s="4">
        <f t="shared" si="1"/>
        <v>2.9584382239503206E-5</v>
      </c>
      <c r="S3" s="4">
        <f t="shared" si="1"/>
        <v>2.8493501847882837E-5</v>
      </c>
      <c r="T3" s="4">
        <f t="shared" si="1"/>
        <v>2.7738600017685488E-5</v>
      </c>
      <c r="U3" s="4">
        <f t="shared" si="1"/>
        <v>2.7150007575392532E-5</v>
      </c>
      <c r="V3" s="4">
        <f t="shared" si="1"/>
        <v>2.6695806557668785E-5</v>
      </c>
      <c r="W3" s="4">
        <f t="shared" si="1"/>
        <v>2.6309851185234091E-5</v>
      </c>
      <c r="X3" s="4">
        <f t="shared" si="1"/>
        <v>2.595686370913903E-5</v>
      </c>
      <c r="Y3" s="4">
        <f t="shared" si="1"/>
        <v>2.5619625228110672E-5</v>
      </c>
      <c r="Z3" s="4">
        <f t="shared" si="1"/>
        <v>2.5265377832410276E-5</v>
      </c>
      <c r="AA3" s="4">
        <f t="shared" si="1"/>
        <v>2.5025993107396373E-5</v>
      </c>
      <c r="AB3" s="4">
        <f t="shared" si="1"/>
        <v>2.5030612812615939E-5</v>
      </c>
      <c r="AC3" s="4">
        <f t="shared" si="1"/>
        <v>2.5035442504436393E-5</v>
      </c>
      <c r="AD3" s="4">
        <f t="shared" si="1"/>
        <v>2.5040272196256851E-5</v>
      </c>
      <c r="AE3" s="4">
        <f t="shared" si="1"/>
        <v>2.5044891901476417E-5</v>
      </c>
      <c r="AF3" s="4">
        <f t="shared" si="1"/>
        <v>2.5049721593296875E-5</v>
      </c>
      <c r="AG3" s="2">
        <f t="shared" ref="AG3:AV8" si="2">AF3</f>
        <v>2.5049721593296875E-5</v>
      </c>
      <c r="AH3" s="2">
        <f t="shared" si="2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  <c r="CD3" s="2">
        <f t="shared" si="0"/>
        <v>2.5049721593296875E-5</v>
      </c>
    </row>
    <row r="4" spans="1:82">
      <c r="A4" s="1" t="s">
        <v>6</v>
      </c>
      <c r="B4" s="4">
        <f t="shared" ref="B4:B7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5.0874923703678258E-5</v>
      </c>
      <c r="G4" s="4">
        <f t="shared" ref="G4:G8" si="8">G3</f>
        <v>5.0942959362366419E-5</v>
      </c>
      <c r="H4" s="4">
        <f t="shared" ref="H4:H8" si="9">H3</f>
        <v>4.6386880082869367E-5</v>
      </c>
      <c r="I4" s="4">
        <f t="shared" ref="I4:I8" si="10">I3</f>
        <v>4.2484069118739203E-5</v>
      </c>
      <c r="J4" s="4">
        <f t="shared" ref="J4:J8" si="11">J3</f>
        <v>3.9519478287382822E-5</v>
      </c>
      <c r="K4" s="4">
        <f t="shared" ref="K4:K8" si="12">K3</f>
        <v>3.6974440684603442E-5</v>
      </c>
      <c r="L4" s="4">
        <f t="shared" ref="L4:L8" si="13">L3</f>
        <v>3.5111439561512788E-5</v>
      </c>
      <c r="M4" s="4">
        <f t="shared" ref="M4:M8" si="14">M3</f>
        <v>3.385760956760225E-5</v>
      </c>
      <c r="N4" s="4">
        <f t="shared" ref="N4:N8" si="15">N3</f>
        <v>3.3038031864330969E-5</v>
      </c>
      <c r="O4" s="4">
        <f t="shared" ref="O4:O8" si="16">O3</f>
        <v>3.22835500073354E-5</v>
      </c>
      <c r="P4" s="4">
        <f t="shared" ref="P4:P8" si="17">P3</f>
        <v>3.1464182290665007E-5</v>
      </c>
      <c r="Q4" s="4">
        <f t="shared" ref="Q4:Q8" si="18">Q3</f>
        <v>3.0548430724186386E-5</v>
      </c>
      <c r="R4" s="4">
        <f t="shared" ref="R4:R8" si="19">R3</f>
        <v>2.9584382239503206E-5</v>
      </c>
      <c r="S4" s="4">
        <f t="shared" ref="S4:S8" si="20">S3</f>
        <v>2.8493501847882837E-5</v>
      </c>
      <c r="T4" s="4">
        <f t="shared" ref="T4:T8" si="21">T3</f>
        <v>2.7738600017685488E-5</v>
      </c>
      <c r="U4" s="4">
        <f t="shared" ref="U4:U8" si="22">U3</f>
        <v>2.7150007575392532E-5</v>
      </c>
      <c r="V4" s="4">
        <f t="shared" ref="V4:V8" si="23">V3</f>
        <v>2.6695806557668785E-5</v>
      </c>
      <c r="W4" s="4">
        <f t="shared" ref="W4:W8" si="24">W3</f>
        <v>2.6309851185234091E-5</v>
      </c>
      <c r="X4" s="4">
        <f t="shared" ref="X4:X8" si="25">X3</f>
        <v>2.595686370913903E-5</v>
      </c>
      <c r="Y4" s="4">
        <f t="shared" ref="Y4:Y8" si="26">Y3</f>
        <v>2.5619625228110672E-5</v>
      </c>
      <c r="Z4" s="4">
        <f t="shared" ref="Z4:Z8" si="27">Z3</f>
        <v>2.5265377832410276E-5</v>
      </c>
      <c r="AA4" s="4">
        <f t="shared" ref="AA4:AA8" si="28">AA3</f>
        <v>2.5025993107396373E-5</v>
      </c>
      <c r="AB4" s="4">
        <f t="shared" ref="AB4:AB8" si="29">AB3</f>
        <v>2.5030612812615939E-5</v>
      </c>
      <c r="AC4" s="4">
        <f t="shared" ref="AC4:AC8" si="30">AC3</f>
        <v>2.5035442504436393E-5</v>
      </c>
      <c r="AD4" s="4">
        <f t="shared" ref="AD4:AD8" si="31">AD3</f>
        <v>2.5040272196256851E-5</v>
      </c>
      <c r="AE4" s="4">
        <f t="shared" ref="AE4:AE8" si="32">AE3</f>
        <v>2.5044891901476417E-5</v>
      </c>
      <c r="AF4" s="4">
        <f t="shared" ref="AF4:AF8" si="33">AF3</f>
        <v>2.5049721593296875E-5</v>
      </c>
      <c r="AG4" s="2">
        <f t="shared" si="2"/>
        <v>2.5049721593296875E-5</v>
      </c>
      <c r="AH4" s="2">
        <f t="shared" si="2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  <c r="CD4" s="2">
        <f t="shared" si="0"/>
        <v>2.5049721593296875E-5</v>
      </c>
    </row>
    <row r="5" spans="1:82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5.0874923703678258E-5</v>
      </c>
      <c r="G5" s="4">
        <f t="shared" si="8"/>
        <v>5.0942959362366419E-5</v>
      </c>
      <c r="H5" s="4">
        <f t="shared" si="9"/>
        <v>4.6386880082869367E-5</v>
      </c>
      <c r="I5" s="4">
        <f t="shared" si="10"/>
        <v>4.2484069118739203E-5</v>
      </c>
      <c r="J5" s="4">
        <f t="shared" si="11"/>
        <v>3.9519478287382822E-5</v>
      </c>
      <c r="K5" s="4">
        <f t="shared" si="12"/>
        <v>3.6974440684603442E-5</v>
      </c>
      <c r="L5" s="4">
        <f t="shared" si="13"/>
        <v>3.5111439561512788E-5</v>
      </c>
      <c r="M5" s="4">
        <f t="shared" si="14"/>
        <v>3.385760956760225E-5</v>
      </c>
      <c r="N5" s="4">
        <f t="shared" si="15"/>
        <v>3.3038031864330969E-5</v>
      </c>
      <c r="O5" s="4">
        <f t="shared" si="16"/>
        <v>3.22835500073354E-5</v>
      </c>
      <c r="P5" s="4">
        <f t="shared" si="17"/>
        <v>3.1464182290665007E-5</v>
      </c>
      <c r="Q5" s="4">
        <f t="shared" si="18"/>
        <v>3.0548430724186386E-5</v>
      </c>
      <c r="R5" s="4">
        <f t="shared" si="19"/>
        <v>2.9584382239503206E-5</v>
      </c>
      <c r="S5" s="4">
        <f t="shared" si="20"/>
        <v>2.8493501847882837E-5</v>
      </c>
      <c r="T5" s="4">
        <f t="shared" si="21"/>
        <v>2.7738600017685488E-5</v>
      </c>
      <c r="U5" s="4">
        <f t="shared" si="22"/>
        <v>2.7150007575392532E-5</v>
      </c>
      <c r="V5" s="4">
        <f t="shared" si="23"/>
        <v>2.6695806557668785E-5</v>
      </c>
      <c r="W5" s="4">
        <f t="shared" si="24"/>
        <v>2.6309851185234091E-5</v>
      </c>
      <c r="X5" s="4">
        <f t="shared" si="25"/>
        <v>2.595686370913903E-5</v>
      </c>
      <c r="Y5" s="4">
        <f t="shared" si="26"/>
        <v>2.5619625228110672E-5</v>
      </c>
      <c r="Z5" s="4">
        <f t="shared" si="27"/>
        <v>2.5265377832410276E-5</v>
      </c>
      <c r="AA5" s="4">
        <f t="shared" si="28"/>
        <v>2.5025993107396373E-5</v>
      </c>
      <c r="AB5" s="4">
        <f t="shared" si="29"/>
        <v>2.5030612812615939E-5</v>
      </c>
      <c r="AC5" s="4">
        <f t="shared" si="30"/>
        <v>2.5035442504436393E-5</v>
      </c>
      <c r="AD5" s="4">
        <f t="shared" si="31"/>
        <v>2.5040272196256851E-5</v>
      </c>
      <c r="AE5" s="4">
        <f t="shared" si="32"/>
        <v>2.5044891901476417E-5</v>
      </c>
      <c r="AF5" s="4">
        <f t="shared" si="33"/>
        <v>2.5049721593296875E-5</v>
      </c>
      <c r="AG5" s="2">
        <f t="shared" si="2"/>
        <v>2.5049721593296875E-5</v>
      </c>
      <c r="AH5" s="2">
        <f t="shared" si="2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  <c r="CD5" s="2">
        <f t="shared" si="0"/>
        <v>2.5049721593296875E-5</v>
      </c>
    </row>
    <row r="6" spans="1:82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5.0874923703678258E-5</v>
      </c>
      <c r="G6" s="4">
        <f t="shared" si="8"/>
        <v>5.0942959362366419E-5</v>
      </c>
      <c r="H6" s="4">
        <f t="shared" si="9"/>
        <v>4.6386880082869367E-5</v>
      </c>
      <c r="I6" s="4">
        <f t="shared" si="10"/>
        <v>4.2484069118739203E-5</v>
      </c>
      <c r="J6" s="4">
        <f t="shared" si="11"/>
        <v>3.9519478287382822E-5</v>
      </c>
      <c r="K6" s="4">
        <f t="shared" si="12"/>
        <v>3.6974440684603442E-5</v>
      </c>
      <c r="L6" s="4">
        <f t="shared" si="13"/>
        <v>3.5111439561512788E-5</v>
      </c>
      <c r="M6" s="4">
        <f t="shared" si="14"/>
        <v>3.385760956760225E-5</v>
      </c>
      <c r="N6" s="4">
        <f t="shared" si="15"/>
        <v>3.3038031864330969E-5</v>
      </c>
      <c r="O6" s="4">
        <f t="shared" si="16"/>
        <v>3.22835500073354E-5</v>
      </c>
      <c r="P6" s="4">
        <f t="shared" si="17"/>
        <v>3.1464182290665007E-5</v>
      </c>
      <c r="Q6" s="4">
        <f t="shared" si="18"/>
        <v>3.0548430724186386E-5</v>
      </c>
      <c r="R6" s="4">
        <f t="shared" si="19"/>
        <v>2.9584382239503206E-5</v>
      </c>
      <c r="S6" s="4">
        <f t="shared" si="20"/>
        <v>2.8493501847882837E-5</v>
      </c>
      <c r="T6" s="4">
        <f t="shared" si="21"/>
        <v>2.7738600017685488E-5</v>
      </c>
      <c r="U6" s="4">
        <f t="shared" si="22"/>
        <v>2.7150007575392532E-5</v>
      </c>
      <c r="V6" s="4">
        <f t="shared" si="23"/>
        <v>2.6695806557668785E-5</v>
      </c>
      <c r="W6" s="4">
        <f t="shared" si="24"/>
        <v>2.6309851185234091E-5</v>
      </c>
      <c r="X6" s="4">
        <f t="shared" si="25"/>
        <v>2.595686370913903E-5</v>
      </c>
      <c r="Y6" s="4">
        <f t="shared" si="26"/>
        <v>2.5619625228110672E-5</v>
      </c>
      <c r="Z6" s="4">
        <f t="shared" si="27"/>
        <v>2.5265377832410276E-5</v>
      </c>
      <c r="AA6" s="4">
        <f t="shared" si="28"/>
        <v>2.5025993107396373E-5</v>
      </c>
      <c r="AB6" s="4">
        <f t="shared" si="29"/>
        <v>2.5030612812615939E-5</v>
      </c>
      <c r="AC6" s="4">
        <f t="shared" si="30"/>
        <v>2.5035442504436393E-5</v>
      </c>
      <c r="AD6" s="4">
        <f t="shared" si="31"/>
        <v>2.5040272196256851E-5</v>
      </c>
      <c r="AE6" s="4">
        <f t="shared" si="32"/>
        <v>2.5044891901476417E-5</v>
      </c>
      <c r="AF6" s="4">
        <f t="shared" si="33"/>
        <v>2.5049721593296875E-5</v>
      </c>
      <c r="AG6" s="2">
        <f t="shared" si="2"/>
        <v>2.5049721593296875E-5</v>
      </c>
      <c r="AH6" s="2">
        <f t="shared" si="2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  <c r="CD6" s="2">
        <f t="shared" si="0"/>
        <v>2.5049721593296875E-5</v>
      </c>
    </row>
    <row r="7" spans="1:82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5.0874923703678258E-5</v>
      </c>
      <c r="G7" s="4">
        <f t="shared" si="8"/>
        <v>5.0942959362366419E-5</v>
      </c>
      <c r="H7" s="4">
        <f t="shared" si="9"/>
        <v>4.6386880082869367E-5</v>
      </c>
      <c r="I7" s="4">
        <f t="shared" si="10"/>
        <v>4.2484069118739203E-5</v>
      </c>
      <c r="J7" s="4">
        <f t="shared" si="11"/>
        <v>3.9519478287382822E-5</v>
      </c>
      <c r="K7" s="4">
        <f t="shared" si="12"/>
        <v>3.6974440684603442E-5</v>
      </c>
      <c r="L7" s="4">
        <f t="shared" si="13"/>
        <v>3.5111439561512788E-5</v>
      </c>
      <c r="M7" s="4">
        <f t="shared" si="14"/>
        <v>3.385760956760225E-5</v>
      </c>
      <c r="N7" s="4">
        <f t="shared" si="15"/>
        <v>3.3038031864330969E-5</v>
      </c>
      <c r="O7" s="4">
        <f t="shared" si="16"/>
        <v>3.22835500073354E-5</v>
      </c>
      <c r="P7" s="4">
        <f t="shared" si="17"/>
        <v>3.1464182290665007E-5</v>
      </c>
      <c r="Q7" s="4">
        <f t="shared" si="18"/>
        <v>3.0548430724186386E-5</v>
      </c>
      <c r="R7" s="4">
        <f t="shared" si="19"/>
        <v>2.9584382239503206E-5</v>
      </c>
      <c r="S7" s="4">
        <f t="shared" si="20"/>
        <v>2.8493501847882837E-5</v>
      </c>
      <c r="T7" s="4">
        <f t="shared" si="21"/>
        <v>2.7738600017685488E-5</v>
      </c>
      <c r="U7" s="4">
        <f t="shared" si="22"/>
        <v>2.7150007575392532E-5</v>
      </c>
      <c r="V7" s="4">
        <f t="shared" si="23"/>
        <v>2.6695806557668785E-5</v>
      </c>
      <c r="W7" s="4">
        <f t="shared" si="24"/>
        <v>2.6309851185234091E-5</v>
      </c>
      <c r="X7" s="4">
        <f t="shared" si="25"/>
        <v>2.595686370913903E-5</v>
      </c>
      <c r="Y7" s="4">
        <f t="shared" si="26"/>
        <v>2.5619625228110672E-5</v>
      </c>
      <c r="Z7" s="4">
        <f t="shared" si="27"/>
        <v>2.5265377832410276E-5</v>
      </c>
      <c r="AA7" s="4">
        <f t="shared" si="28"/>
        <v>2.5025993107396373E-5</v>
      </c>
      <c r="AB7" s="4">
        <f t="shared" si="29"/>
        <v>2.5030612812615939E-5</v>
      </c>
      <c r="AC7" s="4">
        <f t="shared" si="30"/>
        <v>2.5035442504436393E-5</v>
      </c>
      <c r="AD7" s="4">
        <f t="shared" si="31"/>
        <v>2.5040272196256851E-5</v>
      </c>
      <c r="AE7" s="4">
        <f t="shared" si="32"/>
        <v>2.5044891901476417E-5</v>
      </c>
      <c r="AF7" s="4">
        <f t="shared" si="33"/>
        <v>2.5049721593296875E-5</v>
      </c>
      <c r="AG7" s="2">
        <f t="shared" si="2"/>
        <v>2.5049721593296875E-5</v>
      </c>
      <c r="AH7" s="2">
        <f t="shared" si="2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si="0"/>
        <v>2.5049721593296875E-5</v>
      </c>
      <c r="AY7" s="2">
        <f t="shared" ref="AY7:CD7" si="34">AX7</f>
        <v>2.5049721593296875E-5</v>
      </c>
      <c r="AZ7" s="2">
        <f t="shared" si="34"/>
        <v>2.5049721593296875E-5</v>
      </c>
      <c r="BA7" s="2">
        <f t="shared" si="34"/>
        <v>2.5049721593296875E-5</v>
      </c>
      <c r="BB7" s="2">
        <f t="shared" si="34"/>
        <v>2.5049721593296875E-5</v>
      </c>
      <c r="BC7" s="2">
        <f t="shared" si="34"/>
        <v>2.5049721593296875E-5</v>
      </c>
      <c r="BD7" s="2">
        <f t="shared" si="34"/>
        <v>2.5049721593296875E-5</v>
      </c>
      <c r="BE7" s="2">
        <f t="shared" si="34"/>
        <v>2.5049721593296875E-5</v>
      </c>
      <c r="BF7" s="2">
        <f t="shared" si="34"/>
        <v>2.5049721593296875E-5</v>
      </c>
      <c r="BG7" s="2">
        <f t="shared" si="34"/>
        <v>2.5049721593296875E-5</v>
      </c>
      <c r="BH7" s="2">
        <f t="shared" si="34"/>
        <v>2.5049721593296875E-5</v>
      </c>
      <c r="BI7" s="2">
        <f t="shared" si="34"/>
        <v>2.5049721593296875E-5</v>
      </c>
      <c r="BJ7" s="2">
        <f t="shared" si="34"/>
        <v>2.5049721593296875E-5</v>
      </c>
      <c r="BK7" s="2">
        <f t="shared" si="34"/>
        <v>2.5049721593296875E-5</v>
      </c>
      <c r="BL7" s="2">
        <f t="shared" si="34"/>
        <v>2.5049721593296875E-5</v>
      </c>
      <c r="BM7" s="2">
        <f t="shared" si="34"/>
        <v>2.5049721593296875E-5</v>
      </c>
      <c r="BN7" s="2">
        <f t="shared" si="34"/>
        <v>2.5049721593296875E-5</v>
      </c>
      <c r="BO7" s="2">
        <f t="shared" si="34"/>
        <v>2.5049721593296875E-5</v>
      </c>
      <c r="BP7" s="2">
        <f t="shared" si="34"/>
        <v>2.5049721593296875E-5</v>
      </c>
      <c r="BQ7" s="2">
        <f t="shared" si="34"/>
        <v>2.5049721593296875E-5</v>
      </c>
      <c r="BR7" s="2">
        <f t="shared" si="34"/>
        <v>2.5049721593296875E-5</v>
      </c>
      <c r="BS7" s="2">
        <f t="shared" si="34"/>
        <v>2.5049721593296875E-5</v>
      </c>
      <c r="BT7" s="2">
        <f t="shared" si="34"/>
        <v>2.5049721593296875E-5</v>
      </c>
      <c r="BU7" s="2">
        <f t="shared" si="34"/>
        <v>2.5049721593296875E-5</v>
      </c>
      <c r="BV7" s="2">
        <f t="shared" si="34"/>
        <v>2.5049721593296875E-5</v>
      </c>
      <c r="BW7" s="2">
        <f t="shared" si="34"/>
        <v>2.5049721593296875E-5</v>
      </c>
      <c r="BX7" s="2">
        <f t="shared" si="34"/>
        <v>2.5049721593296875E-5</v>
      </c>
      <c r="BY7" s="2">
        <f t="shared" si="34"/>
        <v>2.5049721593296875E-5</v>
      </c>
      <c r="BZ7" s="2">
        <f t="shared" si="34"/>
        <v>2.5049721593296875E-5</v>
      </c>
      <c r="CA7" s="2">
        <f t="shared" si="34"/>
        <v>2.5049721593296875E-5</v>
      </c>
      <c r="CB7" s="2">
        <f t="shared" si="34"/>
        <v>2.5049721593296875E-5</v>
      </c>
      <c r="CC7" s="2">
        <f t="shared" si="34"/>
        <v>2.5049721593296875E-5</v>
      </c>
      <c r="CD7" s="2">
        <f t="shared" si="34"/>
        <v>2.5049721593296875E-5</v>
      </c>
    </row>
    <row r="8" spans="1:82">
      <c r="A8" s="1" t="s">
        <v>10</v>
      </c>
      <c r="B8" s="4">
        <f>B7</f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5.0874923703678258E-5</v>
      </c>
      <c r="G8" s="4">
        <f t="shared" si="8"/>
        <v>5.0942959362366419E-5</v>
      </c>
      <c r="H8" s="4">
        <f t="shared" si="9"/>
        <v>4.6386880082869367E-5</v>
      </c>
      <c r="I8" s="4">
        <f t="shared" si="10"/>
        <v>4.2484069118739203E-5</v>
      </c>
      <c r="J8" s="4">
        <f t="shared" si="11"/>
        <v>3.9519478287382822E-5</v>
      </c>
      <c r="K8" s="4">
        <f t="shared" si="12"/>
        <v>3.6974440684603442E-5</v>
      </c>
      <c r="L8" s="4">
        <f t="shared" si="13"/>
        <v>3.5111439561512788E-5</v>
      </c>
      <c r="M8" s="4">
        <f t="shared" si="14"/>
        <v>3.385760956760225E-5</v>
      </c>
      <c r="N8" s="4">
        <f t="shared" si="15"/>
        <v>3.3038031864330969E-5</v>
      </c>
      <c r="O8" s="4">
        <f t="shared" si="16"/>
        <v>3.22835500073354E-5</v>
      </c>
      <c r="P8" s="4">
        <f t="shared" si="17"/>
        <v>3.1464182290665007E-5</v>
      </c>
      <c r="Q8" s="4">
        <f t="shared" si="18"/>
        <v>3.0548430724186386E-5</v>
      </c>
      <c r="R8" s="4">
        <f t="shared" si="19"/>
        <v>2.9584382239503206E-5</v>
      </c>
      <c r="S8" s="4">
        <f t="shared" si="20"/>
        <v>2.8493501847882837E-5</v>
      </c>
      <c r="T8" s="4">
        <f t="shared" si="21"/>
        <v>2.7738600017685488E-5</v>
      </c>
      <c r="U8" s="4">
        <f t="shared" si="22"/>
        <v>2.7150007575392532E-5</v>
      </c>
      <c r="V8" s="4">
        <f t="shared" si="23"/>
        <v>2.6695806557668785E-5</v>
      </c>
      <c r="W8" s="4">
        <f t="shared" si="24"/>
        <v>2.6309851185234091E-5</v>
      </c>
      <c r="X8" s="4">
        <f t="shared" si="25"/>
        <v>2.595686370913903E-5</v>
      </c>
      <c r="Y8" s="4">
        <f t="shared" si="26"/>
        <v>2.5619625228110672E-5</v>
      </c>
      <c r="Z8" s="4">
        <f t="shared" si="27"/>
        <v>2.5265377832410276E-5</v>
      </c>
      <c r="AA8" s="4">
        <f t="shared" si="28"/>
        <v>2.5025993107396373E-5</v>
      </c>
      <c r="AB8" s="4">
        <f t="shared" si="29"/>
        <v>2.5030612812615939E-5</v>
      </c>
      <c r="AC8" s="4">
        <f t="shared" si="30"/>
        <v>2.5035442504436393E-5</v>
      </c>
      <c r="AD8" s="4">
        <f t="shared" si="31"/>
        <v>2.5040272196256851E-5</v>
      </c>
      <c r="AE8" s="4">
        <f t="shared" si="32"/>
        <v>2.5044891901476417E-5</v>
      </c>
      <c r="AF8" s="4">
        <f t="shared" si="33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si="2"/>
        <v>2.5049721593296875E-5</v>
      </c>
      <c r="AW8" s="2">
        <f t="shared" ref="AG8:CD9" si="35">AV8</f>
        <v>2.5049721593296875E-5</v>
      </c>
      <c r="AX8" s="2">
        <f t="shared" si="35"/>
        <v>2.5049721593296875E-5</v>
      </c>
      <c r="AY8" s="2">
        <f t="shared" si="35"/>
        <v>2.5049721593296875E-5</v>
      </c>
      <c r="AZ8" s="2">
        <f t="shared" si="35"/>
        <v>2.5049721593296875E-5</v>
      </c>
      <c r="BA8" s="2">
        <f t="shared" si="35"/>
        <v>2.5049721593296875E-5</v>
      </c>
      <c r="BB8" s="2">
        <f t="shared" si="35"/>
        <v>2.5049721593296875E-5</v>
      </c>
      <c r="BC8" s="2">
        <f t="shared" si="35"/>
        <v>2.5049721593296875E-5</v>
      </c>
      <c r="BD8" s="2">
        <f t="shared" si="35"/>
        <v>2.5049721593296875E-5</v>
      </c>
      <c r="BE8" s="2">
        <f t="shared" si="35"/>
        <v>2.5049721593296875E-5</v>
      </c>
      <c r="BF8" s="2">
        <f t="shared" si="35"/>
        <v>2.5049721593296875E-5</v>
      </c>
      <c r="BG8" s="2">
        <f t="shared" si="35"/>
        <v>2.5049721593296875E-5</v>
      </c>
      <c r="BH8" s="2">
        <f t="shared" si="35"/>
        <v>2.5049721593296875E-5</v>
      </c>
      <c r="BI8" s="2">
        <f t="shared" si="35"/>
        <v>2.5049721593296875E-5</v>
      </c>
      <c r="BJ8" s="2">
        <f t="shared" si="35"/>
        <v>2.5049721593296875E-5</v>
      </c>
      <c r="BK8" s="2">
        <f t="shared" si="35"/>
        <v>2.5049721593296875E-5</v>
      </c>
      <c r="BL8" s="2">
        <f t="shared" si="35"/>
        <v>2.5049721593296875E-5</v>
      </c>
      <c r="BM8" s="2">
        <f t="shared" si="35"/>
        <v>2.5049721593296875E-5</v>
      </c>
      <c r="BN8" s="2">
        <f t="shared" si="35"/>
        <v>2.5049721593296875E-5</v>
      </c>
      <c r="BO8" s="2">
        <f t="shared" si="35"/>
        <v>2.5049721593296875E-5</v>
      </c>
      <c r="BP8" s="2">
        <f t="shared" si="35"/>
        <v>2.5049721593296875E-5</v>
      </c>
      <c r="BQ8" s="2">
        <f t="shared" si="35"/>
        <v>2.5049721593296875E-5</v>
      </c>
      <c r="BR8" s="2">
        <f t="shared" si="35"/>
        <v>2.5049721593296875E-5</v>
      </c>
      <c r="BS8" s="2">
        <f t="shared" si="35"/>
        <v>2.5049721593296875E-5</v>
      </c>
      <c r="BT8" s="2">
        <f t="shared" si="35"/>
        <v>2.5049721593296875E-5</v>
      </c>
      <c r="BU8" s="2">
        <f t="shared" si="35"/>
        <v>2.5049721593296875E-5</v>
      </c>
      <c r="BV8" s="2">
        <f t="shared" si="35"/>
        <v>2.5049721593296875E-5</v>
      </c>
      <c r="BW8" s="2">
        <f t="shared" si="35"/>
        <v>2.5049721593296875E-5</v>
      </c>
      <c r="BX8" s="2">
        <f t="shared" si="35"/>
        <v>2.5049721593296875E-5</v>
      </c>
      <c r="BY8" s="2">
        <f t="shared" si="35"/>
        <v>2.5049721593296875E-5</v>
      </c>
      <c r="BZ8" s="2">
        <f t="shared" si="35"/>
        <v>2.5049721593296875E-5</v>
      </c>
      <c r="CA8" s="2">
        <f t="shared" si="35"/>
        <v>2.5049721593296875E-5</v>
      </c>
      <c r="CB8" s="2">
        <f t="shared" si="35"/>
        <v>2.5049721593296875E-5</v>
      </c>
      <c r="CC8" s="2">
        <f t="shared" si="35"/>
        <v>2.5049721593296875E-5</v>
      </c>
      <c r="CD8" s="2">
        <f t="shared" si="35"/>
        <v>2.5049721593296875E-5</v>
      </c>
    </row>
    <row r="9" spans="1:82">
      <c r="A9" s="1" t="s">
        <v>11</v>
      </c>
      <c r="B9" s="4">
        <f t="shared" ref="B9" si="36">B8</f>
        <v>5.0874923703678258E-5</v>
      </c>
      <c r="C9" s="4">
        <f t="shared" ref="C9" si="37">C8</f>
        <v>5.0874923703678258E-5</v>
      </c>
      <c r="D9" s="4">
        <f t="shared" ref="D9" si="38">D8</f>
        <v>5.0874923703678258E-5</v>
      </c>
      <c r="E9" s="4">
        <f t="shared" ref="E9" si="39">E8</f>
        <v>5.0874923703678258E-5</v>
      </c>
      <c r="F9" s="4">
        <f t="shared" ref="F9" si="40">F8</f>
        <v>5.0874923703678258E-5</v>
      </c>
      <c r="G9" s="4">
        <f t="shared" ref="G9" si="41">G8</f>
        <v>5.0942959362366419E-5</v>
      </c>
      <c r="H9" s="4">
        <f t="shared" ref="H9" si="42">H8</f>
        <v>4.6386880082869367E-5</v>
      </c>
      <c r="I9" s="4">
        <f t="shared" ref="I9" si="43">I8</f>
        <v>4.2484069118739203E-5</v>
      </c>
      <c r="J9" s="4">
        <f t="shared" ref="J9" si="44">J8</f>
        <v>3.9519478287382822E-5</v>
      </c>
      <c r="K9" s="4">
        <f t="shared" ref="K9" si="45">K8</f>
        <v>3.6974440684603442E-5</v>
      </c>
      <c r="L9" s="4">
        <f t="shared" ref="L9" si="46">L8</f>
        <v>3.5111439561512788E-5</v>
      </c>
      <c r="M9" s="4">
        <f t="shared" ref="M9" si="47">M8</f>
        <v>3.385760956760225E-5</v>
      </c>
      <c r="N9" s="4">
        <f t="shared" ref="N9" si="48">N8</f>
        <v>3.3038031864330969E-5</v>
      </c>
      <c r="O9" s="4">
        <f t="shared" ref="O9" si="49">O8</f>
        <v>3.22835500073354E-5</v>
      </c>
      <c r="P9" s="4">
        <f t="shared" ref="P9" si="50">P8</f>
        <v>3.1464182290665007E-5</v>
      </c>
      <c r="Q9" s="4">
        <f t="shared" ref="Q9" si="51">Q8</f>
        <v>3.0548430724186386E-5</v>
      </c>
      <c r="R9" s="4">
        <f t="shared" ref="R9" si="52">R8</f>
        <v>2.9584382239503206E-5</v>
      </c>
      <c r="S9" s="4">
        <f t="shared" ref="S9" si="53">S8</f>
        <v>2.8493501847882837E-5</v>
      </c>
      <c r="T9" s="4">
        <f t="shared" ref="T9" si="54">T8</f>
        <v>2.7738600017685488E-5</v>
      </c>
      <c r="U9" s="4">
        <f t="shared" ref="U9" si="55">U8</f>
        <v>2.7150007575392532E-5</v>
      </c>
      <c r="V9" s="4">
        <f t="shared" ref="V9" si="56">V8</f>
        <v>2.6695806557668785E-5</v>
      </c>
      <c r="W9" s="4">
        <f t="shared" ref="W9" si="57">W8</f>
        <v>2.6309851185234091E-5</v>
      </c>
      <c r="X9" s="4">
        <f t="shared" ref="X9" si="58">X8</f>
        <v>2.595686370913903E-5</v>
      </c>
      <c r="Y9" s="4">
        <f t="shared" ref="Y9" si="59">Y8</f>
        <v>2.5619625228110672E-5</v>
      </c>
      <c r="Z9" s="4">
        <f t="shared" ref="Z9" si="60">Z8</f>
        <v>2.5265377832410276E-5</v>
      </c>
      <c r="AA9" s="4">
        <f t="shared" ref="AA9" si="61">AA8</f>
        <v>2.5025993107396373E-5</v>
      </c>
      <c r="AB9" s="4">
        <f t="shared" ref="AB9" si="62">AB8</f>
        <v>2.5030612812615939E-5</v>
      </c>
      <c r="AC9" s="4">
        <f t="shared" ref="AC9" si="63">AC8</f>
        <v>2.5035442504436393E-5</v>
      </c>
      <c r="AD9" s="4">
        <f t="shared" ref="AD9" si="64">AD8</f>
        <v>2.5040272196256851E-5</v>
      </c>
      <c r="AE9" s="4">
        <f t="shared" ref="AE9" si="65">AE8</f>
        <v>2.5044891901476417E-5</v>
      </c>
      <c r="AF9" s="4">
        <f t="shared" ref="AF9" si="66">AF8</f>
        <v>2.5049721593296875E-5</v>
      </c>
      <c r="AG9" s="2">
        <f t="shared" si="35"/>
        <v>2.5049721593296875E-5</v>
      </c>
      <c r="AH9" s="2">
        <f t="shared" si="35"/>
        <v>2.5049721593296875E-5</v>
      </c>
      <c r="AI9" s="2">
        <f t="shared" si="35"/>
        <v>2.5049721593296875E-5</v>
      </c>
      <c r="AJ9" s="2">
        <f t="shared" si="35"/>
        <v>2.5049721593296875E-5</v>
      </c>
      <c r="AK9" s="2">
        <f t="shared" si="35"/>
        <v>2.5049721593296875E-5</v>
      </c>
      <c r="AL9" s="2">
        <f t="shared" si="35"/>
        <v>2.5049721593296875E-5</v>
      </c>
      <c r="AM9" s="2">
        <f t="shared" si="35"/>
        <v>2.5049721593296875E-5</v>
      </c>
      <c r="AN9" s="2">
        <f t="shared" si="35"/>
        <v>2.5049721593296875E-5</v>
      </c>
      <c r="AO9" s="2">
        <f t="shared" si="35"/>
        <v>2.5049721593296875E-5</v>
      </c>
      <c r="AP9" s="2">
        <f t="shared" si="35"/>
        <v>2.5049721593296875E-5</v>
      </c>
      <c r="AQ9" s="2">
        <f t="shared" si="35"/>
        <v>2.5049721593296875E-5</v>
      </c>
      <c r="AR9" s="2">
        <f t="shared" si="35"/>
        <v>2.5049721593296875E-5</v>
      </c>
      <c r="AS9" s="2">
        <f t="shared" si="35"/>
        <v>2.5049721593296875E-5</v>
      </c>
      <c r="AT9" s="2">
        <f t="shared" si="35"/>
        <v>2.5049721593296875E-5</v>
      </c>
      <c r="AU9" s="2">
        <f t="shared" si="35"/>
        <v>2.5049721593296875E-5</v>
      </c>
      <c r="AV9" s="2">
        <f t="shared" si="35"/>
        <v>2.5049721593296875E-5</v>
      </c>
      <c r="AW9" s="2">
        <f t="shared" si="35"/>
        <v>2.5049721593296875E-5</v>
      </c>
      <c r="AX9" s="2">
        <f t="shared" si="35"/>
        <v>2.5049721593296875E-5</v>
      </c>
      <c r="AY9" s="2">
        <f t="shared" si="35"/>
        <v>2.5049721593296875E-5</v>
      </c>
      <c r="AZ9" s="2">
        <f t="shared" si="35"/>
        <v>2.5049721593296875E-5</v>
      </c>
      <c r="BA9" s="2">
        <f t="shared" si="35"/>
        <v>2.5049721593296875E-5</v>
      </c>
      <c r="BB9" s="2">
        <f t="shared" si="35"/>
        <v>2.5049721593296875E-5</v>
      </c>
      <c r="BC9" s="2">
        <f t="shared" si="35"/>
        <v>2.5049721593296875E-5</v>
      </c>
      <c r="BD9" s="2">
        <f t="shared" si="35"/>
        <v>2.5049721593296875E-5</v>
      </c>
      <c r="BE9" s="2">
        <f t="shared" si="35"/>
        <v>2.5049721593296875E-5</v>
      </c>
      <c r="BF9" s="2">
        <f t="shared" si="35"/>
        <v>2.5049721593296875E-5</v>
      </c>
      <c r="BG9" s="2">
        <f t="shared" si="35"/>
        <v>2.5049721593296875E-5</v>
      </c>
      <c r="BH9" s="2">
        <f t="shared" si="35"/>
        <v>2.5049721593296875E-5</v>
      </c>
      <c r="BI9" s="2">
        <f t="shared" si="35"/>
        <v>2.5049721593296875E-5</v>
      </c>
      <c r="BJ9" s="2">
        <f t="shared" si="35"/>
        <v>2.5049721593296875E-5</v>
      </c>
      <c r="BK9" s="2">
        <f t="shared" si="35"/>
        <v>2.5049721593296875E-5</v>
      </c>
      <c r="BL9" s="2">
        <f t="shared" si="35"/>
        <v>2.5049721593296875E-5</v>
      </c>
      <c r="BM9" s="2">
        <f t="shared" si="35"/>
        <v>2.5049721593296875E-5</v>
      </c>
      <c r="BN9" s="2">
        <f t="shared" si="35"/>
        <v>2.5049721593296875E-5</v>
      </c>
      <c r="BO9" s="2">
        <f t="shared" si="35"/>
        <v>2.5049721593296875E-5</v>
      </c>
      <c r="BP9" s="2">
        <f t="shared" si="35"/>
        <v>2.5049721593296875E-5</v>
      </c>
      <c r="BQ9" s="2">
        <f t="shared" si="35"/>
        <v>2.5049721593296875E-5</v>
      </c>
      <c r="BR9" s="2">
        <f t="shared" si="35"/>
        <v>2.5049721593296875E-5</v>
      </c>
      <c r="BS9" s="2">
        <f t="shared" si="35"/>
        <v>2.5049721593296875E-5</v>
      </c>
      <c r="BT9" s="2">
        <f t="shared" si="35"/>
        <v>2.5049721593296875E-5</v>
      </c>
      <c r="BU9" s="2">
        <f t="shared" si="35"/>
        <v>2.5049721593296875E-5</v>
      </c>
      <c r="BV9" s="2">
        <f t="shared" si="35"/>
        <v>2.5049721593296875E-5</v>
      </c>
      <c r="BW9" s="2">
        <f t="shared" si="35"/>
        <v>2.5049721593296875E-5</v>
      </c>
      <c r="BX9" s="2">
        <f t="shared" si="35"/>
        <v>2.5049721593296875E-5</v>
      </c>
      <c r="BY9" s="2">
        <f t="shared" si="35"/>
        <v>2.5049721593296875E-5</v>
      </c>
      <c r="BZ9" s="2">
        <f t="shared" si="35"/>
        <v>2.5049721593296875E-5</v>
      </c>
      <c r="CA9" s="2">
        <f t="shared" si="35"/>
        <v>2.5049721593296875E-5</v>
      </c>
      <c r="CB9" s="2">
        <f t="shared" si="35"/>
        <v>2.5049721593296875E-5</v>
      </c>
      <c r="CC9" s="2">
        <f t="shared" si="35"/>
        <v>2.5049721593296875E-5</v>
      </c>
      <c r="CD9" s="2">
        <f t="shared" si="35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workbookViewId="0"/>
  </sheetViews>
  <sheetFormatPr defaultColWidth="8.77734375" defaultRowHeight="14.4"/>
  <cols>
    <col min="1" max="1" width="39.441406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  <c r="AB4">
        <f>'BFPaT-pretax-coal'!AB2</f>
        <v>0</v>
      </c>
      <c r="AC4">
        <f>'BFPaT-pretax-coal'!AC2</f>
        <v>0</v>
      </c>
      <c r="AD4">
        <f>'BFPaT-pretax-coal'!AD2</f>
        <v>0</v>
      </c>
      <c r="AE4">
        <f>'BFPaT-pretax-coal'!AE2</f>
        <v>0</v>
      </c>
      <c r="AF4">
        <f>'BFPaT-pretax-coal'!AF2</f>
        <v>0</v>
      </c>
    </row>
    <row r="5" spans="1:32">
      <c r="A5" t="s">
        <v>5</v>
      </c>
      <c r="B5">
        <f>'BFPaT-pretax-coal'!B3</f>
        <v>4.5383980301552614E-6</v>
      </c>
      <c r="C5">
        <f>'BFPaT-pretax-coal'!C3</f>
        <v>5.0376425100372975E-6</v>
      </c>
      <c r="D5">
        <f>'BFPaT-pretax-coal'!D3</f>
        <v>9.4787256969685716E-6</v>
      </c>
      <c r="E5">
        <f>'BFPaT-pretax-coal'!E3</f>
        <v>8.7744893532895839E-6</v>
      </c>
      <c r="F5">
        <f>'BFPaT-pretax-coal'!F3</f>
        <v>7.9151186532681287E-6</v>
      </c>
      <c r="G5">
        <f>'BFPaT-pretax-coal'!G3</f>
        <v>7.1399144466254018E-6</v>
      </c>
      <c r="H5">
        <f>'BFPaT-pretax-coal'!H3</f>
        <v>6.440633493735599E-6</v>
      </c>
      <c r="I5">
        <f>'BFPaT-pretax-coal'!I3</f>
        <v>5.8098398952433808E-6</v>
      </c>
      <c r="J5">
        <f>'BFPaT-pretax-coal'!J3</f>
        <v>5.2408260214142374E-6</v>
      </c>
      <c r="K5">
        <f>'BFPaT-pretax-coal'!K3</f>
        <v>4.7275411856391599E-6</v>
      </c>
      <c r="L5">
        <f>'BFPaT-pretax-coal'!L3</f>
        <v>4.2645273036336095E-6</v>
      </c>
      <c r="M5">
        <f>'BFPaT-pretax-coal'!M3</f>
        <v>4.2351361748699126E-6</v>
      </c>
      <c r="N5">
        <f>'BFPaT-pretax-coal'!N3</f>
        <v>4.2059476098110536E-6</v>
      </c>
      <c r="O5">
        <f>'BFPaT-pretax-coal'!O3</f>
        <v>4.176960212387665E-6</v>
      </c>
      <c r="P5">
        <f>'BFPaT-pretax-coal'!P3</f>
        <v>4.1481725961520929E-6</v>
      </c>
      <c r="Q5">
        <f>'BFPaT-pretax-coal'!Q3</f>
        <v>4.119583384212082E-6</v>
      </c>
      <c r="R5">
        <f>'BFPaT-pretax-coal'!R3</f>
        <v>4.0911912091649212E-6</v>
      </c>
      <c r="S5">
        <f>'BFPaT-pretax-coal'!S3</f>
        <v>4.0629947130320404E-6</v>
      </c>
      <c r="T5">
        <f>'BFPaT-pretax-coal'!T3</f>
        <v>4.03499254719406E-6</v>
      </c>
      <c r="U5">
        <f>'BFPaT-pretax-coal'!U3</f>
        <v>4.0071833723262879E-6</v>
      </c>
      <c r="V5">
        <f>'BFPaT-pretax-coal'!V3</f>
        <v>3.9795658583346589E-6</v>
      </c>
      <c r="W5">
        <f>'BFPaT-pretax-coal'!W3</f>
        <v>3.9521386842921188E-6</v>
      </c>
      <c r="X5">
        <f>'BFPaT-pretax-coal'!X3</f>
        <v>3.9249005383754435E-6</v>
      </c>
      <c r="Y5">
        <f>'BFPaT-pretax-coal'!Y3</f>
        <v>3.8978501178024991E-6</v>
      </c>
      <c r="Z5">
        <f>'BFPaT-pretax-coal'!Z3</f>
        <v>3.8709861287699254E-6</v>
      </c>
      <c r="AA5">
        <f>'BFPaT-pretax-coal'!AA3</f>
        <v>3.8443072863912591E-6</v>
      </c>
      <c r="AB5">
        <f>'BFPaT-pretax-coal'!AB3</f>
        <v>3.8178123146354751E-6</v>
      </c>
      <c r="AC5">
        <f>'BFPaT-pretax-coal'!AC3</f>
        <v>3.7914999462659565E-6</v>
      </c>
      <c r="AD5">
        <f>'BFPaT-pretax-coal'!AD3</f>
        <v>3.7653689227798828E-6</v>
      </c>
      <c r="AE5">
        <f>'BFPaT-pretax-coal'!AE3</f>
        <v>3.7394179943480378E-6</v>
      </c>
      <c r="AF5">
        <f>'BFPaT-pretax-coal'!AF3</f>
        <v>3.7136459197550292E-6</v>
      </c>
    </row>
    <row r="6" spans="1:32">
      <c r="A6" t="s">
        <v>6</v>
      </c>
      <c r="B6">
        <f>'BFPaT-pretax-coal'!B4</f>
        <v>4.7957405857159443E-6</v>
      </c>
      <c r="C6">
        <f>'BFPaT-pretax-coal'!C4</f>
        <v>5.2405566962018072E-6</v>
      </c>
      <c r="D6">
        <f>'BFPaT-pretax-coal'!D4</f>
        <v>9.3310412411642644E-6</v>
      </c>
      <c r="E6">
        <f>'BFPaT-pretax-coal'!E4</f>
        <v>8.7190841956202454E-6</v>
      </c>
      <c r="F6">
        <f>'BFPaT-pretax-coal'!F4</f>
        <v>8.0053990873861295E-6</v>
      </c>
      <c r="G6">
        <f>'BFPaT-pretax-coal'!G4</f>
        <v>7.3501314026207527E-6</v>
      </c>
      <c r="H6">
        <f>'BFPaT-pretax-coal'!H4</f>
        <v>6.7484994871669055E-6</v>
      </c>
      <c r="I6">
        <f>'BFPaT-pretax-coal'!I4</f>
        <v>6.1961130806523414E-6</v>
      </c>
      <c r="J6">
        <f>'BFPaT-pretax-coal'!J4</f>
        <v>5.688941279648575E-6</v>
      </c>
      <c r="K6">
        <f>'BFPaT-pretax-coal'!K4</f>
        <v>5.2232831231482633E-6</v>
      </c>
      <c r="L6">
        <f>'BFPaT-pretax-coal'!L4</f>
        <v>4.7957405857159451E-6</v>
      </c>
      <c r="M6">
        <f>'BFPaT-pretax-coal'!M4</f>
        <v>4.7957405857159451E-6</v>
      </c>
      <c r="N6">
        <f>'BFPaT-pretax-coal'!N4</f>
        <v>4.7957405857159451E-6</v>
      </c>
      <c r="O6">
        <f>'BFPaT-pretax-coal'!O4</f>
        <v>4.7957405857159451E-6</v>
      </c>
      <c r="P6">
        <f>'BFPaT-pretax-coal'!P4</f>
        <v>4.7957405857159451E-6</v>
      </c>
      <c r="Q6">
        <f>'BFPaT-pretax-coal'!Q4</f>
        <v>4.7957405857159451E-6</v>
      </c>
      <c r="R6">
        <f>'BFPaT-pretax-coal'!R4</f>
        <v>4.7957405857159451E-6</v>
      </c>
      <c r="S6">
        <f>'BFPaT-pretax-coal'!S4</f>
        <v>4.7957405857159451E-6</v>
      </c>
      <c r="T6">
        <f>'BFPaT-pretax-coal'!T4</f>
        <v>4.7957405857159451E-6</v>
      </c>
      <c r="U6">
        <f>'BFPaT-pretax-coal'!U4</f>
        <v>4.7957405857159451E-6</v>
      </c>
      <c r="V6">
        <f>'BFPaT-pretax-coal'!V4</f>
        <v>4.7957405857159451E-6</v>
      </c>
      <c r="W6">
        <f>'BFPaT-pretax-coal'!W4</f>
        <v>4.7957405857159451E-6</v>
      </c>
      <c r="X6">
        <f>'BFPaT-pretax-coal'!X4</f>
        <v>4.7957405857159451E-6</v>
      </c>
      <c r="Y6">
        <f>'BFPaT-pretax-coal'!Y4</f>
        <v>4.7957405857159451E-6</v>
      </c>
      <c r="Z6">
        <f>'BFPaT-pretax-coal'!Z4</f>
        <v>4.7957405857159451E-6</v>
      </c>
      <c r="AA6">
        <f>'BFPaT-pretax-coal'!AA4</f>
        <v>4.7957405857159451E-6</v>
      </c>
      <c r="AB6">
        <f>'BFPaT-pretax-coal'!AB4</f>
        <v>4.7957405857159451E-6</v>
      </c>
      <c r="AC6">
        <f>'BFPaT-pretax-coal'!AC4</f>
        <v>4.7957405857159451E-6</v>
      </c>
      <c r="AD6">
        <f>'BFPaT-pretax-coal'!AD4</f>
        <v>4.7957405857159451E-6</v>
      </c>
      <c r="AE6">
        <f>'BFPaT-pretax-coal'!AE4</f>
        <v>4.7957405857159451E-6</v>
      </c>
      <c r="AF6">
        <f>'BFPaT-pretax-coal'!AF4</f>
        <v>4.7957405857159451E-6</v>
      </c>
    </row>
    <row r="7" spans="1:32">
      <c r="A7" t="s">
        <v>7</v>
      </c>
      <c r="B7">
        <f>'BFPaT-pretax-coal'!B5</f>
        <v>4.7957405857159443E-6</v>
      </c>
      <c r="C7">
        <f>'BFPaT-pretax-coal'!C5</f>
        <v>4.7957405857159443E-6</v>
      </c>
      <c r="D7">
        <f>'BFPaT-pretax-coal'!D5</f>
        <v>9.3310412411642644E-6</v>
      </c>
      <c r="E7">
        <f>'BFPaT-pretax-coal'!E5</f>
        <v>8.7190841956202454E-6</v>
      </c>
      <c r="F7">
        <f>'BFPaT-pretax-coal'!F5</f>
        <v>8.0053990873861295E-6</v>
      </c>
      <c r="G7">
        <f>'BFPaT-pretax-coal'!G5</f>
        <v>7.3501314026207527E-6</v>
      </c>
      <c r="H7">
        <f>'BFPaT-pretax-coal'!H5</f>
        <v>6.7484994871669055E-6</v>
      </c>
      <c r="I7">
        <f>'BFPaT-pretax-coal'!I5</f>
        <v>6.1961130806523414E-6</v>
      </c>
      <c r="J7">
        <f>'BFPaT-pretax-coal'!J5</f>
        <v>5.688941279648575E-6</v>
      </c>
      <c r="K7">
        <f>'BFPaT-pretax-coal'!K5</f>
        <v>5.2232831231482633E-6</v>
      </c>
      <c r="L7">
        <f>'BFPaT-pretax-coal'!L5</f>
        <v>4.7957405857159451E-6</v>
      </c>
      <c r="M7">
        <f>'BFPaT-pretax-coal'!M5</f>
        <v>4.7957405857159451E-6</v>
      </c>
      <c r="N7">
        <f>'BFPaT-pretax-coal'!N5</f>
        <v>4.7957405857159451E-6</v>
      </c>
      <c r="O7">
        <f>'BFPaT-pretax-coal'!O5</f>
        <v>4.7957405857159451E-6</v>
      </c>
      <c r="P7">
        <f>'BFPaT-pretax-coal'!P5</f>
        <v>4.7957405857159451E-6</v>
      </c>
      <c r="Q7">
        <f>'BFPaT-pretax-coal'!Q5</f>
        <v>4.7957405857159451E-6</v>
      </c>
      <c r="R7">
        <f>'BFPaT-pretax-coal'!R5</f>
        <v>4.7957405857159451E-6</v>
      </c>
      <c r="S7">
        <f>'BFPaT-pretax-coal'!S5</f>
        <v>4.7957405857159451E-6</v>
      </c>
      <c r="T7">
        <f>'BFPaT-pretax-coal'!T5</f>
        <v>4.7957405857159451E-6</v>
      </c>
      <c r="U7">
        <f>'BFPaT-pretax-coal'!U5</f>
        <v>4.7957405857159451E-6</v>
      </c>
      <c r="V7">
        <f>'BFPaT-pretax-coal'!V5</f>
        <v>4.7957405857159451E-6</v>
      </c>
      <c r="W7">
        <f>'BFPaT-pretax-coal'!W5</f>
        <v>4.7957405857159451E-6</v>
      </c>
      <c r="X7">
        <f>'BFPaT-pretax-coal'!X5</f>
        <v>4.7957405857159451E-6</v>
      </c>
      <c r="Y7">
        <f>'BFPaT-pretax-coal'!Y5</f>
        <v>4.7957405857159451E-6</v>
      </c>
      <c r="Z7">
        <f>'BFPaT-pretax-coal'!Z5</f>
        <v>4.7957405857159451E-6</v>
      </c>
      <c r="AA7">
        <f>'BFPaT-pretax-coal'!AA5</f>
        <v>4.7957405857159451E-6</v>
      </c>
      <c r="AB7">
        <f>'BFPaT-pretax-coal'!AB5</f>
        <v>4.7957405857159451E-6</v>
      </c>
      <c r="AC7">
        <f>'BFPaT-pretax-coal'!AC5</f>
        <v>4.7957405857159451E-6</v>
      </c>
      <c r="AD7">
        <f>'BFPaT-pretax-coal'!AD5</f>
        <v>4.7957405857159451E-6</v>
      </c>
      <c r="AE7">
        <f>'BFPaT-pretax-coal'!AE5</f>
        <v>4.7957405857159451E-6</v>
      </c>
      <c r="AF7">
        <f>'BFPaT-pretax-coal'!AF5</f>
        <v>4.7957405857159451E-6</v>
      </c>
    </row>
    <row r="8" spans="1:32">
      <c r="A8" t="s">
        <v>8</v>
      </c>
      <c r="B8">
        <f>'BFPaT-pretax-coal'!B6</f>
        <v>0</v>
      </c>
      <c r="C8">
        <f>'BFPaT-pretax-coal'!C6</f>
        <v>0</v>
      </c>
      <c r="D8">
        <f>'BFPaT-pretax-coal'!D6</f>
        <v>0</v>
      </c>
      <c r="E8">
        <f>'BFPaT-pretax-coal'!E6</f>
        <v>0</v>
      </c>
      <c r="F8">
        <f>'BFPaT-pretax-coal'!F6</f>
        <v>0</v>
      </c>
      <c r="G8">
        <f>'BFPaT-pretax-coal'!G6</f>
        <v>0</v>
      </c>
      <c r="H8">
        <f>'BFPaT-pretax-coal'!H6</f>
        <v>0</v>
      </c>
      <c r="I8">
        <f>'BFPaT-pretax-coal'!I6</f>
        <v>0</v>
      </c>
      <c r="J8">
        <f>'BFPaT-pretax-coal'!J6</f>
        <v>0</v>
      </c>
      <c r="K8">
        <f>'BFPaT-pretax-coal'!K6</f>
        <v>0</v>
      </c>
      <c r="L8">
        <f>'BFPaT-pretax-coal'!L6</f>
        <v>0</v>
      </c>
      <c r="M8">
        <f>'BFPaT-pretax-coal'!M6</f>
        <v>0</v>
      </c>
      <c r="N8">
        <f>'BFPaT-pretax-coal'!N6</f>
        <v>0</v>
      </c>
      <c r="O8">
        <f>'BFPaT-pretax-coal'!O6</f>
        <v>0</v>
      </c>
      <c r="P8">
        <f>'BFPaT-pretax-coal'!P6</f>
        <v>0</v>
      </c>
      <c r="Q8">
        <f>'BFPaT-pretax-coal'!Q6</f>
        <v>0</v>
      </c>
      <c r="R8">
        <f>'BFPaT-pretax-coal'!R6</f>
        <v>0</v>
      </c>
      <c r="S8">
        <f>'BFPaT-pretax-coal'!S6</f>
        <v>0</v>
      </c>
      <c r="T8">
        <f>'BFPaT-pretax-coal'!T6</f>
        <v>0</v>
      </c>
      <c r="U8">
        <f>'BFPaT-pretax-coal'!U6</f>
        <v>0</v>
      </c>
      <c r="V8">
        <f>'BFPaT-pretax-coal'!V6</f>
        <v>0</v>
      </c>
      <c r="W8">
        <f>'BFPaT-pretax-coal'!W6</f>
        <v>0</v>
      </c>
      <c r="X8">
        <f>'BFPaT-pretax-coal'!X6</f>
        <v>0</v>
      </c>
      <c r="Y8">
        <f>'BFPaT-pretax-coal'!Y6</f>
        <v>0</v>
      </c>
      <c r="Z8">
        <f>'BFPaT-pretax-coal'!Z6</f>
        <v>0</v>
      </c>
      <c r="AA8">
        <f>'BFPaT-pretax-coal'!AA6</f>
        <v>0</v>
      </c>
      <c r="AB8">
        <f>'BFPaT-pretax-coal'!AB6</f>
        <v>0</v>
      </c>
      <c r="AC8">
        <f>'BFPaT-pretax-coal'!AC6</f>
        <v>0</v>
      </c>
      <c r="AD8">
        <f>'BFPaT-pretax-coal'!AD6</f>
        <v>0</v>
      </c>
      <c r="AE8">
        <f>'BFPaT-pretax-coal'!AE6</f>
        <v>0</v>
      </c>
      <c r="AF8">
        <f>'BFPaT-pretax-coal'!AF6</f>
        <v>0</v>
      </c>
    </row>
    <row r="9" spans="1:32">
      <c r="A9" t="s">
        <v>9</v>
      </c>
      <c r="B9">
        <f>'BFPaT-pretax-coal'!B7</f>
        <v>4.7957405857159443E-6</v>
      </c>
      <c r="C9">
        <f>'BFPaT-pretax-coal'!C7</f>
        <v>4.7957405857159443E-6</v>
      </c>
      <c r="D9">
        <f>'BFPaT-pretax-coal'!D7</f>
        <v>9.3310412411642644E-6</v>
      </c>
      <c r="E9">
        <f>'BFPaT-pretax-coal'!E7</f>
        <v>8.7744893532895839E-6</v>
      </c>
      <c r="F9">
        <f>'BFPaT-pretax-coal'!F7</f>
        <v>7.9151186532681287E-6</v>
      </c>
      <c r="G9">
        <f>'BFPaT-pretax-coal'!G7</f>
        <v>7.1399144466254018E-6</v>
      </c>
      <c r="H9">
        <f>'BFPaT-pretax-coal'!H7</f>
        <v>6.440633493735599E-6</v>
      </c>
      <c r="I9">
        <f>'BFPaT-pretax-coal'!I7</f>
        <v>5.8098398952433808E-6</v>
      </c>
      <c r="J9">
        <f>'BFPaT-pretax-coal'!J7</f>
        <v>5.2408260214142374E-6</v>
      </c>
      <c r="K9">
        <f>'BFPaT-pretax-coal'!K7</f>
        <v>4.7275411856391599E-6</v>
      </c>
      <c r="L9">
        <f>'BFPaT-pretax-coal'!L7</f>
        <v>4.2645273036336095E-6</v>
      </c>
      <c r="M9">
        <f>'BFPaT-pretax-coal'!M7</f>
        <v>4.2351361748699126E-6</v>
      </c>
      <c r="N9">
        <f>'BFPaT-pretax-coal'!N7</f>
        <v>4.2059476098110536E-6</v>
      </c>
      <c r="O9">
        <f>'BFPaT-pretax-coal'!O7</f>
        <v>4.176960212387665E-6</v>
      </c>
      <c r="P9">
        <f>'BFPaT-pretax-coal'!P7</f>
        <v>4.1481725961520929E-6</v>
      </c>
      <c r="Q9">
        <f>'BFPaT-pretax-coal'!Q7</f>
        <v>4.119583384212082E-6</v>
      </c>
      <c r="R9">
        <f>'BFPaT-pretax-coal'!R7</f>
        <v>4.0911912091649212E-6</v>
      </c>
      <c r="S9">
        <f>'BFPaT-pretax-coal'!S7</f>
        <v>4.0629947130320404E-6</v>
      </c>
      <c r="T9">
        <f>'BFPaT-pretax-coal'!T7</f>
        <v>4.03499254719406E-6</v>
      </c>
      <c r="U9">
        <f>'BFPaT-pretax-coal'!U7</f>
        <v>4.0071833723262879E-6</v>
      </c>
      <c r="V9">
        <f>'BFPaT-pretax-coal'!V7</f>
        <v>3.9795658583346589E-6</v>
      </c>
      <c r="W9">
        <f>'BFPaT-pretax-coal'!W7</f>
        <v>3.9521386842921188E-6</v>
      </c>
      <c r="X9">
        <f>'BFPaT-pretax-coal'!X7</f>
        <v>3.9249005383754435E-6</v>
      </c>
      <c r="Y9">
        <f>'BFPaT-pretax-coal'!Y7</f>
        <v>3.8978501178024991E-6</v>
      </c>
      <c r="Z9">
        <f>'BFPaT-pretax-coal'!Z7</f>
        <v>3.8709861287699254E-6</v>
      </c>
      <c r="AA9">
        <f>'BFPaT-pretax-coal'!AA7</f>
        <v>3.8443072863912591E-6</v>
      </c>
      <c r="AB9">
        <f>'BFPaT-pretax-coal'!AB7</f>
        <v>3.8178123146354751E-6</v>
      </c>
      <c r="AC9">
        <f>'BFPaT-pretax-coal'!AC7</f>
        <v>3.7914999462659565E-6</v>
      </c>
      <c r="AD9">
        <f>'BFPaT-pretax-coal'!AD7</f>
        <v>3.7653689227798828E-6</v>
      </c>
      <c r="AE9">
        <f>'BFPaT-pretax-coal'!AE7</f>
        <v>3.7394179943480378E-6</v>
      </c>
      <c r="AF9">
        <f>'BFPaT-pretax-coal'!AF7</f>
        <v>3.7136459197550292E-6</v>
      </c>
    </row>
    <row r="10" spans="1:32">
      <c r="A10" t="s">
        <v>10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</row>
    <row r="11" spans="1:32">
      <c r="A11" t="s">
        <v>11</v>
      </c>
      <c r="B11">
        <f>'BFPaT-pretax-coal'!B9</f>
        <v>0</v>
      </c>
      <c r="C11">
        <f>'BFPaT-pretax-coal'!C9</f>
        <v>0</v>
      </c>
      <c r="D11">
        <f>'BFPaT-pretax-coal'!D9</f>
        <v>0</v>
      </c>
      <c r="E11">
        <f>'BFPaT-pretax-coal'!E9</f>
        <v>0</v>
      </c>
      <c r="F11">
        <f>'BFPaT-pretax-coal'!F9</f>
        <v>0</v>
      </c>
      <c r="G11">
        <f>'BFPaT-pretax-coal'!G9</f>
        <v>0</v>
      </c>
      <c r="H11">
        <f>'BFPaT-pretax-coal'!H9</f>
        <v>0</v>
      </c>
      <c r="I11">
        <f>'BFPaT-pretax-coal'!I9</f>
        <v>0</v>
      </c>
      <c r="J11">
        <f>'BFPaT-pretax-coal'!J9</f>
        <v>0</v>
      </c>
      <c r="K11">
        <f>'BFPaT-pretax-coal'!K9</f>
        <v>0</v>
      </c>
      <c r="L11">
        <f>'BFPaT-pretax-coal'!L9</f>
        <v>0</v>
      </c>
      <c r="M11">
        <f>'BFPaT-pretax-coal'!M9</f>
        <v>0</v>
      </c>
      <c r="N11">
        <f>'BFPaT-pretax-coal'!N9</f>
        <v>0</v>
      </c>
      <c r="O11">
        <f>'BFPaT-pretax-coal'!O9</f>
        <v>0</v>
      </c>
      <c r="P11">
        <f>'BFPaT-pretax-coal'!P9</f>
        <v>0</v>
      </c>
      <c r="Q11">
        <f>'BFPaT-pretax-coal'!Q9</f>
        <v>0</v>
      </c>
      <c r="R11">
        <f>'BFPaT-pretax-coal'!R9</f>
        <v>0</v>
      </c>
      <c r="S11">
        <f>'BFPaT-pretax-coal'!S9</f>
        <v>0</v>
      </c>
      <c r="T11">
        <f>'BFPaT-pretax-coal'!T9</f>
        <v>0</v>
      </c>
      <c r="U11">
        <f>'BFPaT-pretax-coal'!U9</f>
        <v>0</v>
      </c>
      <c r="V11">
        <f>'BFPaT-pretax-coal'!V9</f>
        <v>0</v>
      </c>
      <c r="W11">
        <f>'BFPaT-pretax-coal'!W9</f>
        <v>0</v>
      </c>
      <c r="X11">
        <f>'BFPaT-pretax-coal'!X9</f>
        <v>0</v>
      </c>
      <c r="Y11">
        <f>'BFPaT-pretax-coal'!Y9</f>
        <v>0</v>
      </c>
      <c r="Z11">
        <f>'BFPaT-pretax-coal'!Z9</f>
        <v>0</v>
      </c>
      <c r="AA11">
        <f>'BFPaT-pretax-coal'!AA9</f>
        <v>0</v>
      </c>
      <c r="AB11">
        <f>'BFPaT-pretax-coal'!AB9</f>
        <v>0</v>
      </c>
      <c r="AC11">
        <f>'BFPaT-pretax-coal'!AC9</f>
        <v>0</v>
      </c>
      <c r="AD11">
        <f>'BFPaT-pretax-coal'!AD9</f>
        <v>0</v>
      </c>
      <c r="AE11">
        <f>'BFPaT-pretax-coal'!AE9</f>
        <v>0</v>
      </c>
      <c r="AF11">
        <f>'BFPaT-pretax-coal'!AF9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>
        <f>'BFPaT-pretax-natgas'!B2</f>
        <v>1.1791026503941011E-5</v>
      </c>
      <c r="C14">
        <f>'BFPaT-pretax-natgas'!C2</f>
        <v>1.0454921196711585E-5</v>
      </c>
      <c r="D14">
        <f>'BFPaT-pretax-natgas'!D2</f>
        <v>1.8086867022425629E-5</v>
      </c>
      <c r="E14">
        <f>'BFPaT-pretax-natgas'!E2</f>
        <v>1.9014160946453089E-5</v>
      </c>
      <c r="F14">
        <f>'BFPaT-pretax-natgas'!F2</f>
        <v>1.8966583792408459E-5</v>
      </c>
      <c r="G14">
        <f>'BFPaT-pretax-natgas'!G2</f>
        <v>1.8919125685719817E-5</v>
      </c>
      <c r="H14">
        <f>'BFPaT-pretax-natgas'!H2</f>
        <v>1.8871786328507366E-5</v>
      </c>
      <c r="I14">
        <f>'BFPaT-pretax-natgas'!I2</f>
        <v>1.8824565423636661E-5</v>
      </c>
      <c r="J14">
        <f>'BFPaT-pretax-natgas'!J2</f>
        <v>1.8777462674716749E-5</v>
      </c>
      <c r="K14">
        <f>'BFPaT-pretax-natgas'!K2</f>
        <v>1.8730477786098305E-5</v>
      </c>
      <c r="L14">
        <f>'BFPaT-pretax-natgas'!L2</f>
        <v>1.8683610462871772E-5</v>
      </c>
      <c r="M14">
        <f>'BFPaT-pretax-natgas'!M2</f>
        <v>1.863686041086552E-5</v>
      </c>
      <c r="N14">
        <f>'BFPaT-pretax-natgas'!N2</f>
        <v>1.8590227336643993E-5</v>
      </c>
      <c r="O14">
        <f>'BFPaT-pretax-natgas'!O2</f>
        <v>1.8543710947505865E-5</v>
      </c>
      <c r="P14">
        <f>'BFPaT-pretax-natgas'!P2</f>
        <v>1.849731095148221E-5</v>
      </c>
      <c r="Q14">
        <f>'BFPaT-pretax-natgas'!Q2</f>
        <v>1.8451027057334661E-5</v>
      </c>
      <c r="R14">
        <f>'BFPaT-pretax-natgas'!R2</f>
        <v>1.840485897455359E-5</v>
      </c>
      <c r="S14">
        <f>'BFPaT-pretax-natgas'!S2</f>
        <v>1.835880641335628E-5</v>
      </c>
      <c r="T14">
        <f>'BFPaT-pretax-natgas'!T2</f>
        <v>1.8312869084685108E-5</v>
      </c>
      <c r="U14">
        <f>'BFPaT-pretax-natgas'!U2</f>
        <v>1.8267046700205728E-5</v>
      </c>
      <c r="V14">
        <f>'BFPaT-pretax-natgas'!V2</f>
        <v>1.8221338972305263E-5</v>
      </c>
      <c r="W14">
        <f>'BFPaT-pretax-natgas'!W2</f>
        <v>1.81757456140905E-5</v>
      </c>
      <c r="X14">
        <f>'BFPaT-pretax-natgas'!X2</f>
        <v>1.813026633938609E-5</v>
      </c>
      <c r="Y14">
        <f>'BFPaT-pretax-natgas'!Y2</f>
        <v>1.8084900862732751E-5</v>
      </c>
      <c r="Z14">
        <f>'BFPaT-pretax-natgas'!Z2</f>
        <v>1.8039648899385476E-5</v>
      </c>
      <c r="AA14">
        <f>'BFPaT-pretax-natgas'!AA2</f>
        <v>1.7994510165311743E-5</v>
      </c>
      <c r="AB14">
        <f>'BFPaT-pretax-natgas'!AB2</f>
        <v>1.7949484377189739E-5</v>
      </c>
      <c r="AC14">
        <f>'BFPaT-pretax-natgas'!AC2</f>
        <v>1.7904571252406574E-5</v>
      </c>
      <c r="AD14">
        <f>'BFPaT-pretax-natgas'!AD2</f>
        <v>1.7859770509056514E-5</v>
      </c>
      <c r="AE14">
        <f>'BFPaT-pretax-natgas'!AE2</f>
        <v>1.7815081865939207E-5</v>
      </c>
      <c r="AF14">
        <f>'BFPaT-pretax-natgas'!AF2</f>
        <v>1.7770505042557916E-5</v>
      </c>
    </row>
    <row r="15" spans="1:32">
      <c r="A15" t="s">
        <v>5</v>
      </c>
      <c r="B15">
        <f>'BFPaT-pretax-natgas'!B3</f>
        <v>8.8637213324960854E-6</v>
      </c>
      <c r="C15">
        <f>'BFPaT-pretax-natgas'!C3</f>
        <v>1.1645643361268182E-5</v>
      </c>
      <c r="D15">
        <f>'BFPaT-pretax-natgas'!D3</f>
        <v>2.4878649734633437E-5</v>
      </c>
      <c r="E15">
        <f>'BFPaT-pretax-natgas'!E3</f>
        <v>2.1898066950028613E-5</v>
      </c>
      <c r="F15">
        <f>'BFPaT-pretax-natgas'!F3</f>
        <v>1.9803226854386167E-5</v>
      </c>
      <c r="G15">
        <f>'BFPaT-pretax-natgas'!G3</f>
        <v>1.7908785955454804E-5</v>
      </c>
      <c r="H15">
        <f>'BFPaT-pretax-natgas'!H3</f>
        <v>1.6195573416221244E-5</v>
      </c>
      <c r="I15">
        <f>'BFPaT-pretax-natgas'!I3</f>
        <v>1.4646252344108217E-5</v>
      </c>
      <c r="J15">
        <f>'BFPaT-pretax-natgas'!J3</f>
        <v>1.3245144349902594E-5</v>
      </c>
      <c r="K15">
        <f>'BFPaT-pretax-natgas'!K3</f>
        <v>1.1978070889945359E-5</v>
      </c>
      <c r="L15">
        <f>'BFPaT-pretax-natgas'!L3</f>
        <v>1.0832209786042197E-5</v>
      </c>
      <c r="M15">
        <f>'BFPaT-pretax-natgas'!M3</f>
        <v>1.0763824169774689E-5</v>
      </c>
      <c r="N15">
        <f>'BFPaT-pretax-natgas'!N3</f>
        <v>1.0695870283745485E-5</v>
      </c>
      <c r="O15">
        <f>'BFPaT-pretax-natgas'!O3</f>
        <v>1.0628345402366826E-5</v>
      </c>
      <c r="P15">
        <f>'BFPaT-pretax-natgas'!P3</f>
        <v>1.0561246817258058E-5</v>
      </c>
      <c r="Q15">
        <f>'BFPaT-pretax-natgas'!Q3</f>
        <v>1.0494571837137004E-5</v>
      </c>
      <c r="R15">
        <f>'BFPaT-pretax-natgas'!R3</f>
        <v>1.0428317787712019E-5</v>
      </c>
      <c r="S15">
        <f>'BFPaT-pretax-natgas'!S3</f>
        <v>1.0362482011574724E-5</v>
      </c>
      <c r="T15">
        <f>'BFPaT-pretax-natgas'!T3</f>
        <v>1.0297061868093417E-5</v>
      </c>
      <c r="U15">
        <f>'BFPaT-pretax-natgas'!U3</f>
        <v>1.0232054733307164E-5</v>
      </c>
      <c r="V15">
        <f>'BFPaT-pretax-natgas'!V3</f>
        <v>1.0167457999820548E-5</v>
      </c>
      <c r="W15">
        <f>'BFPaT-pretax-natgas'!W3</f>
        <v>1.0103269076699095E-5</v>
      </c>
      <c r="X15">
        <f>'BFPaT-pretax-natgas'!X3</f>
        <v>1.0039485389365344E-5</v>
      </c>
      <c r="Y15">
        <f>'BFPaT-pretax-natgas'!Y3</f>
        <v>9.9761043794955905E-6</v>
      </c>
      <c r="Z15">
        <f>'BFPaT-pretax-natgas'!Z3</f>
        <v>9.9131235049172695E-6</v>
      </c>
      <c r="AA15">
        <f>'BFPaT-pretax-natgas'!AA3</f>
        <v>9.8505402395069932E-6</v>
      </c>
      <c r="AB15">
        <f>'BFPaT-pretax-natgas'!AB3</f>
        <v>9.7883520730892259E-6</v>
      </c>
      <c r="AC15">
        <f>'BFPaT-pretax-natgas'!AC3</f>
        <v>9.7265565113356051E-6</v>
      </c>
      <c r="AD15">
        <f>'BFPaT-pretax-natgas'!AD3</f>
        <v>9.665151075664897E-6</v>
      </c>
      <c r="AE15">
        <f>'BFPaT-pretax-natgas'!AE3</f>
        <v>9.60413330314358E-6</v>
      </c>
      <c r="AF15">
        <f>'BFPaT-pretax-natgas'!AF3</f>
        <v>9.5435007463870569E-6</v>
      </c>
    </row>
    <row r="16" spans="1:32">
      <c r="A16" t="s">
        <v>6</v>
      </c>
      <c r="B16">
        <f>'BFPaT-pretax-natgas'!B4</f>
        <v>1.3502335791168741E-5</v>
      </c>
      <c r="C16">
        <f>'BFPaT-pretax-natgas'!C4</f>
        <v>1.2697560810238155E-5</v>
      </c>
      <c r="D16">
        <f>'BFPaT-pretax-natgas'!D4</f>
        <v>1.4843627426053055E-5</v>
      </c>
      <c r="E16">
        <f>'BFPaT-pretax-natgas'!E4</f>
        <v>1.8241566234426646E-5</v>
      </c>
      <c r="F16">
        <f>'BFPaT-pretax-natgas'!F4</f>
        <v>1.8245512257293294E-5</v>
      </c>
      <c r="G16">
        <f>'BFPaT-pretax-natgas'!G4</f>
        <v>1.8249459133765181E-5</v>
      </c>
      <c r="H16">
        <f>'BFPaT-pretax-natgas'!H4</f>
        <v>1.8253406864026956E-5</v>
      </c>
      <c r="I16">
        <f>'BFPaT-pretax-natgas'!I4</f>
        <v>1.825735544826331E-5</v>
      </c>
      <c r="J16">
        <f>'BFPaT-pretax-natgas'!J4</f>
        <v>1.8261304886658977E-5</v>
      </c>
      <c r="K16">
        <f>'BFPaT-pretax-natgas'!K4</f>
        <v>1.8265255179398732E-5</v>
      </c>
      <c r="L16">
        <f>'BFPaT-pretax-natgas'!L4</f>
        <v>1.8269206326667381E-5</v>
      </c>
      <c r="M16">
        <f>'BFPaT-pretax-natgas'!M4</f>
        <v>1.8273158328649781E-5</v>
      </c>
      <c r="N16">
        <f>'BFPaT-pretax-natgas'!N4</f>
        <v>1.8277111185530822E-5</v>
      </c>
      <c r="O16">
        <f>'BFPaT-pretax-natgas'!O4</f>
        <v>1.8281064897495438E-5</v>
      </c>
      <c r="P16">
        <f>'BFPaT-pretax-natgas'!P4</f>
        <v>1.8285019464728598E-5</v>
      </c>
      <c r="Q16">
        <f>'BFPaT-pretax-natgas'!Q4</f>
        <v>1.8288974887415317E-5</v>
      </c>
      <c r="R16">
        <f>'BFPaT-pretax-natgas'!R4</f>
        <v>1.8292931165740645E-5</v>
      </c>
      <c r="S16">
        <f>'BFPaT-pretax-natgas'!S4</f>
        <v>1.8296888299889675E-5</v>
      </c>
      <c r="T16">
        <f>'BFPaT-pretax-natgas'!T4</f>
        <v>1.8300846290047539E-5</v>
      </c>
      <c r="U16">
        <f>'BFPaT-pretax-natgas'!U4</f>
        <v>1.8304805136399408E-5</v>
      </c>
      <c r="V16">
        <f>'BFPaT-pretax-natgas'!V4</f>
        <v>1.8308764839130494E-5</v>
      </c>
      <c r="W16">
        <f>'BFPaT-pretax-natgas'!W4</f>
        <v>1.8312725398426053E-5</v>
      </c>
      <c r="X16">
        <f>'BFPaT-pretax-natgas'!X4</f>
        <v>1.8316686814471373E-5</v>
      </c>
      <c r="Y16">
        <f>'BFPaT-pretax-natgas'!Y4</f>
        <v>1.8320649087451791E-5</v>
      </c>
      <c r="Z16">
        <f>'BFPaT-pretax-natgas'!Z4</f>
        <v>1.8324612217552674E-5</v>
      </c>
      <c r="AA16">
        <f>'BFPaT-pretax-natgas'!AA4</f>
        <v>1.8328576204959439E-5</v>
      </c>
      <c r="AB16">
        <f>'BFPaT-pretax-natgas'!AB4</f>
        <v>1.8332541049857538E-5</v>
      </c>
      <c r="AC16">
        <f>'BFPaT-pretax-natgas'!AC4</f>
        <v>1.8336506752432462E-5</v>
      </c>
      <c r="AD16">
        <f>'BFPaT-pretax-natgas'!AD4</f>
        <v>1.8340473312869743E-5</v>
      </c>
      <c r="AE16">
        <f>'BFPaT-pretax-natgas'!AE4</f>
        <v>1.8344440731354958E-5</v>
      </c>
      <c r="AF16">
        <f>'BFPaT-pretax-natgas'!AF4</f>
        <v>1.8348409008073718E-5</v>
      </c>
    </row>
    <row r="17" spans="1:32">
      <c r="A17" t="s">
        <v>7</v>
      </c>
      <c r="B17">
        <f>'BFPaT-pretax-natgas'!B5</f>
        <v>1.3323496906517502E-5</v>
      </c>
      <c r="C17">
        <f>'BFPaT-pretax-natgas'!C5</f>
        <v>1.225046359861005E-5</v>
      </c>
      <c r="D17">
        <f>'BFPaT-pretax-natgas'!D5</f>
        <v>1.4575369099076193E-5</v>
      </c>
      <c r="E17">
        <f>'BFPaT-pretax-natgas'!E5</f>
        <v>1.7973307907449783E-5</v>
      </c>
      <c r="F17">
        <f>'BFPaT-pretax-natgas'!F5</f>
        <v>1.7965767392819257E-5</v>
      </c>
      <c r="G17">
        <f>'BFPaT-pretax-natgas'!G5</f>
        <v>1.7958230041733316E-5</v>
      </c>
      <c r="H17">
        <f>'BFPaT-pretax-natgas'!H5</f>
        <v>1.7950695852864725E-5</v>
      </c>
      <c r="I17">
        <f>'BFPaT-pretax-natgas'!I5</f>
        <v>1.7943164824886813E-5</v>
      </c>
      <c r="J17">
        <f>'BFPaT-pretax-natgas'!J5</f>
        <v>1.7935636956473456E-5</v>
      </c>
      <c r="K17">
        <f>'BFPaT-pretax-natgas'!K5</f>
        <v>1.7928112246299097E-5</v>
      </c>
      <c r="L17">
        <f>'BFPaT-pretax-natgas'!L5</f>
        <v>1.7920590693038727E-5</v>
      </c>
      <c r="M17">
        <f>'BFPaT-pretax-natgas'!M5</f>
        <v>1.7913072295367893E-5</v>
      </c>
      <c r="N17">
        <f>'BFPaT-pretax-natgas'!N5</f>
        <v>1.7905557051962706E-5</v>
      </c>
      <c r="O17">
        <f>'BFPaT-pretax-natgas'!O5</f>
        <v>1.7898044961499822E-5</v>
      </c>
      <c r="P17">
        <f>'BFPaT-pretax-natgas'!P5</f>
        <v>1.7890536022656457E-5</v>
      </c>
      <c r="Q17">
        <f>'BFPaT-pretax-natgas'!Q5</f>
        <v>1.7883030234110383E-5</v>
      </c>
      <c r="R17">
        <f>'BFPaT-pretax-natgas'!R5</f>
        <v>1.7875527594539926E-5</v>
      </c>
      <c r="S17">
        <f>'BFPaT-pretax-natgas'!S5</f>
        <v>1.7868028102623966E-5</v>
      </c>
      <c r="T17">
        <f>'BFPaT-pretax-natgas'!T5</f>
        <v>1.7860531757041935E-5</v>
      </c>
      <c r="U17">
        <f>'BFPaT-pretax-natgas'!U5</f>
        <v>1.7853038556473823E-5</v>
      </c>
      <c r="V17">
        <f>'BFPaT-pretax-natgas'!V5</f>
        <v>1.7845548499600173E-5</v>
      </c>
      <c r="W17">
        <f>'BFPaT-pretax-natgas'!W5</f>
        <v>1.783806158510208E-5</v>
      </c>
      <c r="X17">
        <f>'BFPaT-pretax-natgas'!X5</f>
        <v>1.7830577811661192E-5</v>
      </c>
      <c r="Y17">
        <f>'BFPaT-pretax-natgas'!Y5</f>
        <v>1.7823097177959712E-5</v>
      </c>
      <c r="Z17">
        <f>'BFPaT-pretax-natgas'!Z5</f>
        <v>1.7815619682680395E-5</v>
      </c>
      <c r="AA17">
        <f>'BFPaT-pretax-natgas'!AA5</f>
        <v>1.7808145324506548E-5</v>
      </c>
      <c r="AB17">
        <f>'BFPaT-pretax-natgas'!AB5</f>
        <v>1.7800674102122029E-5</v>
      </c>
      <c r="AC17">
        <f>'BFPaT-pretax-natgas'!AC5</f>
        <v>1.7793206014211252E-5</v>
      </c>
      <c r="AD17">
        <f>'BFPaT-pretax-natgas'!AD5</f>
        <v>1.7785741059459182E-5</v>
      </c>
      <c r="AE17">
        <f>'BFPaT-pretax-natgas'!AE5</f>
        <v>1.7778279236551336E-5</v>
      </c>
      <c r="AF17">
        <f>'BFPaT-pretax-natgas'!AF5</f>
        <v>1.777082054417378E-5</v>
      </c>
    </row>
    <row r="18" spans="1:32">
      <c r="A18" t="s">
        <v>8</v>
      </c>
      <c r="B18">
        <f>'BFPaT-pretax-natgas'!B6</f>
        <v>1.1266849733028222E-5</v>
      </c>
      <c r="C18">
        <f>'BFPaT-pretax-natgas'!C6</f>
        <v>1.2786980252563776E-5</v>
      </c>
      <c r="D18">
        <f>'BFPaT-pretax-natgas'!D6</f>
        <v>2.3159635562335789E-5</v>
      </c>
      <c r="E18">
        <f>'BFPaT-pretax-natgas'!E6</f>
        <v>2.0745310619544028E-5</v>
      </c>
      <c r="F18">
        <f>'BFPaT-pretax-natgas'!F6</f>
        <v>2.0636701811024582E-5</v>
      </c>
      <c r="G18">
        <f>'BFPaT-pretax-natgas'!G6</f>
        <v>2.0528661606827545E-5</v>
      </c>
      <c r="H18">
        <f>'BFPaT-pretax-natgas'!H6</f>
        <v>2.0421187030114486E-5</v>
      </c>
      <c r="I18">
        <f>'BFPaT-pretax-natgas'!I6</f>
        <v>2.0314275119631736E-5</v>
      </c>
      <c r="J18">
        <f>'BFPaT-pretax-natgas'!J6</f>
        <v>2.0207922929628811E-5</v>
      </c>
      <c r="K18">
        <f>'BFPaT-pretax-natgas'!K6</f>
        <v>2.0102127529777237E-5</v>
      </c>
      <c r="L18">
        <f>'BFPaT-pretax-natgas'!L6</f>
        <v>1.9996886005089811E-5</v>
      </c>
      <c r="M18">
        <f>'BFPaT-pretax-natgas'!M6</f>
        <v>1.989219545584029E-5</v>
      </c>
      <c r="N18">
        <f>'BFPaT-pretax-natgas'!N6</f>
        <v>1.9788052997483488E-5</v>
      </c>
      <c r="O18">
        <f>'BFPaT-pretax-natgas'!O6</f>
        <v>1.9684455760575808E-5</v>
      </c>
      <c r="P18">
        <f>'BFPaT-pretax-natgas'!P6</f>
        <v>1.9581400890696166E-5</v>
      </c>
      <c r="Q18">
        <f>'BFPaT-pretax-natgas'!Q6</f>
        <v>1.9478885548367351E-5</v>
      </c>
      <c r="R18">
        <f>'BFPaT-pretax-natgas'!R6</f>
        <v>1.9376906908977792E-5</v>
      </c>
      <c r="S18">
        <f>'BFPaT-pretax-natgas'!S6</f>
        <v>1.9275462162703728E-5</v>
      </c>
      <c r="T18">
        <f>'BFPaT-pretax-natgas'!T6</f>
        <v>1.9174548514431781E-5</v>
      </c>
      <c r="U18">
        <f>'BFPaT-pretax-natgas'!U6</f>
        <v>1.9074163183681957E-5</v>
      </c>
      <c r="V18">
        <f>'BFPaT-pretax-natgas'!V6</f>
        <v>1.8974303404531023E-5</v>
      </c>
      <c r="W18">
        <f>'BFPaT-pretax-natgas'!W6</f>
        <v>1.8874966425536303E-5</v>
      </c>
      <c r="X18">
        <f>'BFPaT-pretax-natgas'!X6</f>
        <v>1.8776149509659865E-5</v>
      </c>
      <c r="Y18">
        <f>'BFPaT-pretax-natgas'!Y6</f>
        <v>1.8677849934193112E-5</v>
      </c>
      <c r="Z18">
        <f>'BFPaT-pretax-natgas'!Z6</f>
        <v>1.8580064990681753E-5</v>
      </c>
      <c r="AA18">
        <f>'BFPaT-pretax-natgas'!AA6</f>
        <v>1.8482791984851185E-5</v>
      </c>
      <c r="AB18">
        <f>'BFPaT-pretax-natgas'!AB6</f>
        <v>1.838602823653226E-5</v>
      </c>
      <c r="AC18">
        <f>'BFPaT-pretax-natgas'!AC6</f>
        <v>1.8289771079587432E-5</v>
      </c>
      <c r="AD18">
        <f>'BFPaT-pretax-natgas'!AD6</f>
        <v>1.8194017861837296E-5</v>
      </c>
      <c r="AE18">
        <f>'BFPaT-pretax-natgas'!AE6</f>
        <v>1.8098765944987515E-5</v>
      </c>
      <c r="AF18">
        <f>'BFPaT-pretax-natgas'!AF6</f>
        <v>1.8004012704556129E-5</v>
      </c>
    </row>
    <row r="19" spans="1:32">
      <c r="A19" t="s">
        <v>9</v>
      </c>
      <c r="B19">
        <f>'BFPaT-pretax-natgas'!B7</f>
        <v>1.3502335791168741E-5</v>
      </c>
      <c r="C19">
        <f>'BFPaT-pretax-natgas'!C7</f>
        <v>1.5380144080006781E-5</v>
      </c>
      <c r="D19">
        <f>'BFPaT-pretax-natgas'!D7</f>
        <v>2.566337994745317E-5</v>
      </c>
      <c r="E19">
        <f>'BFPaT-pretax-natgas'!E7</f>
        <v>2.324905500466141E-5</v>
      </c>
      <c r="F19">
        <f>'BFPaT-pretax-natgas'!F7</f>
        <v>2.3102279694218327E-5</v>
      </c>
      <c r="G19">
        <f>'BFPaT-pretax-natgas'!G7</f>
        <v>2.2956431001728161E-5</v>
      </c>
      <c r="H19">
        <f>'BFPaT-pretax-natgas'!H7</f>
        <v>2.2811503077291307E-5</v>
      </c>
      <c r="I19">
        <f>'BFPaT-pretax-natgas'!I7</f>
        <v>2.2667490107939586E-5</v>
      </c>
      <c r="J19">
        <f>'BFPaT-pretax-natgas'!J7</f>
        <v>2.2524386317403099E-5</v>
      </c>
      <c r="K19">
        <f>'BFPaT-pretax-natgas'!K7</f>
        <v>2.2382185965878534E-5</v>
      </c>
      <c r="L19">
        <f>'BFPaT-pretax-natgas'!L7</f>
        <v>2.2240883349798958E-5</v>
      </c>
      <c r="M19">
        <f>'BFPaT-pretax-natgas'!M7</f>
        <v>2.2100472801605038E-5</v>
      </c>
      <c r="N19">
        <f>'BFPaT-pretax-natgas'!N7</f>
        <v>2.1960948689517724E-5</v>
      </c>
      <c r="O19">
        <f>'BFPaT-pretax-natgas'!O7</f>
        <v>2.1822305417312367E-5</v>
      </c>
      <c r="P19">
        <f>'BFPaT-pretax-natgas'!P7</f>
        <v>2.1684537424094252E-5</v>
      </c>
      <c r="Q19">
        <f>'BFPaT-pretax-natgas'!Q7</f>
        <v>2.1547639184075554E-5</v>
      </c>
      <c r="R19">
        <f>'BFPaT-pretax-natgas'!R7</f>
        <v>2.1411605206353703E-5</v>
      </c>
      <c r="S19">
        <f>'BFPaT-pretax-natgas'!S7</f>
        <v>2.1276430034691146E-5</v>
      </c>
      <c r="T19">
        <f>'BFPaT-pretax-natgas'!T7</f>
        <v>2.1142108247296511E-5</v>
      </c>
      <c r="U19">
        <f>'BFPaT-pretax-natgas'!U7</f>
        <v>2.1008634456607124E-5</v>
      </c>
      <c r="V19">
        <f>'BFPaT-pretax-natgas'!V7</f>
        <v>2.0876003309072933E-5</v>
      </c>
      <c r="W19">
        <f>'BFPaT-pretax-natgas'!W7</f>
        <v>2.0744209484941773E-5</v>
      </c>
      <c r="X19">
        <f>'BFPaT-pretax-natgas'!X7</f>
        <v>2.0613247698045994E-5</v>
      </c>
      <c r="Y19">
        <f>'BFPaT-pretax-natgas'!Y7</f>
        <v>2.0483112695590443E-5</v>
      </c>
      <c r="Z19">
        <f>'BFPaT-pretax-natgas'!Z7</f>
        <v>2.0353799257941765E-5</v>
      </c>
      <c r="AA19">
        <f>'BFPaT-pretax-natgas'!AA7</f>
        <v>2.022530219841906E-5</v>
      </c>
      <c r="AB19">
        <f>'BFPaT-pretax-natgas'!AB7</f>
        <v>2.0097616363085842E-5</v>
      </c>
      <c r="AC19">
        <f>'BFPaT-pretax-natgas'!AC7</f>
        <v>1.9970736630543317E-5</v>
      </c>
      <c r="AD19">
        <f>'BFPaT-pretax-natgas'!AD7</f>
        <v>1.9844657911724969E-5</v>
      </c>
      <c r="AE19">
        <f>'BFPaT-pretax-natgas'!AE7</f>
        <v>1.9719375149692438E-5</v>
      </c>
      <c r="AF19">
        <f>'BFPaT-pretax-natgas'!AF7</f>
        <v>1.9594883319432694E-5</v>
      </c>
    </row>
    <row r="20" spans="1:32">
      <c r="A20" t="s">
        <v>10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</row>
    <row r="21" spans="1:32">
      <c r="A21" t="s">
        <v>11</v>
      </c>
      <c r="B21">
        <f>'BFPaT-pretax-natgas'!B9</f>
        <v>0</v>
      </c>
      <c r="C21">
        <f>'BFPaT-pretax-natgas'!C9</f>
        <v>0</v>
      </c>
      <c r="D21">
        <f>'BFPaT-pretax-natgas'!D9</f>
        <v>0</v>
      </c>
      <c r="E21">
        <f>'BFPaT-pretax-natgas'!E9</f>
        <v>0</v>
      </c>
      <c r="F21">
        <f>'BFPaT-pretax-natgas'!F9</f>
        <v>0</v>
      </c>
      <c r="G21">
        <f>'BFPaT-pretax-natgas'!G9</f>
        <v>0</v>
      </c>
      <c r="H21">
        <f>'BFPaT-pretax-natgas'!H9</f>
        <v>0</v>
      </c>
      <c r="I21">
        <f>'BFPaT-pretax-natgas'!I9</f>
        <v>0</v>
      </c>
      <c r="J21">
        <f>'BFPaT-pretax-natgas'!J9</f>
        <v>0</v>
      </c>
      <c r="K21">
        <f>'BFPaT-pretax-natgas'!K9</f>
        <v>0</v>
      </c>
      <c r="L21">
        <f>'BFPaT-pretax-natgas'!L9</f>
        <v>0</v>
      </c>
      <c r="M21">
        <f>'BFPaT-pretax-natgas'!M9</f>
        <v>0</v>
      </c>
      <c r="N21">
        <f>'BFPaT-pretax-natgas'!N9</f>
        <v>0</v>
      </c>
      <c r="O21">
        <f>'BFPaT-pretax-natgas'!O9</f>
        <v>0</v>
      </c>
      <c r="P21">
        <f>'BFPaT-pretax-natgas'!P9</f>
        <v>0</v>
      </c>
      <c r="Q21">
        <f>'BFPaT-pretax-natgas'!Q9</f>
        <v>0</v>
      </c>
      <c r="R21">
        <f>'BFPaT-pretax-natgas'!R9</f>
        <v>0</v>
      </c>
      <c r="S21">
        <f>'BFPaT-pretax-natgas'!S9</f>
        <v>0</v>
      </c>
      <c r="T21">
        <f>'BFPaT-pretax-natgas'!T9</f>
        <v>0</v>
      </c>
      <c r="U21">
        <f>'BFPaT-pretax-natgas'!U9</f>
        <v>0</v>
      </c>
      <c r="V21">
        <f>'BFPaT-pretax-natgas'!V9</f>
        <v>0</v>
      </c>
      <c r="W21">
        <f>'BFPaT-pretax-natgas'!W9</f>
        <v>0</v>
      </c>
      <c r="X21">
        <f>'BFPaT-pretax-natgas'!X9</f>
        <v>0</v>
      </c>
      <c r="Y21">
        <f>'BFPaT-pretax-natgas'!Y9</f>
        <v>0</v>
      </c>
      <c r="Z21">
        <f>'BFPaT-pretax-natgas'!Z9</f>
        <v>0</v>
      </c>
      <c r="AA21">
        <f>'BFPaT-pretax-natgas'!AA9</f>
        <v>0</v>
      </c>
      <c r="AB21">
        <f>'BFPaT-pretax-natgas'!AB9</f>
        <v>0</v>
      </c>
      <c r="AC21">
        <f>'BFPaT-pretax-natgas'!AC9</f>
        <v>0</v>
      </c>
      <c r="AD21">
        <f>'BFPaT-pretax-natgas'!AD9</f>
        <v>0</v>
      </c>
      <c r="AE21">
        <f>'BFPaT-pretax-natgas'!AE9</f>
        <v>0</v>
      </c>
      <c r="AF21">
        <f>'BFPaT-pretax-natgas'!AF9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</row>
    <row r="25" spans="1:32">
      <c r="A25" t="s">
        <v>5</v>
      </c>
      <c r="B25">
        <f>'BFPaT-pretax-nuclear'!B3</f>
        <v>1.5008059352275613E-6</v>
      </c>
      <c r="C25">
        <f>'BFPaT-pretax-nuclear'!C3</f>
        <v>1.5410507261208573E-6</v>
      </c>
      <c r="D25">
        <f>'BFPaT-pretax-nuclear'!D3</f>
        <v>1.5796747963810489E-6</v>
      </c>
      <c r="E25">
        <f>'BFPaT-pretax-nuclear'!E3</f>
        <v>1.582467072414329E-6</v>
      </c>
      <c r="F25">
        <f>'BFPaT-pretax-nuclear'!F3</f>
        <v>1.5864015892308246E-6</v>
      </c>
      <c r="G25">
        <f>'BFPaT-pretax-nuclear'!G3</f>
        <v>1.5903458885084212E-6</v>
      </c>
      <c r="H25">
        <f>'BFPaT-pretax-nuclear'!H3</f>
        <v>1.5942999945694305E-6</v>
      </c>
      <c r="I25">
        <f>'BFPaT-pretax-nuclear'!I3</f>
        <v>1.5982639317966374E-6</v>
      </c>
      <c r="J25">
        <f>'BFPaT-pretax-nuclear'!J3</f>
        <v>1.6022377246334503E-6</v>
      </c>
      <c r="K25">
        <f>'BFPaT-pretax-nuclear'!K3</f>
        <v>1.6062213975840516E-6</v>
      </c>
      <c r="L25">
        <f>'BFPaT-pretax-nuclear'!L3</f>
        <v>1.6102149752135487E-6</v>
      </c>
      <c r="M25">
        <f>'BFPaT-pretax-nuclear'!M3</f>
        <v>1.614218482148126E-6</v>
      </c>
      <c r="N25">
        <f>'BFPaT-pretax-nuclear'!N3</f>
        <v>1.6182319430751962E-6</v>
      </c>
      <c r="O25">
        <f>'BFPaT-pretax-nuclear'!O3</f>
        <v>1.6222553827435527E-6</v>
      </c>
      <c r="P25">
        <f>'BFPaT-pretax-nuclear'!P3</f>
        <v>1.6262888259635224E-6</v>
      </c>
      <c r="Q25">
        <f>'BFPaT-pretax-nuclear'!Q3</f>
        <v>1.6303322976071189E-6</v>
      </c>
      <c r="R25">
        <f>'BFPaT-pretax-nuclear'!R3</f>
        <v>1.6343858226081951E-6</v>
      </c>
      <c r="S25">
        <f>'BFPaT-pretax-nuclear'!S3</f>
        <v>1.6384494259625973E-6</v>
      </c>
      <c r="T25">
        <f>'BFPaT-pretax-nuclear'!T3</f>
        <v>1.64252313272832E-6</v>
      </c>
      <c r="U25">
        <f>'BFPaT-pretax-nuclear'!U3</f>
        <v>1.6466069680256593E-6</v>
      </c>
      <c r="V25">
        <f>'BFPaT-pretax-nuclear'!V3</f>
        <v>1.6507009570373685E-6</v>
      </c>
      <c r="W25">
        <f>'BFPaT-pretax-nuclear'!W3</f>
        <v>1.6548051250088132E-6</v>
      </c>
      <c r="X25">
        <f>'BFPaT-pretax-nuclear'!X3</f>
        <v>1.6589194972481275E-6</v>
      </c>
      <c r="Y25">
        <f>'BFPaT-pretax-nuclear'!Y3</f>
        <v>1.6630440991263688E-6</v>
      </c>
      <c r="Z25">
        <f>'BFPaT-pretax-nuclear'!Z3</f>
        <v>1.6671789560776757E-6</v>
      </c>
      <c r="AA25">
        <f>'BFPaT-pretax-nuclear'!AA3</f>
        <v>1.6713240935994237E-6</v>
      </c>
      <c r="AB25">
        <f>'BFPaT-pretax-nuclear'!AB3</f>
        <v>1.6754795372523831E-6</v>
      </c>
      <c r="AC25">
        <f>'BFPaT-pretax-nuclear'!AC3</f>
        <v>1.6796453126608763E-6</v>
      </c>
      <c r="AD25">
        <f>'BFPaT-pretax-nuclear'!AD3</f>
        <v>1.6838214455129361E-6</v>
      </c>
      <c r="AE25">
        <f>'BFPaT-pretax-nuclear'!AE3</f>
        <v>1.6880079615604636E-6</v>
      </c>
      <c r="AF25">
        <f>'BFPaT-pretax-nuclear'!AF3</f>
        <v>1.692204886619388E-6</v>
      </c>
    </row>
    <row r="26" spans="1:32">
      <c r="A26" t="s">
        <v>6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</row>
    <row r="27" spans="1:32">
      <c r="A27" t="s">
        <v>7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</row>
    <row r="28" spans="1:32">
      <c r="A28" t="s">
        <v>8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</row>
    <row r="29" spans="1:32">
      <c r="A29" t="s">
        <v>9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</row>
    <row r="30" spans="1:32">
      <c r="A30" t="s">
        <v>10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</row>
    <row r="31" spans="1:32">
      <c r="A31" t="s">
        <v>11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</row>
    <row r="35" spans="1:32">
      <c r="A35" t="s">
        <v>5</v>
      </c>
      <c r="B35">
        <f>'BFPaT-pretax-biomass'!B3</f>
        <v>2.6270479165025831E-5</v>
      </c>
      <c r="C35">
        <f>'BFPaT-pretax-biomass'!C3</f>
        <v>2.9413566833591638E-5</v>
      </c>
      <c r="D35">
        <f>'BFPaT-pretax-biomass'!D3</f>
        <v>2.9413566833591638E-5</v>
      </c>
      <c r="E35">
        <f>'BFPaT-pretax-biomass'!E3</f>
        <v>2.9413566833591638E-5</v>
      </c>
      <c r="F35">
        <f>'BFPaT-pretax-biomass'!F3</f>
        <v>2.9413566833591638E-5</v>
      </c>
      <c r="G35">
        <f>'BFPaT-pretax-biomass'!G3</f>
        <v>2.9413566833591638E-5</v>
      </c>
      <c r="H35">
        <f>'BFPaT-pretax-biomass'!H3</f>
        <v>2.9413566833591638E-5</v>
      </c>
      <c r="I35">
        <f>'BFPaT-pretax-biomass'!I3</f>
        <v>2.9413566833591638E-5</v>
      </c>
      <c r="J35">
        <f>'BFPaT-pretax-biomass'!J3</f>
        <v>2.9413566833591638E-5</v>
      </c>
      <c r="K35">
        <f>'BFPaT-pretax-biomass'!K3</f>
        <v>2.9413566833591638E-5</v>
      </c>
      <c r="L35">
        <f>'BFPaT-pretax-biomass'!L3</f>
        <v>2.9413566833591638E-5</v>
      </c>
      <c r="M35">
        <f>'BFPaT-pretax-biomass'!M3</f>
        <v>2.9413566833591638E-5</v>
      </c>
      <c r="N35">
        <f>'BFPaT-pretax-biomass'!N3</f>
        <v>2.9413566833591638E-5</v>
      </c>
      <c r="O35">
        <f>'BFPaT-pretax-biomass'!O3</f>
        <v>2.9413566833591638E-5</v>
      </c>
      <c r="P35">
        <f>'BFPaT-pretax-biomass'!P3</f>
        <v>2.9413566833591638E-5</v>
      </c>
      <c r="Q35">
        <f>'BFPaT-pretax-biomass'!Q3</f>
        <v>2.9413566833591638E-5</v>
      </c>
      <c r="R35">
        <f>'BFPaT-pretax-biomass'!R3</f>
        <v>2.9413566833591638E-5</v>
      </c>
      <c r="S35">
        <f>'BFPaT-pretax-biomass'!S3</f>
        <v>2.9413566833591638E-5</v>
      </c>
      <c r="T35">
        <f>'BFPaT-pretax-biomass'!T3</f>
        <v>2.9413566833591638E-5</v>
      </c>
      <c r="U35">
        <f>'BFPaT-pretax-biomass'!U3</f>
        <v>2.9413566833591638E-5</v>
      </c>
      <c r="V35">
        <f>'BFPaT-pretax-biomass'!V3</f>
        <v>2.9413566833591638E-5</v>
      </c>
      <c r="W35">
        <f>'BFPaT-pretax-biomass'!W3</f>
        <v>2.9413566833591638E-5</v>
      </c>
      <c r="X35">
        <f>'BFPaT-pretax-biomass'!X3</f>
        <v>2.9413566833591638E-5</v>
      </c>
      <c r="Y35">
        <f>'BFPaT-pretax-biomass'!Y3</f>
        <v>2.9413566833591638E-5</v>
      </c>
      <c r="Z35">
        <f>'BFPaT-pretax-biomass'!Z3</f>
        <v>2.9413566833591638E-5</v>
      </c>
      <c r="AA35">
        <f>'BFPaT-pretax-biomass'!AA3</f>
        <v>2.9413566833591638E-5</v>
      </c>
      <c r="AB35">
        <f>'BFPaT-pretax-biomass'!AB3</f>
        <v>2.9413566833591638E-5</v>
      </c>
      <c r="AC35">
        <f>'BFPaT-pretax-biomass'!AC3</f>
        <v>2.9413566833591638E-5</v>
      </c>
      <c r="AD35">
        <f>'BFPaT-pretax-biomass'!AD3</f>
        <v>2.9413566833591638E-5</v>
      </c>
      <c r="AE35">
        <f>'BFPaT-pretax-biomass'!AE3</f>
        <v>2.9413566833591638E-5</v>
      </c>
      <c r="AF35">
        <f>'BFPaT-pretax-biomass'!AF3</f>
        <v>2.9413566833591638E-5</v>
      </c>
    </row>
    <row r="36" spans="1:32">
      <c r="A36" t="s">
        <v>6</v>
      </c>
      <c r="B36">
        <f>'BFPaT-pretax-biomass'!B4</f>
        <v>2.6270479165025831E-5</v>
      </c>
      <c r="C36">
        <f>'BFPaT-pretax-biomass'!C4</f>
        <v>2.9413566833591638E-5</v>
      </c>
      <c r="D36">
        <f>'BFPaT-pretax-biomass'!D4</f>
        <v>2.9413566833591638E-5</v>
      </c>
      <c r="E36">
        <f>'BFPaT-pretax-biomass'!E4</f>
        <v>2.9413566833591638E-5</v>
      </c>
      <c r="F36">
        <f>'BFPaT-pretax-biomass'!F4</f>
        <v>2.9413566833591638E-5</v>
      </c>
      <c r="G36">
        <f>'BFPaT-pretax-biomass'!G4</f>
        <v>2.9413566833591638E-5</v>
      </c>
      <c r="H36">
        <f>'BFPaT-pretax-biomass'!H4</f>
        <v>2.9413566833591638E-5</v>
      </c>
      <c r="I36">
        <f>'BFPaT-pretax-biomass'!I4</f>
        <v>2.9413566833591638E-5</v>
      </c>
      <c r="J36">
        <f>'BFPaT-pretax-biomass'!J4</f>
        <v>2.9413566833591638E-5</v>
      </c>
      <c r="K36">
        <f>'BFPaT-pretax-biomass'!K4</f>
        <v>2.9413566833591638E-5</v>
      </c>
      <c r="L36">
        <f>'BFPaT-pretax-biomass'!L4</f>
        <v>2.9413566833591638E-5</v>
      </c>
      <c r="M36">
        <f>'BFPaT-pretax-biomass'!M4</f>
        <v>2.9413566833591638E-5</v>
      </c>
      <c r="N36">
        <f>'BFPaT-pretax-biomass'!N4</f>
        <v>2.9413566833591638E-5</v>
      </c>
      <c r="O36">
        <f>'BFPaT-pretax-biomass'!O4</f>
        <v>2.9413566833591638E-5</v>
      </c>
      <c r="P36">
        <f>'BFPaT-pretax-biomass'!P4</f>
        <v>2.9413566833591638E-5</v>
      </c>
      <c r="Q36">
        <f>'BFPaT-pretax-biomass'!Q4</f>
        <v>2.9413566833591638E-5</v>
      </c>
      <c r="R36">
        <f>'BFPaT-pretax-biomass'!R4</f>
        <v>2.9413566833591638E-5</v>
      </c>
      <c r="S36">
        <f>'BFPaT-pretax-biomass'!S4</f>
        <v>2.9413566833591638E-5</v>
      </c>
      <c r="T36">
        <f>'BFPaT-pretax-biomass'!T4</f>
        <v>2.9413566833591638E-5</v>
      </c>
      <c r="U36">
        <f>'BFPaT-pretax-biomass'!U4</f>
        <v>2.9413566833591638E-5</v>
      </c>
      <c r="V36">
        <f>'BFPaT-pretax-biomass'!V4</f>
        <v>2.9413566833591638E-5</v>
      </c>
      <c r="W36">
        <f>'BFPaT-pretax-biomass'!W4</f>
        <v>2.9413566833591638E-5</v>
      </c>
      <c r="X36">
        <f>'BFPaT-pretax-biomass'!X4</f>
        <v>2.9413566833591638E-5</v>
      </c>
      <c r="Y36">
        <f>'BFPaT-pretax-biomass'!Y4</f>
        <v>2.9413566833591638E-5</v>
      </c>
      <c r="Z36">
        <f>'BFPaT-pretax-biomass'!Z4</f>
        <v>2.9413566833591638E-5</v>
      </c>
      <c r="AA36">
        <f>'BFPaT-pretax-biomass'!AA4</f>
        <v>2.9413566833591638E-5</v>
      </c>
      <c r="AB36">
        <f>'BFPaT-pretax-biomass'!AB4</f>
        <v>2.9413566833591638E-5</v>
      </c>
      <c r="AC36">
        <f>'BFPaT-pretax-biomass'!AC4</f>
        <v>2.9413566833591638E-5</v>
      </c>
      <c r="AD36">
        <f>'BFPaT-pretax-biomass'!AD4</f>
        <v>2.9413566833591638E-5</v>
      </c>
      <c r="AE36">
        <f>'BFPaT-pretax-biomass'!AE4</f>
        <v>2.9413566833591638E-5</v>
      </c>
      <c r="AF36">
        <f>'BFPaT-pretax-biomass'!AF4</f>
        <v>2.9413566833591638E-5</v>
      </c>
    </row>
    <row r="37" spans="1:32">
      <c r="A37" t="s">
        <v>7</v>
      </c>
      <c r="B37">
        <f>'BFPaT-pretax-biomass'!B5</f>
        <v>2.6270479165025831E-5</v>
      </c>
      <c r="C37">
        <f>'BFPaT-pretax-biomass'!C5</f>
        <v>2.9413566833591638E-5</v>
      </c>
      <c r="D37">
        <f>'BFPaT-pretax-biomass'!D5</f>
        <v>2.9413566833591638E-5</v>
      </c>
      <c r="E37">
        <f>'BFPaT-pretax-biomass'!E5</f>
        <v>2.9413566833591638E-5</v>
      </c>
      <c r="F37">
        <f>'BFPaT-pretax-biomass'!F5</f>
        <v>2.9413566833591638E-5</v>
      </c>
      <c r="G37">
        <f>'BFPaT-pretax-biomass'!G5</f>
        <v>2.9413566833591638E-5</v>
      </c>
      <c r="H37">
        <f>'BFPaT-pretax-biomass'!H5</f>
        <v>2.9413566833591638E-5</v>
      </c>
      <c r="I37">
        <f>'BFPaT-pretax-biomass'!I5</f>
        <v>2.9413566833591638E-5</v>
      </c>
      <c r="J37">
        <f>'BFPaT-pretax-biomass'!J5</f>
        <v>2.9413566833591638E-5</v>
      </c>
      <c r="K37">
        <f>'BFPaT-pretax-biomass'!K5</f>
        <v>2.9413566833591638E-5</v>
      </c>
      <c r="L37">
        <f>'BFPaT-pretax-biomass'!L5</f>
        <v>2.9413566833591638E-5</v>
      </c>
      <c r="M37">
        <f>'BFPaT-pretax-biomass'!M5</f>
        <v>2.9413566833591638E-5</v>
      </c>
      <c r="N37">
        <f>'BFPaT-pretax-biomass'!N5</f>
        <v>2.9413566833591638E-5</v>
      </c>
      <c r="O37">
        <f>'BFPaT-pretax-biomass'!O5</f>
        <v>2.9413566833591638E-5</v>
      </c>
      <c r="P37">
        <f>'BFPaT-pretax-biomass'!P5</f>
        <v>2.9413566833591638E-5</v>
      </c>
      <c r="Q37">
        <f>'BFPaT-pretax-biomass'!Q5</f>
        <v>2.9413566833591638E-5</v>
      </c>
      <c r="R37">
        <f>'BFPaT-pretax-biomass'!R5</f>
        <v>2.9413566833591638E-5</v>
      </c>
      <c r="S37">
        <f>'BFPaT-pretax-biomass'!S5</f>
        <v>2.9413566833591638E-5</v>
      </c>
      <c r="T37">
        <f>'BFPaT-pretax-biomass'!T5</f>
        <v>2.9413566833591638E-5</v>
      </c>
      <c r="U37">
        <f>'BFPaT-pretax-biomass'!U5</f>
        <v>2.9413566833591638E-5</v>
      </c>
      <c r="V37">
        <f>'BFPaT-pretax-biomass'!V5</f>
        <v>2.9413566833591638E-5</v>
      </c>
      <c r="W37">
        <f>'BFPaT-pretax-biomass'!W5</f>
        <v>2.9413566833591638E-5</v>
      </c>
      <c r="X37">
        <f>'BFPaT-pretax-biomass'!X5</f>
        <v>2.9413566833591638E-5</v>
      </c>
      <c r="Y37">
        <f>'BFPaT-pretax-biomass'!Y5</f>
        <v>2.9413566833591638E-5</v>
      </c>
      <c r="Z37">
        <f>'BFPaT-pretax-biomass'!Z5</f>
        <v>2.9413566833591638E-5</v>
      </c>
      <c r="AA37">
        <f>'BFPaT-pretax-biomass'!AA5</f>
        <v>2.9413566833591638E-5</v>
      </c>
      <c r="AB37">
        <f>'BFPaT-pretax-biomass'!AB5</f>
        <v>2.9413566833591638E-5</v>
      </c>
      <c r="AC37">
        <f>'BFPaT-pretax-biomass'!AC5</f>
        <v>2.9413566833591638E-5</v>
      </c>
      <c r="AD37">
        <f>'BFPaT-pretax-biomass'!AD5</f>
        <v>2.9413566833591638E-5</v>
      </c>
      <c r="AE37">
        <f>'BFPaT-pretax-biomass'!AE5</f>
        <v>2.9413566833591638E-5</v>
      </c>
      <c r="AF37">
        <f>'BFPaT-pretax-biomass'!AF5</f>
        <v>2.9413566833591638E-5</v>
      </c>
    </row>
    <row r="38" spans="1:32">
      <c r="A38" t="s">
        <v>8</v>
      </c>
      <c r="B38">
        <f>'BFPaT-pretax-biomass'!B6</f>
        <v>0</v>
      </c>
      <c r="C38">
        <f>'BFPaT-pretax-biomass'!C6</f>
        <v>0</v>
      </c>
      <c r="D38">
        <f>'BFPaT-pretax-biomass'!D6</f>
        <v>0</v>
      </c>
      <c r="E38">
        <f>'BFPaT-pretax-biomass'!E6</f>
        <v>0</v>
      </c>
      <c r="F38">
        <f>'BFPaT-pretax-biomass'!F6</f>
        <v>0</v>
      </c>
      <c r="G38">
        <f>'BFPaT-pretax-biomass'!G6</f>
        <v>0</v>
      </c>
      <c r="H38">
        <f>'BFPaT-pretax-biomass'!H6</f>
        <v>0</v>
      </c>
      <c r="I38">
        <f>'BFPaT-pretax-biomass'!I6</f>
        <v>0</v>
      </c>
      <c r="J38">
        <f>'BFPaT-pretax-biomass'!J6</f>
        <v>0</v>
      </c>
      <c r="K38">
        <f>'BFPaT-pretax-biomass'!K6</f>
        <v>0</v>
      </c>
      <c r="L38">
        <f>'BFPaT-pretax-biomass'!L6</f>
        <v>0</v>
      </c>
      <c r="M38">
        <f>'BFPaT-pretax-biomass'!M6</f>
        <v>0</v>
      </c>
      <c r="N38">
        <f>'BFPaT-pretax-biomass'!N6</f>
        <v>0</v>
      </c>
      <c r="O38">
        <f>'BFPaT-pretax-biomass'!O6</f>
        <v>0</v>
      </c>
      <c r="P38">
        <f>'BFPaT-pretax-biomass'!P6</f>
        <v>0</v>
      </c>
      <c r="Q38">
        <f>'BFPaT-pretax-biomass'!Q6</f>
        <v>0</v>
      </c>
      <c r="R38">
        <f>'BFPaT-pretax-biomass'!R6</f>
        <v>0</v>
      </c>
      <c r="S38">
        <f>'BFPaT-pretax-biomass'!S6</f>
        <v>0</v>
      </c>
      <c r="T38">
        <f>'BFPaT-pretax-biomass'!T6</f>
        <v>0</v>
      </c>
      <c r="U38">
        <f>'BFPaT-pretax-biomass'!U6</f>
        <v>0</v>
      </c>
      <c r="V38">
        <f>'BFPaT-pretax-biomass'!V6</f>
        <v>0</v>
      </c>
      <c r="W38">
        <f>'BFPaT-pretax-biomass'!W6</f>
        <v>0</v>
      </c>
      <c r="X38">
        <f>'BFPaT-pretax-biomass'!X6</f>
        <v>0</v>
      </c>
      <c r="Y38">
        <f>'BFPaT-pretax-biomass'!Y6</f>
        <v>0</v>
      </c>
      <c r="Z38">
        <f>'BFPaT-pretax-biomass'!Z6</f>
        <v>0</v>
      </c>
      <c r="AA38">
        <f>'BFPaT-pretax-biomass'!AA6</f>
        <v>0</v>
      </c>
      <c r="AB38">
        <f>'BFPaT-pretax-biomass'!AB6</f>
        <v>0</v>
      </c>
      <c r="AC38">
        <f>'BFPaT-pretax-biomass'!AC6</f>
        <v>0</v>
      </c>
      <c r="AD38">
        <f>'BFPaT-pretax-biomass'!AD6</f>
        <v>0</v>
      </c>
      <c r="AE38">
        <f>'BFPaT-pretax-biomass'!AE6</f>
        <v>0</v>
      </c>
      <c r="AF38">
        <f>'BFPaT-pretax-biomass'!AF6</f>
        <v>0</v>
      </c>
    </row>
    <row r="39" spans="1:32">
      <c r="A39" t="s">
        <v>9</v>
      </c>
      <c r="B39">
        <f>'BFPaT-pretax-biomass'!B7</f>
        <v>0</v>
      </c>
      <c r="C39">
        <f>'BFPaT-pretax-biomass'!C7</f>
        <v>0</v>
      </c>
      <c r="D39">
        <f>'BFPaT-pretax-biomass'!D7</f>
        <v>0</v>
      </c>
      <c r="E39">
        <f>'BFPaT-pretax-biomass'!E7</f>
        <v>0</v>
      </c>
      <c r="F39">
        <f>'BFPaT-pretax-biomass'!F7</f>
        <v>0</v>
      </c>
      <c r="G39">
        <f>'BFPaT-pretax-biomass'!G7</f>
        <v>0</v>
      </c>
      <c r="H39">
        <f>'BFPaT-pretax-biomass'!H7</f>
        <v>0</v>
      </c>
      <c r="I39">
        <f>'BFPaT-pretax-biomass'!I7</f>
        <v>0</v>
      </c>
      <c r="J39">
        <f>'BFPaT-pretax-biomass'!J7</f>
        <v>0</v>
      </c>
      <c r="K39">
        <f>'BFPaT-pretax-biomass'!K7</f>
        <v>0</v>
      </c>
      <c r="L39">
        <f>'BFPaT-pretax-biomass'!L7</f>
        <v>0</v>
      </c>
      <c r="M39">
        <f>'BFPaT-pretax-biomass'!M7</f>
        <v>0</v>
      </c>
      <c r="N39">
        <f>'BFPaT-pretax-biomass'!N7</f>
        <v>0</v>
      </c>
      <c r="O39">
        <f>'BFPaT-pretax-biomass'!O7</f>
        <v>0</v>
      </c>
      <c r="P39">
        <f>'BFPaT-pretax-biomass'!P7</f>
        <v>0</v>
      </c>
      <c r="Q39">
        <f>'BFPaT-pretax-biomass'!Q7</f>
        <v>0</v>
      </c>
      <c r="R39">
        <f>'BFPaT-pretax-biomass'!R7</f>
        <v>0</v>
      </c>
      <c r="S39">
        <f>'BFPaT-pretax-biomass'!S7</f>
        <v>0</v>
      </c>
      <c r="T39">
        <f>'BFPaT-pretax-biomass'!T7</f>
        <v>0</v>
      </c>
      <c r="U39">
        <f>'BFPaT-pretax-biomass'!U7</f>
        <v>0</v>
      </c>
      <c r="V39">
        <f>'BFPaT-pretax-biomass'!V7</f>
        <v>0</v>
      </c>
      <c r="W39">
        <f>'BFPaT-pretax-biomass'!W7</f>
        <v>0</v>
      </c>
      <c r="X39">
        <f>'BFPaT-pretax-biomass'!X7</f>
        <v>0</v>
      </c>
      <c r="Y39">
        <f>'BFPaT-pretax-biomass'!Y7</f>
        <v>0</v>
      </c>
      <c r="Z39">
        <f>'BFPaT-pretax-biomass'!Z7</f>
        <v>0</v>
      </c>
      <c r="AA39">
        <f>'BFPaT-pretax-biomass'!AA7</f>
        <v>0</v>
      </c>
      <c r="AB39">
        <f>'BFPaT-pretax-biomass'!AB7</f>
        <v>0</v>
      </c>
      <c r="AC39">
        <f>'BFPaT-pretax-biomass'!AC7</f>
        <v>0</v>
      </c>
      <c r="AD39">
        <f>'BFPaT-pretax-biomass'!AD7</f>
        <v>0</v>
      </c>
      <c r="AE39">
        <f>'BFPaT-pretax-biomass'!AE7</f>
        <v>0</v>
      </c>
      <c r="AF39">
        <f>'BFPaT-pretax-biomass'!AF7</f>
        <v>0</v>
      </c>
    </row>
    <row r="40" spans="1:32">
      <c r="A40" t="s">
        <v>10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</row>
    <row r="41" spans="1:32">
      <c r="A41" t="s">
        <v>11</v>
      </c>
      <c r="B41">
        <f>'BFPaT-pretax-biomass'!B9</f>
        <v>0</v>
      </c>
      <c r="C41">
        <f>'BFPaT-pretax-biomass'!C9</f>
        <v>0</v>
      </c>
      <c r="D41">
        <f>'BFPaT-pretax-biomass'!D9</f>
        <v>0</v>
      </c>
      <c r="E41">
        <f>'BFPaT-pretax-biomass'!E9</f>
        <v>0</v>
      </c>
      <c r="F41">
        <f>'BFPaT-pretax-biomass'!F9</f>
        <v>0</v>
      </c>
      <c r="G41">
        <f>'BFPaT-pretax-biomass'!G9</f>
        <v>0</v>
      </c>
      <c r="H41">
        <f>'BFPaT-pretax-biomass'!H9</f>
        <v>0</v>
      </c>
      <c r="I41">
        <f>'BFPaT-pretax-biomass'!I9</f>
        <v>0</v>
      </c>
      <c r="J41">
        <f>'BFPaT-pretax-biomass'!J9</f>
        <v>0</v>
      </c>
      <c r="K41">
        <f>'BFPaT-pretax-biomass'!K9</f>
        <v>0</v>
      </c>
      <c r="L41">
        <f>'BFPaT-pretax-biomass'!L9</f>
        <v>0</v>
      </c>
      <c r="M41">
        <f>'BFPaT-pretax-biomass'!M9</f>
        <v>0</v>
      </c>
      <c r="N41">
        <f>'BFPaT-pretax-biomass'!N9</f>
        <v>0</v>
      </c>
      <c r="O41">
        <f>'BFPaT-pretax-biomass'!O9</f>
        <v>0</v>
      </c>
      <c r="P41">
        <f>'BFPaT-pretax-biomass'!P9</f>
        <v>0</v>
      </c>
      <c r="Q41">
        <f>'BFPaT-pretax-biomass'!Q9</f>
        <v>0</v>
      </c>
      <c r="R41">
        <f>'BFPaT-pretax-biomass'!R9</f>
        <v>0</v>
      </c>
      <c r="S41">
        <f>'BFPaT-pretax-biomass'!S9</f>
        <v>0</v>
      </c>
      <c r="T41">
        <f>'BFPaT-pretax-biomass'!T9</f>
        <v>0</v>
      </c>
      <c r="U41">
        <f>'BFPaT-pretax-biomass'!U9</f>
        <v>0</v>
      </c>
      <c r="V41">
        <f>'BFPaT-pretax-biomass'!V9</f>
        <v>0</v>
      </c>
      <c r="W41">
        <f>'BFPaT-pretax-biomass'!W9</f>
        <v>0</v>
      </c>
      <c r="X41">
        <f>'BFPaT-pretax-biomass'!X9</f>
        <v>0</v>
      </c>
      <c r="Y41">
        <f>'BFPaT-pretax-biomass'!Y9</f>
        <v>0</v>
      </c>
      <c r="Z41">
        <f>'BFPaT-pretax-biomass'!Z9</f>
        <v>0</v>
      </c>
      <c r="AA41">
        <f>'BFPaT-pretax-biomass'!AA9</f>
        <v>0</v>
      </c>
      <c r="AB41">
        <f>'BFPaT-pretax-biomass'!AB9</f>
        <v>0</v>
      </c>
      <c r="AC41">
        <f>'BFPaT-pretax-biomass'!AC9</f>
        <v>0</v>
      </c>
      <c r="AD41">
        <f>'BFPaT-pretax-biomass'!AD9</f>
        <v>0</v>
      </c>
      <c r="AE41">
        <f>'BFPaT-pretax-biomass'!AE9</f>
        <v>0</v>
      </c>
      <c r="AF41">
        <f>'BFPaT-pretax-biomass'!AF9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>
        <f>'BFPaT-pretax-petgas'!B2</f>
        <v>1.1034170382068664E-5</v>
      </c>
      <c r="C44">
        <f>'BFPaT-pretax-petgas'!C2</f>
        <v>1.5427260462512337E-5</v>
      </c>
      <c r="D44">
        <f>'BFPaT-pretax-petgas'!D2</f>
        <v>1.5609768122938735E-5</v>
      </c>
      <c r="E44">
        <f>'BFPaT-pretax-petgas'!E2</f>
        <v>1.5794434886479728E-5</v>
      </c>
      <c r="F44">
        <f>'BFPaT-pretax-petgas'!F2</f>
        <v>1.59812862957687E-5</v>
      </c>
      <c r="G44">
        <f>'BFPaT-pretax-petgas'!G2</f>
        <v>1.6170348195613631E-5</v>
      </c>
      <c r="H44">
        <f>'BFPaT-pretax-petgas'!H2</f>
        <v>1.6361646736571891E-5</v>
      </c>
      <c r="I44">
        <f>'BFPaT-pretax-petgas'!I2</f>
        <v>1.655520837856731E-5</v>
      </c>
      <c r="J44">
        <f>'BFPaT-pretax-petgas'!J2</f>
        <v>1.675105989455006E-5</v>
      </c>
      <c r="K44">
        <f>'BFPaT-pretax-petgas'!K2</f>
        <v>1.694922837419981E-5</v>
      </c>
      <c r="L44">
        <f>'BFPaT-pretax-petgas'!L2</f>
        <v>1.7149741227672703E-5</v>
      </c>
      <c r="M44">
        <f>'BFPaT-pretax-petgas'!M2</f>
        <v>1.7352626189392662E-5</v>
      </c>
      <c r="N44">
        <f>'BFPaT-pretax-petgas'!N2</f>
        <v>1.7557911321887543E-5</v>
      </c>
      <c r="O44">
        <f>'BFPaT-pretax-petgas'!O2</f>
        <v>1.7765625019670666E-5</v>
      </c>
      <c r="P44">
        <f>'BFPaT-pretax-petgas'!P2</f>
        <v>1.7975796013168283E-5</v>
      </c>
      <c r="Q44">
        <f>'BFPaT-pretax-petgas'!Q2</f>
        <v>1.8188453372693489E-5</v>
      </c>
      <c r="R44">
        <f>'BFPaT-pretax-petgas'!R2</f>
        <v>1.8403626512467153E-5</v>
      </c>
      <c r="S44">
        <f>'BFPaT-pretax-petgas'!S2</f>
        <v>1.862134519468642E-5</v>
      </c>
      <c r="T44">
        <f>'BFPaT-pretax-petgas'!T2</f>
        <v>1.8841639533641341E-5</v>
      </c>
      <c r="U44">
        <f>'BFPaT-pretax-petgas'!U2</f>
        <v>1.9064539999880205E-5</v>
      </c>
      <c r="V44">
        <f>'BFPaT-pretax-petgas'!V2</f>
        <v>1.9290077424424145E-5</v>
      </c>
      <c r="W44">
        <f>'BFPaT-pretax-petgas'!W2</f>
        <v>1.9518283003031608E-5</v>
      </c>
      <c r="X44">
        <f>'BFPaT-pretax-petgas'!X2</f>
        <v>1.9749188300513277E-5</v>
      </c>
      <c r="Y44">
        <f>'BFPaT-pretax-petgas'!Y2</f>
        <v>1.9982825255098022E-5</v>
      </c>
      <c r="Z44">
        <f>'BFPaT-pretax-petgas'!Z2</f>
        <v>2.0219226182850526E-5</v>
      </c>
      <c r="AA44">
        <f>'BFPaT-pretax-petgas'!AA2</f>
        <v>2.0458423782141154E-5</v>
      </c>
      <c r="AB44">
        <f>'BFPaT-pretax-petgas'!AB2</f>
        <v>2.0700451138168711E-5</v>
      </c>
      <c r="AC44">
        <f>'BFPaT-pretax-petgas'!AC2</f>
        <v>2.09453417275367E-5</v>
      </c>
      <c r="AD44">
        <f>'BFPaT-pretax-petgas'!AD2</f>
        <v>2.1193129422883718E-5</v>
      </c>
      <c r="AE44">
        <f>'BFPaT-pretax-petgas'!AE2</f>
        <v>2.1443848497568638E-5</v>
      </c>
      <c r="AF44">
        <f>'BFPaT-pretax-petgas'!AF2</f>
        <v>2.1697533630411207E-5</v>
      </c>
    </row>
    <row r="45" spans="1:32">
      <c r="A45" t="s">
        <v>5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  <c r="AB45">
        <f>'BFPaT-pretax-petgas'!AB3</f>
        <v>0</v>
      </c>
      <c r="AC45">
        <f>'BFPaT-pretax-petgas'!AC3</f>
        <v>0</v>
      </c>
      <c r="AD45">
        <f>'BFPaT-pretax-petgas'!AD3</f>
        <v>0</v>
      </c>
      <c r="AE45">
        <f>'BFPaT-pretax-petgas'!AE3</f>
        <v>0</v>
      </c>
      <c r="AF45">
        <f>'BFPaT-pretax-petgas'!AF3</f>
        <v>0</v>
      </c>
    </row>
    <row r="46" spans="1:32">
      <c r="A46" t="s">
        <v>6</v>
      </c>
      <c r="B46">
        <f>'BFPaT-pretax-petgas'!B4</f>
        <v>1.1034170382068664E-5</v>
      </c>
      <c r="C46">
        <f>'BFPaT-pretax-petgas'!C4</f>
        <v>1.5427260462512337E-5</v>
      </c>
      <c r="D46">
        <f>'BFPaT-pretax-petgas'!D4</f>
        <v>1.5609768122938735E-5</v>
      </c>
      <c r="E46">
        <f>'BFPaT-pretax-petgas'!E4</f>
        <v>1.5794434886479728E-5</v>
      </c>
      <c r="F46">
        <f>'BFPaT-pretax-petgas'!F4</f>
        <v>1.59812862957687E-5</v>
      </c>
      <c r="G46">
        <f>'BFPaT-pretax-petgas'!G4</f>
        <v>1.6170348195613631E-5</v>
      </c>
      <c r="H46">
        <f>'BFPaT-pretax-petgas'!H4</f>
        <v>1.6361646736571891E-5</v>
      </c>
      <c r="I46">
        <f>'BFPaT-pretax-petgas'!I4</f>
        <v>1.655520837856731E-5</v>
      </c>
      <c r="J46">
        <f>'BFPaT-pretax-petgas'!J4</f>
        <v>1.675105989455006E-5</v>
      </c>
      <c r="K46">
        <f>'BFPaT-pretax-petgas'!K4</f>
        <v>1.694922837419981E-5</v>
      </c>
      <c r="L46">
        <f>'BFPaT-pretax-petgas'!L4</f>
        <v>1.7149741227672703E-5</v>
      </c>
      <c r="M46">
        <f>'BFPaT-pretax-petgas'!M4</f>
        <v>1.7352626189392662E-5</v>
      </c>
      <c r="N46">
        <f>'BFPaT-pretax-petgas'!N4</f>
        <v>1.7557911321887543E-5</v>
      </c>
      <c r="O46">
        <f>'BFPaT-pretax-petgas'!O4</f>
        <v>1.7765625019670666E-5</v>
      </c>
      <c r="P46">
        <f>'BFPaT-pretax-petgas'!P4</f>
        <v>1.7975796013168283E-5</v>
      </c>
      <c r="Q46">
        <f>'BFPaT-pretax-petgas'!Q4</f>
        <v>1.8188453372693489E-5</v>
      </c>
      <c r="R46">
        <f>'BFPaT-pretax-petgas'!R4</f>
        <v>1.8403626512467153E-5</v>
      </c>
      <c r="S46">
        <f>'BFPaT-pretax-petgas'!S4</f>
        <v>1.862134519468642E-5</v>
      </c>
      <c r="T46">
        <f>'BFPaT-pretax-petgas'!T4</f>
        <v>1.8841639533641341E-5</v>
      </c>
      <c r="U46">
        <f>'BFPaT-pretax-petgas'!U4</f>
        <v>1.9064539999880205E-5</v>
      </c>
      <c r="V46">
        <f>'BFPaT-pretax-petgas'!V4</f>
        <v>1.9290077424424145E-5</v>
      </c>
      <c r="W46">
        <f>'BFPaT-pretax-petgas'!W4</f>
        <v>1.9518283003031608E-5</v>
      </c>
      <c r="X46">
        <f>'BFPaT-pretax-petgas'!X4</f>
        <v>1.9749188300513277E-5</v>
      </c>
      <c r="Y46">
        <f>'BFPaT-pretax-petgas'!Y4</f>
        <v>1.9982825255098022E-5</v>
      </c>
      <c r="Z46">
        <f>'BFPaT-pretax-petgas'!Z4</f>
        <v>2.0219226182850526E-5</v>
      </c>
      <c r="AA46">
        <f>'BFPaT-pretax-petgas'!AA4</f>
        <v>2.0458423782141154E-5</v>
      </c>
      <c r="AB46">
        <f>'BFPaT-pretax-petgas'!AB4</f>
        <v>2.0700451138168711E-5</v>
      </c>
      <c r="AC46">
        <f>'BFPaT-pretax-petgas'!AC4</f>
        <v>2.09453417275367E-5</v>
      </c>
      <c r="AD46">
        <f>'BFPaT-pretax-petgas'!AD4</f>
        <v>2.1193129422883718E-5</v>
      </c>
      <c r="AE46">
        <f>'BFPaT-pretax-petgas'!AE4</f>
        <v>2.1443848497568638E-5</v>
      </c>
      <c r="AF46">
        <f>'BFPaT-pretax-petgas'!AF4</f>
        <v>2.1697533630411207E-5</v>
      </c>
    </row>
    <row r="47" spans="1:32">
      <c r="A47" t="s">
        <v>7</v>
      </c>
      <c r="B47">
        <f>'BFPaT-pretax-petgas'!B5</f>
        <v>1.1034170382068664E-5</v>
      </c>
      <c r="C47">
        <f>'BFPaT-pretax-petgas'!C5</f>
        <v>1.5427260462512337E-5</v>
      </c>
      <c r="D47">
        <f>'BFPaT-pretax-petgas'!D5</f>
        <v>1.5609768122938735E-5</v>
      </c>
      <c r="E47">
        <f>'BFPaT-pretax-petgas'!E5</f>
        <v>1.5794434886479728E-5</v>
      </c>
      <c r="F47">
        <f>'BFPaT-pretax-petgas'!F5</f>
        <v>1.59812862957687E-5</v>
      </c>
      <c r="G47">
        <f>'BFPaT-pretax-petgas'!G5</f>
        <v>1.6170348195613631E-5</v>
      </c>
      <c r="H47">
        <f>'BFPaT-pretax-petgas'!H5</f>
        <v>1.6361646736571891E-5</v>
      </c>
      <c r="I47">
        <f>'BFPaT-pretax-petgas'!I5</f>
        <v>1.655520837856731E-5</v>
      </c>
      <c r="J47">
        <f>'BFPaT-pretax-petgas'!J5</f>
        <v>1.675105989455006E-5</v>
      </c>
      <c r="K47">
        <f>'BFPaT-pretax-petgas'!K5</f>
        <v>1.694922837419981E-5</v>
      </c>
      <c r="L47">
        <f>'BFPaT-pretax-petgas'!L5</f>
        <v>1.7149741227672703E-5</v>
      </c>
      <c r="M47">
        <f>'BFPaT-pretax-petgas'!M5</f>
        <v>1.7352626189392662E-5</v>
      </c>
      <c r="N47">
        <f>'BFPaT-pretax-petgas'!N5</f>
        <v>1.7557911321887543E-5</v>
      </c>
      <c r="O47">
        <f>'BFPaT-pretax-petgas'!O5</f>
        <v>1.7765625019670666E-5</v>
      </c>
      <c r="P47">
        <f>'BFPaT-pretax-petgas'!P5</f>
        <v>1.7975796013168283E-5</v>
      </c>
      <c r="Q47">
        <f>'BFPaT-pretax-petgas'!Q5</f>
        <v>1.8188453372693489E-5</v>
      </c>
      <c r="R47">
        <f>'BFPaT-pretax-petgas'!R5</f>
        <v>1.8403626512467153E-5</v>
      </c>
      <c r="S47">
        <f>'BFPaT-pretax-petgas'!S5</f>
        <v>1.862134519468642E-5</v>
      </c>
      <c r="T47">
        <f>'BFPaT-pretax-petgas'!T5</f>
        <v>1.8841639533641341E-5</v>
      </c>
      <c r="U47">
        <f>'BFPaT-pretax-petgas'!U5</f>
        <v>1.9064539999880205E-5</v>
      </c>
      <c r="V47">
        <f>'BFPaT-pretax-petgas'!V5</f>
        <v>1.9290077424424145E-5</v>
      </c>
      <c r="W47">
        <f>'BFPaT-pretax-petgas'!W5</f>
        <v>1.9518283003031608E-5</v>
      </c>
      <c r="X47">
        <f>'BFPaT-pretax-petgas'!X5</f>
        <v>1.9749188300513277E-5</v>
      </c>
      <c r="Y47">
        <f>'BFPaT-pretax-petgas'!Y5</f>
        <v>1.9982825255098022E-5</v>
      </c>
      <c r="Z47">
        <f>'BFPaT-pretax-petgas'!Z5</f>
        <v>2.0219226182850526E-5</v>
      </c>
      <c r="AA47">
        <f>'BFPaT-pretax-petgas'!AA5</f>
        <v>2.0458423782141154E-5</v>
      </c>
      <c r="AB47">
        <f>'BFPaT-pretax-petgas'!AB5</f>
        <v>2.0700451138168711E-5</v>
      </c>
      <c r="AC47">
        <f>'BFPaT-pretax-petgas'!AC5</f>
        <v>2.09453417275367E-5</v>
      </c>
      <c r="AD47">
        <f>'BFPaT-pretax-petgas'!AD5</f>
        <v>2.1193129422883718E-5</v>
      </c>
      <c r="AE47">
        <f>'BFPaT-pretax-petgas'!AE5</f>
        <v>2.1443848497568638E-5</v>
      </c>
      <c r="AF47">
        <f>'BFPaT-pretax-petgas'!AF5</f>
        <v>2.1697533630411207E-5</v>
      </c>
    </row>
    <row r="48" spans="1:32">
      <c r="A48" t="s">
        <v>8</v>
      </c>
      <c r="B48">
        <f>'BFPaT-pretax-petgas'!B6</f>
        <v>1.1034170382068664E-5</v>
      </c>
      <c r="C48">
        <f>'BFPaT-pretax-petgas'!C6</f>
        <v>1.5427260462512337E-5</v>
      </c>
      <c r="D48">
        <f>'BFPaT-pretax-petgas'!D6</f>
        <v>1.5609768122938735E-5</v>
      </c>
      <c r="E48">
        <f>'BFPaT-pretax-petgas'!E6</f>
        <v>1.5794434886479728E-5</v>
      </c>
      <c r="F48">
        <f>'BFPaT-pretax-petgas'!F6</f>
        <v>1.59812862957687E-5</v>
      </c>
      <c r="G48">
        <f>'BFPaT-pretax-petgas'!G6</f>
        <v>1.6170348195613631E-5</v>
      </c>
      <c r="H48">
        <f>'BFPaT-pretax-petgas'!H6</f>
        <v>1.6361646736571891E-5</v>
      </c>
      <c r="I48">
        <f>'BFPaT-pretax-petgas'!I6</f>
        <v>1.655520837856731E-5</v>
      </c>
      <c r="J48">
        <f>'BFPaT-pretax-petgas'!J6</f>
        <v>1.675105989455006E-5</v>
      </c>
      <c r="K48">
        <f>'BFPaT-pretax-petgas'!K6</f>
        <v>1.694922837419981E-5</v>
      </c>
      <c r="L48">
        <f>'BFPaT-pretax-petgas'!L6</f>
        <v>1.7149741227672703E-5</v>
      </c>
      <c r="M48">
        <f>'BFPaT-pretax-petgas'!M6</f>
        <v>1.7352626189392662E-5</v>
      </c>
      <c r="N48">
        <f>'BFPaT-pretax-petgas'!N6</f>
        <v>1.7557911321887543E-5</v>
      </c>
      <c r="O48">
        <f>'BFPaT-pretax-petgas'!O6</f>
        <v>1.7765625019670666E-5</v>
      </c>
      <c r="P48">
        <f>'BFPaT-pretax-petgas'!P6</f>
        <v>1.7975796013168283E-5</v>
      </c>
      <c r="Q48">
        <f>'BFPaT-pretax-petgas'!Q6</f>
        <v>1.8188453372693489E-5</v>
      </c>
      <c r="R48">
        <f>'BFPaT-pretax-petgas'!R6</f>
        <v>1.8403626512467153E-5</v>
      </c>
      <c r="S48">
        <f>'BFPaT-pretax-petgas'!S6</f>
        <v>1.862134519468642E-5</v>
      </c>
      <c r="T48">
        <f>'BFPaT-pretax-petgas'!T6</f>
        <v>1.8841639533641341E-5</v>
      </c>
      <c r="U48">
        <f>'BFPaT-pretax-petgas'!U6</f>
        <v>1.9064539999880205E-5</v>
      </c>
      <c r="V48">
        <f>'BFPaT-pretax-petgas'!V6</f>
        <v>1.9290077424424145E-5</v>
      </c>
      <c r="W48">
        <f>'BFPaT-pretax-petgas'!W6</f>
        <v>1.9518283003031608E-5</v>
      </c>
      <c r="X48">
        <f>'BFPaT-pretax-petgas'!X6</f>
        <v>1.9749188300513277E-5</v>
      </c>
      <c r="Y48">
        <f>'BFPaT-pretax-petgas'!Y6</f>
        <v>1.9982825255098022E-5</v>
      </c>
      <c r="Z48">
        <f>'BFPaT-pretax-petgas'!Z6</f>
        <v>2.0219226182850526E-5</v>
      </c>
      <c r="AA48">
        <f>'BFPaT-pretax-petgas'!AA6</f>
        <v>2.0458423782141154E-5</v>
      </c>
      <c r="AB48">
        <f>'BFPaT-pretax-petgas'!AB6</f>
        <v>2.0700451138168711E-5</v>
      </c>
      <c r="AC48">
        <f>'BFPaT-pretax-petgas'!AC6</f>
        <v>2.09453417275367E-5</v>
      </c>
      <c r="AD48">
        <f>'BFPaT-pretax-petgas'!AD6</f>
        <v>2.1193129422883718E-5</v>
      </c>
      <c r="AE48">
        <f>'BFPaT-pretax-petgas'!AE6</f>
        <v>2.1443848497568638E-5</v>
      </c>
      <c r="AF48">
        <f>'BFPaT-pretax-petgas'!AF6</f>
        <v>2.1697533630411207E-5</v>
      </c>
    </row>
    <row r="49" spans="1:32">
      <c r="A49" t="s">
        <v>9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</row>
    <row r="50" spans="1:32">
      <c r="A50" t="s">
        <v>10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</row>
    <row r="51" spans="1:32">
      <c r="A51" t="s">
        <v>11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>
        <f>'BFPaT-pretax-petdies'!B2</f>
        <v>1.0593281387192655E-5</v>
      </c>
      <c r="C54">
        <f>'BFPaT-pretax-petdies'!C2</f>
        <v>1.4832108654214274E-5</v>
      </c>
      <c r="D54">
        <f>'BFPaT-pretax-petdies'!D2</f>
        <v>1.5085921448892756E-5</v>
      </c>
      <c r="E54">
        <f>'BFPaT-pretax-petdies'!E2</f>
        <v>1.5344077586533749E-5</v>
      </c>
      <c r="F54">
        <f>'BFPaT-pretax-petdies'!F2</f>
        <v>1.5606651392106229E-5</v>
      </c>
      <c r="G54">
        <f>'BFPaT-pretax-petdies'!G2</f>
        <v>1.5873718462456861E-5</v>
      </c>
      <c r="H54">
        <f>'BFPaT-pretax-petdies'!H2</f>
        <v>1.6145355688074868E-5</v>
      </c>
      <c r="I54">
        <f>'BFPaT-pretax-petdies'!I2</f>
        <v>1.642164127522933E-5</v>
      </c>
      <c r="J54">
        <f>'BFPaT-pretax-petdies'!J2</f>
        <v>1.6702654768485338E-5</v>
      </c>
      <c r="K54">
        <f>'BFPaT-pretax-petdies'!K2</f>
        <v>1.6988477073605427E-5</v>
      </c>
      <c r="L54">
        <f>'BFPaT-pretax-petdies'!L2</f>
        <v>1.7279190480842903E-5</v>
      </c>
      <c r="M54">
        <f>'BFPaT-pretax-petdies'!M2</f>
        <v>1.7574878688633805E-5</v>
      </c>
      <c r="N54">
        <f>'BFPaT-pretax-petdies'!N2</f>
        <v>1.787562682769426E-5</v>
      </c>
      <c r="O54">
        <f>'BFPaT-pretax-petdies'!O2</f>
        <v>1.8181521485530222E-5</v>
      </c>
      <c r="P54">
        <f>'BFPaT-pretax-petdies'!P2</f>
        <v>1.8492650731366624E-5</v>
      </c>
      <c r="Q54">
        <f>'BFPaT-pretax-petdies'!Q2</f>
        <v>1.8809104141503125E-5</v>
      </c>
      <c r="R54">
        <f>'BFPaT-pretax-petdies'!R2</f>
        <v>1.9130972825103759E-5</v>
      </c>
      <c r="S54">
        <f>'BFPaT-pretax-petdies'!S2</f>
        <v>1.94583494504279E-5</v>
      </c>
      <c r="T54">
        <f>'BFPaT-pretax-petdies'!T2</f>
        <v>1.9791328271510114E-5</v>
      </c>
      <c r="U54">
        <f>'BFPaT-pretax-petdies'!U2</f>
        <v>2.0130005155296554E-5</v>
      </c>
      <c r="V54">
        <f>'BFPaT-pretax-petdies'!V2</f>
        <v>2.0474477609245733E-5</v>
      </c>
      <c r="W54">
        <f>'BFPaT-pretax-petdies'!W2</f>
        <v>2.0824844809401599E-5</v>
      </c>
      <c r="X54">
        <f>'BFPaT-pretax-petdies'!X2</f>
        <v>2.1181207628947021E-5</v>
      </c>
      <c r="Y54">
        <f>'BFPaT-pretax-petdies'!Y2</f>
        <v>2.1543668667245892E-5</v>
      </c>
      <c r="Z54">
        <f>'BFPaT-pretax-petdies'!Z2</f>
        <v>2.1912332279382204E-5</v>
      </c>
      <c r="AA54">
        <f>'BFPaT-pretax-petdies'!AA2</f>
        <v>2.2287304606204611E-5</v>
      </c>
      <c r="AB54">
        <f>'BFPaT-pretax-petdies'!AB2</f>
        <v>2.2668693604885126E-5</v>
      </c>
      <c r="AC54">
        <f>'BFPaT-pretax-petdies'!AC2</f>
        <v>2.3056609080000751E-5</v>
      </c>
      <c r="AD54">
        <f>'BFPaT-pretax-petdies'!AD2</f>
        <v>2.3451162715146989E-5</v>
      </c>
      <c r="AE54">
        <f>'BFPaT-pretax-petdies'!AE2</f>
        <v>2.3852468105092338E-5</v>
      </c>
      <c r="AF54">
        <f>'BFPaT-pretax-petdies'!AF2</f>
        <v>2.426064078848302E-5</v>
      </c>
    </row>
    <row r="55" spans="1:32">
      <c r="A55" t="s">
        <v>5</v>
      </c>
      <c r="B55">
        <f>'BFPaT-pretax-petdies'!B3</f>
        <v>1.0593281387192655E-5</v>
      </c>
      <c r="C55">
        <f>'BFPaT-pretax-petdies'!C3</f>
        <v>1.4832108654214274E-5</v>
      </c>
      <c r="D55">
        <f>'BFPaT-pretax-petdies'!D3</f>
        <v>1.5085921448892756E-5</v>
      </c>
      <c r="E55">
        <f>'BFPaT-pretax-petdies'!E3</f>
        <v>1.5344077586533749E-5</v>
      </c>
      <c r="F55">
        <f>'BFPaT-pretax-petdies'!F3</f>
        <v>1.5606651392106229E-5</v>
      </c>
      <c r="G55">
        <f>'BFPaT-pretax-petdies'!G3</f>
        <v>1.5873718462456861E-5</v>
      </c>
      <c r="H55">
        <f>'BFPaT-pretax-petdies'!H3</f>
        <v>1.6145355688074868E-5</v>
      </c>
      <c r="I55">
        <f>'BFPaT-pretax-petdies'!I3</f>
        <v>1.642164127522933E-5</v>
      </c>
      <c r="J55">
        <f>'BFPaT-pretax-petdies'!J3</f>
        <v>1.6702654768485338E-5</v>
      </c>
      <c r="K55">
        <f>'BFPaT-pretax-petdies'!K3</f>
        <v>1.6988477073605427E-5</v>
      </c>
      <c r="L55">
        <f>'BFPaT-pretax-petdies'!L3</f>
        <v>1.7279190480842903E-5</v>
      </c>
      <c r="M55">
        <f>'BFPaT-pretax-petdies'!M3</f>
        <v>1.7574878688633805E-5</v>
      </c>
      <c r="N55">
        <f>'BFPaT-pretax-petdies'!N3</f>
        <v>1.787562682769426E-5</v>
      </c>
      <c r="O55">
        <f>'BFPaT-pretax-petdies'!O3</f>
        <v>1.8181521485530222E-5</v>
      </c>
      <c r="P55">
        <f>'BFPaT-pretax-petdies'!P3</f>
        <v>1.8492650731366624E-5</v>
      </c>
      <c r="Q55">
        <f>'BFPaT-pretax-petdies'!Q3</f>
        <v>1.8809104141503125E-5</v>
      </c>
      <c r="R55">
        <f>'BFPaT-pretax-petdies'!R3</f>
        <v>1.9130972825103759E-5</v>
      </c>
      <c r="S55">
        <f>'BFPaT-pretax-petdies'!S3</f>
        <v>1.94583494504279E-5</v>
      </c>
      <c r="T55">
        <f>'BFPaT-pretax-petdies'!T3</f>
        <v>1.9791328271510114E-5</v>
      </c>
      <c r="U55">
        <f>'BFPaT-pretax-petdies'!U3</f>
        <v>2.0130005155296554E-5</v>
      </c>
      <c r="V55">
        <f>'BFPaT-pretax-petdies'!V3</f>
        <v>2.0474477609245733E-5</v>
      </c>
      <c r="W55">
        <f>'BFPaT-pretax-petdies'!W3</f>
        <v>2.0824844809401599E-5</v>
      </c>
      <c r="X55">
        <f>'BFPaT-pretax-petdies'!X3</f>
        <v>2.1181207628947021E-5</v>
      </c>
      <c r="Y55">
        <f>'BFPaT-pretax-petdies'!Y3</f>
        <v>2.1543668667245892E-5</v>
      </c>
      <c r="Z55">
        <f>'BFPaT-pretax-petdies'!Z3</f>
        <v>2.1912332279382204E-5</v>
      </c>
      <c r="AA55">
        <f>'BFPaT-pretax-petdies'!AA3</f>
        <v>2.2287304606204611E-5</v>
      </c>
      <c r="AB55">
        <f>'BFPaT-pretax-petdies'!AB3</f>
        <v>2.2668693604885126E-5</v>
      </c>
      <c r="AC55">
        <f>'BFPaT-pretax-petdies'!AC3</f>
        <v>2.3056609080000751E-5</v>
      </c>
      <c r="AD55">
        <f>'BFPaT-pretax-petdies'!AD3</f>
        <v>2.3451162715146989E-5</v>
      </c>
      <c r="AE55">
        <f>'BFPaT-pretax-petdies'!AE3</f>
        <v>2.3852468105092338E-5</v>
      </c>
      <c r="AF55">
        <f>'BFPaT-pretax-petdies'!AF3</f>
        <v>2.426064078848302E-5</v>
      </c>
    </row>
    <row r="56" spans="1:32">
      <c r="A56" t="s">
        <v>6</v>
      </c>
      <c r="B56">
        <f>'BFPaT-pretax-petdies'!B4</f>
        <v>1.0593281387192655E-5</v>
      </c>
      <c r="C56">
        <f>'BFPaT-pretax-petdies'!C4</f>
        <v>1.4832108654214274E-5</v>
      </c>
      <c r="D56">
        <f>'BFPaT-pretax-petdies'!D4</f>
        <v>1.5085921448892756E-5</v>
      </c>
      <c r="E56">
        <f>'BFPaT-pretax-petdies'!E4</f>
        <v>1.5344077586533749E-5</v>
      </c>
      <c r="F56">
        <f>'BFPaT-pretax-petdies'!F4</f>
        <v>1.5606651392106229E-5</v>
      </c>
      <c r="G56">
        <f>'BFPaT-pretax-petdies'!G4</f>
        <v>1.5873718462456861E-5</v>
      </c>
      <c r="H56">
        <f>'BFPaT-pretax-petdies'!H4</f>
        <v>1.6145355688074868E-5</v>
      </c>
      <c r="I56">
        <f>'BFPaT-pretax-petdies'!I4</f>
        <v>1.642164127522933E-5</v>
      </c>
      <c r="J56">
        <f>'BFPaT-pretax-petdies'!J4</f>
        <v>1.6702654768485338E-5</v>
      </c>
      <c r="K56">
        <f>'BFPaT-pretax-petdies'!K4</f>
        <v>1.6988477073605427E-5</v>
      </c>
      <c r="L56">
        <f>'BFPaT-pretax-petdies'!L4</f>
        <v>1.7279190480842903E-5</v>
      </c>
      <c r="M56">
        <f>'BFPaT-pretax-petdies'!M4</f>
        <v>1.7574878688633805E-5</v>
      </c>
      <c r="N56">
        <f>'BFPaT-pretax-petdies'!N4</f>
        <v>1.787562682769426E-5</v>
      </c>
      <c r="O56">
        <f>'BFPaT-pretax-petdies'!O4</f>
        <v>1.8181521485530222E-5</v>
      </c>
      <c r="P56">
        <f>'BFPaT-pretax-petdies'!P4</f>
        <v>1.8492650731366624E-5</v>
      </c>
      <c r="Q56">
        <f>'BFPaT-pretax-petdies'!Q4</f>
        <v>1.8809104141503125E-5</v>
      </c>
      <c r="R56">
        <f>'BFPaT-pretax-petdies'!R4</f>
        <v>1.9130972825103759E-5</v>
      </c>
      <c r="S56">
        <f>'BFPaT-pretax-petdies'!S4</f>
        <v>1.94583494504279E-5</v>
      </c>
      <c r="T56">
        <f>'BFPaT-pretax-petdies'!T4</f>
        <v>1.9791328271510114E-5</v>
      </c>
      <c r="U56">
        <f>'BFPaT-pretax-petdies'!U4</f>
        <v>2.0130005155296554E-5</v>
      </c>
      <c r="V56">
        <f>'BFPaT-pretax-petdies'!V4</f>
        <v>2.0474477609245733E-5</v>
      </c>
      <c r="W56">
        <f>'BFPaT-pretax-petdies'!W4</f>
        <v>2.0824844809401599E-5</v>
      </c>
      <c r="X56">
        <f>'BFPaT-pretax-petdies'!X4</f>
        <v>2.1181207628947021E-5</v>
      </c>
      <c r="Y56">
        <f>'BFPaT-pretax-petdies'!Y4</f>
        <v>2.1543668667245892E-5</v>
      </c>
      <c r="Z56">
        <f>'BFPaT-pretax-petdies'!Z4</f>
        <v>2.1912332279382204E-5</v>
      </c>
      <c r="AA56">
        <f>'BFPaT-pretax-petdies'!AA4</f>
        <v>2.2287304606204611E-5</v>
      </c>
      <c r="AB56">
        <f>'BFPaT-pretax-petdies'!AB4</f>
        <v>2.2668693604885126E-5</v>
      </c>
      <c r="AC56">
        <f>'BFPaT-pretax-petdies'!AC4</f>
        <v>2.3056609080000751E-5</v>
      </c>
      <c r="AD56">
        <f>'BFPaT-pretax-petdies'!AD4</f>
        <v>2.3451162715146989E-5</v>
      </c>
      <c r="AE56">
        <f>'BFPaT-pretax-petdies'!AE4</f>
        <v>2.3852468105092338E-5</v>
      </c>
      <c r="AF56">
        <f>'BFPaT-pretax-petdies'!AF4</f>
        <v>2.426064078848302E-5</v>
      </c>
    </row>
    <row r="57" spans="1:32">
      <c r="A57" t="s">
        <v>7</v>
      </c>
      <c r="B57">
        <f>'BFPaT-pretax-petdies'!B5</f>
        <v>1.0593281387192655E-5</v>
      </c>
      <c r="C57">
        <f>'BFPaT-pretax-petdies'!C5</f>
        <v>1.4832108654214274E-5</v>
      </c>
      <c r="D57">
        <f>'BFPaT-pretax-petdies'!D5</f>
        <v>1.5085921448892756E-5</v>
      </c>
      <c r="E57">
        <f>'BFPaT-pretax-petdies'!E5</f>
        <v>1.5344077586533749E-5</v>
      </c>
      <c r="F57">
        <f>'BFPaT-pretax-petdies'!F5</f>
        <v>1.5606651392106229E-5</v>
      </c>
      <c r="G57">
        <f>'BFPaT-pretax-petdies'!G5</f>
        <v>1.5873718462456861E-5</v>
      </c>
      <c r="H57">
        <f>'BFPaT-pretax-petdies'!H5</f>
        <v>1.6145355688074868E-5</v>
      </c>
      <c r="I57">
        <f>'BFPaT-pretax-petdies'!I5</f>
        <v>1.642164127522933E-5</v>
      </c>
      <c r="J57">
        <f>'BFPaT-pretax-petdies'!J5</f>
        <v>1.6702654768485338E-5</v>
      </c>
      <c r="K57">
        <f>'BFPaT-pretax-petdies'!K5</f>
        <v>1.6988477073605427E-5</v>
      </c>
      <c r="L57">
        <f>'BFPaT-pretax-petdies'!L5</f>
        <v>1.7279190480842903E-5</v>
      </c>
      <c r="M57">
        <f>'BFPaT-pretax-petdies'!M5</f>
        <v>1.7574878688633805E-5</v>
      </c>
      <c r="N57">
        <f>'BFPaT-pretax-petdies'!N5</f>
        <v>1.787562682769426E-5</v>
      </c>
      <c r="O57">
        <f>'BFPaT-pretax-petdies'!O5</f>
        <v>1.8181521485530222E-5</v>
      </c>
      <c r="P57">
        <f>'BFPaT-pretax-petdies'!P5</f>
        <v>1.8492650731366624E-5</v>
      </c>
      <c r="Q57">
        <f>'BFPaT-pretax-petdies'!Q5</f>
        <v>1.8809104141503125E-5</v>
      </c>
      <c r="R57">
        <f>'BFPaT-pretax-petdies'!R5</f>
        <v>1.9130972825103759E-5</v>
      </c>
      <c r="S57">
        <f>'BFPaT-pretax-petdies'!S5</f>
        <v>1.94583494504279E-5</v>
      </c>
      <c r="T57">
        <f>'BFPaT-pretax-petdies'!T5</f>
        <v>1.9791328271510114E-5</v>
      </c>
      <c r="U57">
        <f>'BFPaT-pretax-petdies'!U5</f>
        <v>2.0130005155296554E-5</v>
      </c>
      <c r="V57">
        <f>'BFPaT-pretax-petdies'!V5</f>
        <v>2.0474477609245733E-5</v>
      </c>
      <c r="W57">
        <f>'BFPaT-pretax-petdies'!W5</f>
        <v>2.0824844809401599E-5</v>
      </c>
      <c r="X57">
        <f>'BFPaT-pretax-petdies'!X5</f>
        <v>2.1181207628947021E-5</v>
      </c>
      <c r="Y57">
        <f>'BFPaT-pretax-petdies'!Y5</f>
        <v>2.1543668667245892E-5</v>
      </c>
      <c r="Z57">
        <f>'BFPaT-pretax-petdies'!Z5</f>
        <v>2.1912332279382204E-5</v>
      </c>
      <c r="AA57">
        <f>'BFPaT-pretax-petdies'!AA5</f>
        <v>2.2287304606204611E-5</v>
      </c>
      <c r="AB57">
        <f>'BFPaT-pretax-petdies'!AB5</f>
        <v>2.2668693604885126E-5</v>
      </c>
      <c r="AC57">
        <f>'BFPaT-pretax-petdies'!AC5</f>
        <v>2.3056609080000751E-5</v>
      </c>
      <c r="AD57">
        <f>'BFPaT-pretax-petdies'!AD5</f>
        <v>2.3451162715146989E-5</v>
      </c>
      <c r="AE57">
        <f>'BFPaT-pretax-petdies'!AE5</f>
        <v>2.3852468105092338E-5</v>
      </c>
      <c r="AF57">
        <f>'BFPaT-pretax-petdies'!AF5</f>
        <v>2.426064078848302E-5</v>
      </c>
    </row>
    <row r="58" spans="1:32">
      <c r="A58" t="s">
        <v>8</v>
      </c>
      <c r="B58">
        <f>'BFPaT-pretax-petdies'!B6</f>
        <v>1.0593281387192655E-5</v>
      </c>
      <c r="C58">
        <f>'BFPaT-pretax-petdies'!C6</f>
        <v>1.4832108654214274E-5</v>
      </c>
      <c r="D58">
        <f>'BFPaT-pretax-petdies'!D6</f>
        <v>1.5085921448892756E-5</v>
      </c>
      <c r="E58">
        <f>'BFPaT-pretax-petdies'!E6</f>
        <v>1.5344077586533749E-5</v>
      </c>
      <c r="F58">
        <f>'BFPaT-pretax-petdies'!F6</f>
        <v>1.5606651392106229E-5</v>
      </c>
      <c r="G58">
        <f>'BFPaT-pretax-petdies'!G6</f>
        <v>1.5873718462456861E-5</v>
      </c>
      <c r="H58">
        <f>'BFPaT-pretax-petdies'!H6</f>
        <v>1.6145355688074868E-5</v>
      </c>
      <c r="I58">
        <f>'BFPaT-pretax-petdies'!I6</f>
        <v>1.642164127522933E-5</v>
      </c>
      <c r="J58">
        <f>'BFPaT-pretax-petdies'!J6</f>
        <v>1.6702654768485338E-5</v>
      </c>
      <c r="K58">
        <f>'BFPaT-pretax-petdies'!K6</f>
        <v>1.6988477073605427E-5</v>
      </c>
      <c r="L58">
        <f>'BFPaT-pretax-petdies'!L6</f>
        <v>1.7279190480842903E-5</v>
      </c>
      <c r="M58">
        <f>'BFPaT-pretax-petdies'!M6</f>
        <v>1.7574878688633805E-5</v>
      </c>
      <c r="N58">
        <f>'BFPaT-pretax-petdies'!N6</f>
        <v>1.787562682769426E-5</v>
      </c>
      <c r="O58">
        <f>'BFPaT-pretax-petdies'!O6</f>
        <v>1.8181521485530222E-5</v>
      </c>
      <c r="P58">
        <f>'BFPaT-pretax-petdies'!P6</f>
        <v>1.8492650731366624E-5</v>
      </c>
      <c r="Q58">
        <f>'BFPaT-pretax-petdies'!Q6</f>
        <v>1.8809104141503125E-5</v>
      </c>
      <c r="R58">
        <f>'BFPaT-pretax-petdies'!R6</f>
        <v>1.9130972825103759E-5</v>
      </c>
      <c r="S58">
        <f>'BFPaT-pretax-petdies'!S6</f>
        <v>1.94583494504279E-5</v>
      </c>
      <c r="T58">
        <f>'BFPaT-pretax-petdies'!T6</f>
        <v>1.9791328271510114E-5</v>
      </c>
      <c r="U58">
        <f>'BFPaT-pretax-petdies'!U6</f>
        <v>2.0130005155296554E-5</v>
      </c>
      <c r="V58">
        <f>'BFPaT-pretax-petdies'!V6</f>
        <v>2.0474477609245733E-5</v>
      </c>
      <c r="W58">
        <f>'BFPaT-pretax-petdies'!W6</f>
        <v>2.0824844809401599E-5</v>
      </c>
      <c r="X58">
        <f>'BFPaT-pretax-petdies'!X6</f>
        <v>2.1181207628947021E-5</v>
      </c>
      <c r="Y58">
        <f>'BFPaT-pretax-petdies'!Y6</f>
        <v>2.1543668667245892E-5</v>
      </c>
      <c r="Z58">
        <f>'BFPaT-pretax-petdies'!Z6</f>
        <v>2.1912332279382204E-5</v>
      </c>
      <c r="AA58">
        <f>'BFPaT-pretax-petdies'!AA6</f>
        <v>2.2287304606204611E-5</v>
      </c>
      <c r="AB58">
        <f>'BFPaT-pretax-petdies'!AB6</f>
        <v>2.2668693604885126E-5</v>
      </c>
      <c r="AC58">
        <f>'BFPaT-pretax-petdies'!AC6</f>
        <v>2.3056609080000751E-5</v>
      </c>
      <c r="AD58">
        <f>'BFPaT-pretax-petdies'!AD6</f>
        <v>2.3451162715146989E-5</v>
      </c>
      <c r="AE58">
        <f>'BFPaT-pretax-petdies'!AE6</f>
        <v>2.3852468105092338E-5</v>
      </c>
      <c r="AF58">
        <f>'BFPaT-pretax-petdies'!AF6</f>
        <v>2.426064078848302E-5</v>
      </c>
    </row>
    <row r="59" spans="1:32">
      <c r="A59" t="s">
        <v>9</v>
      </c>
      <c r="B59">
        <f>'BFPaT-pretax-petdies'!B7</f>
        <v>1.0593281387192655E-5</v>
      </c>
      <c r="C59">
        <f>'BFPaT-pretax-petdies'!C7</f>
        <v>1.4832108654214274E-5</v>
      </c>
      <c r="D59">
        <f>'BFPaT-pretax-petdies'!D7</f>
        <v>1.5085921448892756E-5</v>
      </c>
      <c r="E59">
        <f>'BFPaT-pretax-petdies'!E7</f>
        <v>1.5344077586533749E-5</v>
      </c>
      <c r="F59">
        <f>'BFPaT-pretax-petdies'!F7</f>
        <v>1.5606651392106229E-5</v>
      </c>
      <c r="G59">
        <f>'BFPaT-pretax-petdies'!G7</f>
        <v>1.5873718462456861E-5</v>
      </c>
      <c r="H59">
        <f>'BFPaT-pretax-petdies'!H7</f>
        <v>1.6145355688074868E-5</v>
      </c>
      <c r="I59">
        <f>'BFPaT-pretax-petdies'!I7</f>
        <v>1.642164127522933E-5</v>
      </c>
      <c r="J59">
        <f>'BFPaT-pretax-petdies'!J7</f>
        <v>1.6702654768485338E-5</v>
      </c>
      <c r="K59">
        <f>'BFPaT-pretax-petdies'!K7</f>
        <v>1.6988477073605427E-5</v>
      </c>
      <c r="L59">
        <f>'BFPaT-pretax-petdies'!L7</f>
        <v>1.7279190480842903E-5</v>
      </c>
      <c r="M59">
        <f>'BFPaT-pretax-petdies'!M7</f>
        <v>1.7574878688633805E-5</v>
      </c>
      <c r="N59">
        <f>'BFPaT-pretax-petdies'!N7</f>
        <v>1.787562682769426E-5</v>
      </c>
      <c r="O59">
        <f>'BFPaT-pretax-petdies'!O7</f>
        <v>1.8181521485530222E-5</v>
      </c>
      <c r="P59">
        <f>'BFPaT-pretax-petdies'!P7</f>
        <v>1.8492650731366624E-5</v>
      </c>
      <c r="Q59">
        <f>'BFPaT-pretax-petdies'!Q7</f>
        <v>1.8809104141503125E-5</v>
      </c>
      <c r="R59">
        <f>'BFPaT-pretax-petdies'!R7</f>
        <v>1.9130972825103759E-5</v>
      </c>
      <c r="S59">
        <f>'BFPaT-pretax-petdies'!S7</f>
        <v>1.94583494504279E-5</v>
      </c>
      <c r="T59">
        <f>'BFPaT-pretax-petdies'!T7</f>
        <v>1.9791328271510114E-5</v>
      </c>
      <c r="U59">
        <f>'BFPaT-pretax-petdies'!U7</f>
        <v>2.0130005155296554E-5</v>
      </c>
      <c r="V59">
        <f>'BFPaT-pretax-petdies'!V7</f>
        <v>2.0474477609245733E-5</v>
      </c>
      <c r="W59">
        <f>'BFPaT-pretax-petdies'!W7</f>
        <v>2.0824844809401599E-5</v>
      </c>
      <c r="X59">
        <f>'BFPaT-pretax-petdies'!X7</f>
        <v>2.1181207628947021E-5</v>
      </c>
      <c r="Y59">
        <f>'BFPaT-pretax-petdies'!Y7</f>
        <v>2.1543668667245892E-5</v>
      </c>
      <c r="Z59">
        <f>'BFPaT-pretax-petdies'!Z7</f>
        <v>2.1912332279382204E-5</v>
      </c>
      <c r="AA59">
        <f>'BFPaT-pretax-petdies'!AA7</f>
        <v>2.2287304606204611E-5</v>
      </c>
      <c r="AB59">
        <f>'BFPaT-pretax-petdies'!AB7</f>
        <v>2.2668693604885126E-5</v>
      </c>
      <c r="AC59">
        <f>'BFPaT-pretax-petdies'!AC7</f>
        <v>2.3056609080000751E-5</v>
      </c>
      <c r="AD59">
        <f>'BFPaT-pretax-petdies'!AD7</f>
        <v>2.3451162715146989E-5</v>
      </c>
      <c r="AE59">
        <f>'BFPaT-pretax-petdies'!AE7</f>
        <v>2.3852468105092338E-5</v>
      </c>
      <c r="AF59">
        <f>'BFPaT-pretax-petdies'!AF7</f>
        <v>2.426064078848302E-5</v>
      </c>
    </row>
    <row r="60" spans="1:32">
      <c r="A60" t="s">
        <v>10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</row>
    <row r="61" spans="1:32">
      <c r="A61" t="s">
        <v>11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>
        <f>'BFPaT-pretax-biogas'!B2</f>
        <v>0</v>
      </c>
      <c r="C64">
        <f>'BFPaT-pretax-biogas'!C2</f>
        <v>0</v>
      </c>
      <c r="D64">
        <f>'BFPaT-pretax-biogas'!D2</f>
        <v>0</v>
      </c>
      <c r="E64">
        <f>'BFPaT-pretax-biogas'!E2</f>
        <v>0</v>
      </c>
      <c r="F64">
        <f>'BFPaT-pretax-biogas'!F2</f>
        <v>0</v>
      </c>
      <c r="G64">
        <f>'BFPaT-pretax-biogas'!G2</f>
        <v>0</v>
      </c>
      <c r="H64">
        <f>'BFPaT-pretax-biogas'!H2</f>
        <v>0</v>
      </c>
      <c r="I64">
        <f>'BFPaT-pretax-biogas'!I2</f>
        <v>0</v>
      </c>
      <c r="J64">
        <f>'BFPaT-pretax-biogas'!J2</f>
        <v>0</v>
      </c>
      <c r="K64">
        <f>'BFPaT-pretax-biogas'!K2</f>
        <v>0</v>
      </c>
      <c r="L64">
        <f>'BFPaT-pretax-biogas'!L2</f>
        <v>0</v>
      </c>
      <c r="M64">
        <f>'BFPaT-pretax-biogas'!M2</f>
        <v>0</v>
      </c>
      <c r="N64">
        <f>'BFPaT-pretax-biogas'!N2</f>
        <v>0</v>
      </c>
      <c r="O64">
        <f>'BFPaT-pretax-biogas'!O2</f>
        <v>0</v>
      </c>
      <c r="P64">
        <f>'BFPaT-pretax-biogas'!P2</f>
        <v>0</v>
      </c>
      <c r="Q64">
        <f>'BFPaT-pretax-biogas'!Q2</f>
        <v>0</v>
      </c>
      <c r="R64">
        <f>'BFPaT-pretax-biogas'!R2</f>
        <v>0</v>
      </c>
      <c r="S64">
        <f>'BFPaT-pretax-biogas'!S2</f>
        <v>0</v>
      </c>
      <c r="T64">
        <f>'BFPaT-pretax-biogas'!T2</f>
        <v>0</v>
      </c>
      <c r="U64">
        <f>'BFPaT-pretax-biogas'!U2</f>
        <v>0</v>
      </c>
      <c r="V64">
        <f>'BFPaT-pretax-biogas'!V2</f>
        <v>0</v>
      </c>
      <c r="W64">
        <f>'BFPaT-pretax-biogas'!W2</f>
        <v>0</v>
      </c>
      <c r="X64">
        <f>'BFPaT-pretax-biogas'!X2</f>
        <v>0</v>
      </c>
      <c r="Y64">
        <f>'BFPaT-pretax-biogas'!Y2</f>
        <v>0</v>
      </c>
      <c r="Z64">
        <f>'BFPaT-pretax-biogas'!Z2</f>
        <v>0</v>
      </c>
      <c r="AA64">
        <f>'BFPaT-pretax-biogas'!AA2</f>
        <v>0</v>
      </c>
      <c r="AB64">
        <f>'BFPaT-pretax-biogas'!AB2</f>
        <v>0</v>
      </c>
      <c r="AC64">
        <f>'BFPaT-pretax-biogas'!AC2</f>
        <v>0</v>
      </c>
      <c r="AD64">
        <f>'BFPaT-pretax-biogas'!AD2</f>
        <v>0</v>
      </c>
      <c r="AE64">
        <f>'BFPaT-pretax-biogas'!AE2</f>
        <v>0</v>
      </c>
      <c r="AF64">
        <f>'BFPaT-pretax-biogas'!AF2</f>
        <v>0</v>
      </c>
    </row>
    <row r="65" spans="1:32">
      <c r="A65" t="s">
        <v>5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</row>
    <row r="66" spans="1:32">
      <c r="A66" t="s">
        <v>6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</row>
    <row r="67" spans="1:32">
      <c r="A67" t="s">
        <v>7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</row>
    <row r="68" spans="1:32">
      <c r="A68" t="s">
        <v>8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</row>
    <row r="69" spans="1:32">
      <c r="A69" t="s">
        <v>9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</row>
    <row r="70" spans="1:32">
      <c r="A70" t="s">
        <v>10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</row>
    <row r="71" spans="1:32">
      <c r="A71" t="s">
        <v>11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>
        <f>'BFPaT-pretax-biodies'!B2</f>
        <v>1.9104594592949396E-5</v>
      </c>
      <c r="C74">
        <f>'BFPaT-pretax-biodies'!C2</f>
        <v>1.9104594592949396E-5</v>
      </c>
      <c r="D74">
        <f>'BFPaT-pretax-biodies'!D2</f>
        <v>1.943151982373633E-5</v>
      </c>
      <c r="E74">
        <f>'BFPaT-pretax-biodies'!E2</f>
        <v>1.9764039525842983E-5</v>
      </c>
      <c r="F74">
        <f>'BFPaT-pretax-biodies'!F2</f>
        <v>2.010224943403192E-5</v>
      </c>
      <c r="G74">
        <f>'BFPaT-pretax-biodies'!G2</f>
        <v>2.0446246921316093E-5</v>
      </c>
      <c r="H74">
        <f>'BFPaT-pretax-biodies'!H2</f>
        <v>2.0796131026993206E-5</v>
      </c>
      <c r="I74">
        <f>'BFPaT-pretax-biodies'!I2</f>
        <v>2.1152002485159827E-5</v>
      </c>
      <c r="J74">
        <f>'BFPaT-pretax-biodies'!J2</f>
        <v>2.151396375371345E-5</v>
      </c>
      <c r="K74">
        <f>'BFPaT-pretax-biodies'!K2</f>
        <v>2.1882119043850842E-5</v>
      </c>
      <c r="L74">
        <f>'BFPaT-pretax-biodies'!L2</f>
        <v>2.225657435007117E-5</v>
      </c>
      <c r="M74">
        <f>'BFPaT-pretax-biodies'!M2</f>
        <v>2.2637437480692579E-5</v>
      </c>
      <c r="N74">
        <f>'BFPaT-pretax-biodies'!N2</f>
        <v>2.3024818088890957E-5</v>
      </c>
      <c r="O74">
        <f>'BFPaT-pretax-biodies'!O2</f>
        <v>2.3418827704269858E-5</v>
      </c>
      <c r="P74">
        <f>'BFPaT-pretax-biodies'!P2</f>
        <v>2.3819579764970658E-5</v>
      </c>
      <c r="Q74">
        <f>'BFPaT-pretax-biodies'!Q2</f>
        <v>2.4227189650332199E-5</v>
      </c>
      <c r="R74">
        <f>'BFPaT-pretax-biodies'!R2</f>
        <v>2.4641774714109304E-5</v>
      </c>
      <c r="S74">
        <f>'BFPaT-pretax-biodies'!S2</f>
        <v>2.5063454318259757E-5</v>
      </c>
      <c r="T74">
        <f>'BFPaT-pretax-biodies'!T2</f>
        <v>2.5492349867309453E-5</v>
      </c>
      <c r="U74">
        <f>'BFPaT-pretax-biodies'!U2</f>
        <v>2.59285848433056E-5</v>
      </c>
      <c r="V74">
        <f>'BFPaT-pretax-biodies'!V2</f>
        <v>2.6372284841368087E-5</v>
      </c>
      <c r="W74">
        <f>'BFPaT-pretax-biodies'!W2</f>
        <v>2.6823577605849198E-5</v>
      </c>
      <c r="X74">
        <f>'BFPaT-pretax-biodies'!X2</f>
        <v>2.7282593067112104E-5</v>
      </c>
      <c r="Y74">
        <f>'BFPaT-pretax-biodies'!Y2</f>
        <v>2.7749463378938734E-5</v>
      </c>
      <c r="Z74">
        <f>'BFPaT-pretax-biodies'!Z2</f>
        <v>2.8224322956577777E-5</v>
      </c>
      <c r="AA74">
        <f>'BFPaT-pretax-biodies'!AA2</f>
        <v>2.8707308515443784E-5</v>
      </c>
      <c r="AB74">
        <f>'BFPaT-pretax-biodies'!AB2</f>
        <v>2.9198559110478487E-5</v>
      </c>
      <c r="AC74">
        <f>'BFPaT-pretax-biodies'!AC2</f>
        <v>2.9698216176185706E-5</v>
      </c>
      <c r="AD74">
        <f>'BFPaT-pretax-biodies'!AD2</f>
        <v>3.0206423567351334E-5</v>
      </c>
      <c r="AE74">
        <f>'BFPaT-pretax-biodies'!AE2</f>
        <v>3.0723327600460137E-5</v>
      </c>
      <c r="AF74">
        <f>'BFPaT-pretax-biodies'!AF2</f>
        <v>3.1249077095821316E-5</v>
      </c>
    </row>
    <row r="75" spans="1:32">
      <c r="A75" t="s">
        <v>5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</row>
    <row r="76" spans="1:32">
      <c r="A76" t="s">
        <v>6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</row>
    <row r="77" spans="1:32">
      <c r="A77" t="s">
        <v>7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</row>
    <row r="78" spans="1:32">
      <c r="A78" t="s">
        <v>8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</row>
    <row r="79" spans="1:32">
      <c r="A79" t="s">
        <v>9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</row>
    <row r="80" spans="1:32">
      <c r="A80" t="s">
        <v>10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</row>
    <row r="81" spans="1:32">
      <c r="A81" t="s">
        <v>11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>
        <f>'BFPaT-pretax-jetkerosene'!B2</f>
        <v>1.3938107541306678E-5</v>
      </c>
      <c r="C84">
        <f>'BFPaT-pretax-jetkerosene'!C2</f>
        <v>1.3938107541306678E-5</v>
      </c>
      <c r="D84">
        <f>'BFPaT-pretax-jetkerosene'!D2</f>
        <v>1.4232083194881978E-5</v>
      </c>
      <c r="E84">
        <f>'BFPaT-pretax-jetkerosene'!E2</f>
        <v>1.4532259237185726E-5</v>
      </c>
      <c r="F84">
        <f>'BFPaT-pretax-jetkerosene'!F2</f>
        <v>1.4838766443742754E-5</v>
      </c>
      <c r="G84">
        <f>'BFPaT-pretax-jetkerosene'!G2</f>
        <v>1.5151738348330424E-5</v>
      </c>
      <c r="H84">
        <f>'BFPaT-pretax-jetkerosene'!H2</f>
        <v>1.547131130115432E-5</v>
      </c>
      <c r="I84">
        <f>'BFPaT-pretax-jetkerosene'!I2</f>
        <v>1.5797624528250957E-5</v>
      </c>
      <c r="J84">
        <f>'BFPaT-pretax-jetkerosene'!J2</f>
        <v>1.6130820192143386E-5</v>
      </c>
      <c r="K84">
        <f>'BFPaT-pretax-jetkerosene'!K2</f>
        <v>1.6471043453776109E-5</v>
      </c>
      <c r="L84">
        <f>'BFPaT-pretax-jetkerosene'!L2</f>
        <v>1.6818442535756291E-5</v>
      </c>
      <c r="M84">
        <f>'BFPaT-pretax-jetkerosene'!M2</f>
        <v>1.717316878692884E-5</v>
      </c>
      <c r="N84">
        <f>'BFPaT-pretax-jetkerosene'!N2</f>
        <v>1.7535376748313466E-5</v>
      </c>
      <c r="O84">
        <f>'BFPaT-pretax-jetkerosene'!O2</f>
        <v>1.7905224220432432E-5</v>
      </c>
      <c r="P84">
        <f>'BFPaT-pretax-jetkerosene'!P2</f>
        <v>1.8282872332058383E-5</v>
      </c>
      <c r="Q84">
        <f>'BFPaT-pretax-jetkerosene'!Q2</f>
        <v>1.866848561041215E-5</v>
      </c>
      <c r="R84">
        <f>'BFPaT-pretax-jetkerosene'!R2</f>
        <v>1.9062232052841127E-5</v>
      </c>
      <c r="S84">
        <f>'BFPaT-pretax-jetkerosene'!S2</f>
        <v>1.9464283200009462E-5</v>
      </c>
      <c r="T84">
        <f>'BFPaT-pretax-jetkerosene'!T2</f>
        <v>1.9874814210631947E-5</v>
      </c>
      <c r="U84">
        <f>'BFPaT-pretax-jetkerosene'!U2</f>
        <v>2.0294003937784132E-5</v>
      </c>
      <c r="V84">
        <f>'BFPaT-pretax-jetkerosene'!V2</f>
        <v>2.0722035006821968E-5</v>
      </c>
      <c r="W84">
        <f>'BFPaT-pretax-jetkerosene'!W2</f>
        <v>2.1159093894944854E-5</v>
      </c>
      <c r="X84">
        <f>'BFPaT-pretax-jetkerosene'!X2</f>
        <v>2.1605371012436831E-5</v>
      </c>
      <c r="Y84">
        <f>'BFPaT-pretax-jetkerosene'!Y2</f>
        <v>2.2061060785621241E-5</v>
      </c>
      <c r="Z84">
        <f>'BFPaT-pretax-jetkerosene'!Z2</f>
        <v>2.2526361741565038E-5</v>
      </c>
      <c r="AA84">
        <f>'BFPaT-pretax-jetkerosene'!AA2</f>
        <v>2.3001476594569635E-5</v>
      </c>
      <c r="AB84">
        <f>'BFPaT-pretax-jetkerosene'!AB2</f>
        <v>2.3486612334485992E-5</v>
      </c>
      <c r="AC84">
        <f>'BFPaT-pretax-jetkerosene'!AC2</f>
        <v>2.398198031689237E-5</v>
      </c>
      <c r="AD84">
        <f>'BFPaT-pretax-jetkerosene'!AD2</f>
        <v>2.4487796355174097E-5</v>
      </c>
      <c r="AE84">
        <f>'BFPaT-pretax-jetkerosene'!AE2</f>
        <v>2.5004280814545421E-5</v>
      </c>
      <c r="AF84">
        <f>'BFPaT-pretax-jetkerosene'!AF2</f>
        <v>2.5531658708054427E-5</v>
      </c>
    </row>
    <row r="85" spans="1:32">
      <c r="A85" t="s">
        <v>5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</row>
    <row r="86" spans="1:32">
      <c r="A86" t="s">
        <v>6</v>
      </c>
      <c r="B86">
        <f>'BFPaT-pretax-jetkerosene'!B4</f>
        <v>9.6671952660503171E-6</v>
      </c>
      <c r="C86">
        <f>'BFPaT-pretax-jetkerosene'!C4</f>
        <v>1.5031063050296184E-5</v>
      </c>
      <c r="D86">
        <f>'BFPaT-pretax-jetkerosene'!D4</f>
        <v>1.5242142032212347E-5</v>
      </c>
      <c r="E86">
        <f>'BFPaT-pretax-jetkerosene'!E4</f>
        <v>1.5456185164864733E-5</v>
      </c>
      <c r="F86">
        <f>'BFPaT-pretax-jetkerosene'!F4</f>
        <v>1.5673234073381091E-5</v>
      </c>
      <c r="G86">
        <f>'BFPaT-pretax-jetkerosene'!G4</f>
        <v>1.5893330967424641E-5</v>
      </c>
      <c r="H86">
        <f>'BFPaT-pretax-jetkerosene'!H4</f>
        <v>1.611651864940263E-5</v>
      </c>
      <c r="I86">
        <f>'BFPaT-pretax-jetkerosene'!I4</f>
        <v>1.6342840522790136E-5</v>
      </c>
      <c r="J86">
        <f>'BFPaT-pretax-jetkerosene'!J4</f>
        <v>1.6572340600570781E-5</v>
      </c>
      <c r="K86">
        <f>'BFPaT-pretax-jetkerosene'!K4</f>
        <v>1.6805063513795967E-5</v>
      </c>
      <c r="L86">
        <f>'BFPaT-pretax-jetkerosene'!L4</f>
        <v>1.7041054520264309E-5</v>
      </c>
      <c r="M86">
        <f>'BFPaT-pretax-jetkerosene'!M4</f>
        <v>1.7280359513322955E-5</v>
      </c>
      <c r="N86">
        <f>'BFPaT-pretax-jetkerosene'!N4</f>
        <v>1.75230250307925E-5</v>
      </c>
      <c r="O86">
        <f>'BFPaT-pretax-jetkerosene'!O4</f>
        <v>1.7769098264017229E-5</v>
      </c>
      <c r="P86">
        <f>'BFPaT-pretax-jetkerosene'!P4</f>
        <v>1.8018627067042449E-5</v>
      </c>
      <c r="Q86">
        <f>'BFPaT-pretax-jetkerosene'!Q4</f>
        <v>1.8271659965920707E-5</v>
      </c>
      <c r="R86">
        <f>'BFPaT-pretax-jetkerosene'!R4</f>
        <v>1.852824616814869E-5</v>
      </c>
      <c r="S86">
        <f>'BFPaT-pretax-jetkerosene'!S4</f>
        <v>1.8788435572236635E-5</v>
      </c>
      <c r="T86">
        <f>'BFPaT-pretax-jetkerosene'!T4</f>
        <v>1.9052278777412132E-5</v>
      </c>
      <c r="U86">
        <f>'BFPaT-pretax-jetkerosene'!U4</f>
        <v>1.9319827093460197E-5</v>
      </c>
      <c r="V86">
        <f>'BFPaT-pretax-jetkerosene'!V4</f>
        <v>1.9591132550701527E-5</v>
      </c>
      <c r="W86">
        <f>'BFPaT-pretax-jetkerosene'!W4</f>
        <v>1.9866247910110866E-5</v>
      </c>
      <c r="X86">
        <f>'BFPaT-pretax-jetkerosene'!X4</f>
        <v>2.0145226673577475E-5</v>
      </c>
      <c r="Y86">
        <f>'BFPaT-pretax-jetkerosene'!Y4</f>
        <v>2.042812309430969E-5</v>
      </c>
      <c r="Z86">
        <f>'BFPaT-pretax-jetkerosene'!Z4</f>
        <v>2.0714992187385577E-5</v>
      </c>
      <c r="AA86">
        <f>'BFPaT-pretax-jetkerosene'!AA4</f>
        <v>2.1005889740451755E-5</v>
      </c>
      <c r="AB86">
        <f>'BFPaT-pretax-jetkerosene'!AB4</f>
        <v>2.1300872324572466E-5</v>
      </c>
      <c r="AC86">
        <f>'BFPaT-pretax-jetkerosene'!AC4</f>
        <v>2.1599997305230991E-5</v>
      </c>
      <c r="AD86">
        <f>'BFPaT-pretax-jetkerosene'!AD4</f>
        <v>2.1903322853485554E-5</v>
      </c>
      <c r="AE86">
        <f>'BFPaT-pretax-jetkerosene'!AE4</f>
        <v>2.2210907957281899E-5</v>
      </c>
      <c r="AF86">
        <f>'BFPaT-pretax-jetkerosene'!AF4</f>
        <v>2.2522812432924709E-5</v>
      </c>
    </row>
    <row r="87" spans="1:32">
      <c r="A87" t="s">
        <v>7</v>
      </c>
      <c r="B87">
        <f>'BFPaT-pretax-jetkerosene'!B5</f>
        <v>9.6671952660503171E-6</v>
      </c>
      <c r="C87">
        <f>'BFPaT-pretax-jetkerosene'!C5</f>
        <v>1.5031063050296184E-5</v>
      </c>
      <c r="D87">
        <f>'BFPaT-pretax-jetkerosene'!D5</f>
        <v>1.5135302938785817E-5</v>
      </c>
      <c r="E87">
        <f>'BFPaT-pretax-jetkerosene'!E5</f>
        <v>1.5240265727200489E-5</v>
      </c>
      <c r="F87">
        <f>'BFPaT-pretax-jetkerosene'!F5</f>
        <v>1.5345956428825512E-5</v>
      </c>
      <c r="G87">
        <f>'BFPaT-pretax-jetkerosene'!G5</f>
        <v>1.5452380091713146E-5</v>
      </c>
      <c r="H87">
        <f>'BFPaT-pretax-jetkerosene'!H5</f>
        <v>1.5559541798923727E-5</v>
      </c>
      <c r="I87">
        <f>'BFPaT-pretax-jetkerosene'!I5</f>
        <v>1.566744666876842E-5</v>
      </c>
      <c r="J87">
        <f>'BFPaT-pretax-jetkerosene'!J5</f>
        <v>1.5776099855053706E-5</v>
      </c>
      <c r="K87">
        <f>'BFPaT-pretax-jetkerosene'!K5</f>
        <v>1.5885506547327522E-5</v>
      </c>
      <c r="L87">
        <f>'BFPaT-pretax-jetkerosene'!L5</f>
        <v>1.5995671971127147E-5</v>
      </c>
      <c r="M87">
        <f>'BFPaT-pretax-jetkerosene'!M5</f>
        <v>1.6106601388228765E-5</v>
      </c>
      <c r="N87">
        <f>'BFPaT-pretax-jetkerosene'!N5</f>
        <v>1.6218300096898797E-5</v>
      </c>
      <c r="O87">
        <f>'BFPaT-pretax-jetkerosene'!O5</f>
        <v>1.6330773432146952E-5</v>
      </c>
      <c r="P87">
        <f>'BFPaT-pretax-jetkerosene'!P5</f>
        <v>1.6444026765981044E-5</v>
      </c>
      <c r="Q87">
        <f>'BFPaT-pretax-jetkerosene'!Q5</f>
        <v>1.6558065507663563E-5</v>
      </c>
      <c r="R87">
        <f>'BFPaT-pretax-jetkerosene'!R5</f>
        <v>1.6672895103970052E-5</v>
      </c>
      <c r="S87">
        <f>'BFPaT-pretax-jetkerosene'!S5</f>
        <v>1.6788521039449243E-5</v>
      </c>
      <c r="T87">
        <f>'BFPaT-pretax-jetkerosene'!T5</f>
        <v>1.6904948836685016E-5</v>
      </c>
      <c r="U87">
        <f>'BFPaT-pretax-jetkerosene'!U5</f>
        <v>1.7022184056560185E-5</v>
      </c>
      <c r="V87">
        <f>'BFPaT-pretax-jetkerosene'!V5</f>
        <v>1.7140232298522078E-5</v>
      </c>
      <c r="W87">
        <f>'BFPaT-pretax-jetkerosene'!W5</f>
        <v>1.7259099200849997E-5</v>
      </c>
      <c r="X87">
        <f>'BFPaT-pretax-jetkerosene'!X5</f>
        <v>1.7378790440924508E-5</v>
      </c>
      <c r="Y87">
        <f>'BFPaT-pretax-jetkerosene'!Y5</f>
        <v>1.749931173549861E-5</v>
      </c>
      <c r="Z87">
        <f>'BFPaT-pretax-jetkerosene'!Z5</f>
        <v>1.7620668840970785E-5</v>
      </c>
      <c r="AA87">
        <f>'BFPaT-pretax-jetkerosene'!AA5</f>
        <v>1.7742867553659927E-5</v>
      </c>
      <c r="AB87">
        <f>'BFPaT-pretax-jetkerosene'!AB5</f>
        <v>1.7865913710082201E-5</v>
      </c>
      <c r="AC87">
        <f>'BFPaT-pretax-jetkerosene'!AC5</f>
        <v>1.7989813187229803E-5</v>
      </c>
      <c r="AD87">
        <f>'BFPaT-pretax-jetkerosene'!AD5</f>
        <v>1.8114571902851665E-5</v>
      </c>
      <c r="AE87">
        <f>'BFPaT-pretax-jetkerosene'!AE5</f>
        <v>1.8240195815736088E-5</v>
      </c>
      <c r="AF87">
        <f>'BFPaT-pretax-jetkerosene'!AF5</f>
        <v>1.8366690925995365E-5</v>
      </c>
    </row>
    <row r="88" spans="1:32">
      <c r="A88" t="s">
        <v>8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</row>
    <row r="89" spans="1:32">
      <c r="A89" t="s">
        <v>9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</row>
    <row r="90" spans="1:32">
      <c r="A90" t="s">
        <v>10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</row>
    <row r="91" spans="1:32">
      <c r="A91" t="s">
        <v>11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</row>
    <row r="95" spans="1:32">
      <c r="A95" t="s">
        <v>5</v>
      </c>
      <c r="B95">
        <f>'BFPaT-pretax-lignite'!B3</f>
        <v>4.4983967482927486E-6</v>
      </c>
      <c r="C95">
        <f>'BFPaT-pretax-lignite'!C3</f>
        <v>5.006538270156837E-6</v>
      </c>
      <c r="D95">
        <f>'BFPaT-pretax-lignite'!D3</f>
        <v>4.9720332006657409E-6</v>
      </c>
      <c r="E95">
        <f>'BFPaT-pretax-lignite'!E3</f>
        <v>4.9377659401668749E-6</v>
      </c>
      <c r="F95">
        <f>'BFPaT-pretax-lignite'!F3</f>
        <v>4.903734849680296E-6</v>
      </c>
      <c r="G95">
        <f>'BFPaT-pretax-lignite'!G3</f>
        <v>4.8699383015219159E-6</v>
      </c>
      <c r="H95">
        <f>'BFPaT-pretax-lignite'!H3</f>
        <v>4.8363746792256463E-6</v>
      </c>
      <c r="I95">
        <f>'BFPaT-pretax-lignite'!I3</f>
        <v>4.8030423774660853E-6</v>
      </c>
      <c r="J95">
        <f>'BFPaT-pretax-lignite'!J3</f>
        <v>4.7699398019817363E-6</v>
      </c>
      <c r="K95">
        <f>'BFPaT-pretax-lignite'!K3</f>
        <v>4.7370653694987567E-6</v>
      </c>
      <c r="L95">
        <f>'BFPaT-pretax-lignite'!L3</f>
        <v>4.7044175076552277E-6</v>
      </c>
      <c r="M95">
        <f>'BFPaT-pretax-lignite'!M3</f>
        <v>4.6719946549259533E-6</v>
      </c>
      <c r="N95">
        <f>'BFPaT-pretax-lignite'!N3</f>
        <v>4.6397952605477696E-6</v>
      </c>
      <c r="O95">
        <f>'BFPaT-pretax-lignite'!O3</f>
        <v>4.6078177844453762E-6</v>
      </c>
      <c r="P95">
        <f>'BFPaT-pretax-lignite'!P3</f>
        <v>4.5760606971576728E-6</v>
      </c>
      <c r="Q95">
        <f>'BFPaT-pretax-lignite'!Q3</f>
        <v>4.5445224797646092E-6</v>
      </c>
      <c r="R95">
        <f>'BFPaT-pretax-lignite'!R3</f>
        <v>4.513201623814533E-6</v>
      </c>
      <c r="S95">
        <f>'BFPaT-pretax-lignite'!S3</f>
        <v>4.4820966312520431E-6</v>
      </c>
      <c r="T95">
        <f>'BFPaT-pretax-lignite'!T3</f>
        <v>4.4512060143463398E-6</v>
      </c>
      <c r="U95">
        <f>'BFPaT-pretax-lignite'!U3</f>
        <v>4.4205282956200638E-6</v>
      </c>
      <c r="V95">
        <f>'BFPaT-pretax-lignite'!V3</f>
        <v>4.3900620077786347E-6</v>
      </c>
      <c r="W95">
        <f>'BFPaT-pretax-lignite'!W3</f>
        <v>4.3598056936400676E-6</v>
      </c>
      <c r="X95">
        <f>'BFPaT-pretax-lignite'!X3</f>
        <v>4.3297579060652783E-6</v>
      </c>
      <c r="Y95">
        <f>'BFPaT-pretax-lignite'!Y3</f>
        <v>4.2999172078888666E-6</v>
      </c>
      <c r="Z95">
        <f>'BFPaT-pretax-lignite'!Z3</f>
        <v>4.270282171850379E-6</v>
      </c>
      <c r="AA95">
        <f>'BFPaT-pretax-lignite'!AA3</f>
        <v>4.2408513805260436E-6</v>
      </c>
      <c r="AB95">
        <f>'BFPaT-pretax-lignite'!AB3</f>
        <v>4.2116234262609748E-6</v>
      </c>
      <c r="AC95">
        <f>'BFPaT-pretax-lignite'!AC3</f>
        <v>4.1825969111018463E-6</v>
      </c>
      <c r="AD95">
        <f>'BFPaT-pretax-lignite'!AD3</f>
        <v>4.1537704467300294E-6</v>
      </c>
      <c r="AE95">
        <f>'BFPaT-pretax-lignite'!AE3</f>
        <v>4.1251426543951888E-6</v>
      </c>
      <c r="AF95">
        <f>'BFPaT-pretax-lignite'!AF3</f>
        <v>4.0967121648493392E-6</v>
      </c>
    </row>
    <row r="96" spans="1:32">
      <c r="A96" t="s">
        <v>6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</row>
    <row r="97" spans="1:32">
      <c r="A97" t="s">
        <v>7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</row>
    <row r="98" spans="1:32">
      <c r="A98" t="s">
        <v>8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</row>
    <row r="99" spans="1:32">
      <c r="A99" t="s">
        <v>9</v>
      </c>
      <c r="B99">
        <f>'BFPaT-pretax-lignite'!B7</f>
        <v>4.4983967482927486E-6</v>
      </c>
      <c r="C99">
        <f>'BFPaT-pretax-lignite'!C7</f>
        <v>5.006538270156837E-6</v>
      </c>
      <c r="D99">
        <f>'BFPaT-pretax-lignite'!D7</f>
        <v>4.9720332006657409E-6</v>
      </c>
      <c r="E99">
        <f>'BFPaT-pretax-lignite'!E7</f>
        <v>4.9377659401668749E-6</v>
      </c>
      <c r="F99">
        <f>'BFPaT-pretax-lignite'!F7</f>
        <v>4.903734849680296E-6</v>
      </c>
      <c r="G99">
        <f>'BFPaT-pretax-lignite'!G7</f>
        <v>4.8699383015219159E-6</v>
      </c>
      <c r="H99">
        <f>'BFPaT-pretax-lignite'!H7</f>
        <v>4.8363746792256463E-6</v>
      </c>
      <c r="I99">
        <f>'BFPaT-pretax-lignite'!I7</f>
        <v>4.8030423774660853E-6</v>
      </c>
      <c r="J99">
        <f>'BFPaT-pretax-lignite'!J7</f>
        <v>4.7699398019817363E-6</v>
      </c>
      <c r="K99">
        <f>'BFPaT-pretax-lignite'!K7</f>
        <v>4.7370653694987567E-6</v>
      </c>
      <c r="L99">
        <f>'BFPaT-pretax-lignite'!L7</f>
        <v>4.7044175076552277E-6</v>
      </c>
      <c r="M99">
        <f>'BFPaT-pretax-lignite'!M7</f>
        <v>4.6719946549259533E-6</v>
      </c>
      <c r="N99">
        <f>'BFPaT-pretax-lignite'!N7</f>
        <v>4.6397952605477696E-6</v>
      </c>
      <c r="O99">
        <f>'BFPaT-pretax-lignite'!O7</f>
        <v>4.6078177844453762E-6</v>
      </c>
      <c r="P99">
        <f>'BFPaT-pretax-lignite'!P7</f>
        <v>4.5760606971576728E-6</v>
      </c>
      <c r="Q99">
        <f>'BFPaT-pretax-lignite'!Q7</f>
        <v>4.5445224797646092E-6</v>
      </c>
      <c r="R99">
        <f>'BFPaT-pretax-lignite'!R7</f>
        <v>4.513201623814533E-6</v>
      </c>
      <c r="S99">
        <f>'BFPaT-pretax-lignite'!S7</f>
        <v>4.4820966312520431E-6</v>
      </c>
      <c r="T99">
        <f>'BFPaT-pretax-lignite'!T7</f>
        <v>4.4512060143463398E-6</v>
      </c>
      <c r="U99">
        <f>'BFPaT-pretax-lignite'!U7</f>
        <v>4.4205282956200638E-6</v>
      </c>
      <c r="V99">
        <f>'BFPaT-pretax-lignite'!V7</f>
        <v>4.3900620077786347E-6</v>
      </c>
      <c r="W99">
        <f>'BFPaT-pretax-lignite'!W7</f>
        <v>4.3598056936400676E-6</v>
      </c>
      <c r="X99">
        <f>'BFPaT-pretax-lignite'!X7</f>
        <v>4.3297579060652783E-6</v>
      </c>
      <c r="Y99">
        <f>'BFPaT-pretax-lignite'!Y7</f>
        <v>4.2999172078888666E-6</v>
      </c>
      <c r="Z99">
        <f>'BFPaT-pretax-lignite'!Z7</f>
        <v>4.270282171850379E-6</v>
      </c>
      <c r="AA99">
        <f>'BFPaT-pretax-lignite'!AA7</f>
        <v>4.2408513805260436E-6</v>
      </c>
      <c r="AB99">
        <f>'BFPaT-pretax-lignite'!AB7</f>
        <v>4.2116234262609748E-6</v>
      </c>
      <c r="AC99">
        <f>'BFPaT-pretax-lignite'!AC7</f>
        <v>4.1825969111018463E-6</v>
      </c>
      <c r="AD99">
        <f>'BFPaT-pretax-lignite'!AD7</f>
        <v>4.1537704467300294E-6</v>
      </c>
      <c r="AE99">
        <f>'BFPaT-pretax-lignite'!AE7</f>
        <v>4.1251426543951888E-6</v>
      </c>
      <c r="AF99">
        <f>'BFPaT-pretax-lignite'!AF7</f>
        <v>4.0967121648493392E-6</v>
      </c>
    </row>
    <row r="100" spans="1:32">
      <c r="A100" t="s">
        <v>10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</row>
    <row r="101" spans="1:32">
      <c r="A101" t="s">
        <v>11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</row>
    <row r="105" spans="1:32">
      <c r="A105" t="s">
        <v>5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</row>
    <row r="106" spans="1:32">
      <c r="A106" t="s">
        <v>6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</row>
    <row r="107" spans="1:32">
      <c r="A107" t="s">
        <v>7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</row>
    <row r="108" spans="1:32">
      <c r="A108" t="s">
        <v>8</v>
      </c>
      <c r="B108">
        <f>'BFPaT-pretax-crude'!B6</f>
        <v>6.7752149872621383E-6</v>
      </c>
      <c r="C108">
        <f>'BFPaT-pretax-crude'!C6</f>
        <v>9.5033013355739169E-6</v>
      </c>
      <c r="D108">
        <f>'BFPaT-pretax-crude'!D6</f>
        <v>9.6863461851634893E-6</v>
      </c>
      <c r="E108">
        <f>'BFPaT-pretax-crude'!E6</f>
        <v>9.8729166955500988E-6</v>
      </c>
      <c r="F108">
        <f>'BFPaT-pretax-crude'!F6</f>
        <v>1.0063080775140257E-5</v>
      </c>
      <c r="G108">
        <f>'BFPaT-pretax-crude'!G6</f>
        <v>1.025690764033689E-5</v>
      </c>
      <c r="H108">
        <f>'BFPaT-pretax-crude'!H6</f>
        <v>1.0454467840732895E-5</v>
      </c>
      <c r="I108">
        <f>'BFPaT-pretax-crude'!I6</f>
        <v>1.0655833284789964E-5</v>
      </c>
      <c r="J108">
        <f>'BFPaT-pretax-crude'!J6</f>
        <v>1.0861077266012005E-5</v>
      </c>
      <c r="K108">
        <f>'BFPaT-pretax-crude'!K6</f>
        <v>1.1070274489622703E-5</v>
      </c>
      <c r="L108">
        <f>'BFPaT-pretax-crude'!L6</f>
        <v>1.1283501099756906E-5</v>
      </c>
      <c r="M108">
        <f>'BFPaT-pretax-crude'!M6</f>
        <v>1.1500834707175768E-5</v>
      </c>
      <c r="N108">
        <f>'BFPaT-pretax-crude'!N6</f>
        <v>1.172235441751571E-5</v>
      </c>
      <c r="O108">
        <f>'BFPaT-pretax-crude'!O6</f>
        <v>1.1948140860081486E-5</v>
      </c>
      <c r="P108">
        <f>'BFPaT-pretax-crude'!P6</f>
        <v>1.2178276217193843E-5</v>
      </c>
      <c r="Q108">
        <f>'BFPaT-pretax-crude'!Q6</f>
        <v>1.241284425410245E-5</v>
      </c>
      <c r="R108">
        <f>'BFPaT-pretax-crude'!R6</f>
        <v>1.2651930349474986E-5</v>
      </c>
      <c r="S108">
        <f>'BFPaT-pretax-crude'!S6</f>
        <v>1.2895621526473482E-5</v>
      </c>
      <c r="T108">
        <f>'BFPaT-pretax-crude'!T6</f>
        <v>1.3144006484429237E-5</v>
      </c>
      <c r="U108">
        <f>'BFPaT-pretax-crude'!U6</f>
        <v>1.3397175631127816E-5</v>
      </c>
      <c r="V108">
        <f>'BFPaT-pretax-crude'!V6</f>
        <v>1.3655221115715912E-5</v>
      </c>
      <c r="W108">
        <f>'BFPaT-pretax-crude'!W6</f>
        <v>1.3918236862242024E-5</v>
      </c>
      <c r="X108">
        <f>'BFPaT-pretax-crude'!X6</f>
        <v>1.4186318603843167E-5</v>
      </c>
      <c r="Y108">
        <f>'BFPaT-pretax-crude'!Y6</f>
        <v>1.4459563917590067E-5</v>
      </c>
      <c r="Z108">
        <f>'BFPaT-pretax-crude'!Z6</f>
        <v>1.4738072260003503E-5</v>
      </c>
      <c r="AA108">
        <f>'BFPaT-pretax-crude'!AA6</f>
        <v>1.5021945003254747E-5</v>
      </c>
      <c r="AB108">
        <f>'BFPaT-pretax-crude'!AB6</f>
        <v>1.5311285472063268E-5</v>
      </c>
      <c r="AC108">
        <f>'BFPaT-pretax-crude'!AC6</f>
        <v>1.5606198981305112E-5</v>
      </c>
      <c r="AD108">
        <f>'BFPaT-pretax-crude'!AD6</f>
        <v>1.5906792874345694E-5</v>
      </c>
      <c r="AE108">
        <f>'BFPaT-pretax-crude'!AE6</f>
        <v>1.6213176562110895E-5</v>
      </c>
      <c r="AF108">
        <f>'BFPaT-pretax-crude'!AF6</f>
        <v>1.652546156291073E-5</v>
      </c>
    </row>
    <row r="109" spans="1:32">
      <c r="A109" t="s">
        <v>9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</row>
    <row r="110" spans="1:32">
      <c r="A110" t="s">
        <v>10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</row>
    <row r="111" spans="1:32">
      <c r="A111" t="s">
        <v>11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>
        <f>'BFPaT-pretax-heavyfueloil'!B2</f>
        <v>1.0081149283973762E-5</v>
      </c>
      <c r="C114">
        <f>'BFPaT-pretax-heavyfueloil'!C2</f>
        <v>1.0081149283973762E-5</v>
      </c>
      <c r="D114">
        <f>'BFPaT-pretax-heavyfueloil'!D2</f>
        <v>1.0333880220031734E-5</v>
      </c>
      <c r="E114">
        <f>'BFPaT-pretax-heavyfueloil'!E2</f>
        <v>1.0592947033502244E-5</v>
      </c>
      <c r="F114">
        <f>'BFPaT-pretax-heavyfueloil'!F2</f>
        <v>1.085850856264709E-5</v>
      </c>
      <c r="G114">
        <f>'BFPaT-pretax-heavyfueloil'!G2</f>
        <v>1.1130727627748522E-5</v>
      </c>
      <c r="H114">
        <f>'BFPaT-pretax-heavyfueloil'!H2</f>
        <v>1.1409771130937115E-5</v>
      </c>
      <c r="I114">
        <f>'BFPaT-pretax-heavyfueloil'!I2</f>
        <v>1.1695810158522304E-5</v>
      </c>
      <c r="J114">
        <f>'BFPaT-pretax-heavyfueloil'!J2</f>
        <v>1.1989020085888299E-5</v>
      </c>
      <c r="K114">
        <f>'BFPaT-pretax-heavyfueloil'!K2</f>
        <v>1.2289580685019714E-5</v>
      </c>
      <c r="L114">
        <f>'BFPaT-pretax-heavyfueloil'!L2</f>
        <v>1.2597676234722825E-5</v>
      </c>
      <c r="M114">
        <f>'BFPaT-pretax-heavyfueloil'!M2</f>
        <v>1.291349563361003E-5</v>
      </c>
      <c r="N114">
        <f>'BFPaT-pretax-heavyfueloil'!N2</f>
        <v>1.3237232515916803E-5</v>
      </c>
      <c r="O114">
        <f>'BFPaT-pretax-heavyfueloil'!O2</f>
        <v>1.3569085370222119E-5</v>
      </c>
      <c r="P114">
        <f>'BFPaT-pretax-heavyfueloil'!P2</f>
        <v>1.3909257661145185E-5</v>
      </c>
      <c r="Q114">
        <f>'BFPaT-pretax-heavyfueloil'!Q2</f>
        <v>1.4257957954093045E-5</v>
      </c>
      <c r="R114">
        <f>'BFPaT-pretax-heavyfueloil'!R2</f>
        <v>1.4615400043135572E-5</v>
      </c>
      <c r="S114">
        <f>'BFPaT-pretax-heavyfueloil'!S2</f>
        <v>1.4981803082086245E-5</v>
      </c>
      <c r="T114">
        <f>'BFPaT-pretax-heavyfueloil'!T2</f>
        <v>1.5357391718869071E-5</v>
      </c>
      <c r="U114">
        <f>'BFPaT-pretax-heavyfueloil'!U2</f>
        <v>1.5742396233254045E-5</v>
      </c>
      <c r="V114">
        <f>'BFPaT-pretax-heavyfueloil'!V2</f>
        <v>1.6137052678045579E-5</v>
      </c>
      <c r="W114">
        <f>'BFPaT-pretax-heavyfueloil'!W2</f>
        <v>1.6541603023810492E-5</v>
      </c>
      <c r="X114">
        <f>'BFPaT-pretax-heavyfueloil'!X2</f>
        <v>1.6956295307234265E-5</v>
      </c>
      <c r="Y114">
        <f>'BFPaT-pretax-heavyfueloil'!Y2</f>
        <v>1.7381383783196553E-5</v>
      </c>
      <c r="Z114">
        <f>'BFPaT-pretax-heavyfueloil'!Z2</f>
        <v>1.7817129080659165E-5</v>
      </c>
      <c r="AA114">
        <f>'BFPaT-pretax-heavyfueloil'!AA2</f>
        <v>1.8263798362462099E-5</v>
      </c>
      <c r="AB114">
        <f>'BFPaT-pretax-heavyfueloil'!AB2</f>
        <v>1.8721665489125625E-5</v>
      </c>
      <c r="AC114">
        <f>'BFPaT-pretax-heavyfueloil'!AC2</f>
        <v>1.9191011186758811E-5</v>
      </c>
      <c r="AD114">
        <f>'BFPaT-pretax-heavyfueloil'!AD2</f>
        <v>1.9672123219177477E-5</v>
      </c>
      <c r="AE114">
        <f>'BFPaT-pretax-heavyfueloil'!AE2</f>
        <v>2.0165296564337064E-5</v>
      </c>
      <c r="AF114">
        <f>'BFPaT-pretax-heavyfueloil'!AF2</f>
        <v>2.0670833595188635E-5</v>
      </c>
    </row>
    <row r="115" spans="1:32">
      <c r="A115" t="s">
        <v>5</v>
      </c>
      <c r="B115">
        <f>'BFPaT-pretax-heavyfueloil'!B3</f>
        <v>1.0081149283973762E-5</v>
      </c>
      <c r="C115">
        <f>'BFPaT-pretax-heavyfueloil'!C3</f>
        <v>1.0081149283973762E-5</v>
      </c>
      <c r="D115">
        <f>'BFPaT-pretax-heavyfueloil'!D3</f>
        <v>1.0333880220031734E-5</v>
      </c>
      <c r="E115">
        <f>'BFPaT-pretax-heavyfueloil'!E3</f>
        <v>1.0592947033502244E-5</v>
      </c>
      <c r="F115">
        <f>'BFPaT-pretax-heavyfueloil'!F3</f>
        <v>1.085850856264709E-5</v>
      </c>
      <c r="G115">
        <f>'BFPaT-pretax-heavyfueloil'!G3</f>
        <v>1.1130727627748522E-5</v>
      </c>
      <c r="H115">
        <f>'BFPaT-pretax-heavyfueloil'!H3</f>
        <v>1.1409771130937115E-5</v>
      </c>
      <c r="I115">
        <f>'BFPaT-pretax-heavyfueloil'!I3</f>
        <v>1.1695810158522304E-5</v>
      </c>
      <c r="J115">
        <f>'BFPaT-pretax-heavyfueloil'!J3</f>
        <v>1.1989020085888299E-5</v>
      </c>
      <c r="K115">
        <f>'BFPaT-pretax-heavyfueloil'!K3</f>
        <v>1.2289580685019714E-5</v>
      </c>
      <c r="L115">
        <f>'BFPaT-pretax-heavyfueloil'!L3</f>
        <v>1.2597676234722825E-5</v>
      </c>
      <c r="M115">
        <f>'BFPaT-pretax-heavyfueloil'!M3</f>
        <v>1.291349563361003E-5</v>
      </c>
      <c r="N115">
        <f>'BFPaT-pretax-heavyfueloil'!N3</f>
        <v>1.3237232515916803E-5</v>
      </c>
      <c r="O115">
        <f>'BFPaT-pretax-heavyfueloil'!O3</f>
        <v>1.3569085370222119E-5</v>
      </c>
      <c r="P115">
        <f>'BFPaT-pretax-heavyfueloil'!P3</f>
        <v>1.3909257661145185E-5</v>
      </c>
      <c r="Q115">
        <f>'BFPaT-pretax-heavyfueloil'!Q3</f>
        <v>1.4257957954093045E-5</v>
      </c>
      <c r="R115">
        <f>'BFPaT-pretax-heavyfueloil'!R3</f>
        <v>1.4615400043135572E-5</v>
      </c>
      <c r="S115">
        <f>'BFPaT-pretax-heavyfueloil'!S3</f>
        <v>1.4981803082086245E-5</v>
      </c>
      <c r="T115">
        <f>'BFPaT-pretax-heavyfueloil'!T3</f>
        <v>1.5357391718869071E-5</v>
      </c>
      <c r="U115">
        <f>'BFPaT-pretax-heavyfueloil'!U3</f>
        <v>1.5742396233254045E-5</v>
      </c>
      <c r="V115">
        <f>'BFPaT-pretax-heavyfueloil'!V3</f>
        <v>1.6137052678045579E-5</v>
      </c>
      <c r="W115">
        <f>'BFPaT-pretax-heavyfueloil'!W3</f>
        <v>1.6541603023810492E-5</v>
      </c>
      <c r="X115">
        <f>'BFPaT-pretax-heavyfueloil'!X3</f>
        <v>1.6956295307234265E-5</v>
      </c>
      <c r="Y115">
        <f>'BFPaT-pretax-heavyfueloil'!Y3</f>
        <v>1.7381383783196553E-5</v>
      </c>
      <c r="Z115">
        <f>'BFPaT-pretax-heavyfueloil'!Z3</f>
        <v>1.7817129080659165E-5</v>
      </c>
      <c r="AA115">
        <f>'BFPaT-pretax-heavyfueloil'!AA3</f>
        <v>1.8263798362462099E-5</v>
      </c>
      <c r="AB115">
        <f>'BFPaT-pretax-heavyfueloil'!AB3</f>
        <v>1.8721665489125625E-5</v>
      </c>
      <c r="AC115">
        <f>'BFPaT-pretax-heavyfueloil'!AC3</f>
        <v>1.9191011186758811E-5</v>
      </c>
      <c r="AD115">
        <f>'BFPaT-pretax-heavyfueloil'!AD3</f>
        <v>1.9672123219177477E-5</v>
      </c>
      <c r="AE115">
        <f>'BFPaT-pretax-heavyfueloil'!AE3</f>
        <v>2.0165296564337064E-5</v>
      </c>
      <c r="AF115">
        <f>'BFPaT-pretax-heavyfueloil'!AF3</f>
        <v>2.0670833595188635E-5</v>
      </c>
    </row>
    <row r="116" spans="1:32">
      <c r="A116" t="s">
        <v>6</v>
      </c>
      <c r="B116">
        <f>'BFPaT-pretax-heavyfueloil'!B4</f>
        <v>1.0081149283973762E-5</v>
      </c>
      <c r="C116">
        <f>'BFPaT-pretax-heavyfueloil'!C4</f>
        <v>1.0081149283973762E-5</v>
      </c>
      <c r="D116">
        <f>'BFPaT-pretax-heavyfueloil'!D4</f>
        <v>1.0333880220031734E-5</v>
      </c>
      <c r="E116">
        <f>'BFPaT-pretax-heavyfueloil'!E4</f>
        <v>1.0592947033502244E-5</v>
      </c>
      <c r="F116">
        <f>'BFPaT-pretax-heavyfueloil'!F4</f>
        <v>1.085850856264709E-5</v>
      </c>
      <c r="G116">
        <f>'BFPaT-pretax-heavyfueloil'!G4</f>
        <v>1.1130727627748522E-5</v>
      </c>
      <c r="H116">
        <f>'BFPaT-pretax-heavyfueloil'!H4</f>
        <v>1.1409771130937115E-5</v>
      </c>
      <c r="I116">
        <f>'BFPaT-pretax-heavyfueloil'!I4</f>
        <v>1.1695810158522304E-5</v>
      </c>
      <c r="J116">
        <f>'BFPaT-pretax-heavyfueloil'!J4</f>
        <v>1.1989020085888299E-5</v>
      </c>
      <c r="K116">
        <f>'BFPaT-pretax-heavyfueloil'!K4</f>
        <v>1.2289580685019714E-5</v>
      </c>
      <c r="L116">
        <f>'BFPaT-pretax-heavyfueloil'!L4</f>
        <v>1.2597676234722825E-5</v>
      </c>
      <c r="M116">
        <f>'BFPaT-pretax-heavyfueloil'!M4</f>
        <v>1.291349563361003E-5</v>
      </c>
      <c r="N116">
        <f>'BFPaT-pretax-heavyfueloil'!N4</f>
        <v>1.3237232515916803E-5</v>
      </c>
      <c r="O116">
        <f>'BFPaT-pretax-heavyfueloil'!O4</f>
        <v>1.3569085370222119E-5</v>
      </c>
      <c r="P116">
        <f>'BFPaT-pretax-heavyfueloil'!P4</f>
        <v>1.3909257661145185E-5</v>
      </c>
      <c r="Q116">
        <f>'BFPaT-pretax-heavyfueloil'!Q4</f>
        <v>1.4257957954093045E-5</v>
      </c>
      <c r="R116">
        <f>'BFPaT-pretax-heavyfueloil'!R4</f>
        <v>1.4615400043135572E-5</v>
      </c>
      <c r="S116">
        <f>'BFPaT-pretax-heavyfueloil'!S4</f>
        <v>1.4981803082086245E-5</v>
      </c>
      <c r="T116">
        <f>'BFPaT-pretax-heavyfueloil'!T4</f>
        <v>1.5357391718869071E-5</v>
      </c>
      <c r="U116">
        <f>'BFPaT-pretax-heavyfueloil'!U4</f>
        <v>1.5742396233254045E-5</v>
      </c>
      <c r="V116">
        <f>'BFPaT-pretax-heavyfueloil'!V4</f>
        <v>1.6137052678045579E-5</v>
      </c>
      <c r="W116">
        <f>'BFPaT-pretax-heavyfueloil'!W4</f>
        <v>1.6541603023810492E-5</v>
      </c>
      <c r="X116">
        <f>'BFPaT-pretax-heavyfueloil'!X4</f>
        <v>1.6956295307234265E-5</v>
      </c>
      <c r="Y116">
        <f>'BFPaT-pretax-heavyfueloil'!Y4</f>
        <v>1.7381383783196553E-5</v>
      </c>
      <c r="Z116">
        <f>'BFPaT-pretax-heavyfueloil'!Z4</f>
        <v>1.7817129080659165E-5</v>
      </c>
      <c r="AA116">
        <f>'BFPaT-pretax-heavyfueloil'!AA4</f>
        <v>1.8263798362462099E-5</v>
      </c>
      <c r="AB116">
        <f>'BFPaT-pretax-heavyfueloil'!AB4</f>
        <v>1.8721665489125625E-5</v>
      </c>
      <c r="AC116">
        <f>'BFPaT-pretax-heavyfueloil'!AC4</f>
        <v>1.9191011186758811E-5</v>
      </c>
      <c r="AD116">
        <f>'BFPaT-pretax-heavyfueloil'!AD4</f>
        <v>1.9672123219177477E-5</v>
      </c>
      <c r="AE116">
        <f>'BFPaT-pretax-heavyfueloil'!AE4</f>
        <v>2.0165296564337064E-5</v>
      </c>
      <c r="AF116">
        <f>'BFPaT-pretax-heavyfueloil'!AF4</f>
        <v>2.0670833595188635E-5</v>
      </c>
    </row>
    <row r="117" spans="1:32">
      <c r="A117" t="s">
        <v>7</v>
      </c>
      <c r="B117">
        <f>'BFPaT-pretax-heavyfueloil'!B5</f>
        <v>1.0081149283973762E-5</v>
      </c>
      <c r="C117">
        <f>'BFPaT-pretax-heavyfueloil'!C5</f>
        <v>1.0081149283973762E-5</v>
      </c>
      <c r="D117">
        <f>'BFPaT-pretax-heavyfueloil'!D5</f>
        <v>1.0333880220031734E-5</v>
      </c>
      <c r="E117">
        <f>'BFPaT-pretax-heavyfueloil'!E5</f>
        <v>1.0592947033502244E-5</v>
      </c>
      <c r="F117">
        <f>'BFPaT-pretax-heavyfueloil'!F5</f>
        <v>1.085850856264709E-5</v>
      </c>
      <c r="G117">
        <f>'BFPaT-pretax-heavyfueloil'!G5</f>
        <v>1.1130727627748522E-5</v>
      </c>
      <c r="H117">
        <f>'BFPaT-pretax-heavyfueloil'!H5</f>
        <v>1.1409771130937115E-5</v>
      </c>
      <c r="I117">
        <f>'BFPaT-pretax-heavyfueloil'!I5</f>
        <v>1.1695810158522304E-5</v>
      </c>
      <c r="J117">
        <f>'BFPaT-pretax-heavyfueloil'!J5</f>
        <v>1.1989020085888299E-5</v>
      </c>
      <c r="K117">
        <f>'BFPaT-pretax-heavyfueloil'!K5</f>
        <v>1.2289580685019714E-5</v>
      </c>
      <c r="L117">
        <f>'BFPaT-pretax-heavyfueloil'!L5</f>
        <v>1.2597676234722825E-5</v>
      </c>
      <c r="M117">
        <f>'BFPaT-pretax-heavyfueloil'!M5</f>
        <v>1.291349563361003E-5</v>
      </c>
      <c r="N117">
        <f>'BFPaT-pretax-heavyfueloil'!N5</f>
        <v>1.3237232515916803E-5</v>
      </c>
      <c r="O117">
        <f>'BFPaT-pretax-heavyfueloil'!O5</f>
        <v>1.3569085370222119E-5</v>
      </c>
      <c r="P117">
        <f>'BFPaT-pretax-heavyfueloil'!P5</f>
        <v>1.3909257661145185E-5</v>
      </c>
      <c r="Q117">
        <f>'BFPaT-pretax-heavyfueloil'!Q5</f>
        <v>1.4257957954093045E-5</v>
      </c>
      <c r="R117">
        <f>'BFPaT-pretax-heavyfueloil'!R5</f>
        <v>1.4615400043135572E-5</v>
      </c>
      <c r="S117">
        <f>'BFPaT-pretax-heavyfueloil'!S5</f>
        <v>1.4981803082086245E-5</v>
      </c>
      <c r="T117">
        <f>'BFPaT-pretax-heavyfueloil'!T5</f>
        <v>1.5357391718869071E-5</v>
      </c>
      <c r="U117">
        <f>'BFPaT-pretax-heavyfueloil'!U5</f>
        <v>1.5742396233254045E-5</v>
      </c>
      <c r="V117">
        <f>'BFPaT-pretax-heavyfueloil'!V5</f>
        <v>1.6137052678045579E-5</v>
      </c>
      <c r="W117">
        <f>'BFPaT-pretax-heavyfueloil'!W5</f>
        <v>1.6541603023810492E-5</v>
      </c>
      <c r="X117">
        <f>'BFPaT-pretax-heavyfueloil'!X5</f>
        <v>1.6956295307234265E-5</v>
      </c>
      <c r="Y117">
        <f>'BFPaT-pretax-heavyfueloil'!Y5</f>
        <v>1.7381383783196553E-5</v>
      </c>
      <c r="Z117">
        <f>'BFPaT-pretax-heavyfueloil'!Z5</f>
        <v>1.7817129080659165E-5</v>
      </c>
      <c r="AA117">
        <f>'BFPaT-pretax-heavyfueloil'!AA5</f>
        <v>1.8263798362462099E-5</v>
      </c>
      <c r="AB117">
        <f>'BFPaT-pretax-heavyfueloil'!AB5</f>
        <v>1.8721665489125625E-5</v>
      </c>
      <c r="AC117">
        <f>'BFPaT-pretax-heavyfueloil'!AC5</f>
        <v>1.9191011186758811E-5</v>
      </c>
      <c r="AD117">
        <f>'BFPaT-pretax-heavyfueloil'!AD5</f>
        <v>1.9672123219177477E-5</v>
      </c>
      <c r="AE117">
        <f>'BFPaT-pretax-heavyfueloil'!AE5</f>
        <v>2.0165296564337064E-5</v>
      </c>
      <c r="AF117">
        <f>'BFPaT-pretax-heavyfueloil'!AF5</f>
        <v>2.0670833595188635E-5</v>
      </c>
    </row>
    <row r="118" spans="1:32">
      <c r="A118" t="s">
        <v>8</v>
      </c>
      <c r="B118">
        <f>'BFPaT-pretax-heavyfueloil'!B6</f>
        <v>1.0081149283973762E-5</v>
      </c>
      <c r="C118">
        <f>'BFPaT-pretax-heavyfueloil'!C6</f>
        <v>1.0081149283973762E-5</v>
      </c>
      <c r="D118">
        <f>'BFPaT-pretax-heavyfueloil'!D6</f>
        <v>1.050255487372213E-5</v>
      </c>
      <c r="E118">
        <f>'BFPaT-pretax-heavyfueloil'!E6</f>
        <v>1.0941575783516742E-5</v>
      </c>
      <c r="F118">
        <f>'BFPaT-pretax-heavyfueloil'!F6</f>
        <v>1.1398948357411595E-5</v>
      </c>
      <c r="G118">
        <f>'BFPaT-pretax-heavyfueloil'!G6</f>
        <v>1.1875439719631831E-5</v>
      </c>
      <c r="H118">
        <f>'BFPaT-pretax-heavyfueloil'!H6</f>
        <v>1.2371849061226267E-5</v>
      </c>
      <c r="I118">
        <f>'BFPaT-pretax-heavyfueloil'!I6</f>
        <v>1.2889008980503722E-5</v>
      </c>
      <c r="J118">
        <f>'BFPaT-pretax-heavyfueloil'!J6</f>
        <v>1.3427786879501384E-5</v>
      </c>
      <c r="K118">
        <f>'BFPaT-pretax-heavyfueloil'!K6</f>
        <v>1.3989086418827439E-5</v>
      </c>
      <c r="L118">
        <f>'BFPaT-pretax-heavyfueloil'!L6</f>
        <v>1.457384903331807E-5</v>
      </c>
      <c r="M118">
        <f>'BFPaT-pretax-heavyfueloil'!M6</f>
        <v>1.5183055511050956E-5</v>
      </c>
      <c r="N118">
        <f>'BFPaT-pretax-heavyfueloil'!N6</f>
        <v>1.5817727638363667E-5</v>
      </c>
      <c r="O118">
        <f>'BFPaT-pretax-heavyfueloil'!O6</f>
        <v>1.6478929913636017E-5</v>
      </c>
      <c r="P118">
        <f>'BFPaT-pretax-heavyfueloil'!P6</f>
        <v>1.7167771332710858E-5</v>
      </c>
      <c r="Q118">
        <f>'BFPaT-pretax-heavyfueloil'!Q6</f>
        <v>1.7885407248947824E-5</v>
      </c>
      <c r="R118">
        <f>'BFPaT-pretax-heavyfueloil'!R6</f>
        <v>1.8633041311029846E-5</v>
      </c>
      <c r="S118">
        <f>'BFPaT-pretax-heavyfueloil'!S6</f>
        <v>1.9411927481772584E-5</v>
      </c>
      <c r="T118">
        <f>'BFPaT-pretax-heavyfueloil'!T6</f>
        <v>2.0223372141322792E-5</v>
      </c>
      <c r="U118">
        <f>'BFPaT-pretax-heavyfueloil'!U6</f>
        <v>2.1068736278273212E-5</v>
      </c>
      <c r="V118">
        <f>'BFPaT-pretax-heavyfueloil'!V6</f>
        <v>2.1949437772369017E-5</v>
      </c>
      <c r="W118">
        <f>'BFPaT-pretax-heavyfueloil'!W6</f>
        <v>2.286695377263444E-5</v>
      </c>
      <c r="X118">
        <f>'BFPaT-pretax-heavyfueloil'!X6</f>
        <v>2.382282317490831E-5</v>
      </c>
      <c r="Y118">
        <f>'BFPaT-pretax-heavyfueloil'!Y6</f>
        <v>2.4818649202943887E-5</v>
      </c>
      <c r="Z118">
        <f>'BFPaT-pretax-heavyfueloil'!Z6</f>
        <v>2.5856102097402148E-5</v>
      </c>
      <c r="AA118">
        <f>'BFPaT-pretax-heavyfueloil'!AA6</f>
        <v>2.6936921917248604E-5</v>
      </c>
      <c r="AB118">
        <f>'BFPaT-pretax-heavyfueloil'!AB6</f>
        <v>2.8062921458252268E-5</v>
      </c>
      <c r="AC118">
        <f>'BFPaT-pretax-heavyfueloil'!AC6</f>
        <v>2.9235989293481804E-5</v>
      </c>
      <c r="AD118">
        <f>'BFPaT-pretax-heavyfueloil'!AD6</f>
        <v>3.045809294089851E-5</v>
      </c>
      <c r="AE118">
        <f>'BFPaT-pretax-heavyfueloil'!AE6</f>
        <v>3.1731282163358926E-5</v>
      </c>
      <c r="AF118">
        <f>'BFPaT-pretax-heavyfueloil'!AF6</f>
        <v>3.3057692406561996E-5</v>
      </c>
    </row>
    <row r="119" spans="1:32">
      <c r="A119" t="s">
        <v>9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</row>
    <row r="120" spans="1:32">
      <c r="A120" t="s">
        <v>10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</row>
    <row r="121" spans="1:32">
      <c r="A121" t="s">
        <v>11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>
        <f>'BFPaT-pretax-lpgpropbut'!B2</f>
        <v>1.1769952502499207E-5</v>
      </c>
      <c r="C124">
        <f>'BFPaT-pretax-lpgpropbut'!C2</f>
        <v>1.1840648880594284E-5</v>
      </c>
      <c r="D124">
        <f>'BFPaT-pretax-lpgpropbut'!D2</f>
        <v>1.194836584036353E-5</v>
      </c>
      <c r="E124">
        <f>'BFPaT-pretax-lpgpropbut'!E2</f>
        <v>1.2057062724758438E-5</v>
      </c>
      <c r="F124">
        <f>'BFPaT-pretax-lpgpropbut'!F2</f>
        <v>1.2166748448366594E-5</v>
      </c>
      <c r="G124">
        <f>'BFPaT-pretax-lpgpropbut'!G2</f>
        <v>1.2277432006873519E-5</v>
      </c>
      <c r="H124">
        <f>'BFPaT-pretax-lpgpropbut'!H2</f>
        <v>1.2389122477800452E-5</v>
      </c>
      <c r="I124">
        <f>'BFPaT-pretax-lpgpropbut'!I2</f>
        <v>1.2501829021248813E-5</v>
      </c>
      <c r="J124">
        <f>'BFPaT-pretax-lpgpropbut'!J2</f>
        <v>1.2615560880651458E-5</v>
      </c>
      <c r="K124">
        <f>'BFPaT-pretax-lpgpropbut'!K2</f>
        <v>1.2730327383530767E-5</v>
      </c>
      <c r="L124">
        <f>'BFPaT-pretax-lpgpropbut'!L2</f>
        <v>1.2846137942263615E-5</v>
      </c>
      <c r="M124">
        <f>'BFPaT-pretax-lpgpropbut'!M2</f>
        <v>1.2963002054853323E-5</v>
      </c>
      <c r="N124">
        <f>'BFPaT-pretax-lpgpropbut'!N2</f>
        <v>1.3080929305708615E-5</v>
      </c>
      <c r="O124">
        <f>'BFPaT-pretax-lpgpropbut'!O2</f>
        <v>1.3199929366429665E-5</v>
      </c>
      <c r="P124">
        <f>'BFPaT-pretax-lpgpropbut'!P2</f>
        <v>1.33200119966013E-5</v>
      </c>
      <c r="Q124">
        <f>'BFPaT-pretax-lpgpropbut'!Q2</f>
        <v>1.3441187044593412E-5</v>
      </c>
      <c r="R124">
        <f>'BFPaT-pretax-lpgpropbut'!R2</f>
        <v>1.3563464448368661E-5</v>
      </c>
      <c r="S124">
        <f>'BFPaT-pretax-lpgpropbut'!S2</f>
        <v>1.3686854236297512E-5</v>
      </c>
      <c r="T124">
        <f>'BFPaT-pretax-lpgpropbut'!T2</f>
        <v>1.3811366527980701E-5</v>
      </c>
      <c r="U124">
        <f>'BFPaT-pretax-lpgpropbut'!U2</f>
        <v>1.3937011535079174E-5</v>
      </c>
      <c r="V124">
        <f>'BFPaT-pretax-lpgpropbut'!V2</f>
        <v>1.4063799562151579E-5</v>
      </c>
      <c r="W124">
        <f>'BFPaT-pretax-lpgpropbut'!W2</f>
        <v>1.4191741007499376E-5</v>
      </c>
      <c r="X124">
        <f>'BFPaT-pretax-lpgpropbut'!X2</f>
        <v>1.4320846364019637E-5</v>
      </c>
      <c r="Y124">
        <f>'BFPaT-pretax-lpgpropbut'!Y2</f>
        <v>1.4451126220065603E-5</v>
      </c>
      <c r="Z124">
        <f>'BFPaT-pretax-lpgpropbut'!Z2</f>
        <v>1.4582591260315067E-5</v>
      </c>
      <c r="AA124">
        <f>'BFPaT-pretax-lpgpropbut'!AA2</f>
        <v>1.4715252266646661E-5</v>
      </c>
      <c r="AB124">
        <f>'BFPaT-pretax-lpgpropbut'!AB2</f>
        <v>1.4849120119024116E-5</v>
      </c>
      <c r="AC124">
        <f>'BFPaT-pretax-lpgpropbut'!AC2</f>
        <v>1.4984205796388558E-5</v>
      </c>
      <c r="AD124">
        <f>'BFPaT-pretax-lpgpropbut'!AD2</f>
        <v>1.5120520377558933E-5</v>
      </c>
      <c r="AE124">
        <f>'BFPaT-pretax-lpgpropbut'!AE2</f>
        <v>1.5258075042140611E-5</v>
      </c>
      <c r="AF124">
        <f>'BFPaT-pretax-lpgpropbut'!AF2</f>
        <v>1.5396881071442265E-5</v>
      </c>
    </row>
    <row r="125" spans="1:32">
      <c r="A125" t="s">
        <v>5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</row>
    <row r="126" spans="1:32">
      <c r="A126" t="s">
        <v>6</v>
      </c>
      <c r="B126">
        <f>'BFPaT-pretax-lpgpropbut'!B4</f>
        <v>1.0543816568722108E-5</v>
      </c>
      <c r="C126">
        <f>'BFPaT-pretax-lpgpropbut'!C4</f>
        <v>1.1265198227565316E-5</v>
      </c>
      <c r="D126">
        <f>'BFPaT-pretax-lpgpropbut'!D4</f>
        <v>1.1366274230802159E-5</v>
      </c>
      <c r="E126">
        <f>'BFPaT-pretax-lpgpropbut'!E4</f>
        <v>1.1468257129614558E-5</v>
      </c>
      <c r="F126">
        <f>'BFPaT-pretax-lpgpropbut'!F4</f>
        <v>1.1571155061043537E-5</v>
      </c>
      <c r="G126">
        <f>'BFPaT-pretax-lpgpropbut'!G4</f>
        <v>1.1674976235139008E-5</v>
      </c>
      <c r="H126">
        <f>'BFPaT-pretax-lpgpropbut'!H4</f>
        <v>1.1779728935614836E-5</v>
      </c>
      <c r="I126">
        <f>'BFPaT-pretax-lpgpropbut'!I4</f>
        <v>1.1885421520509782E-5</v>
      </c>
      <c r="J126">
        <f>'BFPaT-pretax-lpgpropbut'!J4</f>
        <v>1.1992062422854376E-5</v>
      </c>
      <c r="K126">
        <f>'BFPaT-pretax-lpgpropbut'!K4</f>
        <v>1.2099660151343777E-5</v>
      </c>
      <c r="L126">
        <f>'BFPaT-pretax-lpgpropbut'!L4</f>
        <v>1.2208223291016664E-5</v>
      </c>
      <c r="M126">
        <f>'BFPaT-pretax-lpgpropbut'!M4</f>
        <v>1.2317760503940221E-5</v>
      </c>
      <c r="N126">
        <f>'BFPaT-pretax-lpgpropbut'!N4</f>
        <v>1.2428280529901274E-5</v>
      </c>
      <c r="O126">
        <f>'BFPaT-pretax-lpgpropbut'!O4</f>
        <v>1.2539792187103616E-5</v>
      </c>
      <c r="P126">
        <f>'BFPaT-pretax-lpgpropbut'!P4</f>
        <v>1.2652304372871603E-5</v>
      </c>
      <c r="Q126">
        <f>'BFPaT-pretax-lpgpropbut'!Q4</f>
        <v>1.2765826064360052E-5</v>
      </c>
      <c r="R126">
        <f>'BFPaT-pretax-lpgpropbut'!R4</f>
        <v>1.2880366319270516E-5</v>
      </c>
      <c r="S126">
        <f>'BFPaT-pretax-lpgpropbut'!S4</f>
        <v>1.2995934276573979E-5</v>
      </c>
      <c r="T126">
        <f>'BFPaT-pretax-lpgpropbut'!T4</f>
        <v>1.3112539157240041E-5</v>
      </c>
      <c r="U126">
        <f>'BFPaT-pretax-lpgpropbut'!U4</f>
        <v>1.3230190264972645E-5</v>
      </c>
      <c r="V126">
        <f>'BFPaT-pretax-lpgpropbut'!V4</f>
        <v>1.33488969869524E-5</v>
      </c>
      <c r="W126">
        <f>'BFPaT-pretax-lpgpropbut'!W4</f>
        <v>1.346866879458557E-5</v>
      </c>
      <c r="X126">
        <f>'BFPaT-pretax-lpgpropbut'!X4</f>
        <v>1.3589515244259782E-5</v>
      </c>
      <c r="Y126">
        <f>'BFPaT-pretax-lpgpropbut'!Y4</f>
        <v>1.3711445978106514E-5</v>
      </c>
      <c r="Z126">
        <f>'BFPaT-pretax-lpgpropbut'!Z4</f>
        <v>1.3834470724770418E-5</v>
      </c>
      <c r="AA126">
        <f>'BFPaT-pretax-lpgpropbut'!AA4</f>
        <v>1.3958599300185564E-5</v>
      </c>
      <c r="AB126">
        <f>'BFPaT-pretax-lpgpropbut'!AB4</f>
        <v>1.4083841608358623E-5</v>
      </c>
      <c r="AC126">
        <f>'BFPaT-pretax-lpgpropbut'!AC4</f>
        <v>1.4210207642159105E-5</v>
      </c>
      <c r="AD126">
        <f>'BFPaT-pretax-lpgpropbut'!AD4</f>
        <v>1.4337707484116659E-5</v>
      </c>
      <c r="AE126">
        <f>'BFPaT-pretax-lpgpropbut'!AE4</f>
        <v>1.4466351307225549E-5</v>
      </c>
      <c r="AF126">
        <f>'BFPaT-pretax-lpgpropbut'!AF4</f>
        <v>1.4596149375756336E-5</v>
      </c>
    </row>
    <row r="127" spans="1:32">
      <c r="A127" t="s">
        <v>7</v>
      </c>
      <c r="B127">
        <f>'BFPaT-pretax-lpgpropbut'!B5</f>
        <v>1.0543816568722108E-5</v>
      </c>
      <c r="C127">
        <f>'BFPaT-pretax-lpgpropbut'!C5</f>
        <v>1.1265198227565316E-5</v>
      </c>
      <c r="D127">
        <f>'BFPaT-pretax-lpgpropbut'!D5</f>
        <v>1.1372422782200585E-5</v>
      </c>
      <c r="E127">
        <f>'BFPaT-pretax-lpgpropbut'!E5</f>
        <v>1.1480667922970645E-5</v>
      </c>
      <c r="F127">
        <f>'BFPaT-pretax-lpgpropbut'!F5</f>
        <v>1.1589943364031569E-5</v>
      </c>
      <c r="G127">
        <f>'BFPaT-pretax-lpgpropbut'!G5</f>
        <v>1.1700258912000836E-5</v>
      </c>
      <c r="H127">
        <f>'BFPaT-pretax-lpgpropbut'!H5</f>
        <v>1.1811624466837394E-5</v>
      </c>
      <c r="I127">
        <f>'BFPaT-pretax-lpgpropbut'!I5</f>
        <v>1.192405002273011E-5</v>
      </c>
      <c r="J127">
        <f>'BFPaT-pretax-lpgpropbut'!J5</f>
        <v>1.203754566899467E-5</v>
      </c>
      <c r="K127">
        <f>'BFPaT-pretax-lpgpropbut'!K5</f>
        <v>1.215212159097901E-5</v>
      </c>
      <c r="L127">
        <f>'BFPaT-pretax-lpgpropbut'!L5</f>
        <v>1.226778807097738E-5</v>
      </c>
      <c r="M127">
        <f>'BFPaT-pretax-lpgpropbut'!M5</f>
        <v>1.2384555489153093E-5</v>
      </c>
      <c r="N127">
        <f>'BFPaT-pretax-lpgpropbut'!N5</f>
        <v>1.2502434324470064E-5</v>
      </c>
      <c r="O127">
        <f>'BFPaT-pretax-lpgpropbut'!O5</f>
        <v>1.262143515563322E-5</v>
      </c>
      <c r="P127">
        <f>'BFPaT-pretax-lpgpropbut'!P5</f>
        <v>1.2741568662037854E-5</v>
      </c>
      <c r="Q127">
        <f>'BFPaT-pretax-lpgpropbut'!Q5</f>
        <v>1.2862845624728015E-5</v>
      </c>
      <c r="R127">
        <f>'BFPaT-pretax-lpgpropbut'!R5</f>
        <v>1.2985276927364024E-5</v>
      </c>
      <c r="S127">
        <f>'BFPaT-pretax-lpgpropbut'!S5</f>
        <v>1.3108873557199196E-5</v>
      </c>
      <c r="T127">
        <f>'BFPaT-pretax-lpgpropbut'!T5</f>
        <v>1.3233646606065866E-5</v>
      </c>
      <c r="U127">
        <f>'BFPaT-pretax-lpgpropbut'!U5</f>
        <v>1.3359607271370787E-5</v>
      </c>
      <c r="V127">
        <f>'BFPaT-pretax-lpgpropbut'!V5</f>
        <v>1.3486766857100013E-5</v>
      </c>
      <c r="W127">
        <f>'BFPaT-pretax-lpgpropbut'!W5</f>
        <v>1.3615136774833346E-5</v>
      </c>
      <c r="X127">
        <f>'BFPaT-pretax-lpgpropbut'!X5</f>
        <v>1.3744728544768431E-5</v>
      </c>
      <c r="Y127">
        <f>'BFPaT-pretax-lpgpropbut'!Y5</f>
        <v>1.3875553796754608E-5</v>
      </c>
      <c r="Z127">
        <f>'BFPaT-pretax-lpgpropbut'!Z5</f>
        <v>1.4007624271336596E-5</v>
      </c>
      <c r="AA127">
        <f>'BFPaT-pretax-lpgpropbut'!AA5</f>
        <v>1.4140951820808121E-5</v>
      </c>
      <c r="AB127">
        <f>'BFPaT-pretax-lpgpropbut'!AB5</f>
        <v>1.4275548410275562E-5</v>
      </c>
      <c r="AC127">
        <f>'BFPaT-pretax-lpgpropbut'!AC5</f>
        <v>1.4411426118731725E-5</v>
      </c>
      <c r="AD127">
        <f>'BFPaT-pretax-lpgpropbut'!AD5</f>
        <v>1.4548597140139846E-5</v>
      </c>
      <c r="AE127">
        <f>'BFPaT-pretax-lpgpropbut'!AE5</f>
        <v>1.4687073784527894E-5</v>
      </c>
      <c r="AF127">
        <f>'BFPaT-pretax-lpgpropbut'!AF5</f>
        <v>1.4826868479093308E-5</v>
      </c>
    </row>
    <row r="128" spans="1:32">
      <c r="A128" t="s">
        <v>8</v>
      </c>
      <c r="B128">
        <f>'BFPaT-pretax-lpgpropbut'!B6</f>
        <v>1.1582905435646628E-5</v>
      </c>
      <c r="C128">
        <f>'BFPaT-pretax-lpgpropbut'!C6</f>
        <v>1.1884856718047602E-5</v>
      </c>
      <c r="D128">
        <f>'BFPaT-pretax-lpgpropbut'!D6</f>
        <v>1.2040379569607402E-5</v>
      </c>
      <c r="E128">
        <f>'BFPaT-pretax-lpgpropbut'!E6</f>
        <v>1.2197937562013332E-5</v>
      </c>
      <c r="F128">
        <f>'BFPaT-pretax-lpgpropbut'!F6</f>
        <v>1.2357557326710365E-5</v>
      </c>
      <c r="G128">
        <f>'BFPaT-pretax-lpgpropbut'!G6</f>
        <v>1.2519265843637224E-5</v>
      </c>
      <c r="H128">
        <f>'BFPaT-pretax-lpgpropbut'!H6</f>
        <v>1.2683090445786699E-5</v>
      </c>
      <c r="I128">
        <f>'BFPaT-pretax-lpgpropbut'!I6</f>
        <v>1.2849058823825644E-5</v>
      </c>
      <c r="J128">
        <f>'BFPaT-pretax-lpgpropbut'!J6</f>
        <v>1.3017199030775423E-5</v>
      </c>
      <c r="K128">
        <f>'BFPaT-pretax-lpgpropbut'!K6</f>
        <v>1.3187539486753611E-5</v>
      </c>
      <c r="L128">
        <f>'BFPaT-pretax-lpgpropbut'!L6</f>
        <v>1.3360108983777746E-5</v>
      </c>
      <c r="M128">
        <f>'BFPaT-pretax-lpgpropbut'!M6</f>
        <v>1.3534936690631932E-5</v>
      </c>
      <c r="N128">
        <f>'BFPaT-pretax-lpgpropbut'!N6</f>
        <v>1.3712052157797131E-5</v>
      </c>
      <c r="O128">
        <f>'BFPaT-pretax-lpgpropbut'!O6</f>
        <v>1.3891485322445973E-5</v>
      </c>
      <c r="P128">
        <f>'BFPaT-pretax-lpgpropbut'!P6</f>
        <v>1.4073266513502925E-5</v>
      </c>
      <c r="Q128">
        <f>'BFPaT-pretax-lpgpropbut'!Q6</f>
        <v>1.4257426456770678E-5</v>
      </c>
      <c r="R128">
        <f>'BFPaT-pretax-lpgpropbut'!R6</f>
        <v>1.4443996280123616E-5</v>
      </c>
      <c r="S128">
        <f>'BFPaT-pretax-lpgpropbut'!S6</f>
        <v>1.4633007518769243E-5</v>
      </c>
      <c r="T128">
        <f>'BFPaT-pretax-lpgpropbut'!T6</f>
        <v>1.4824492120578465E-5</v>
      </c>
      <c r="U128">
        <f>'BFPaT-pretax-lpgpropbut'!U6</f>
        <v>1.5018482451485619E-5</v>
      </c>
      <c r="V128">
        <f>'BFPaT-pretax-lpgpropbut'!V6</f>
        <v>1.5215011300959167E-5</v>
      </c>
      <c r="W128">
        <f>'BFPaT-pretax-lpgpropbut'!W6</f>
        <v>1.5414111887543984E-5</v>
      </c>
      <c r="X128">
        <f>'BFPaT-pretax-lpgpropbut'!X6</f>
        <v>1.5615817864476155E-5</v>
      </c>
      <c r="Y128">
        <f>'BFPaT-pretax-lpgpropbut'!Y6</f>
        <v>1.5820163325371268E-5</v>
      </c>
      <c r="Z128">
        <f>'BFPaT-pretax-lpgpropbut'!Z6</f>
        <v>1.6027182809987123E-5</v>
      </c>
      <c r="AA128">
        <f>'BFPaT-pretax-lpgpropbut'!AA6</f>
        <v>1.6236911310061872E-5</v>
      </c>
      <c r="AB128">
        <f>'BFPaT-pretax-lpgpropbut'!AB6</f>
        <v>1.6449384275228528E-5</v>
      </c>
      <c r="AC128">
        <f>'BFPaT-pretax-lpgpropbut'!AC6</f>
        <v>1.6664637619006891E-5</v>
      </c>
      <c r="AD128">
        <f>'BFPaT-pretax-lpgpropbut'!AD6</f>
        <v>1.6882707724873885E-5</v>
      </c>
      <c r="AE128">
        <f>'BFPaT-pretax-lpgpropbut'!AE6</f>
        <v>1.7103631452413312E-5</v>
      </c>
      <c r="AF128">
        <f>'BFPaT-pretax-lpgpropbut'!AF6</f>
        <v>1.7327446143546096E-5</v>
      </c>
    </row>
    <row r="129" spans="1:32">
      <c r="A129" t="s">
        <v>9</v>
      </c>
      <c r="B129">
        <f>'BFPaT-pretax-lpgpropbut'!B7</f>
        <v>1.0543816568722108E-5</v>
      </c>
      <c r="C129">
        <f>'BFPaT-pretax-lpgpropbut'!C7</f>
        <v>1.1265198227565316E-5</v>
      </c>
      <c r="D129">
        <f>'BFPaT-pretax-lpgpropbut'!D7</f>
        <v>1.1265198227565316E-5</v>
      </c>
      <c r="E129">
        <f>'BFPaT-pretax-lpgpropbut'!E7</f>
        <v>1.1265198227565316E-5</v>
      </c>
      <c r="F129">
        <f>'BFPaT-pretax-lpgpropbut'!F7</f>
        <v>1.1265198227565316E-5</v>
      </c>
      <c r="G129">
        <f>'BFPaT-pretax-lpgpropbut'!G7</f>
        <v>1.1265198227565316E-5</v>
      </c>
      <c r="H129">
        <f>'BFPaT-pretax-lpgpropbut'!H7</f>
        <v>1.1265198227565316E-5</v>
      </c>
      <c r="I129">
        <f>'BFPaT-pretax-lpgpropbut'!I7</f>
        <v>1.1265198227565316E-5</v>
      </c>
      <c r="J129">
        <f>'BFPaT-pretax-lpgpropbut'!J7</f>
        <v>1.1265198227565316E-5</v>
      </c>
      <c r="K129">
        <f>'BFPaT-pretax-lpgpropbut'!K7</f>
        <v>1.1265198227565316E-5</v>
      </c>
      <c r="L129">
        <f>'BFPaT-pretax-lpgpropbut'!L7</f>
        <v>1.1265198227565316E-5</v>
      </c>
      <c r="M129">
        <f>'BFPaT-pretax-lpgpropbut'!M7</f>
        <v>1.1265198227565316E-5</v>
      </c>
      <c r="N129">
        <f>'BFPaT-pretax-lpgpropbut'!N7</f>
        <v>1.1265198227565316E-5</v>
      </c>
      <c r="O129">
        <f>'BFPaT-pretax-lpgpropbut'!O7</f>
        <v>1.1265198227565316E-5</v>
      </c>
      <c r="P129">
        <f>'BFPaT-pretax-lpgpropbut'!P7</f>
        <v>1.1265198227565316E-5</v>
      </c>
      <c r="Q129">
        <f>'BFPaT-pretax-lpgpropbut'!Q7</f>
        <v>1.1265198227565316E-5</v>
      </c>
      <c r="R129">
        <f>'BFPaT-pretax-lpgpropbut'!R7</f>
        <v>1.1265198227565316E-5</v>
      </c>
      <c r="S129">
        <f>'BFPaT-pretax-lpgpropbut'!S7</f>
        <v>1.1265198227565316E-5</v>
      </c>
      <c r="T129">
        <f>'BFPaT-pretax-lpgpropbut'!T7</f>
        <v>1.1265198227565316E-5</v>
      </c>
      <c r="U129">
        <f>'BFPaT-pretax-lpgpropbut'!U7</f>
        <v>1.1265198227565316E-5</v>
      </c>
      <c r="V129">
        <f>'BFPaT-pretax-lpgpropbut'!V7</f>
        <v>1.1265198227565316E-5</v>
      </c>
      <c r="W129">
        <f>'BFPaT-pretax-lpgpropbut'!W7</f>
        <v>1.1265198227565316E-5</v>
      </c>
      <c r="X129">
        <f>'BFPaT-pretax-lpgpropbut'!X7</f>
        <v>1.1265198227565316E-5</v>
      </c>
      <c r="Y129">
        <f>'BFPaT-pretax-lpgpropbut'!Y7</f>
        <v>1.1265198227565316E-5</v>
      </c>
      <c r="Z129">
        <f>'BFPaT-pretax-lpgpropbut'!Z7</f>
        <v>1.1265198227565316E-5</v>
      </c>
      <c r="AA129">
        <f>'BFPaT-pretax-lpgpropbut'!AA7</f>
        <v>1.1265198227565316E-5</v>
      </c>
      <c r="AB129">
        <f>'BFPaT-pretax-lpgpropbut'!AB7</f>
        <v>1.1265198227565316E-5</v>
      </c>
      <c r="AC129">
        <f>'BFPaT-pretax-lpgpropbut'!AC7</f>
        <v>1.1265198227565316E-5</v>
      </c>
      <c r="AD129">
        <f>'BFPaT-pretax-lpgpropbut'!AD7</f>
        <v>1.1265198227565316E-5</v>
      </c>
      <c r="AE129">
        <f>'BFPaT-pretax-lpgpropbut'!AE7</f>
        <v>1.1265198227565316E-5</v>
      </c>
      <c r="AF129">
        <f>'BFPaT-pretax-lpgpropbut'!AF7</f>
        <v>1.1265198227565316E-5</v>
      </c>
    </row>
    <row r="130" spans="1:32">
      <c r="A130" t="s">
        <v>10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</row>
    <row r="131" spans="1:32">
      <c r="A131" t="s">
        <v>11</v>
      </c>
      <c r="B131">
        <f>'BFPaT-pretax-lpgpropbut'!B9</f>
        <v>0</v>
      </c>
      <c r="C131">
        <f>'BFPaT-pretax-lpgpropbut'!C9</f>
        <v>0</v>
      </c>
      <c r="D131">
        <f>'BFPaT-pretax-lpgpropbut'!D9</f>
        <v>0</v>
      </c>
      <c r="E131">
        <f>'BFPaT-pretax-lpgpropbut'!E9</f>
        <v>0</v>
      </c>
      <c r="F131">
        <f>'BFPaT-pretax-lpgpropbut'!F9</f>
        <v>0</v>
      </c>
      <c r="G131">
        <f>'BFPaT-pretax-lpgpropbut'!G9</f>
        <v>0</v>
      </c>
      <c r="H131">
        <f>'BFPaT-pretax-lpgpropbut'!H9</f>
        <v>0</v>
      </c>
      <c r="I131">
        <f>'BFPaT-pretax-lpgpropbut'!I9</f>
        <v>0</v>
      </c>
      <c r="J131">
        <f>'BFPaT-pretax-lpgpropbut'!J9</f>
        <v>0</v>
      </c>
      <c r="K131">
        <f>'BFPaT-pretax-lpgpropbut'!K9</f>
        <v>0</v>
      </c>
      <c r="L131">
        <f>'BFPaT-pretax-lpgpropbut'!L9</f>
        <v>0</v>
      </c>
      <c r="M131">
        <f>'BFPaT-pretax-lpgpropbut'!M9</f>
        <v>0</v>
      </c>
      <c r="N131">
        <f>'BFPaT-pretax-lpgpropbut'!N9</f>
        <v>0</v>
      </c>
      <c r="O131">
        <f>'BFPaT-pretax-lpgpropbut'!O9</f>
        <v>0</v>
      </c>
      <c r="P131">
        <f>'BFPaT-pretax-lpgpropbut'!P9</f>
        <v>0</v>
      </c>
      <c r="Q131">
        <f>'BFPaT-pretax-lpgpropbut'!Q9</f>
        <v>0</v>
      </c>
      <c r="R131">
        <f>'BFPaT-pretax-lpgpropbut'!R9</f>
        <v>0</v>
      </c>
      <c r="S131">
        <f>'BFPaT-pretax-lpgpropbut'!S9</f>
        <v>0</v>
      </c>
      <c r="T131">
        <f>'BFPaT-pretax-lpgpropbut'!T9</f>
        <v>0</v>
      </c>
      <c r="U131">
        <f>'BFPaT-pretax-lpgpropbut'!U9</f>
        <v>0</v>
      </c>
      <c r="V131">
        <f>'BFPaT-pretax-lpgpropbut'!V9</f>
        <v>0</v>
      </c>
      <c r="W131">
        <f>'BFPaT-pretax-lpgpropbut'!W9</f>
        <v>0</v>
      </c>
      <c r="X131">
        <f>'BFPaT-pretax-lpgpropbut'!X9</f>
        <v>0</v>
      </c>
      <c r="Y131">
        <f>'BFPaT-pretax-lpgpropbut'!Y9</f>
        <v>0</v>
      </c>
      <c r="Z131">
        <f>'BFPaT-pretax-lpgpropbut'!Z9</f>
        <v>0</v>
      </c>
      <c r="AA131">
        <f>'BFPaT-pretax-lpgpropbut'!AA9</f>
        <v>0</v>
      </c>
      <c r="AB131">
        <f>'BFPaT-pretax-lpgpropbut'!AB9</f>
        <v>0</v>
      </c>
      <c r="AC131">
        <f>'BFPaT-pretax-lpgpropbut'!AC9</f>
        <v>0</v>
      </c>
      <c r="AD131">
        <f>'BFPaT-pretax-lpgpropbut'!AD9</f>
        <v>0</v>
      </c>
      <c r="AE131">
        <f>'BFPaT-pretax-lpgpropbut'!AE9</f>
        <v>0</v>
      </c>
      <c r="AF131">
        <f>'BFPaT-pretax-lpgpropbut'!AF9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</row>
    <row r="135" spans="1:32">
      <c r="A135" t="s">
        <v>31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</row>
    <row r="136" spans="1:32">
      <c r="A136" t="s">
        <v>32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</row>
    <row r="137" spans="1:32">
      <c r="A137" t="s">
        <v>33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</row>
    <row r="138" spans="1:32">
      <c r="A138" t="s">
        <v>34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</row>
    <row r="139" spans="1:32">
      <c r="A139" t="s">
        <v>35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</row>
    <row r="140" spans="1:32">
      <c r="A140" t="s">
        <v>36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</row>
    <row r="141" spans="1:32">
      <c r="A141" t="s">
        <v>11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>
        <f>'BFPaT-pretax-hydrogen'!B2</f>
        <v>5.0874923703678258E-5</v>
      </c>
      <c r="C144" s="4">
        <f>'BFPaT-pretax-hydrogen'!C2</f>
        <v>5.0874923703678258E-5</v>
      </c>
      <c r="D144" s="4">
        <f>'BFPaT-pretax-hydrogen'!D2</f>
        <v>5.0874923703678258E-5</v>
      </c>
      <c r="E144" s="4">
        <f>'BFPaT-pretax-hydrogen'!E2</f>
        <v>5.0874923703678258E-5</v>
      </c>
      <c r="F144" s="4">
        <f>'BFPaT-pretax-hydrogen'!F2</f>
        <v>5.0874923703678258E-5</v>
      </c>
      <c r="G144" s="4">
        <f>'BFPaT-pretax-hydrogen'!G2</f>
        <v>5.0942959362366419E-5</v>
      </c>
      <c r="H144" s="4">
        <f>'BFPaT-pretax-hydrogen'!H2</f>
        <v>4.6386880082869367E-5</v>
      </c>
      <c r="I144" s="4">
        <f>'BFPaT-pretax-hydrogen'!I2</f>
        <v>4.2484069118739203E-5</v>
      </c>
      <c r="J144" s="4">
        <f>'BFPaT-pretax-hydrogen'!J2</f>
        <v>3.9519478287382822E-5</v>
      </c>
      <c r="K144" s="4">
        <f>'BFPaT-pretax-hydrogen'!K2</f>
        <v>3.6974440684603442E-5</v>
      </c>
      <c r="L144" s="4">
        <f>'BFPaT-pretax-hydrogen'!L2</f>
        <v>3.5111439561512788E-5</v>
      </c>
      <c r="M144" s="4">
        <f>'BFPaT-pretax-hydrogen'!M2</f>
        <v>3.385760956760225E-5</v>
      </c>
      <c r="N144" s="4">
        <f>'BFPaT-pretax-hydrogen'!N2</f>
        <v>3.3038031864330969E-5</v>
      </c>
      <c r="O144" s="4">
        <f>'BFPaT-pretax-hydrogen'!O2</f>
        <v>3.22835500073354E-5</v>
      </c>
      <c r="P144" s="4">
        <f>'BFPaT-pretax-hydrogen'!P2</f>
        <v>3.1464182290665007E-5</v>
      </c>
      <c r="Q144" s="4">
        <f>'BFPaT-pretax-hydrogen'!Q2</f>
        <v>3.0548430724186386E-5</v>
      </c>
      <c r="R144" s="4">
        <f>'BFPaT-pretax-hydrogen'!R2</f>
        <v>2.9584382239503206E-5</v>
      </c>
      <c r="S144" s="4">
        <f>'BFPaT-pretax-hydrogen'!S2</f>
        <v>2.8493501847882837E-5</v>
      </c>
      <c r="T144" s="4">
        <f>'BFPaT-pretax-hydrogen'!T2</f>
        <v>2.7738600017685488E-5</v>
      </c>
      <c r="U144" s="4">
        <f>'BFPaT-pretax-hydrogen'!U2</f>
        <v>2.7150007575392532E-5</v>
      </c>
      <c r="V144" s="4">
        <f>'BFPaT-pretax-hydrogen'!V2</f>
        <v>2.6695806557668785E-5</v>
      </c>
      <c r="W144" s="4">
        <f>'BFPaT-pretax-hydrogen'!W2</f>
        <v>2.6309851185234091E-5</v>
      </c>
      <c r="X144" s="4">
        <f>'BFPaT-pretax-hydrogen'!X2</f>
        <v>2.595686370913903E-5</v>
      </c>
      <c r="Y144" s="4">
        <f>'BFPaT-pretax-hydrogen'!Y2</f>
        <v>2.5619625228110672E-5</v>
      </c>
      <c r="Z144" s="4">
        <f>'BFPaT-pretax-hydrogen'!Z2</f>
        <v>2.5265377832410276E-5</v>
      </c>
      <c r="AA144" s="4">
        <f>'BFPaT-pretax-hydrogen'!AA2</f>
        <v>2.5025993107396373E-5</v>
      </c>
      <c r="AB144" s="4">
        <f>'BFPaT-pretax-hydrogen'!AB2</f>
        <v>2.5030612812615939E-5</v>
      </c>
      <c r="AC144" s="4">
        <f>'BFPaT-pretax-hydrogen'!AC2</f>
        <v>2.5035442504436393E-5</v>
      </c>
      <c r="AD144" s="4">
        <f>'BFPaT-pretax-hydrogen'!AD2</f>
        <v>2.5040272196256851E-5</v>
      </c>
      <c r="AE144" s="4">
        <f>'BFPaT-pretax-hydrogen'!AE2</f>
        <v>2.5044891901476417E-5</v>
      </c>
      <c r="AF144" s="4">
        <f>'BFPaT-pretax-hydrogen'!AF2</f>
        <v>2.5049721593296875E-5</v>
      </c>
    </row>
    <row r="145" spans="1:32">
      <c r="A145" t="s">
        <v>5</v>
      </c>
      <c r="B145" s="4">
        <f>'BFPaT-pretax-hydrogen'!B3</f>
        <v>5.0874923703678258E-5</v>
      </c>
      <c r="C145" s="4">
        <f>'BFPaT-pretax-hydrogen'!C3</f>
        <v>5.0874923703678258E-5</v>
      </c>
      <c r="D145" s="4">
        <f>'BFPaT-pretax-hydrogen'!D3</f>
        <v>5.0874923703678258E-5</v>
      </c>
      <c r="E145" s="4">
        <f>'BFPaT-pretax-hydrogen'!E3</f>
        <v>5.0874923703678258E-5</v>
      </c>
      <c r="F145" s="4">
        <f>'BFPaT-pretax-hydrogen'!F3</f>
        <v>5.0874923703678258E-5</v>
      </c>
      <c r="G145" s="4">
        <f>'BFPaT-pretax-hydrogen'!G3</f>
        <v>5.0942959362366419E-5</v>
      </c>
      <c r="H145" s="4">
        <f>'BFPaT-pretax-hydrogen'!H3</f>
        <v>4.6386880082869367E-5</v>
      </c>
      <c r="I145" s="4">
        <f>'BFPaT-pretax-hydrogen'!I3</f>
        <v>4.2484069118739203E-5</v>
      </c>
      <c r="J145" s="4">
        <f>'BFPaT-pretax-hydrogen'!J3</f>
        <v>3.9519478287382822E-5</v>
      </c>
      <c r="K145" s="4">
        <f>'BFPaT-pretax-hydrogen'!K3</f>
        <v>3.6974440684603442E-5</v>
      </c>
      <c r="L145" s="4">
        <f>'BFPaT-pretax-hydrogen'!L3</f>
        <v>3.5111439561512788E-5</v>
      </c>
      <c r="M145" s="4">
        <f>'BFPaT-pretax-hydrogen'!M3</f>
        <v>3.385760956760225E-5</v>
      </c>
      <c r="N145" s="4">
        <f>'BFPaT-pretax-hydrogen'!N3</f>
        <v>3.3038031864330969E-5</v>
      </c>
      <c r="O145" s="4">
        <f>'BFPaT-pretax-hydrogen'!O3</f>
        <v>3.22835500073354E-5</v>
      </c>
      <c r="P145" s="4">
        <f>'BFPaT-pretax-hydrogen'!P3</f>
        <v>3.1464182290665007E-5</v>
      </c>
      <c r="Q145" s="4">
        <f>'BFPaT-pretax-hydrogen'!Q3</f>
        <v>3.0548430724186386E-5</v>
      </c>
      <c r="R145" s="4">
        <f>'BFPaT-pretax-hydrogen'!R3</f>
        <v>2.9584382239503206E-5</v>
      </c>
      <c r="S145" s="4">
        <f>'BFPaT-pretax-hydrogen'!S3</f>
        <v>2.8493501847882837E-5</v>
      </c>
      <c r="T145" s="4">
        <f>'BFPaT-pretax-hydrogen'!T3</f>
        <v>2.7738600017685488E-5</v>
      </c>
      <c r="U145" s="4">
        <f>'BFPaT-pretax-hydrogen'!U3</f>
        <v>2.7150007575392532E-5</v>
      </c>
      <c r="V145" s="4">
        <f>'BFPaT-pretax-hydrogen'!V3</f>
        <v>2.6695806557668785E-5</v>
      </c>
      <c r="W145" s="4">
        <f>'BFPaT-pretax-hydrogen'!W3</f>
        <v>2.6309851185234091E-5</v>
      </c>
      <c r="X145" s="4">
        <f>'BFPaT-pretax-hydrogen'!X3</f>
        <v>2.595686370913903E-5</v>
      </c>
      <c r="Y145" s="4">
        <f>'BFPaT-pretax-hydrogen'!Y3</f>
        <v>2.5619625228110672E-5</v>
      </c>
      <c r="Z145" s="4">
        <f>'BFPaT-pretax-hydrogen'!Z3</f>
        <v>2.5265377832410276E-5</v>
      </c>
      <c r="AA145" s="4">
        <f>'BFPaT-pretax-hydrogen'!AA3</f>
        <v>2.5025993107396373E-5</v>
      </c>
      <c r="AB145" s="4">
        <f>'BFPaT-pretax-hydrogen'!AB3</f>
        <v>2.5030612812615939E-5</v>
      </c>
      <c r="AC145" s="4">
        <f>'BFPaT-pretax-hydrogen'!AC3</f>
        <v>2.5035442504436393E-5</v>
      </c>
      <c r="AD145" s="4">
        <f>'BFPaT-pretax-hydrogen'!AD3</f>
        <v>2.5040272196256851E-5</v>
      </c>
      <c r="AE145" s="4">
        <f>'BFPaT-pretax-hydrogen'!AE3</f>
        <v>2.5044891901476417E-5</v>
      </c>
      <c r="AF145" s="4">
        <f>'BFPaT-pretax-hydrogen'!AF3</f>
        <v>2.5049721593296875E-5</v>
      </c>
    </row>
    <row r="146" spans="1:32">
      <c r="A146" t="s">
        <v>6</v>
      </c>
      <c r="B146">
        <v>0</v>
      </c>
      <c r="C146">
        <f>'BFPaT-pretax-hydrogen'!C4</f>
        <v>5.0874923703678258E-5</v>
      </c>
      <c r="D146">
        <f>'BFPaT-pretax-hydrogen'!D4</f>
        <v>5.0874923703678258E-5</v>
      </c>
      <c r="E146">
        <f>'BFPaT-pretax-hydrogen'!E4</f>
        <v>5.0874923703678258E-5</v>
      </c>
      <c r="F146">
        <f>'BFPaT-pretax-hydrogen'!F4</f>
        <v>5.0874923703678258E-5</v>
      </c>
      <c r="G146">
        <f>'BFPaT-pretax-hydrogen'!G4</f>
        <v>5.0942959362366419E-5</v>
      </c>
      <c r="H146">
        <f>'BFPaT-pretax-hydrogen'!H4</f>
        <v>4.6386880082869367E-5</v>
      </c>
      <c r="I146">
        <f>'BFPaT-pretax-hydrogen'!I4</f>
        <v>4.2484069118739203E-5</v>
      </c>
      <c r="J146">
        <f>'BFPaT-pretax-hydrogen'!J4</f>
        <v>3.9519478287382822E-5</v>
      </c>
      <c r="K146">
        <f>'BFPaT-pretax-hydrogen'!K4</f>
        <v>3.6974440684603442E-5</v>
      </c>
      <c r="L146">
        <f>'BFPaT-pretax-hydrogen'!L4</f>
        <v>3.5111439561512788E-5</v>
      </c>
      <c r="M146">
        <f>'BFPaT-pretax-hydrogen'!M4</f>
        <v>3.385760956760225E-5</v>
      </c>
      <c r="N146">
        <f>'BFPaT-pretax-hydrogen'!N4</f>
        <v>3.3038031864330969E-5</v>
      </c>
      <c r="O146">
        <f>'BFPaT-pretax-hydrogen'!O4</f>
        <v>3.22835500073354E-5</v>
      </c>
      <c r="P146">
        <f>'BFPaT-pretax-hydrogen'!P4</f>
        <v>3.1464182290665007E-5</v>
      </c>
      <c r="Q146">
        <f>'BFPaT-pretax-hydrogen'!Q4</f>
        <v>3.0548430724186386E-5</v>
      </c>
      <c r="R146">
        <f>'BFPaT-pretax-hydrogen'!R4</f>
        <v>2.9584382239503206E-5</v>
      </c>
      <c r="S146">
        <f>'BFPaT-pretax-hydrogen'!S4</f>
        <v>2.8493501847882837E-5</v>
      </c>
      <c r="T146">
        <f>'BFPaT-pretax-hydrogen'!T4</f>
        <v>2.7738600017685488E-5</v>
      </c>
      <c r="U146">
        <f>'BFPaT-pretax-hydrogen'!U4</f>
        <v>2.7150007575392532E-5</v>
      </c>
      <c r="V146">
        <f>'BFPaT-pretax-hydrogen'!V4</f>
        <v>2.6695806557668785E-5</v>
      </c>
      <c r="W146">
        <f>'BFPaT-pretax-hydrogen'!W4</f>
        <v>2.6309851185234091E-5</v>
      </c>
      <c r="X146">
        <f>'BFPaT-pretax-hydrogen'!X4</f>
        <v>2.595686370913903E-5</v>
      </c>
      <c r="Y146">
        <f>'BFPaT-pretax-hydrogen'!Y4</f>
        <v>2.5619625228110672E-5</v>
      </c>
      <c r="Z146">
        <f>'BFPaT-pretax-hydrogen'!Z4</f>
        <v>2.5265377832410276E-5</v>
      </c>
      <c r="AA146">
        <f>'BFPaT-pretax-hydrogen'!AA4</f>
        <v>2.5025993107396373E-5</v>
      </c>
      <c r="AB146">
        <f>'BFPaT-pretax-hydrogen'!AB4</f>
        <v>2.5030612812615939E-5</v>
      </c>
      <c r="AC146">
        <f>'BFPaT-pretax-hydrogen'!AC4</f>
        <v>2.5035442504436393E-5</v>
      </c>
      <c r="AD146">
        <f>'BFPaT-pretax-hydrogen'!AD4</f>
        <v>2.5040272196256851E-5</v>
      </c>
      <c r="AE146">
        <f>'BFPaT-pretax-hydrogen'!AE4</f>
        <v>2.5044891901476417E-5</v>
      </c>
      <c r="AF146">
        <f>'BFPaT-pretax-hydrogen'!AF4</f>
        <v>2.5049721593296875E-5</v>
      </c>
    </row>
    <row r="147" spans="1:32">
      <c r="A147" t="s">
        <v>7</v>
      </c>
      <c r="B147">
        <f>'BFPaT-pretax-hydrogen'!B5</f>
        <v>5.0874923703678258E-5</v>
      </c>
      <c r="C147">
        <f>'BFPaT-pretax-hydrogen'!C5</f>
        <v>5.0874923703678258E-5</v>
      </c>
      <c r="D147">
        <f>'BFPaT-pretax-hydrogen'!D5</f>
        <v>5.0874923703678258E-5</v>
      </c>
      <c r="E147">
        <f>'BFPaT-pretax-hydrogen'!E5</f>
        <v>5.0874923703678258E-5</v>
      </c>
      <c r="F147">
        <f>'BFPaT-pretax-hydrogen'!F5</f>
        <v>5.0874923703678258E-5</v>
      </c>
      <c r="G147">
        <f>'BFPaT-pretax-hydrogen'!G5</f>
        <v>5.0942959362366419E-5</v>
      </c>
      <c r="H147">
        <f>'BFPaT-pretax-hydrogen'!H5</f>
        <v>4.6386880082869367E-5</v>
      </c>
      <c r="I147">
        <f>'BFPaT-pretax-hydrogen'!I5</f>
        <v>4.2484069118739203E-5</v>
      </c>
      <c r="J147">
        <f>'BFPaT-pretax-hydrogen'!J5</f>
        <v>3.9519478287382822E-5</v>
      </c>
      <c r="K147">
        <f>'BFPaT-pretax-hydrogen'!K5</f>
        <v>3.6974440684603442E-5</v>
      </c>
      <c r="L147">
        <f>'BFPaT-pretax-hydrogen'!L5</f>
        <v>3.5111439561512788E-5</v>
      </c>
      <c r="M147">
        <f>'BFPaT-pretax-hydrogen'!M5</f>
        <v>3.385760956760225E-5</v>
      </c>
      <c r="N147">
        <f>'BFPaT-pretax-hydrogen'!N5</f>
        <v>3.3038031864330969E-5</v>
      </c>
      <c r="O147">
        <f>'BFPaT-pretax-hydrogen'!O5</f>
        <v>3.22835500073354E-5</v>
      </c>
      <c r="P147">
        <f>'BFPaT-pretax-hydrogen'!P5</f>
        <v>3.1464182290665007E-5</v>
      </c>
      <c r="Q147">
        <f>'BFPaT-pretax-hydrogen'!Q5</f>
        <v>3.0548430724186386E-5</v>
      </c>
      <c r="R147">
        <f>'BFPaT-pretax-hydrogen'!R5</f>
        <v>2.9584382239503206E-5</v>
      </c>
      <c r="S147">
        <f>'BFPaT-pretax-hydrogen'!S5</f>
        <v>2.8493501847882837E-5</v>
      </c>
      <c r="T147">
        <f>'BFPaT-pretax-hydrogen'!T5</f>
        <v>2.7738600017685488E-5</v>
      </c>
      <c r="U147">
        <f>'BFPaT-pretax-hydrogen'!U5</f>
        <v>2.7150007575392532E-5</v>
      </c>
      <c r="V147">
        <f>'BFPaT-pretax-hydrogen'!V5</f>
        <v>2.6695806557668785E-5</v>
      </c>
      <c r="W147">
        <f>'BFPaT-pretax-hydrogen'!W5</f>
        <v>2.6309851185234091E-5</v>
      </c>
      <c r="X147">
        <f>'BFPaT-pretax-hydrogen'!X5</f>
        <v>2.595686370913903E-5</v>
      </c>
      <c r="Y147">
        <f>'BFPaT-pretax-hydrogen'!Y5</f>
        <v>2.5619625228110672E-5</v>
      </c>
      <c r="Z147">
        <f>'BFPaT-pretax-hydrogen'!Z5</f>
        <v>2.5265377832410276E-5</v>
      </c>
      <c r="AA147">
        <f>'BFPaT-pretax-hydrogen'!AA5</f>
        <v>2.5025993107396373E-5</v>
      </c>
      <c r="AB147">
        <f>'BFPaT-pretax-hydrogen'!AB5</f>
        <v>2.5030612812615939E-5</v>
      </c>
      <c r="AC147">
        <f>'BFPaT-pretax-hydrogen'!AC5</f>
        <v>2.5035442504436393E-5</v>
      </c>
      <c r="AD147">
        <f>'BFPaT-pretax-hydrogen'!AD5</f>
        <v>2.5040272196256851E-5</v>
      </c>
      <c r="AE147">
        <f>'BFPaT-pretax-hydrogen'!AE5</f>
        <v>2.5044891901476417E-5</v>
      </c>
      <c r="AF147">
        <f>'BFPaT-pretax-hydrogen'!AF5</f>
        <v>2.5049721593296875E-5</v>
      </c>
    </row>
    <row r="148" spans="1:32">
      <c r="A148" t="s">
        <v>8</v>
      </c>
      <c r="B148">
        <f>'BFPaT-pretax-hydrogen'!B6</f>
        <v>5.0874923703678258E-5</v>
      </c>
      <c r="C148">
        <f>'BFPaT-pretax-hydrogen'!C6</f>
        <v>5.0874923703678258E-5</v>
      </c>
      <c r="D148">
        <f>'BFPaT-pretax-hydrogen'!D6</f>
        <v>5.0874923703678258E-5</v>
      </c>
      <c r="E148">
        <f>'BFPaT-pretax-hydrogen'!E6</f>
        <v>5.0874923703678258E-5</v>
      </c>
      <c r="F148">
        <f>'BFPaT-pretax-hydrogen'!F6</f>
        <v>5.0874923703678258E-5</v>
      </c>
      <c r="G148">
        <f>'BFPaT-pretax-hydrogen'!G6</f>
        <v>5.0942959362366419E-5</v>
      </c>
      <c r="H148">
        <f>'BFPaT-pretax-hydrogen'!H6</f>
        <v>4.6386880082869367E-5</v>
      </c>
      <c r="I148">
        <f>'BFPaT-pretax-hydrogen'!I6</f>
        <v>4.2484069118739203E-5</v>
      </c>
      <c r="J148">
        <f>'BFPaT-pretax-hydrogen'!J6</f>
        <v>3.9519478287382822E-5</v>
      </c>
      <c r="K148">
        <f>'BFPaT-pretax-hydrogen'!K6</f>
        <v>3.6974440684603442E-5</v>
      </c>
      <c r="L148">
        <f>'BFPaT-pretax-hydrogen'!L6</f>
        <v>3.5111439561512788E-5</v>
      </c>
      <c r="M148">
        <f>'BFPaT-pretax-hydrogen'!M6</f>
        <v>3.385760956760225E-5</v>
      </c>
      <c r="N148">
        <f>'BFPaT-pretax-hydrogen'!N6</f>
        <v>3.3038031864330969E-5</v>
      </c>
      <c r="O148">
        <f>'BFPaT-pretax-hydrogen'!O6</f>
        <v>3.22835500073354E-5</v>
      </c>
      <c r="P148">
        <f>'BFPaT-pretax-hydrogen'!P6</f>
        <v>3.1464182290665007E-5</v>
      </c>
      <c r="Q148">
        <f>'BFPaT-pretax-hydrogen'!Q6</f>
        <v>3.0548430724186386E-5</v>
      </c>
      <c r="R148">
        <f>'BFPaT-pretax-hydrogen'!R6</f>
        <v>2.9584382239503206E-5</v>
      </c>
      <c r="S148">
        <f>'BFPaT-pretax-hydrogen'!S6</f>
        <v>2.8493501847882837E-5</v>
      </c>
      <c r="T148">
        <f>'BFPaT-pretax-hydrogen'!T6</f>
        <v>2.7738600017685488E-5</v>
      </c>
      <c r="U148">
        <f>'BFPaT-pretax-hydrogen'!U6</f>
        <v>2.7150007575392532E-5</v>
      </c>
      <c r="V148">
        <f>'BFPaT-pretax-hydrogen'!V6</f>
        <v>2.6695806557668785E-5</v>
      </c>
      <c r="W148">
        <f>'BFPaT-pretax-hydrogen'!W6</f>
        <v>2.6309851185234091E-5</v>
      </c>
      <c r="X148">
        <f>'BFPaT-pretax-hydrogen'!X6</f>
        <v>2.595686370913903E-5</v>
      </c>
      <c r="Y148">
        <f>'BFPaT-pretax-hydrogen'!Y6</f>
        <v>2.5619625228110672E-5</v>
      </c>
      <c r="Z148">
        <f>'BFPaT-pretax-hydrogen'!Z6</f>
        <v>2.5265377832410276E-5</v>
      </c>
      <c r="AA148">
        <f>'BFPaT-pretax-hydrogen'!AA6</f>
        <v>2.5025993107396373E-5</v>
      </c>
      <c r="AB148">
        <f>'BFPaT-pretax-hydrogen'!AB6</f>
        <v>2.5030612812615939E-5</v>
      </c>
      <c r="AC148">
        <f>'BFPaT-pretax-hydrogen'!AC6</f>
        <v>2.5035442504436393E-5</v>
      </c>
      <c r="AD148">
        <f>'BFPaT-pretax-hydrogen'!AD6</f>
        <v>2.5040272196256851E-5</v>
      </c>
      <c r="AE148">
        <f>'BFPaT-pretax-hydrogen'!AE6</f>
        <v>2.5044891901476417E-5</v>
      </c>
      <c r="AF148">
        <f>'BFPaT-pretax-hydrogen'!AF6</f>
        <v>2.5049721593296875E-5</v>
      </c>
    </row>
    <row r="149" spans="1:32">
      <c r="A149" t="s">
        <v>9</v>
      </c>
      <c r="B149">
        <f>'BFPaT-pretax-hydrogen'!B7</f>
        <v>5.0874923703678258E-5</v>
      </c>
      <c r="C149">
        <f>'BFPaT-pretax-hydrogen'!C7</f>
        <v>5.0874923703678258E-5</v>
      </c>
      <c r="D149">
        <f>'BFPaT-pretax-hydrogen'!D7</f>
        <v>5.0874923703678258E-5</v>
      </c>
      <c r="E149">
        <f>'BFPaT-pretax-hydrogen'!E7</f>
        <v>5.0874923703678258E-5</v>
      </c>
      <c r="F149">
        <f>'BFPaT-pretax-hydrogen'!F7</f>
        <v>5.0874923703678258E-5</v>
      </c>
      <c r="G149">
        <f>'BFPaT-pretax-hydrogen'!G7</f>
        <v>5.0942959362366419E-5</v>
      </c>
      <c r="H149">
        <f>'BFPaT-pretax-hydrogen'!H7</f>
        <v>4.6386880082869367E-5</v>
      </c>
      <c r="I149">
        <f>'BFPaT-pretax-hydrogen'!I7</f>
        <v>4.2484069118739203E-5</v>
      </c>
      <c r="J149">
        <f>'BFPaT-pretax-hydrogen'!J7</f>
        <v>3.9519478287382822E-5</v>
      </c>
      <c r="K149">
        <f>'BFPaT-pretax-hydrogen'!K7</f>
        <v>3.6974440684603442E-5</v>
      </c>
      <c r="L149">
        <f>'BFPaT-pretax-hydrogen'!L7</f>
        <v>3.5111439561512788E-5</v>
      </c>
      <c r="M149">
        <f>'BFPaT-pretax-hydrogen'!M7</f>
        <v>3.385760956760225E-5</v>
      </c>
      <c r="N149">
        <f>'BFPaT-pretax-hydrogen'!N7</f>
        <v>3.3038031864330969E-5</v>
      </c>
      <c r="O149">
        <f>'BFPaT-pretax-hydrogen'!O7</f>
        <v>3.22835500073354E-5</v>
      </c>
      <c r="P149">
        <f>'BFPaT-pretax-hydrogen'!P7</f>
        <v>3.1464182290665007E-5</v>
      </c>
      <c r="Q149">
        <f>'BFPaT-pretax-hydrogen'!Q7</f>
        <v>3.0548430724186386E-5</v>
      </c>
      <c r="R149">
        <f>'BFPaT-pretax-hydrogen'!R7</f>
        <v>2.9584382239503206E-5</v>
      </c>
      <c r="S149">
        <f>'BFPaT-pretax-hydrogen'!S7</f>
        <v>2.8493501847882837E-5</v>
      </c>
      <c r="T149">
        <f>'BFPaT-pretax-hydrogen'!T7</f>
        <v>2.7738600017685488E-5</v>
      </c>
      <c r="U149">
        <f>'BFPaT-pretax-hydrogen'!U7</f>
        <v>2.7150007575392532E-5</v>
      </c>
      <c r="V149">
        <f>'BFPaT-pretax-hydrogen'!V7</f>
        <v>2.6695806557668785E-5</v>
      </c>
      <c r="W149">
        <f>'BFPaT-pretax-hydrogen'!W7</f>
        <v>2.6309851185234091E-5</v>
      </c>
      <c r="X149">
        <f>'BFPaT-pretax-hydrogen'!X7</f>
        <v>2.595686370913903E-5</v>
      </c>
      <c r="Y149">
        <f>'BFPaT-pretax-hydrogen'!Y7</f>
        <v>2.5619625228110672E-5</v>
      </c>
      <c r="Z149">
        <f>'BFPaT-pretax-hydrogen'!Z7</f>
        <v>2.5265377832410276E-5</v>
      </c>
      <c r="AA149">
        <f>'BFPaT-pretax-hydrogen'!AA7</f>
        <v>2.5025993107396373E-5</v>
      </c>
      <c r="AB149">
        <f>'BFPaT-pretax-hydrogen'!AB7</f>
        <v>2.5030612812615939E-5</v>
      </c>
      <c r="AC149">
        <f>'BFPaT-pretax-hydrogen'!AC7</f>
        <v>2.5035442504436393E-5</v>
      </c>
      <c r="AD149">
        <f>'BFPaT-pretax-hydrogen'!AD7</f>
        <v>2.5040272196256851E-5</v>
      </c>
      <c r="AE149">
        <f>'BFPaT-pretax-hydrogen'!AE7</f>
        <v>2.5044891901476417E-5</v>
      </c>
      <c r="AF149">
        <f>'BFPaT-pretax-hydrogen'!AF7</f>
        <v>2.5049721593296875E-5</v>
      </c>
    </row>
    <row r="150" spans="1:32">
      <c r="A150" t="s">
        <v>10</v>
      </c>
      <c r="B150">
        <f>'BFPaT-pretax-hydrogen'!B8</f>
        <v>5.0874923703678258E-5</v>
      </c>
      <c r="C150">
        <f>'BFPaT-pretax-hydrogen'!C8</f>
        <v>5.0874923703678258E-5</v>
      </c>
      <c r="D150">
        <f>'BFPaT-pretax-hydrogen'!D8</f>
        <v>5.0874923703678258E-5</v>
      </c>
      <c r="E150">
        <f>'BFPaT-pretax-hydrogen'!E8</f>
        <v>5.0874923703678258E-5</v>
      </c>
      <c r="F150">
        <f>'BFPaT-pretax-hydrogen'!F8</f>
        <v>5.0874923703678258E-5</v>
      </c>
      <c r="G150">
        <f>'BFPaT-pretax-hydrogen'!G8</f>
        <v>5.0942959362366419E-5</v>
      </c>
      <c r="H150">
        <f>'BFPaT-pretax-hydrogen'!H8</f>
        <v>4.6386880082869367E-5</v>
      </c>
      <c r="I150">
        <f>'BFPaT-pretax-hydrogen'!I8</f>
        <v>4.2484069118739203E-5</v>
      </c>
      <c r="J150">
        <f>'BFPaT-pretax-hydrogen'!J8</f>
        <v>3.9519478287382822E-5</v>
      </c>
      <c r="K150">
        <f>'BFPaT-pretax-hydrogen'!K8</f>
        <v>3.6974440684603442E-5</v>
      </c>
      <c r="L150">
        <f>'BFPaT-pretax-hydrogen'!L8</f>
        <v>3.5111439561512788E-5</v>
      </c>
      <c r="M150">
        <f>'BFPaT-pretax-hydrogen'!M8</f>
        <v>3.385760956760225E-5</v>
      </c>
      <c r="N150">
        <f>'BFPaT-pretax-hydrogen'!N8</f>
        <v>3.3038031864330969E-5</v>
      </c>
      <c r="O150">
        <f>'BFPaT-pretax-hydrogen'!O8</f>
        <v>3.22835500073354E-5</v>
      </c>
      <c r="P150">
        <f>'BFPaT-pretax-hydrogen'!P8</f>
        <v>3.1464182290665007E-5</v>
      </c>
      <c r="Q150">
        <f>'BFPaT-pretax-hydrogen'!Q8</f>
        <v>3.0548430724186386E-5</v>
      </c>
      <c r="R150">
        <f>'BFPaT-pretax-hydrogen'!R8</f>
        <v>2.9584382239503206E-5</v>
      </c>
      <c r="S150">
        <f>'BFPaT-pretax-hydrogen'!S8</f>
        <v>2.8493501847882837E-5</v>
      </c>
      <c r="T150">
        <f>'BFPaT-pretax-hydrogen'!T8</f>
        <v>2.7738600017685488E-5</v>
      </c>
      <c r="U150">
        <f>'BFPaT-pretax-hydrogen'!U8</f>
        <v>2.7150007575392532E-5</v>
      </c>
      <c r="V150">
        <f>'BFPaT-pretax-hydrogen'!V8</f>
        <v>2.6695806557668785E-5</v>
      </c>
      <c r="W150">
        <f>'BFPaT-pretax-hydrogen'!W8</f>
        <v>2.6309851185234091E-5</v>
      </c>
      <c r="X150">
        <f>'BFPaT-pretax-hydrogen'!X8</f>
        <v>2.595686370913903E-5</v>
      </c>
      <c r="Y150">
        <f>'BFPaT-pretax-hydrogen'!Y8</f>
        <v>2.5619625228110672E-5</v>
      </c>
      <c r="Z150">
        <f>'BFPaT-pretax-hydrogen'!Z8</f>
        <v>2.5265377832410276E-5</v>
      </c>
      <c r="AA150">
        <f>'BFPaT-pretax-hydrogen'!AA8</f>
        <v>2.5025993107396373E-5</v>
      </c>
      <c r="AB150">
        <f>'BFPaT-pretax-hydrogen'!AB8</f>
        <v>2.5030612812615939E-5</v>
      </c>
      <c r="AC150">
        <f>'BFPaT-pretax-hydrogen'!AC8</f>
        <v>2.5035442504436393E-5</v>
      </c>
      <c r="AD150">
        <f>'BFPaT-pretax-hydrogen'!AD8</f>
        <v>2.5040272196256851E-5</v>
      </c>
      <c r="AE150">
        <f>'BFPaT-pretax-hydrogen'!AE8</f>
        <v>2.5044891901476417E-5</v>
      </c>
      <c r="AF150">
        <f>'BFPaT-pretax-hydrogen'!AF8</f>
        <v>2.5049721593296875E-5</v>
      </c>
    </row>
    <row r="151" spans="1:32">
      <c r="A151" t="s">
        <v>11</v>
      </c>
      <c r="B151">
        <f>'BFPaT-pretax-hydrogen'!B9</f>
        <v>5.0874923703678258E-5</v>
      </c>
      <c r="C151">
        <f>'BFPaT-pretax-hydrogen'!C9</f>
        <v>5.0874923703678258E-5</v>
      </c>
      <c r="D151">
        <f>'BFPaT-pretax-hydrogen'!D9</f>
        <v>5.0874923703678258E-5</v>
      </c>
      <c r="E151">
        <f>'BFPaT-pretax-hydrogen'!E9</f>
        <v>5.0874923703678258E-5</v>
      </c>
      <c r="F151">
        <f>'BFPaT-pretax-hydrogen'!F9</f>
        <v>5.0874923703678258E-5</v>
      </c>
      <c r="G151">
        <f>'BFPaT-pretax-hydrogen'!G9</f>
        <v>5.0942959362366419E-5</v>
      </c>
      <c r="H151">
        <f>'BFPaT-pretax-hydrogen'!H9</f>
        <v>4.6386880082869367E-5</v>
      </c>
      <c r="I151">
        <f>'BFPaT-pretax-hydrogen'!I9</f>
        <v>4.2484069118739203E-5</v>
      </c>
      <c r="J151">
        <f>'BFPaT-pretax-hydrogen'!J9</f>
        <v>3.9519478287382822E-5</v>
      </c>
      <c r="K151">
        <f>'BFPaT-pretax-hydrogen'!K9</f>
        <v>3.6974440684603442E-5</v>
      </c>
      <c r="L151">
        <f>'BFPaT-pretax-hydrogen'!L9</f>
        <v>3.5111439561512788E-5</v>
      </c>
      <c r="M151">
        <f>'BFPaT-pretax-hydrogen'!M9</f>
        <v>3.385760956760225E-5</v>
      </c>
      <c r="N151">
        <f>'BFPaT-pretax-hydrogen'!N9</f>
        <v>3.3038031864330969E-5</v>
      </c>
      <c r="O151">
        <f>'BFPaT-pretax-hydrogen'!O9</f>
        <v>3.22835500073354E-5</v>
      </c>
      <c r="P151">
        <f>'BFPaT-pretax-hydrogen'!P9</f>
        <v>3.1464182290665007E-5</v>
      </c>
      <c r="Q151">
        <f>'BFPaT-pretax-hydrogen'!Q9</f>
        <v>3.0548430724186386E-5</v>
      </c>
      <c r="R151">
        <f>'BFPaT-pretax-hydrogen'!R9</f>
        <v>2.9584382239503206E-5</v>
      </c>
      <c r="S151">
        <f>'BFPaT-pretax-hydrogen'!S9</f>
        <v>2.8493501847882837E-5</v>
      </c>
      <c r="T151">
        <f>'BFPaT-pretax-hydrogen'!T9</f>
        <v>2.7738600017685488E-5</v>
      </c>
      <c r="U151">
        <f>'BFPaT-pretax-hydrogen'!U9</f>
        <v>2.7150007575392532E-5</v>
      </c>
      <c r="V151">
        <f>'BFPaT-pretax-hydrogen'!V9</f>
        <v>2.6695806557668785E-5</v>
      </c>
      <c r="W151">
        <f>'BFPaT-pretax-hydrogen'!W9</f>
        <v>2.6309851185234091E-5</v>
      </c>
      <c r="X151">
        <f>'BFPaT-pretax-hydrogen'!X9</f>
        <v>2.595686370913903E-5</v>
      </c>
      <c r="Y151">
        <f>'BFPaT-pretax-hydrogen'!Y9</f>
        <v>2.5619625228110672E-5</v>
      </c>
      <c r="Z151">
        <f>'BFPaT-pretax-hydrogen'!Z9</f>
        <v>2.5265377832410276E-5</v>
      </c>
      <c r="AA151">
        <f>'BFPaT-pretax-hydrogen'!AA9</f>
        <v>2.5025993107396373E-5</v>
      </c>
      <c r="AB151">
        <f>'BFPaT-pretax-hydrogen'!AB9</f>
        <v>2.5030612812615939E-5</v>
      </c>
      <c r="AC151">
        <f>'BFPaT-pretax-hydrogen'!AC9</f>
        <v>2.5035442504436393E-5</v>
      </c>
      <c r="AD151">
        <f>'BFPaT-pretax-hydrogen'!AD9</f>
        <v>2.5040272196256851E-5</v>
      </c>
      <c r="AE151">
        <f>'BFPaT-pretax-hydrogen'!AE9</f>
        <v>2.5044891901476417E-5</v>
      </c>
      <c r="AF151">
        <f>'BFPaT-pretax-hydrogen'!AF9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</sheetViews>
  <sheetFormatPr defaultColWidth="8.77734375" defaultRowHeight="14.4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D11"/>
  <sheetViews>
    <sheetView workbookViewId="0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D11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D11"/>
  <sheetViews>
    <sheetView workbookViewId="0">
      <selection activeCell="B3" sqref="B3"/>
    </sheetView>
  </sheetViews>
  <sheetFormatPr defaultColWidth="9.21875" defaultRowHeight="14.4"/>
  <cols>
    <col min="1" max="1" width="41.44140625" customWidth="1"/>
    <col min="2" max="2" width="58.109375" customWidth="1"/>
    <col min="3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166">
        <f>Tax!D$8/'energy convesion standard'!$E$22*About!$B$46/About!$B$52</f>
        <v>3.3759339015284991E-7</v>
      </c>
      <c r="C3">
        <f>B3</f>
        <v>3.3759339015284991E-7</v>
      </c>
      <c r="D3">
        <f t="shared" ref="D3:AH9" si="1">C3</f>
        <v>3.3759339015284991E-7</v>
      </c>
      <c r="E3">
        <f t="shared" si="1"/>
        <v>3.3759339015284991E-7</v>
      </c>
      <c r="F3">
        <f t="shared" si="1"/>
        <v>3.3759339015284991E-7</v>
      </c>
      <c r="G3">
        <f t="shared" si="1"/>
        <v>3.3759339015284991E-7</v>
      </c>
      <c r="H3">
        <f t="shared" si="1"/>
        <v>3.3759339015284991E-7</v>
      </c>
      <c r="I3">
        <f t="shared" si="1"/>
        <v>3.3759339015284991E-7</v>
      </c>
      <c r="J3">
        <f t="shared" si="1"/>
        <v>3.3759339015284991E-7</v>
      </c>
      <c r="K3">
        <f t="shared" si="1"/>
        <v>3.3759339015284991E-7</v>
      </c>
      <c r="L3">
        <f t="shared" si="1"/>
        <v>3.3759339015284991E-7</v>
      </c>
      <c r="M3">
        <f t="shared" si="1"/>
        <v>3.3759339015284991E-7</v>
      </c>
      <c r="N3">
        <f t="shared" si="1"/>
        <v>3.3759339015284991E-7</v>
      </c>
      <c r="O3">
        <f t="shared" si="1"/>
        <v>3.3759339015284991E-7</v>
      </c>
      <c r="P3">
        <f t="shared" si="1"/>
        <v>3.3759339015284991E-7</v>
      </c>
      <c r="Q3">
        <f t="shared" si="1"/>
        <v>3.3759339015284991E-7</v>
      </c>
      <c r="R3">
        <f t="shared" si="1"/>
        <v>3.3759339015284991E-7</v>
      </c>
      <c r="S3">
        <f t="shared" si="1"/>
        <v>3.3759339015284991E-7</v>
      </c>
      <c r="T3">
        <f t="shared" si="1"/>
        <v>3.3759339015284991E-7</v>
      </c>
      <c r="U3">
        <f t="shared" si="1"/>
        <v>3.3759339015284991E-7</v>
      </c>
      <c r="V3">
        <f t="shared" si="1"/>
        <v>3.3759339015284991E-7</v>
      </c>
      <c r="W3">
        <f t="shared" si="1"/>
        <v>3.3759339015284991E-7</v>
      </c>
      <c r="X3">
        <f t="shared" si="1"/>
        <v>3.3759339015284991E-7</v>
      </c>
      <c r="Y3">
        <f t="shared" si="1"/>
        <v>3.3759339015284991E-7</v>
      </c>
      <c r="Z3">
        <f t="shared" si="1"/>
        <v>3.3759339015284991E-7</v>
      </c>
      <c r="AA3">
        <f t="shared" si="1"/>
        <v>3.3759339015284991E-7</v>
      </c>
      <c r="AB3">
        <f t="shared" si="1"/>
        <v>3.3759339015284991E-7</v>
      </c>
      <c r="AC3">
        <f t="shared" si="1"/>
        <v>3.3759339015284991E-7</v>
      </c>
      <c r="AD3">
        <f t="shared" si="1"/>
        <v>3.3759339015284991E-7</v>
      </c>
      <c r="AE3">
        <f t="shared" si="1"/>
        <v>3.3759339015284991E-7</v>
      </c>
      <c r="AF3">
        <f t="shared" si="1"/>
        <v>3.3759339015284991E-7</v>
      </c>
      <c r="AG3" s="2">
        <f t="shared" si="1"/>
        <v>3.3759339015284991E-7</v>
      </c>
      <c r="AH3" s="2">
        <f t="shared" si="1"/>
        <v>3.3759339015284991E-7</v>
      </c>
      <c r="AI3" s="2">
        <f t="shared" si="0"/>
        <v>3.3759339015284991E-7</v>
      </c>
      <c r="AJ3" s="2">
        <f t="shared" si="0"/>
        <v>3.3759339015284991E-7</v>
      </c>
      <c r="AK3" s="2">
        <f t="shared" si="0"/>
        <v>3.3759339015284991E-7</v>
      </c>
      <c r="AL3" s="2">
        <f t="shared" si="0"/>
        <v>3.3759339015284991E-7</v>
      </c>
      <c r="AM3" s="2">
        <f t="shared" si="0"/>
        <v>3.3759339015284991E-7</v>
      </c>
      <c r="AN3" s="2">
        <f t="shared" si="0"/>
        <v>3.3759339015284991E-7</v>
      </c>
      <c r="AO3" s="2">
        <f t="shared" si="0"/>
        <v>3.3759339015284991E-7</v>
      </c>
      <c r="AP3" s="2">
        <f t="shared" si="0"/>
        <v>3.3759339015284991E-7</v>
      </c>
      <c r="AQ3" s="2">
        <f t="shared" si="0"/>
        <v>3.3759339015284991E-7</v>
      </c>
      <c r="AR3" s="2">
        <f t="shared" si="0"/>
        <v>3.3759339015284991E-7</v>
      </c>
      <c r="AS3" s="2">
        <f t="shared" si="0"/>
        <v>3.3759339015284991E-7</v>
      </c>
      <c r="AT3" s="2">
        <f t="shared" si="0"/>
        <v>3.3759339015284991E-7</v>
      </c>
      <c r="AU3" s="2">
        <f t="shared" si="0"/>
        <v>3.3759339015284991E-7</v>
      </c>
      <c r="AV3" s="2">
        <f t="shared" si="0"/>
        <v>3.3759339015284991E-7</v>
      </c>
      <c r="AW3" s="2">
        <f t="shared" si="0"/>
        <v>3.3759339015284991E-7</v>
      </c>
      <c r="AX3" s="2">
        <f t="shared" si="0"/>
        <v>3.3759339015284991E-7</v>
      </c>
      <c r="AY3" s="2">
        <f t="shared" si="0"/>
        <v>3.3759339015284991E-7</v>
      </c>
      <c r="AZ3" s="2">
        <f t="shared" si="0"/>
        <v>3.3759339015284991E-7</v>
      </c>
      <c r="BA3" s="2">
        <f t="shared" si="0"/>
        <v>3.3759339015284991E-7</v>
      </c>
      <c r="BB3" s="2">
        <f t="shared" si="0"/>
        <v>3.3759339015284991E-7</v>
      </c>
      <c r="BC3" s="2">
        <f t="shared" si="0"/>
        <v>3.3759339015284991E-7</v>
      </c>
      <c r="BD3" s="2">
        <f t="shared" si="0"/>
        <v>3.3759339015284991E-7</v>
      </c>
      <c r="BE3" s="2">
        <f t="shared" si="0"/>
        <v>3.3759339015284991E-7</v>
      </c>
      <c r="BF3" s="2">
        <f t="shared" si="0"/>
        <v>3.3759339015284991E-7</v>
      </c>
      <c r="BG3" s="2">
        <f t="shared" si="0"/>
        <v>3.3759339015284991E-7</v>
      </c>
      <c r="BH3" s="2">
        <f t="shared" si="0"/>
        <v>3.3759339015284991E-7</v>
      </c>
      <c r="BI3" s="2">
        <f t="shared" si="0"/>
        <v>3.3759339015284991E-7</v>
      </c>
      <c r="BJ3" s="2">
        <f t="shared" si="0"/>
        <v>3.3759339015284991E-7</v>
      </c>
      <c r="BK3" s="2">
        <f t="shared" si="0"/>
        <v>3.3759339015284991E-7</v>
      </c>
      <c r="BL3" s="2">
        <f t="shared" si="0"/>
        <v>3.3759339015284991E-7</v>
      </c>
      <c r="BM3" s="2">
        <f t="shared" si="0"/>
        <v>3.3759339015284991E-7</v>
      </c>
      <c r="BN3" s="2">
        <f t="shared" si="0"/>
        <v>3.3759339015284991E-7</v>
      </c>
      <c r="BO3" s="2">
        <f t="shared" si="0"/>
        <v>3.3759339015284991E-7</v>
      </c>
      <c r="BP3" s="2">
        <f t="shared" si="0"/>
        <v>3.3759339015284991E-7</v>
      </c>
      <c r="BQ3" s="2">
        <f t="shared" si="0"/>
        <v>3.3759339015284991E-7</v>
      </c>
      <c r="BR3" s="2">
        <f t="shared" si="0"/>
        <v>3.3759339015284991E-7</v>
      </c>
      <c r="BS3" s="2">
        <f t="shared" si="0"/>
        <v>3.3759339015284991E-7</v>
      </c>
      <c r="BT3" s="2">
        <f t="shared" si="0"/>
        <v>3.3759339015284991E-7</v>
      </c>
      <c r="BU3" s="2">
        <f t="shared" si="0"/>
        <v>3.3759339015284991E-7</v>
      </c>
      <c r="BV3" s="2">
        <f t="shared" si="0"/>
        <v>3.3759339015284991E-7</v>
      </c>
      <c r="BW3" s="2">
        <f t="shared" si="0"/>
        <v>3.3759339015284991E-7</v>
      </c>
      <c r="BX3" s="2">
        <f t="shared" si="0"/>
        <v>3.3759339015284991E-7</v>
      </c>
      <c r="BY3" s="2">
        <f t="shared" si="0"/>
        <v>3.3759339015284991E-7</v>
      </c>
      <c r="BZ3" s="2">
        <f t="shared" si="0"/>
        <v>3.3759339015284991E-7</v>
      </c>
      <c r="CA3" s="2">
        <f t="shared" si="0"/>
        <v>3.3759339015284991E-7</v>
      </c>
      <c r="CB3" s="2">
        <f t="shared" si="0"/>
        <v>3.3759339015284991E-7</v>
      </c>
      <c r="CC3" s="2">
        <f t="shared" si="0"/>
        <v>3.3759339015284991E-7</v>
      </c>
      <c r="CD3" s="2">
        <f t="shared" si="0"/>
        <v>3.3759339015284991E-7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D11"/>
  <sheetViews>
    <sheetView workbookViewId="0">
      <selection activeCell="F5" sqref="F5"/>
    </sheetView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.399999999999999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Tax!D2/'energy convesion standard'!$E$6*About!$B$46/About!$B$52</f>
        <v>2.0861568168226238E-5</v>
      </c>
      <c r="C2" s="2">
        <f>B2</f>
        <v>2.0861568168226238E-5</v>
      </c>
      <c r="D2" s="2">
        <f t="shared" ref="D2:AF2" si="0">C2</f>
        <v>2.0861568168226238E-5</v>
      </c>
      <c r="E2" s="2">
        <f t="shared" si="0"/>
        <v>2.0861568168226238E-5</v>
      </c>
      <c r="F2" s="2">
        <f t="shared" si="0"/>
        <v>2.0861568168226238E-5</v>
      </c>
      <c r="G2" s="2">
        <f t="shared" si="0"/>
        <v>2.0861568168226238E-5</v>
      </c>
      <c r="H2" s="2">
        <f t="shared" si="0"/>
        <v>2.0861568168226238E-5</v>
      </c>
      <c r="I2" s="2">
        <f t="shared" si="0"/>
        <v>2.0861568168226238E-5</v>
      </c>
      <c r="J2" s="2">
        <f t="shared" si="0"/>
        <v>2.0861568168226238E-5</v>
      </c>
      <c r="K2" s="2">
        <f t="shared" si="0"/>
        <v>2.0861568168226238E-5</v>
      </c>
      <c r="L2" s="2">
        <f t="shared" si="0"/>
        <v>2.0861568168226238E-5</v>
      </c>
      <c r="M2" s="2">
        <f t="shared" si="0"/>
        <v>2.0861568168226238E-5</v>
      </c>
      <c r="N2" s="2">
        <f t="shared" si="0"/>
        <v>2.0861568168226238E-5</v>
      </c>
      <c r="O2" s="2">
        <f t="shared" si="0"/>
        <v>2.0861568168226238E-5</v>
      </c>
      <c r="P2" s="2">
        <f t="shared" si="0"/>
        <v>2.0861568168226238E-5</v>
      </c>
      <c r="Q2" s="2">
        <f t="shared" si="0"/>
        <v>2.0861568168226238E-5</v>
      </c>
      <c r="R2" s="2">
        <f t="shared" si="0"/>
        <v>2.0861568168226238E-5</v>
      </c>
      <c r="S2" s="2">
        <f t="shared" si="0"/>
        <v>2.0861568168226238E-5</v>
      </c>
      <c r="T2" s="2">
        <f t="shared" si="0"/>
        <v>2.0861568168226238E-5</v>
      </c>
      <c r="U2" s="2">
        <f t="shared" si="0"/>
        <v>2.0861568168226238E-5</v>
      </c>
      <c r="V2" s="2">
        <f t="shared" si="0"/>
        <v>2.0861568168226238E-5</v>
      </c>
      <c r="W2" s="2">
        <f t="shared" si="0"/>
        <v>2.0861568168226238E-5</v>
      </c>
      <c r="X2" s="2">
        <f t="shared" si="0"/>
        <v>2.0861568168226238E-5</v>
      </c>
      <c r="Y2" s="2">
        <f t="shared" si="0"/>
        <v>2.0861568168226238E-5</v>
      </c>
      <c r="Z2" s="2">
        <f t="shared" si="0"/>
        <v>2.0861568168226238E-5</v>
      </c>
      <c r="AA2" s="2">
        <f t="shared" si="0"/>
        <v>2.0861568168226238E-5</v>
      </c>
      <c r="AB2" s="2">
        <f t="shared" si="0"/>
        <v>2.0861568168226238E-5</v>
      </c>
      <c r="AC2" s="2">
        <f t="shared" si="0"/>
        <v>2.0861568168226238E-5</v>
      </c>
      <c r="AD2" s="2">
        <f t="shared" si="0"/>
        <v>2.0861568168226238E-5</v>
      </c>
      <c r="AE2" s="2">
        <f t="shared" si="0"/>
        <v>2.0861568168226238E-5</v>
      </c>
      <c r="AF2" s="2">
        <f t="shared" si="0"/>
        <v>2.0861568168226238E-5</v>
      </c>
      <c r="AG2" s="2">
        <f>AF2</f>
        <v>2.0861568168226238E-5</v>
      </c>
      <c r="AH2" s="2">
        <f>AG2</f>
        <v>2.0861568168226238E-5</v>
      </c>
      <c r="AI2" s="2">
        <f t="shared" ref="AI2:CD7" si="1">AH2</f>
        <v>2.0861568168226238E-5</v>
      </c>
      <c r="AJ2" s="2">
        <f t="shared" si="1"/>
        <v>2.0861568168226238E-5</v>
      </c>
      <c r="AK2" s="2">
        <f t="shared" si="1"/>
        <v>2.0861568168226238E-5</v>
      </c>
      <c r="AL2" s="2">
        <f t="shared" si="1"/>
        <v>2.0861568168226238E-5</v>
      </c>
      <c r="AM2" s="2">
        <f t="shared" si="1"/>
        <v>2.0861568168226238E-5</v>
      </c>
      <c r="AN2" s="2">
        <f t="shared" si="1"/>
        <v>2.0861568168226238E-5</v>
      </c>
      <c r="AO2" s="2">
        <f t="shared" si="1"/>
        <v>2.0861568168226238E-5</v>
      </c>
      <c r="AP2" s="2">
        <f t="shared" si="1"/>
        <v>2.0861568168226238E-5</v>
      </c>
      <c r="AQ2" s="2">
        <f t="shared" si="1"/>
        <v>2.0861568168226238E-5</v>
      </c>
      <c r="AR2" s="2">
        <f t="shared" si="1"/>
        <v>2.0861568168226238E-5</v>
      </c>
      <c r="AS2" s="2">
        <f t="shared" si="1"/>
        <v>2.0861568168226238E-5</v>
      </c>
      <c r="AT2" s="2">
        <f t="shared" si="1"/>
        <v>2.0861568168226238E-5</v>
      </c>
      <c r="AU2" s="2">
        <f t="shared" si="1"/>
        <v>2.0861568168226238E-5</v>
      </c>
      <c r="AV2" s="2">
        <f t="shared" si="1"/>
        <v>2.0861568168226238E-5</v>
      </c>
      <c r="AW2" s="2">
        <f t="shared" si="1"/>
        <v>2.0861568168226238E-5</v>
      </c>
      <c r="AX2" s="2">
        <f t="shared" si="1"/>
        <v>2.0861568168226238E-5</v>
      </c>
      <c r="AY2" s="2">
        <f t="shared" si="1"/>
        <v>2.0861568168226238E-5</v>
      </c>
      <c r="AZ2" s="2">
        <f t="shared" si="1"/>
        <v>2.0861568168226238E-5</v>
      </c>
      <c r="BA2" s="2">
        <f t="shared" si="1"/>
        <v>2.0861568168226238E-5</v>
      </c>
      <c r="BB2" s="2">
        <f t="shared" si="1"/>
        <v>2.0861568168226238E-5</v>
      </c>
      <c r="BC2" s="2">
        <f t="shared" si="1"/>
        <v>2.0861568168226238E-5</v>
      </c>
      <c r="BD2" s="2">
        <f t="shared" si="1"/>
        <v>2.0861568168226238E-5</v>
      </c>
      <c r="BE2" s="2">
        <f t="shared" si="1"/>
        <v>2.0861568168226238E-5</v>
      </c>
      <c r="BF2" s="2">
        <f t="shared" si="1"/>
        <v>2.0861568168226238E-5</v>
      </c>
      <c r="BG2" s="2">
        <f t="shared" si="1"/>
        <v>2.0861568168226238E-5</v>
      </c>
      <c r="BH2" s="2">
        <f t="shared" si="1"/>
        <v>2.0861568168226238E-5</v>
      </c>
      <c r="BI2" s="2">
        <f t="shared" si="1"/>
        <v>2.0861568168226238E-5</v>
      </c>
      <c r="BJ2" s="2">
        <f t="shared" si="1"/>
        <v>2.0861568168226238E-5</v>
      </c>
      <c r="BK2" s="2">
        <f t="shared" si="1"/>
        <v>2.0861568168226238E-5</v>
      </c>
      <c r="BL2" s="2">
        <f t="shared" si="1"/>
        <v>2.0861568168226238E-5</v>
      </c>
      <c r="BM2" s="2">
        <f t="shared" si="1"/>
        <v>2.0861568168226238E-5</v>
      </c>
      <c r="BN2" s="2">
        <f t="shared" si="1"/>
        <v>2.0861568168226238E-5</v>
      </c>
      <c r="BO2" s="2">
        <f t="shared" si="1"/>
        <v>2.0861568168226238E-5</v>
      </c>
      <c r="BP2" s="2">
        <f t="shared" si="1"/>
        <v>2.0861568168226238E-5</v>
      </c>
      <c r="BQ2" s="2">
        <f t="shared" si="1"/>
        <v>2.0861568168226238E-5</v>
      </c>
      <c r="BR2" s="2">
        <f t="shared" si="1"/>
        <v>2.0861568168226238E-5</v>
      </c>
      <c r="BS2" s="2">
        <f t="shared" si="1"/>
        <v>2.0861568168226238E-5</v>
      </c>
      <c r="BT2" s="2">
        <f t="shared" si="1"/>
        <v>2.0861568168226238E-5</v>
      </c>
      <c r="BU2" s="2">
        <f t="shared" si="1"/>
        <v>2.0861568168226238E-5</v>
      </c>
      <c r="BV2" s="2">
        <f t="shared" si="1"/>
        <v>2.0861568168226238E-5</v>
      </c>
      <c r="BW2" s="2">
        <f t="shared" si="1"/>
        <v>2.0861568168226238E-5</v>
      </c>
      <c r="BX2" s="2">
        <f t="shared" si="1"/>
        <v>2.0861568168226238E-5</v>
      </c>
      <c r="BY2" s="2">
        <f t="shared" si="1"/>
        <v>2.0861568168226238E-5</v>
      </c>
      <c r="BZ2" s="2">
        <f t="shared" si="1"/>
        <v>2.0861568168226238E-5</v>
      </c>
      <c r="CA2" s="2">
        <f t="shared" si="1"/>
        <v>2.0861568168226238E-5</v>
      </c>
      <c r="CB2" s="2">
        <f t="shared" si="1"/>
        <v>2.0861568168226238E-5</v>
      </c>
      <c r="CC2" s="2">
        <f t="shared" si="1"/>
        <v>2.0861568168226238E-5</v>
      </c>
      <c r="CD2" s="2">
        <f>CC2</f>
        <v>2.0861568168226238E-5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f t="shared" ref="B7:X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f t="shared" ref="B9:X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Tax!D3/'energy convesion standard'!$E$22*About!$B$46/About!$B$52</f>
        <v>8.9220876480434729E-6</v>
      </c>
      <c r="C2">
        <f>B2</f>
        <v>8.9220876480434729E-6</v>
      </c>
      <c r="D2">
        <f t="shared" ref="D2:AF2" si="0">C2</f>
        <v>8.9220876480434729E-6</v>
      </c>
      <c r="E2">
        <f t="shared" si="0"/>
        <v>8.9220876480434729E-6</v>
      </c>
      <c r="F2">
        <f t="shared" si="0"/>
        <v>8.9220876480434729E-6</v>
      </c>
      <c r="G2">
        <f t="shared" si="0"/>
        <v>8.9220876480434729E-6</v>
      </c>
      <c r="H2">
        <f t="shared" si="0"/>
        <v>8.9220876480434729E-6</v>
      </c>
      <c r="I2">
        <f t="shared" si="0"/>
        <v>8.9220876480434729E-6</v>
      </c>
      <c r="J2">
        <f t="shared" si="0"/>
        <v>8.9220876480434729E-6</v>
      </c>
      <c r="K2">
        <f t="shared" si="0"/>
        <v>8.9220876480434729E-6</v>
      </c>
      <c r="L2">
        <f t="shared" si="0"/>
        <v>8.9220876480434729E-6</v>
      </c>
      <c r="M2">
        <f t="shared" si="0"/>
        <v>8.9220876480434729E-6</v>
      </c>
      <c r="N2">
        <f t="shared" si="0"/>
        <v>8.9220876480434729E-6</v>
      </c>
      <c r="O2">
        <f t="shared" si="0"/>
        <v>8.9220876480434729E-6</v>
      </c>
      <c r="P2">
        <f t="shared" si="0"/>
        <v>8.9220876480434729E-6</v>
      </c>
      <c r="Q2">
        <f t="shared" si="0"/>
        <v>8.9220876480434729E-6</v>
      </c>
      <c r="R2">
        <f t="shared" si="0"/>
        <v>8.9220876480434729E-6</v>
      </c>
      <c r="S2">
        <f t="shared" si="0"/>
        <v>8.9220876480434729E-6</v>
      </c>
      <c r="T2">
        <f t="shared" si="0"/>
        <v>8.9220876480434729E-6</v>
      </c>
      <c r="U2">
        <f t="shared" si="0"/>
        <v>8.9220876480434729E-6</v>
      </c>
      <c r="V2">
        <f t="shared" si="0"/>
        <v>8.9220876480434729E-6</v>
      </c>
      <c r="W2">
        <f t="shared" si="0"/>
        <v>8.9220876480434729E-6</v>
      </c>
      <c r="X2">
        <f t="shared" si="0"/>
        <v>8.9220876480434729E-6</v>
      </c>
      <c r="Y2">
        <f t="shared" si="0"/>
        <v>8.9220876480434729E-6</v>
      </c>
      <c r="Z2">
        <f t="shared" si="0"/>
        <v>8.9220876480434729E-6</v>
      </c>
      <c r="AA2">
        <f t="shared" si="0"/>
        <v>8.9220876480434729E-6</v>
      </c>
      <c r="AB2">
        <f t="shared" si="0"/>
        <v>8.9220876480434729E-6</v>
      </c>
      <c r="AC2">
        <f t="shared" si="0"/>
        <v>8.9220876480434729E-6</v>
      </c>
      <c r="AD2">
        <f t="shared" si="0"/>
        <v>8.9220876480434729E-6</v>
      </c>
      <c r="AE2">
        <f t="shared" si="0"/>
        <v>8.9220876480434729E-6</v>
      </c>
      <c r="AF2">
        <f t="shared" si="0"/>
        <v>8.9220876480434729E-6</v>
      </c>
      <c r="AG2" s="2">
        <f>AF2</f>
        <v>8.9220876480434729E-6</v>
      </c>
      <c r="AH2" s="2">
        <f>AG2</f>
        <v>8.9220876480434729E-6</v>
      </c>
      <c r="AI2" s="2">
        <f t="shared" ref="AI2:CD7" si="1">AH2</f>
        <v>8.9220876480434729E-6</v>
      </c>
      <c r="AJ2" s="2">
        <f t="shared" si="1"/>
        <v>8.9220876480434729E-6</v>
      </c>
      <c r="AK2" s="2">
        <f t="shared" si="1"/>
        <v>8.9220876480434729E-6</v>
      </c>
      <c r="AL2" s="2">
        <f t="shared" si="1"/>
        <v>8.9220876480434729E-6</v>
      </c>
      <c r="AM2" s="2">
        <f t="shared" si="1"/>
        <v>8.9220876480434729E-6</v>
      </c>
      <c r="AN2" s="2">
        <f t="shared" si="1"/>
        <v>8.9220876480434729E-6</v>
      </c>
      <c r="AO2" s="2">
        <f t="shared" si="1"/>
        <v>8.9220876480434729E-6</v>
      </c>
      <c r="AP2" s="2">
        <f t="shared" si="1"/>
        <v>8.9220876480434729E-6</v>
      </c>
      <c r="AQ2" s="2">
        <f t="shared" si="1"/>
        <v>8.9220876480434729E-6</v>
      </c>
      <c r="AR2" s="2">
        <f t="shared" si="1"/>
        <v>8.9220876480434729E-6</v>
      </c>
      <c r="AS2" s="2">
        <f t="shared" si="1"/>
        <v>8.9220876480434729E-6</v>
      </c>
      <c r="AT2" s="2">
        <f t="shared" si="1"/>
        <v>8.9220876480434729E-6</v>
      </c>
      <c r="AU2" s="2">
        <f t="shared" si="1"/>
        <v>8.9220876480434729E-6</v>
      </c>
      <c r="AV2" s="2">
        <f t="shared" si="1"/>
        <v>8.9220876480434729E-6</v>
      </c>
      <c r="AW2" s="2">
        <f t="shared" si="1"/>
        <v>8.9220876480434729E-6</v>
      </c>
      <c r="AX2" s="2">
        <f t="shared" si="1"/>
        <v>8.9220876480434729E-6</v>
      </c>
      <c r="AY2" s="2">
        <f t="shared" si="1"/>
        <v>8.9220876480434729E-6</v>
      </c>
      <c r="AZ2" s="2">
        <f t="shared" si="1"/>
        <v>8.9220876480434729E-6</v>
      </c>
      <c r="BA2" s="2">
        <f t="shared" si="1"/>
        <v>8.9220876480434729E-6</v>
      </c>
      <c r="BB2" s="2">
        <f t="shared" si="1"/>
        <v>8.9220876480434729E-6</v>
      </c>
      <c r="BC2" s="2">
        <f t="shared" si="1"/>
        <v>8.9220876480434729E-6</v>
      </c>
      <c r="BD2" s="2">
        <f t="shared" si="1"/>
        <v>8.9220876480434729E-6</v>
      </c>
      <c r="BE2" s="2">
        <f t="shared" si="1"/>
        <v>8.9220876480434729E-6</v>
      </c>
      <c r="BF2" s="2">
        <f t="shared" si="1"/>
        <v>8.9220876480434729E-6</v>
      </c>
      <c r="BG2" s="2">
        <f t="shared" si="1"/>
        <v>8.9220876480434729E-6</v>
      </c>
      <c r="BH2" s="2">
        <f t="shared" si="1"/>
        <v>8.9220876480434729E-6</v>
      </c>
      <c r="BI2" s="2">
        <f t="shared" si="1"/>
        <v>8.9220876480434729E-6</v>
      </c>
      <c r="BJ2" s="2">
        <f t="shared" si="1"/>
        <v>8.9220876480434729E-6</v>
      </c>
      <c r="BK2" s="2">
        <f t="shared" si="1"/>
        <v>8.9220876480434729E-6</v>
      </c>
      <c r="BL2" s="2">
        <f t="shared" si="1"/>
        <v>8.9220876480434729E-6</v>
      </c>
      <c r="BM2" s="2">
        <f t="shared" si="1"/>
        <v>8.9220876480434729E-6</v>
      </c>
      <c r="BN2" s="2">
        <f t="shared" si="1"/>
        <v>8.9220876480434729E-6</v>
      </c>
      <c r="BO2" s="2">
        <f t="shared" si="1"/>
        <v>8.9220876480434729E-6</v>
      </c>
      <c r="BP2" s="2">
        <f t="shared" si="1"/>
        <v>8.9220876480434729E-6</v>
      </c>
      <c r="BQ2" s="2">
        <f t="shared" si="1"/>
        <v>8.9220876480434729E-6</v>
      </c>
      <c r="BR2" s="2">
        <f t="shared" si="1"/>
        <v>8.9220876480434729E-6</v>
      </c>
      <c r="BS2" s="2">
        <f t="shared" si="1"/>
        <v>8.9220876480434729E-6</v>
      </c>
      <c r="BT2" s="2">
        <f t="shared" si="1"/>
        <v>8.9220876480434729E-6</v>
      </c>
      <c r="BU2" s="2">
        <f t="shared" si="1"/>
        <v>8.9220876480434729E-6</v>
      </c>
      <c r="BV2" s="2">
        <f t="shared" si="1"/>
        <v>8.9220876480434729E-6</v>
      </c>
      <c r="BW2" s="2">
        <f t="shared" si="1"/>
        <v>8.9220876480434729E-6</v>
      </c>
      <c r="BX2" s="2">
        <f t="shared" si="1"/>
        <v>8.9220876480434729E-6</v>
      </c>
      <c r="BY2" s="2">
        <f t="shared" si="1"/>
        <v>8.9220876480434729E-6</v>
      </c>
      <c r="BZ2" s="2">
        <f t="shared" si="1"/>
        <v>8.9220876480434729E-6</v>
      </c>
      <c r="CA2" s="2">
        <f t="shared" si="1"/>
        <v>8.9220876480434729E-6</v>
      </c>
      <c r="CB2" s="2">
        <f t="shared" si="1"/>
        <v>8.9220876480434729E-6</v>
      </c>
      <c r="CC2" s="2">
        <f t="shared" si="1"/>
        <v>8.9220876480434729E-6</v>
      </c>
      <c r="CD2" s="2">
        <f>CC2</f>
        <v>8.9220876480434729E-6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f t="shared" ref="C9:AF9" si="6">C6</f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D11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Tax!D5/'energy convesion standard'!$E$7*About!$B$46/About!$B$52</f>
        <v>2.16689438633021E-6</v>
      </c>
      <c r="C4">
        <f>B4</f>
        <v>2.16689438633021E-6</v>
      </c>
      <c r="D4">
        <f t="shared" ref="D4:AF4" si="2">C4</f>
        <v>2.16689438633021E-6</v>
      </c>
      <c r="E4">
        <f t="shared" si="2"/>
        <v>2.16689438633021E-6</v>
      </c>
      <c r="F4">
        <f t="shared" si="2"/>
        <v>2.16689438633021E-6</v>
      </c>
      <c r="G4">
        <f t="shared" si="2"/>
        <v>2.16689438633021E-6</v>
      </c>
      <c r="H4">
        <f t="shared" si="2"/>
        <v>2.16689438633021E-6</v>
      </c>
      <c r="I4">
        <f t="shared" si="2"/>
        <v>2.16689438633021E-6</v>
      </c>
      <c r="J4">
        <f t="shared" si="2"/>
        <v>2.16689438633021E-6</v>
      </c>
      <c r="K4">
        <f t="shared" si="2"/>
        <v>2.16689438633021E-6</v>
      </c>
      <c r="L4">
        <f t="shared" si="2"/>
        <v>2.16689438633021E-6</v>
      </c>
      <c r="M4">
        <f t="shared" si="2"/>
        <v>2.16689438633021E-6</v>
      </c>
      <c r="N4">
        <f t="shared" si="2"/>
        <v>2.16689438633021E-6</v>
      </c>
      <c r="O4">
        <f t="shared" si="2"/>
        <v>2.16689438633021E-6</v>
      </c>
      <c r="P4">
        <f t="shared" si="2"/>
        <v>2.16689438633021E-6</v>
      </c>
      <c r="Q4">
        <f t="shared" si="2"/>
        <v>2.16689438633021E-6</v>
      </c>
      <c r="R4">
        <f t="shared" si="2"/>
        <v>2.16689438633021E-6</v>
      </c>
      <c r="S4">
        <f t="shared" si="2"/>
        <v>2.16689438633021E-6</v>
      </c>
      <c r="T4">
        <f t="shared" si="2"/>
        <v>2.16689438633021E-6</v>
      </c>
      <c r="U4">
        <f t="shared" si="2"/>
        <v>2.16689438633021E-6</v>
      </c>
      <c r="V4">
        <f t="shared" si="2"/>
        <v>2.16689438633021E-6</v>
      </c>
      <c r="W4">
        <f t="shared" si="2"/>
        <v>2.16689438633021E-6</v>
      </c>
      <c r="X4">
        <f t="shared" si="2"/>
        <v>2.16689438633021E-6</v>
      </c>
      <c r="Y4">
        <f t="shared" si="2"/>
        <v>2.16689438633021E-6</v>
      </c>
      <c r="Z4">
        <f t="shared" si="2"/>
        <v>2.16689438633021E-6</v>
      </c>
      <c r="AA4">
        <f t="shared" si="2"/>
        <v>2.16689438633021E-6</v>
      </c>
      <c r="AB4">
        <f t="shared" si="2"/>
        <v>2.16689438633021E-6</v>
      </c>
      <c r="AC4">
        <f t="shared" si="2"/>
        <v>2.16689438633021E-6</v>
      </c>
      <c r="AD4">
        <f t="shared" si="2"/>
        <v>2.16689438633021E-6</v>
      </c>
      <c r="AE4">
        <f t="shared" si="2"/>
        <v>2.16689438633021E-6</v>
      </c>
      <c r="AF4">
        <f t="shared" si="2"/>
        <v>2.16689438633021E-6</v>
      </c>
      <c r="AG4" s="2">
        <f t="shared" si="1"/>
        <v>2.16689438633021E-6</v>
      </c>
      <c r="AH4" s="2">
        <f t="shared" si="1"/>
        <v>2.16689438633021E-6</v>
      </c>
      <c r="AI4" s="2">
        <f t="shared" si="0"/>
        <v>2.16689438633021E-6</v>
      </c>
      <c r="AJ4" s="2">
        <f t="shared" si="0"/>
        <v>2.16689438633021E-6</v>
      </c>
      <c r="AK4" s="2">
        <f t="shared" si="0"/>
        <v>2.16689438633021E-6</v>
      </c>
      <c r="AL4" s="2">
        <f t="shared" si="0"/>
        <v>2.16689438633021E-6</v>
      </c>
      <c r="AM4" s="2">
        <f t="shared" si="0"/>
        <v>2.16689438633021E-6</v>
      </c>
      <c r="AN4" s="2">
        <f t="shared" si="0"/>
        <v>2.16689438633021E-6</v>
      </c>
      <c r="AO4" s="2">
        <f t="shared" si="0"/>
        <v>2.16689438633021E-6</v>
      </c>
      <c r="AP4" s="2">
        <f t="shared" si="0"/>
        <v>2.16689438633021E-6</v>
      </c>
      <c r="AQ4" s="2">
        <f t="shared" si="0"/>
        <v>2.16689438633021E-6</v>
      </c>
      <c r="AR4" s="2">
        <f t="shared" si="0"/>
        <v>2.16689438633021E-6</v>
      </c>
      <c r="AS4" s="2">
        <f t="shared" si="0"/>
        <v>2.16689438633021E-6</v>
      </c>
      <c r="AT4" s="2">
        <f t="shared" si="0"/>
        <v>2.16689438633021E-6</v>
      </c>
      <c r="AU4" s="2">
        <f t="shared" si="0"/>
        <v>2.16689438633021E-6</v>
      </c>
      <c r="AV4" s="2">
        <f t="shared" si="0"/>
        <v>2.16689438633021E-6</v>
      </c>
      <c r="AW4" s="2">
        <f t="shared" si="0"/>
        <v>2.16689438633021E-6</v>
      </c>
      <c r="AX4" s="2">
        <f t="shared" si="0"/>
        <v>2.16689438633021E-6</v>
      </c>
      <c r="AY4" s="2">
        <f t="shared" si="0"/>
        <v>2.16689438633021E-6</v>
      </c>
      <c r="AZ4" s="2">
        <f t="shared" si="0"/>
        <v>2.16689438633021E-6</v>
      </c>
      <c r="BA4" s="2">
        <f t="shared" si="0"/>
        <v>2.16689438633021E-6</v>
      </c>
      <c r="BB4" s="2">
        <f t="shared" si="0"/>
        <v>2.16689438633021E-6</v>
      </c>
      <c r="BC4" s="2">
        <f t="shared" si="0"/>
        <v>2.16689438633021E-6</v>
      </c>
      <c r="BD4" s="2">
        <f t="shared" si="0"/>
        <v>2.16689438633021E-6</v>
      </c>
      <c r="BE4" s="2">
        <f t="shared" si="0"/>
        <v>2.16689438633021E-6</v>
      </c>
      <c r="BF4" s="2">
        <f t="shared" si="0"/>
        <v>2.16689438633021E-6</v>
      </c>
      <c r="BG4" s="2">
        <f t="shared" si="0"/>
        <v>2.16689438633021E-6</v>
      </c>
      <c r="BH4" s="2">
        <f t="shared" si="0"/>
        <v>2.16689438633021E-6</v>
      </c>
      <c r="BI4" s="2">
        <f t="shared" si="0"/>
        <v>2.16689438633021E-6</v>
      </c>
      <c r="BJ4" s="2">
        <f t="shared" si="0"/>
        <v>2.16689438633021E-6</v>
      </c>
      <c r="BK4" s="2">
        <f t="shared" si="0"/>
        <v>2.16689438633021E-6</v>
      </c>
      <c r="BL4" s="2">
        <f t="shared" si="0"/>
        <v>2.16689438633021E-6</v>
      </c>
      <c r="BM4" s="2">
        <f t="shared" si="0"/>
        <v>2.16689438633021E-6</v>
      </c>
      <c r="BN4" s="2">
        <f t="shared" si="0"/>
        <v>2.16689438633021E-6</v>
      </c>
      <c r="BO4" s="2">
        <f t="shared" si="0"/>
        <v>2.16689438633021E-6</v>
      </c>
      <c r="BP4" s="2">
        <f t="shared" si="0"/>
        <v>2.16689438633021E-6</v>
      </c>
      <c r="BQ4" s="2">
        <f t="shared" si="0"/>
        <v>2.16689438633021E-6</v>
      </c>
      <c r="BR4" s="2">
        <f t="shared" si="0"/>
        <v>2.16689438633021E-6</v>
      </c>
      <c r="BS4" s="2">
        <f t="shared" si="0"/>
        <v>2.16689438633021E-6</v>
      </c>
      <c r="BT4" s="2">
        <f t="shared" si="0"/>
        <v>2.16689438633021E-6</v>
      </c>
      <c r="BU4" s="2">
        <f t="shared" si="0"/>
        <v>2.16689438633021E-6</v>
      </c>
      <c r="BV4" s="2">
        <f t="shared" si="0"/>
        <v>2.16689438633021E-6</v>
      </c>
      <c r="BW4" s="2">
        <f t="shared" si="0"/>
        <v>2.16689438633021E-6</v>
      </c>
      <c r="BX4" s="2">
        <f t="shared" si="0"/>
        <v>2.16689438633021E-6</v>
      </c>
      <c r="BY4" s="2">
        <f t="shared" si="0"/>
        <v>2.16689438633021E-6</v>
      </c>
      <c r="BZ4" s="2">
        <f t="shared" si="0"/>
        <v>2.16689438633021E-6</v>
      </c>
      <c r="CA4" s="2">
        <f t="shared" si="0"/>
        <v>2.16689438633021E-6</v>
      </c>
      <c r="CB4" s="2">
        <f t="shared" si="0"/>
        <v>2.16689438633021E-6</v>
      </c>
      <c r="CC4" s="2">
        <f t="shared" si="0"/>
        <v>2.16689438633021E-6</v>
      </c>
      <c r="CD4" s="2">
        <f t="shared" si="0"/>
        <v>2.16689438633021E-6</v>
      </c>
    </row>
    <row r="5" spans="1:82">
      <c r="A5" s="1" t="s">
        <v>7</v>
      </c>
      <c r="B5">
        <f>B4</f>
        <v>2.16689438633021E-6</v>
      </c>
      <c r="C5">
        <f>C4</f>
        <v>2.16689438633021E-6</v>
      </c>
      <c r="D5">
        <f t="shared" ref="D5:AF5" si="3">D4</f>
        <v>2.16689438633021E-6</v>
      </c>
      <c r="E5">
        <f t="shared" si="3"/>
        <v>2.16689438633021E-6</v>
      </c>
      <c r="F5">
        <f t="shared" si="3"/>
        <v>2.16689438633021E-6</v>
      </c>
      <c r="G5">
        <f t="shared" si="3"/>
        <v>2.16689438633021E-6</v>
      </c>
      <c r="H5">
        <f t="shared" si="3"/>
        <v>2.16689438633021E-6</v>
      </c>
      <c r="I5">
        <f t="shared" si="3"/>
        <v>2.16689438633021E-6</v>
      </c>
      <c r="J5">
        <f t="shared" si="3"/>
        <v>2.16689438633021E-6</v>
      </c>
      <c r="K5">
        <f t="shared" si="3"/>
        <v>2.16689438633021E-6</v>
      </c>
      <c r="L5">
        <f t="shared" si="3"/>
        <v>2.16689438633021E-6</v>
      </c>
      <c r="M5">
        <f t="shared" si="3"/>
        <v>2.16689438633021E-6</v>
      </c>
      <c r="N5">
        <f t="shared" si="3"/>
        <v>2.16689438633021E-6</v>
      </c>
      <c r="O5">
        <f t="shared" si="3"/>
        <v>2.16689438633021E-6</v>
      </c>
      <c r="P5">
        <f t="shared" si="3"/>
        <v>2.16689438633021E-6</v>
      </c>
      <c r="Q5">
        <f t="shared" si="3"/>
        <v>2.16689438633021E-6</v>
      </c>
      <c r="R5">
        <f t="shared" si="3"/>
        <v>2.16689438633021E-6</v>
      </c>
      <c r="S5">
        <f t="shared" si="3"/>
        <v>2.16689438633021E-6</v>
      </c>
      <c r="T5">
        <f t="shared" si="3"/>
        <v>2.16689438633021E-6</v>
      </c>
      <c r="U5">
        <f t="shared" si="3"/>
        <v>2.16689438633021E-6</v>
      </c>
      <c r="V5">
        <f t="shared" si="3"/>
        <v>2.16689438633021E-6</v>
      </c>
      <c r="W5">
        <f t="shared" si="3"/>
        <v>2.16689438633021E-6</v>
      </c>
      <c r="X5">
        <f t="shared" si="3"/>
        <v>2.16689438633021E-6</v>
      </c>
      <c r="Y5">
        <f t="shared" si="3"/>
        <v>2.16689438633021E-6</v>
      </c>
      <c r="Z5">
        <f t="shared" si="3"/>
        <v>2.16689438633021E-6</v>
      </c>
      <c r="AA5">
        <f t="shared" si="3"/>
        <v>2.16689438633021E-6</v>
      </c>
      <c r="AB5">
        <f t="shared" si="3"/>
        <v>2.16689438633021E-6</v>
      </c>
      <c r="AC5">
        <f t="shared" si="3"/>
        <v>2.16689438633021E-6</v>
      </c>
      <c r="AD5">
        <f t="shared" si="3"/>
        <v>2.16689438633021E-6</v>
      </c>
      <c r="AE5">
        <f t="shared" si="3"/>
        <v>2.16689438633021E-6</v>
      </c>
      <c r="AF5">
        <f t="shared" si="3"/>
        <v>2.16689438633021E-6</v>
      </c>
      <c r="AG5" s="2">
        <f t="shared" si="1"/>
        <v>2.16689438633021E-6</v>
      </c>
      <c r="AH5" s="2">
        <f t="shared" si="1"/>
        <v>2.16689438633021E-6</v>
      </c>
      <c r="AI5" s="2">
        <f t="shared" si="0"/>
        <v>2.16689438633021E-6</v>
      </c>
      <c r="AJ5" s="2">
        <f t="shared" si="0"/>
        <v>2.16689438633021E-6</v>
      </c>
      <c r="AK5" s="2">
        <f t="shared" si="0"/>
        <v>2.16689438633021E-6</v>
      </c>
      <c r="AL5" s="2">
        <f t="shared" si="0"/>
        <v>2.16689438633021E-6</v>
      </c>
      <c r="AM5" s="2">
        <f t="shared" si="0"/>
        <v>2.16689438633021E-6</v>
      </c>
      <c r="AN5" s="2">
        <f t="shared" si="0"/>
        <v>2.16689438633021E-6</v>
      </c>
      <c r="AO5" s="2">
        <f t="shared" si="0"/>
        <v>2.16689438633021E-6</v>
      </c>
      <c r="AP5" s="2">
        <f t="shared" si="0"/>
        <v>2.16689438633021E-6</v>
      </c>
      <c r="AQ5" s="2">
        <f t="shared" si="0"/>
        <v>2.16689438633021E-6</v>
      </c>
      <c r="AR5" s="2">
        <f t="shared" si="0"/>
        <v>2.16689438633021E-6</v>
      </c>
      <c r="AS5" s="2">
        <f t="shared" si="0"/>
        <v>2.16689438633021E-6</v>
      </c>
      <c r="AT5" s="2">
        <f t="shared" si="0"/>
        <v>2.16689438633021E-6</v>
      </c>
      <c r="AU5" s="2">
        <f t="shared" si="0"/>
        <v>2.16689438633021E-6</v>
      </c>
      <c r="AV5" s="2">
        <f t="shared" si="0"/>
        <v>2.16689438633021E-6</v>
      </c>
      <c r="AW5" s="2">
        <f t="shared" si="0"/>
        <v>2.16689438633021E-6</v>
      </c>
      <c r="AX5" s="2">
        <f t="shared" si="0"/>
        <v>2.16689438633021E-6</v>
      </c>
      <c r="AY5" s="2">
        <f t="shared" si="0"/>
        <v>2.16689438633021E-6</v>
      </c>
      <c r="AZ5" s="2">
        <f t="shared" si="0"/>
        <v>2.16689438633021E-6</v>
      </c>
      <c r="BA5" s="2">
        <f t="shared" si="0"/>
        <v>2.16689438633021E-6</v>
      </c>
      <c r="BB5" s="2">
        <f t="shared" si="0"/>
        <v>2.16689438633021E-6</v>
      </c>
      <c r="BC5" s="2">
        <f t="shared" si="0"/>
        <v>2.16689438633021E-6</v>
      </c>
      <c r="BD5" s="2">
        <f t="shared" si="0"/>
        <v>2.16689438633021E-6</v>
      </c>
      <c r="BE5" s="2">
        <f t="shared" si="0"/>
        <v>2.16689438633021E-6</v>
      </c>
      <c r="BF5" s="2">
        <f t="shared" si="0"/>
        <v>2.16689438633021E-6</v>
      </c>
      <c r="BG5" s="2">
        <f t="shared" si="0"/>
        <v>2.16689438633021E-6</v>
      </c>
      <c r="BH5" s="2">
        <f t="shared" si="0"/>
        <v>2.16689438633021E-6</v>
      </c>
      <c r="BI5" s="2">
        <f t="shared" si="0"/>
        <v>2.16689438633021E-6</v>
      </c>
      <c r="BJ5" s="2">
        <f t="shared" si="0"/>
        <v>2.16689438633021E-6</v>
      </c>
      <c r="BK5" s="2">
        <f t="shared" si="0"/>
        <v>2.16689438633021E-6</v>
      </c>
      <c r="BL5" s="2">
        <f t="shared" si="0"/>
        <v>2.16689438633021E-6</v>
      </c>
      <c r="BM5" s="2">
        <f t="shared" si="0"/>
        <v>2.16689438633021E-6</v>
      </c>
      <c r="BN5" s="2">
        <f t="shared" si="0"/>
        <v>2.16689438633021E-6</v>
      </c>
      <c r="BO5" s="2">
        <f t="shared" si="0"/>
        <v>2.16689438633021E-6</v>
      </c>
      <c r="BP5" s="2">
        <f t="shared" si="0"/>
        <v>2.16689438633021E-6</v>
      </c>
      <c r="BQ5" s="2">
        <f t="shared" si="0"/>
        <v>2.16689438633021E-6</v>
      </c>
      <c r="BR5" s="2">
        <f t="shared" si="0"/>
        <v>2.16689438633021E-6</v>
      </c>
      <c r="BS5" s="2">
        <f t="shared" si="0"/>
        <v>2.16689438633021E-6</v>
      </c>
      <c r="BT5" s="2">
        <f t="shared" si="0"/>
        <v>2.16689438633021E-6</v>
      </c>
      <c r="BU5" s="2">
        <f t="shared" si="0"/>
        <v>2.16689438633021E-6</v>
      </c>
      <c r="BV5" s="2">
        <f t="shared" si="0"/>
        <v>2.16689438633021E-6</v>
      </c>
      <c r="BW5" s="2">
        <f t="shared" si="0"/>
        <v>2.16689438633021E-6</v>
      </c>
      <c r="BX5" s="2">
        <f t="shared" si="0"/>
        <v>2.16689438633021E-6</v>
      </c>
      <c r="BY5" s="2">
        <f t="shared" si="0"/>
        <v>2.16689438633021E-6</v>
      </c>
      <c r="BZ5" s="2">
        <f t="shared" si="0"/>
        <v>2.16689438633021E-6</v>
      </c>
      <c r="CA5" s="2">
        <f t="shared" si="0"/>
        <v>2.16689438633021E-6</v>
      </c>
      <c r="CB5" s="2">
        <f t="shared" si="0"/>
        <v>2.16689438633021E-6</v>
      </c>
      <c r="CC5" s="2">
        <f t="shared" si="0"/>
        <v>2.16689438633021E-6</v>
      </c>
      <c r="CD5" s="2">
        <f t="shared" si="0"/>
        <v>2.16689438633021E-6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4">B3</f>
        <v>0</v>
      </c>
      <c r="C7">
        <f t="shared" ref="C7:AF7" si="5">C3</f>
        <v>0</v>
      </c>
      <c r="D7">
        <f t="shared" si="5"/>
        <v>0</v>
      </c>
      <c r="E7">
        <f t="shared" si="5"/>
        <v>0</v>
      </c>
      <c r="F7">
        <f t="shared" si="5"/>
        <v>0</v>
      </c>
      <c r="G7">
        <f t="shared" si="5"/>
        <v>0</v>
      </c>
      <c r="H7">
        <f t="shared" si="5"/>
        <v>0</v>
      </c>
      <c r="I7">
        <f t="shared" si="5"/>
        <v>0</v>
      </c>
      <c r="J7">
        <f t="shared" si="5"/>
        <v>0</v>
      </c>
      <c r="K7">
        <f t="shared" si="5"/>
        <v>0</v>
      </c>
      <c r="L7">
        <f t="shared" si="5"/>
        <v>0</v>
      </c>
      <c r="M7">
        <f t="shared" si="5"/>
        <v>0</v>
      </c>
      <c r="N7">
        <f t="shared" si="5"/>
        <v>0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  <c r="Z7">
        <f t="shared" si="5"/>
        <v>0</v>
      </c>
      <c r="AA7">
        <f t="shared" si="5"/>
        <v>0</v>
      </c>
      <c r="AB7">
        <f t="shared" si="5"/>
        <v>0</v>
      </c>
      <c r="AC7">
        <f t="shared" si="5"/>
        <v>0</v>
      </c>
      <c r="AD7">
        <f t="shared" si="5"/>
        <v>0</v>
      </c>
      <c r="AE7">
        <f t="shared" si="5"/>
        <v>0</v>
      </c>
      <c r="AF7">
        <f t="shared" si="5"/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6">AX7</f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7">AV8</f>
        <v>0</v>
      </c>
      <c r="AX8" s="2">
        <f t="shared" si="7"/>
        <v>0</v>
      </c>
      <c r="AY8" s="2">
        <f t="shared" si="7"/>
        <v>0</v>
      </c>
      <c r="AZ8" s="2">
        <f t="shared" si="7"/>
        <v>0</v>
      </c>
      <c r="BA8" s="2">
        <f t="shared" si="7"/>
        <v>0</v>
      </c>
      <c r="BB8" s="2">
        <f t="shared" si="7"/>
        <v>0</v>
      </c>
      <c r="BC8" s="2">
        <f t="shared" si="7"/>
        <v>0</v>
      </c>
      <c r="BD8" s="2">
        <f t="shared" si="7"/>
        <v>0</v>
      </c>
      <c r="BE8" s="2">
        <f t="shared" si="7"/>
        <v>0</v>
      </c>
      <c r="BF8" s="2">
        <f t="shared" si="7"/>
        <v>0</v>
      </c>
      <c r="BG8" s="2">
        <f t="shared" si="7"/>
        <v>0</v>
      </c>
      <c r="BH8" s="2">
        <f t="shared" si="7"/>
        <v>0</v>
      </c>
      <c r="BI8" s="2">
        <f t="shared" si="7"/>
        <v>0</v>
      </c>
      <c r="BJ8" s="2">
        <f t="shared" si="7"/>
        <v>0</v>
      </c>
      <c r="BK8" s="2">
        <f t="shared" si="7"/>
        <v>0</v>
      </c>
      <c r="BL8" s="2">
        <f t="shared" si="7"/>
        <v>0</v>
      </c>
      <c r="BM8" s="2">
        <f t="shared" si="7"/>
        <v>0</v>
      </c>
      <c r="BN8" s="2">
        <f t="shared" si="7"/>
        <v>0</v>
      </c>
      <c r="BO8" s="2">
        <f t="shared" si="7"/>
        <v>0</v>
      </c>
      <c r="BP8" s="2">
        <f t="shared" si="7"/>
        <v>0</v>
      </c>
      <c r="BQ8" s="2">
        <f t="shared" si="7"/>
        <v>0</v>
      </c>
      <c r="BR8" s="2">
        <f t="shared" si="7"/>
        <v>0</v>
      </c>
      <c r="BS8" s="2">
        <f t="shared" si="7"/>
        <v>0</v>
      </c>
      <c r="BT8" s="2">
        <f t="shared" si="7"/>
        <v>0</v>
      </c>
      <c r="BU8" s="2">
        <f t="shared" si="7"/>
        <v>0</v>
      </c>
      <c r="BV8" s="2">
        <f t="shared" si="7"/>
        <v>0</v>
      </c>
      <c r="BW8" s="2">
        <f t="shared" si="7"/>
        <v>0</v>
      </c>
      <c r="BX8" s="2">
        <f t="shared" si="7"/>
        <v>0</v>
      </c>
      <c r="BY8" s="2">
        <f t="shared" si="7"/>
        <v>0</v>
      </c>
      <c r="BZ8" s="2">
        <f t="shared" si="7"/>
        <v>0</v>
      </c>
      <c r="CA8" s="2">
        <f t="shared" si="7"/>
        <v>0</v>
      </c>
      <c r="CB8" s="2">
        <f t="shared" si="7"/>
        <v>0</v>
      </c>
      <c r="CC8" s="2">
        <f t="shared" si="7"/>
        <v>0</v>
      </c>
      <c r="CD8" s="2">
        <f t="shared" si="7"/>
        <v>0</v>
      </c>
    </row>
    <row r="9" spans="1:82">
      <c r="A9" s="1" t="s">
        <v>11</v>
      </c>
      <c r="B9">
        <f t="shared" ref="B9" si="8">B6</f>
        <v>0</v>
      </c>
      <c r="C9">
        <f t="shared" ref="C9:AF9" si="9">C6</f>
        <v>0</v>
      </c>
      <c r="D9">
        <f t="shared" si="9"/>
        <v>0</v>
      </c>
      <c r="E9">
        <f t="shared" si="9"/>
        <v>0</v>
      </c>
      <c r="F9">
        <f t="shared" si="9"/>
        <v>0</v>
      </c>
      <c r="G9">
        <f t="shared" si="9"/>
        <v>0</v>
      </c>
      <c r="H9">
        <f t="shared" si="9"/>
        <v>0</v>
      </c>
      <c r="I9">
        <f t="shared" si="9"/>
        <v>0</v>
      </c>
      <c r="J9">
        <f t="shared" si="9"/>
        <v>0</v>
      </c>
      <c r="K9">
        <f t="shared" si="9"/>
        <v>0</v>
      </c>
      <c r="L9">
        <f t="shared" si="9"/>
        <v>0</v>
      </c>
      <c r="M9">
        <f t="shared" si="9"/>
        <v>0</v>
      </c>
      <c r="N9">
        <f t="shared" si="9"/>
        <v>0</v>
      </c>
      <c r="O9">
        <f t="shared" si="9"/>
        <v>0</v>
      </c>
      <c r="P9">
        <f t="shared" si="9"/>
        <v>0</v>
      </c>
      <c r="Q9">
        <f t="shared" si="9"/>
        <v>0</v>
      </c>
      <c r="R9">
        <f t="shared" si="9"/>
        <v>0</v>
      </c>
      <c r="S9">
        <f t="shared" si="9"/>
        <v>0</v>
      </c>
      <c r="T9">
        <f t="shared" si="9"/>
        <v>0</v>
      </c>
      <c r="U9">
        <f t="shared" si="9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9"/>
        <v>0</v>
      </c>
      <c r="AC9">
        <f t="shared" si="9"/>
        <v>0</v>
      </c>
      <c r="AD9">
        <f t="shared" si="9"/>
        <v>0</v>
      </c>
      <c r="AE9">
        <f t="shared" si="9"/>
        <v>0</v>
      </c>
      <c r="AF9">
        <f t="shared" si="9"/>
        <v>0</v>
      </c>
      <c r="AG9" s="2">
        <f t="shared" si="7"/>
        <v>0</v>
      </c>
      <c r="AH9" s="2">
        <f t="shared" si="7"/>
        <v>0</v>
      </c>
      <c r="AI9" s="2">
        <f t="shared" si="7"/>
        <v>0</v>
      </c>
      <c r="AJ9" s="2">
        <f t="shared" si="7"/>
        <v>0</v>
      </c>
      <c r="AK9" s="2">
        <f t="shared" si="7"/>
        <v>0</v>
      </c>
      <c r="AL9" s="2">
        <f t="shared" si="7"/>
        <v>0</v>
      </c>
      <c r="AM9" s="2">
        <f t="shared" si="7"/>
        <v>0</v>
      </c>
      <c r="AN9" s="2">
        <f t="shared" si="7"/>
        <v>0</v>
      </c>
      <c r="AO9" s="2">
        <f t="shared" si="7"/>
        <v>0</v>
      </c>
      <c r="AP9" s="2">
        <f t="shared" si="7"/>
        <v>0</v>
      </c>
      <c r="AQ9" s="2">
        <f t="shared" si="7"/>
        <v>0</v>
      </c>
      <c r="AR9" s="2">
        <f t="shared" si="7"/>
        <v>0</v>
      </c>
      <c r="AS9" s="2">
        <f t="shared" si="7"/>
        <v>0</v>
      </c>
      <c r="AT9" s="2">
        <f t="shared" si="7"/>
        <v>0</v>
      </c>
      <c r="AU9" s="2">
        <f t="shared" si="7"/>
        <v>0</v>
      </c>
      <c r="AV9" s="2">
        <f t="shared" si="7"/>
        <v>0</v>
      </c>
      <c r="AW9" s="2">
        <f t="shared" si="7"/>
        <v>0</v>
      </c>
      <c r="AX9" s="2">
        <f t="shared" si="7"/>
        <v>0</v>
      </c>
      <c r="AY9" s="2">
        <f t="shared" si="7"/>
        <v>0</v>
      </c>
      <c r="AZ9" s="2">
        <f t="shared" si="7"/>
        <v>0</v>
      </c>
      <c r="BA9" s="2">
        <f t="shared" si="7"/>
        <v>0</v>
      </c>
      <c r="BB9" s="2">
        <f t="shared" si="7"/>
        <v>0</v>
      </c>
      <c r="BC9" s="2">
        <f t="shared" si="7"/>
        <v>0</v>
      </c>
      <c r="BD9" s="2">
        <f t="shared" si="7"/>
        <v>0</v>
      </c>
      <c r="BE9" s="2">
        <f t="shared" si="7"/>
        <v>0</v>
      </c>
      <c r="BF9" s="2">
        <f t="shared" si="7"/>
        <v>0</v>
      </c>
      <c r="BG9" s="2">
        <f t="shared" si="7"/>
        <v>0</v>
      </c>
      <c r="BH9" s="2">
        <f t="shared" si="7"/>
        <v>0</v>
      </c>
      <c r="BI9" s="2">
        <f t="shared" si="7"/>
        <v>0</v>
      </c>
      <c r="BJ9" s="2">
        <f t="shared" si="7"/>
        <v>0</v>
      </c>
      <c r="BK9" s="2">
        <f t="shared" si="7"/>
        <v>0</v>
      </c>
      <c r="BL9" s="2">
        <f t="shared" si="7"/>
        <v>0</v>
      </c>
      <c r="BM9" s="2">
        <f t="shared" si="7"/>
        <v>0</v>
      </c>
      <c r="BN9" s="2">
        <f t="shared" si="7"/>
        <v>0</v>
      </c>
      <c r="BO9" s="2">
        <f t="shared" si="7"/>
        <v>0</v>
      </c>
      <c r="BP9" s="2">
        <f t="shared" si="7"/>
        <v>0</v>
      </c>
      <c r="BQ9" s="2">
        <f t="shared" si="7"/>
        <v>0</v>
      </c>
      <c r="BR9" s="2">
        <f t="shared" si="7"/>
        <v>0</v>
      </c>
      <c r="BS9" s="2">
        <f t="shared" si="7"/>
        <v>0</v>
      </c>
      <c r="BT9" s="2">
        <f t="shared" si="7"/>
        <v>0</v>
      </c>
      <c r="BU9" s="2">
        <f t="shared" si="7"/>
        <v>0</v>
      </c>
      <c r="BV9" s="2">
        <f t="shared" si="7"/>
        <v>0</v>
      </c>
      <c r="BW9" s="2">
        <f t="shared" si="7"/>
        <v>0</v>
      </c>
      <c r="BX9" s="2">
        <f t="shared" si="7"/>
        <v>0</v>
      </c>
      <c r="BY9" s="2">
        <f t="shared" si="7"/>
        <v>0</v>
      </c>
      <c r="BZ9" s="2">
        <f t="shared" si="7"/>
        <v>0</v>
      </c>
      <c r="CA9" s="2">
        <f t="shared" si="7"/>
        <v>0</v>
      </c>
      <c r="CB9" s="2">
        <f t="shared" si="7"/>
        <v>0</v>
      </c>
      <c r="CC9" s="2">
        <f t="shared" si="7"/>
        <v>0</v>
      </c>
      <c r="CD9" s="2">
        <f t="shared" si="7"/>
        <v>0</v>
      </c>
    </row>
    <row r="11" spans="1:82" ht="17.399999999999999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6" width="10" customWidth="1"/>
    <col min="27" max="34" width="10.21875" bestFit="1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Tax!$D$9/'energy convesion standard'!$E$28*About!$B$46/About!$B$52</f>
        <v>1.6606343185290555E-6</v>
      </c>
      <c r="C3" s="2">
        <f>B3</f>
        <v>1.6606343185290555E-6</v>
      </c>
      <c r="D3" s="2">
        <f t="shared" ref="D3:AH9" si="1">C3</f>
        <v>1.6606343185290555E-6</v>
      </c>
      <c r="E3" s="2">
        <f t="shared" si="1"/>
        <v>1.6606343185290555E-6</v>
      </c>
      <c r="F3" s="2">
        <f t="shared" si="1"/>
        <v>1.6606343185290555E-6</v>
      </c>
      <c r="G3" s="2">
        <f t="shared" si="1"/>
        <v>1.6606343185290555E-6</v>
      </c>
      <c r="H3" s="2">
        <f t="shared" si="1"/>
        <v>1.6606343185290555E-6</v>
      </c>
      <c r="I3" s="2">
        <f t="shared" si="1"/>
        <v>1.6606343185290555E-6</v>
      </c>
      <c r="J3" s="2">
        <f t="shared" si="1"/>
        <v>1.6606343185290555E-6</v>
      </c>
      <c r="K3" s="2">
        <f t="shared" si="1"/>
        <v>1.6606343185290555E-6</v>
      </c>
      <c r="L3" s="2">
        <f t="shared" si="1"/>
        <v>1.6606343185290555E-6</v>
      </c>
      <c r="M3" s="2">
        <f t="shared" si="1"/>
        <v>1.6606343185290555E-6</v>
      </c>
      <c r="N3" s="2">
        <f t="shared" si="1"/>
        <v>1.6606343185290555E-6</v>
      </c>
      <c r="O3" s="2">
        <f t="shared" si="1"/>
        <v>1.6606343185290555E-6</v>
      </c>
      <c r="P3" s="2">
        <f t="shared" si="1"/>
        <v>1.6606343185290555E-6</v>
      </c>
      <c r="Q3" s="2">
        <f t="shared" si="1"/>
        <v>1.6606343185290555E-6</v>
      </c>
      <c r="R3" s="2">
        <f t="shared" si="1"/>
        <v>1.6606343185290555E-6</v>
      </c>
      <c r="S3" s="2">
        <f t="shared" si="1"/>
        <v>1.6606343185290555E-6</v>
      </c>
      <c r="T3" s="2">
        <f t="shared" si="1"/>
        <v>1.6606343185290555E-6</v>
      </c>
      <c r="U3" s="2">
        <f t="shared" si="1"/>
        <v>1.6606343185290555E-6</v>
      </c>
      <c r="V3" s="2">
        <f t="shared" si="1"/>
        <v>1.6606343185290555E-6</v>
      </c>
      <c r="W3" s="2">
        <f t="shared" si="1"/>
        <v>1.6606343185290555E-6</v>
      </c>
      <c r="X3" s="2">
        <f t="shared" si="1"/>
        <v>1.6606343185290555E-6</v>
      </c>
      <c r="Y3" s="2">
        <f t="shared" si="1"/>
        <v>1.6606343185290555E-6</v>
      </c>
      <c r="Z3" s="2">
        <f t="shared" si="1"/>
        <v>1.6606343185290555E-6</v>
      </c>
      <c r="AA3" s="2">
        <f t="shared" si="1"/>
        <v>1.6606343185290555E-6</v>
      </c>
      <c r="AB3" s="2">
        <f t="shared" si="1"/>
        <v>1.6606343185290555E-6</v>
      </c>
      <c r="AC3" s="2">
        <f t="shared" si="1"/>
        <v>1.6606343185290555E-6</v>
      </c>
      <c r="AD3" s="2">
        <f t="shared" si="1"/>
        <v>1.6606343185290555E-6</v>
      </c>
      <c r="AE3" s="2">
        <f t="shared" si="1"/>
        <v>1.6606343185290555E-6</v>
      </c>
      <c r="AF3" s="2">
        <f t="shared" si="1"/>
        <v>1.6606343185290555E-6</v>
      </c>
      <c r="AG3" s="2">
        <f t="shared" si="1"/>
        <v>1.6606343185290555E-6</v>
      </c>
      <c r="AH3" s="2">
        <f t="shared" si="1"/>
        <v>1.6606343185290555E-6</v>
      </c>
      <c r="AI3" s="2">
        <f t="shared" si="0"/>
        <v>1.6606343185290555E-6</v>
      </c>
      <c r="AJ3" s="2">
        <f t="shared" si="0"/>
        <v>1.6606343185290555E-6</v>
      </c>
      <c r="AK3" s="2">
        <f t="shared" si="0"/>
        <v>1.6606343185290555E-6</v>
      </c>
      <c r="AL3" s="2">
        <f t="shared" si="0"/>
        <v>1.6606343185290555E-6</v>
      </c>
      <c r="AM3" s="2">
        <f t="shared" si="0"/>
        <v>1.6606343185290555E-6</v>
      </c>
      <c r="AN3" s="2">
        <f t="shared" si="0"/>
        <v>1.6606343185290555E-6</v>
      </c>
      <c r="AO3" s="2">
        <f t="shared" si="0"/>
        <v>1.6606343185290555E-6</v>
      </c>
      <c r="AP3" s="2">
        <f t="shared" si="0"/>
        <v>1.6606343185290555E-6</v>
      </c>
      <c r="AQ3" s="2">
        <f t="shared" si="0"/>
        <v>1.6606343185290555E-6</v>
      </c>
      <c r="AR3" s="2">
        <f t="shared" si="0"/>
        <v>1.6606343185290555E-6</v>
      </c>
      <c r="AS3" s="2">
        <f t="shared" si="0"/>
        <v>1.6606343185290555E-6</v>
      </c>
      <c r="AT3" s="2">
        <f t="shared" si="0"/>
        <v>1.6606343185290555E-6</v>
      </c>
      <c r="AU3" s="2">
        <f t="shared" si="0"/>
        <v>1.6606343185290555E-6</v>
      </c>
      <c r="AV3" s="2">
        <f t="shared" si="0"/>
        <v>1.6606343185290555E-6</v>
      </c>
      <c r="AW3" s="2">
        <f t="shared" si="0"/>
        <v>1.6606343185290555E-6</v>
      </c>
      <c r="AX3" s="2">
        <f t="shared" si="0"/>
        <v>1.6606343185290555E-6</v>
      </c>
      <c r="AY3" s="2">
        <f t="shared" si="0"/>
        <v>1.6606343185290555E-6</v>
      </c>
      <c r="AZ3" s="2">
        <f t="shared" si="0"/>
        <v>1.6606343185290555E-6</v>
      </c>
      <c r="BA3" s="2">
        <f t="shared" si="0"/>
        <v>1.6606343185290555E-6</v>
      </c>
      <c r="BB3" s="2">
        <f t="shared" si="0"/>
        <v>1.6606343185290555E-6</v>
      </c>
      <c r="BC3" s="2">
        <f t="shared" si="0"/>
        <v>1.6606343185290555E-6</v>
      </c>
      <c r="BD3" s="2">
        <f t="shared" si="0"/>
        <v>1.6606343185290555E-6</v>
      </c>
      <c r="BE3" s="2">
        <f t="shared" si="0"/>
        <v>1.6606343185290555E-6</v>
      </c>
      <c r="BF3" s="2">
        <f t="shared" si="0"/>
        <v>1.6606343185290555E-6</v>
      </c>
      <c r="BG3" s="2">
        <f t="shared" si="0"/>
        <v>1.6606343185290555E-6</v>
      </c>
      <c r="BH3" s="2">
        <f t="shared" si="0"/>
        <v>1.6606343185290555E-6</v>
      </c>
      <c r="BI3" s="2">
        <f t="shared" si="0"/>
        <v>1.6606343185290555E-6</v>
      </c>
      <c r="BJ3" s="2">
        <f t="shared" si="0"/>
        <v>1.6606343185290555E-6</v>
      </c>
      <c r="BK3" s="2">
        <f t="shared" si="0"/>
        <v>1.6606343185290555E-6</v>
      </c>
      <c r="BL3" s="2">
        <f t="shared" si="0"/>
        <v>1.6606343185290555E-6</v>
      </c>
      <c r="BM3" s="2">
        <f t="shared" si="0"/>
        <v>1.6606343185290555E-6</v>
      </c>
      <c r="BN3" s="2">
        <f t="shared" si="0"/>
        <v>1.6606343185290555E-6</v>
      </c>
      <c r="BO3" s="2">
        <f t="shared" si="0"/>
        <v>1.6606343185290555E-6</v>
      </c>
      <c r="BP3" s="2">
        <f t="shared" si="0"/>
        <v>1.6606343185290555E-6</v>
      </c>
      <c r="BQ3" s="2">
        <f t="shared" si="0"/>
        <v>1.6606343185290555E-6</v>
      </c>
      <c r="BR3" s="2">
        <f t="shared" si="0"/>
        <v>1.6606343185290555E-6</v>
      </c>
      <c r="BS3" s="2">
        <f t="shared" si="0"/>
        <v>1.6606343185290555E-6</v>
      </c>
      <c r="BT3" s="2">
        <f t="shared" si="0"/>
        <v>1.6606343185290555E-6</v>
      </c>
      <c r="BU3" s="2">
        <f t="shared" si="0"/>
        <v>1.6606343185290555E-6</v>
      </c>
      <c r="BV3" s="2">
        <f t="shared" si="0"/>
        <v>1.6606343185290555E-6</v>
      </c>
      <c r="BW3" s="2">
        <f t="shared" si="0"/>
        <v>1.6606343185290555E-6</v>
      </c>
      <c r="BX3" s="2">
        <f t="shared" si="0"/>
        <v>1.6606343185290555E-6</v>
      </c>
      <c r="BY3" s="2">
        <f t="shared" si="0"/>
        <v>1.6606343185290555E-6</v>
      </c>
      <c r="BZ3" s="2">
        <f t="shared" si="0"/>
        <v>1.6606343185290555E-6</v>
      </c>
      <c r="CA3" s="2">
        <f t="shared" si="0"/>
        <v>1.6606343185290555E-6</v>
      </c>
      <c r="CB3" s="2">
        <f t="shared" si="0"/>
        <v>1.6606343185290555E-6</v>
      </c>
      <c r="CC3" s="2">
        <f t="shared" si="0"/>
        <v>1.6606343185290555E-6</v>
      </c>
      <c r="CD3" s="2">
        <f t="shared" si="0"/>
        <v>1.6606343185290555E-6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Z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 s="2">
        <f>Tax!$D$6/'energy convesion standard'!$E$11*About!$B$46/About!$B$52</f>
        <v>7.7289812525804554E-7</v>
      </c>
      <c r="C6" s="2">
        <f>B6</f>
        <v>7.7289812525804554E-7</v>
      </c>
      <c r="D6" s="2">
        <f t="shared" ref="D6:AF6" si="2">C6</f>
        <v>7.7289812525804554E-7</v>
      </c>
      <c r="E6" s="2">
        <f t="shared" si="2"/>
        <v>7.7289812525804554E-7</v>
      </c>
      <c r="F6" s="2">
        <f t="shared" si="2"/>
        <v>7.7289812525804554E-7</v>
      </c>
      <c r="G6" s="2">
        <f t="shared" si="2"/>
        <v>7.7289812525804554E-7</v>
      </c>
      <c r="H6" s="2">
        <f t="shared" si="2"/>
        <v>7.7289812525804554E-7</v>
      </c>
      <c r="I6" s="2">
        <f t="shared" si="2"/>
        <v>7.7289812525804554E-7</v>
      </c>
      <c r="J6" s="2">
        <f t="shared" si="2"/>
        <v>7.7289812525804554E-7</v>
      </c>
      <c r="K6" s="2">
        <f t="shared" si="2"/>
        <v>7.7289812525804554E-7</v>
      </c>
      <c r="L6" s="2">
        <f t="shared" si="2"/>
        <v>7.7289812525804554E-7</v>
      </c>
      <c r="M6" s="2">
        <f t="shared" si="2"/>
        <v>7.7289812525804554E-7</v>
      </c>
      <c r="N6" s="2">
        <f t="shared" si="2"/>
        <v>7.7289812525804554E-7</v>
      </c>
      <c r="O6" s="2">
        <f t="shared" si="2"/>
        <v>7.7289812525804554E-7</v>
      </c>
      <c r="P6" s="2">
        <f t="shared" si="2"/>
        <v>7.7289812525804554E-7</v>
      </c>
      <c r="Q6" s="2">
        <f t="shared" si="2"/>
        <v>7.7289812525804554E-7</v>
      </c>
      <c r="R6" s="2">
        <f t="shared" si="2"/>
        <v>7.7289812525804554E-7</v>
      </c>
      <c r="S6" s="2">
        <f t="shared" si="2"/>
        <v>7.7289812525804554E-7</v>
      </c>
      <c r="T6" s="2">
        <f t="shared" si="2"/>
        <v>7.7289812525804554E-7</v>
      </c>
      <c r="U6" s="2">
        <f t="shared" si="2"/>
        <v>7.7289812525804554E-7</v>
      </c>
      <c r="V6" s="2">
        <f t="shared" si="2"/>
        <v>7.7289812525804554E-7</v>
      </c>
      <c r="W6" s="2">
        <f t="shared" si="2"/>
        <v>7.7289812525804554E-7</v>
      </c>
      <c r="X6" s="2">
        <f t="shared" si="2"/>
        <v>7.7289812525804554E-7</v>
      </c>
      <c r="Y6" s="2">
        <f t="shared" si="2"/>
        <v>7.7289812525804554E-7</v>
      </c>
      <c r="Z6" s="2">
        <f t="shared" si="2"/>
        <v>7.7289812525804554E-7</v>
      </c>
      <c r="AA6" s="2">
        <f t="shared" si="2"/>
        <v>7.7289812525804554E-7</v>
      </c>
      <c r="AB6" s="2">
        <f t="shared" si="2"/>
        <v>7.7289812525804554E-7</v>
      </c>
      <c r="AC6" s="2">
        <f t="shared" si="2"/>
        <v>7.7289812525804554E-7</v>
      </c>
      <c r="AD6" s="2">
        <f t="shared" si="2"/>
        <v>7.7289812525804554E-7</v>
      </c>
      <c r="AE6" s="2">
        <f t="shared" si="2"/>
        <v>7.7289812525804554E-7</v>
      </c>
      <c r="AF6" s="2">
        <f t="shared" si="2"/>
        <v>7.7289812525804554E-7</v>
      </c>
      <c r="AG6" s="2">
        <f t="shared" si="1"/>
        <v>7.7289812525804554E-7</v>
      </c>
      <c r="AH6" s="2">
        <f t="shared" si="1"/>
        <v>7.7289812525804554E-7</v>
      </c>
      <c r="AI6" s="2">
        <f t="shared" si="0"/>
        <v>7.7289812525804554E-7</v>
      </c>
      <c r="AJ6" s="2">
        <f t="shared" si="0"/>
        <v>7.7289812525804554E-7</v>
      </c>
      <c r="AK6" s="2">
        <f t="shared" si="0"/>
        <v>7.7289812525804554E-7</v>
      </c>
      <c r="AL6" s="2">
        <f t="shared" si="0"/>
        <v>7.7289812525804554E-7</v>
      </c>
      <c r="AM6" s="2">
        <f t="shared" si="0"/>
        <v>7.7289812525804554E-7</v>
      </c>
      <c r="AN6" s="2">
        <f t="shared" si="0"/>
        <v>7.7289812525804554E-7</v>
      </c>
      <c r="AO6" s="2">
        <f t="shared" si="0"/>
        <v>7.7289812525804554E-7</v>
      </c>
      <c r="AP6" s="2">
        <f t="shared" si="0"/>
        <v>7.7289812525804554E-7</v>
      </c>
      <c r="AQ6" s="2">
        <f t="shared" si="0"/>
        <v>7.7289812525804554E-7</v>
      </c>
      <c r="AR6" s="2">
        <f t="shared" si="0"/>
        <v>7.7289812525804554E-7</v>
      </c>
      <c r="AS6" s="2">
        <f t="shared" si="0"/>
        <v>7.7289812525804554E-7</v>
      </c>
      <c r="AT6" s="2">
        <f t="shared" si="0"/>
        <v>7.7289812525804554E-7</v>
      </c>
      <c r="AU6" s="2">
        <f t="shared" si="0"/>
        <v>7.7289812525804554E-7</v>
      </c>
      <c r="AV6" s="2">
        <f t="shared" si="0"/>
        <v>7.7289812525804554E-7</v>
      </c>
      <c r="AW6" s="2">
        <f t="shared" si="0"/>
        <v>7.7289812525804554E-7</v>
      </c>
      <c r="AX6" s="2">
        <f t="shared" si="0"/>
        <v>7.7289812525804554E-7</v>
      </c>
      <c r="AY6" s="2">
        <f t="shared" si="0"/>
        <v>7.7289812525804554E-7</v>
      </c>
      <c r="AZ6" s="2">
        <f t="shared" si="0"/>
        <v>7.7289812525804554E-7</v>
      </c>
      <c r="BA6" s="2">
        <f t="shared" si="0"/>
        <v>7.7289812525804554E-7</v>
      </c>
      <c r="BB6" s="2">
        <f t="shared" si="0"/>
        <v>7.7289812525804554E-7</v>
      </c>
      <c r="BC6" s="2">
        <f t="shared" si="0"/>
        <v>7.7289812525804554E-7</v>
      </c>
      <c r="BD6" s="2">
        <f t="shared" si="0"/>
        <v>7.7289812525804554E-7</v>
      </c>
      <c r="BE6" s="2">
        <f t="shared" si="0"/>
        <v>7.7289812525804554E-7</v>
      </c>
      <c r="BF6" s="2">
        <f t="shared" si="0"/>
        <v>7.7289812525804554E-7</v>
      </c>
      <c r="BG6" s="2">
        <f t="shared" si="0"/>
        <v>7.7289812525804554E-7</v>
      </c>
      <c r="BH6" s="2">
        <f t="shared" si="0"/>
        <v>7.7289812525804554E-7</v>
      </c>
      <c r="BI6" s="2">
        <f t="shared" si="0"/>
        <v>7.7289812525804554E-7</v>
      </c>
      <c r="BJ6" s="2">
        <f t="shared" si="0"/>
        <v>7.7289812525804554E-7</v>
      </c>
      <c r="BK6" s="2">
        <f t="shared" si="0"/>
        <v>7.7289812525804554E-7</v>
      </c>
      <c r="BL6" s="2">
        <f t="shared" si="0"/>
        <v>7.7289812525804554E-7</v>
      </c>
      <c r="BM6" s="2">
        <f t="shared" si="0"/>
        <v>7.7289812525804554E-7</v>
      </c>
      <c r="BN6" s="2">
        <f t="shared" si="0"/>
        <v>7.7289812525804554E-7</v>
      </c>
      <c r="BO6" s="2">
        <f t="shared" si="0"/>
        <v>7.7289812525804554E-7</v>
      </c>
      <c r="BP6" s="2">
        <f t="shared" si="0"/>
        <v>7.7289812525804554E-7</v>
      </c>
      <c r="BQ6" s="2">
        <f t="shared" si="0"/>
        <v>7.7289812525804554E-7</v>
      </c>
      <c r="BR6" s="2">
        <f t="shared" si="0"/>
        <v>7.7289812525804554E-7</v>
      </c>
      <c r="BS6" s="2">
        <f t="shared" si="0"/>
        <v>7.7289812525804554E-7</v>
      </c>
      <c r="BT6" s="2">
        <f t="shared" si="0"/>
        <v>7.7289812525804554E-7</v>
      </c>
      <c r="BU6" s="2">
        <f t="shared" si="0"/>
        <v>7.7289812525804554E-7</v>
      </c>
      <c r="BV6" s="2">
        <f t="shared" si="0"/>
        <v>7.7289812525804554E-7</v>
      </c>
      <c r="BW6" s="2">
        <f t="shared" si="0"/>
        <v>7.7289812525804554E-7</v>
      </c>
      <c r="BX6" s="2">
        <f t="shared" si="0"/>
        <v>7.7289812525804554E-7</v>
      </c>
      <c r="BY6" s="2">
        <f t="shared" si="0"/>
        <v>7.7289812525804554E-7</v>
      </c>
      <c r="BZ6" s="2">
        <f t="shared" si="0"/>
        <v>7.7289812525804554E-7</v>
      </c>
      <c r="CA6" s="2">
        <f t="shared" si="0"/>
        <v>7.7289812525804554E-7</v>
      </c>
      <c r="CB6" s="2">
        <f t="shared" si="0"/>
        <v>7.7289812525804554E-7</v>
      </c>
      <c r="CC6" s="2">
        <f t="shared" si="0"/>
        <v>7.7289812525804554E-7</v>
      </c>
      <c r="CD6" s="2">
        <f t="shared" si="0"/>
        <v>7.7289812525804554E-7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4">AV8</f>
        <v>0</v>
      </c>
      <c r="AX8" s="2">
        <f t="shared" si="4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Tax!$D$4/'energy convesion standard'!$E$13*About!$B$46/About!$B$52</f>
        <v>6.9260211007586325E-6</v>
      </c>
      <c r="C2">
        <f>B2</f>
        <v>6.9260211007586325E-6</v>
      </c>
      <c r="D2">
        <f t="shared" ref="D2:AF2" si="0">C2</f>
        <v>6.9260211007586325E-6</v>
      </c>
      <c r="E2">
        <f t="shared" si="0"/>
        <v>6.9260211007586325E-6</v>
      </c>
      <c r="F2">
        <f t="shared" si="0"/>
        <v>6.9260211007586325E-6</v>
      </c>
      <c r="G2">
        <f t="shared" si="0"/>
        <v>6.9260211007586325E-6</v>
      </c>
      <c r="H2">
        <f t="shared" si="0"/>
        <v>6.9260211007586325E-6</v>
      </c>
      <c r="I2">
        <f t="shared" si="0"/>
        <v>6.9260211007586325E-6</v>
      </c>
      <c r="J2">
        <f t="shared" si="0"/>
        <v>6.9260211007586325E-6</v>
      </c>
      <c r="K2">
        <f t="shared" si="0"/>
        <v>6.9260211007586325E-6</v>
      </c>
      <c r="L2">
        <f t="shared" si="0"/>
        <v>6.9260211007586325E-6</v>
      </c>
      <c r="M2">
        <f t="shared" si="0"/>
        <v>6.9260211007586325E-6</v>
      </c>
      <c r="N2">
        <f t="shared" si="0"/>
        <v>6.9260211007586325E-6</v>
      </c>
      <c r="O2">
        <f t="shared" si="0"/>
        <v>6.9260211007586325E-6</v>
      </c>
      <c r="P2">
        <f t="shared" si="0"/>
        <v>6.9260211007586325E-6</v>
      </c>
      <c r="Q2">
        <f t="shared" si="0"/>
        <v>6.9260211007586325E-6</v>
      </c>
      <c r="R2">
        <f t="shared" si="0"/>
        <v>6.9260211007586325E-6</v>
      </c>
      <c r="S2">
        <f t="shared" si="0"/>
        <v>6.9260211007586325E-6</v>
      </c>
      <c r="T2">
        <f t="shared" si="0"/>
        <v>6.9260211007586325E-6</v>
      </c>
      <c r="U2">
        <f t="shared" si="0"/>
        <v>6.9260211007586325E-6</v>
      </c>
      <c r="V2">
        <f t="shared" si="0"/>
        <v>6.9260211007586325E-6</v>
      </c>
      <c r="W2">
        <f t="shared" si="0"/>
        <v>6.9260211007586325E-6</v>
      </c>
      <c r="X2">
        <f t="shared" si="0"/>
        <v>6.9260211007586325E-6</v>
      </c>
      <c r="Y2">
        <f t="shared" si="0"/>
        <v>6.9260211007586325E-6</v>
      </c>
      <c r="Z2">
        <f t="shared" si="0"/>
        <v>6.9260211007586325E-6</v>
      </c>
      <c r="AA2">
        <f t="shared" si="0"/>
        <v>6.9260211007586325E-6</v>
      </c>
      <c r="AB2">
        <f t="shared" si="0"/>
        <v>6.9260211007586325E-6</v>
      </c>
      <c r="AC2">
        <f t="shared" si="0"/>
        <v>6.9260211007586325E-6</v>
      </c>
      <c r="AD2">
        <f t="shared" si="0"/>
        <v>6.9260211007586325E-6</v>
      </c>
      <c r="AE2">
        <f t="shared" si="0"/>
        <v>6.9260211007586325E-6</v>
      </c>
      <c r="AF2">
        <f t="shared" si="0"/>
        <v>6.9260211007586325E-6</v>
      </c>
      <c r="AG2" s="2">
        <f>AF2</f>
        <v>6.9260211007586325E-6</v>
      </c>
      <c r="AH2" s="2">
        <f>AG2</f>
        <v>6.9260211007586325E-6</v>
      </c>
      <c r="AI2" s="2">
        <f t="shared" ref="AI2:CD7" si="1">AH2</f>
        <v>6.9260211007586325E-6</v>
      </c>
      <c r="AJ2" s="2">
        <f t="shared" si="1"/>
        <v>6.9260211007586325E-6</v>
      </c>
      <c r="AK2" s="2">
        <f t="shared" si="1"/>
        <v>6.9260211007586325E-6</v>
      </c>
      <c r="AL2" s="2">
        <f t="shared" si="1"/>
        <v>6.9260211007586325E-6</v>
      </c>
      <c r="AM2" s="2">
        <f t="shared" si="1"/>
        <v>6.9260211007586325E-6</v>
      </c>
      <c r="AN2" s="2">
        <f t="shared" si="1"/>
        <v>6.9260211007586325E-6</v>
      </c>
      <c r="AO2" s="2">
        <f t="shared" si="1"/>
        <v>6.9260211007586325E-6</v>
      </c>
      <c r="AP2" s="2">
        <f t="shared" si="1"/>
        <v>6.9260211007586325E-6</v>
      </c>
      <c r="AQ2" s="2">
        <f t="shared" si="1"/>
        <v>6.9260211007586325E-6</v>
      </c>
      <c r="AR2" s="2">
        <f t="shared" si="1"/>
        <v>6.9260211007586325E-6</v>
      </c>
      <c r="AS2" s="2">
        <f t="shared" si="1"/>
        <v>6.9260211007586325E-6</v>
      </c>
      <c r="AT2" s="2">
        <f t="shared" si="1"/>
        <v>6.9260211007586325E-6</v>
      </c>
      <c r="AU2" s="2">
        <f t="shared" si="1"/>
        <v>6.9260211007586325E-6</v>
      </c>
      <c r="AV2" s="2">
        <f t="shared" si="1"/>
        <v>6.9260211007586325E-6</v>
      </c>
      <c r="AW2" s="2">
        <f t="shared" si="1"/>
        <v>6.9260211007586325E-6</v>
      </c>
      <c r="AX2" s="2">
        <f t="shared" si="1"/>
        <v>6.9260211007586325E-6</v>
      </c>
      <c r="AY2" s="2">
        <f t="shared" si="1"/>
        <v>6.9260211007586325E-6</v>
      </c>
      <c r="AZ2" s="2">
        <f t="shared" si="1"/>
        <v>6.9260211007586325E-6</v>
      </c>
      <c r="BA2" s="2">
        <f t="shared" si="1"/>
        <v>6.9260211007586325E-6</v>
      </c>
      <c r="BB2" s="2">
        <f t="shared" si="1"/>
        <v>6.9260211007586325E-6</v>
      </c>
      <c r="BC2" s="2">
        <f t="shared" si="1"/>
        <v>6.9260211007586325E-6</v>
      </c>
      <c r="BD2" s="2">
        <f t="shared" si="1"/>
        <v>6.9260211007586325E-6</v>
      </c>
      <c r="BE2" s="2">
        <f t="shared" si="1"/>
        <v>6.9260211007586325E-6</v>
      </c>
      <c r="BF2" s="2">
        <f t="shared" si="1"/>
        <v>6.9260211007586325E-6</v>
      </c>
      <c r="BG2" s="2">
        <f t="shared" si="1"/>
        <v>6.9260211007586325E-6</v>
      </c>
      <c r="BH2" s="2">
        <f t="shared" si="1"/>
        <v>6.9260211007586325E-6</v>
      </c>
      <c r="BI2" s="2">
        <f t="shared" si="1"/>
        <v>6.9260211007586325E-6</v>
      </c>
      <c r="BJ2" s="2">
        <f t="shared" si="1"/>
        <v>6.9260211007586325E-6</v>
      </c>
      <c r="BK2" s="2">
        <f t="shared" si="1"/>
        <v>6.9260211007586325E-6</v>
      </c>
      <c r="BL2" s="2">
        <f t="shared" si="1"/>
        <v>6.9260211007586325E-6</v>
      </c>
      <c r="BM2" s="2">
        <f t="shared" si="1"/>
        <v>6.9260211007586325E-6</v>
      </c>
      <c r="BN2" s="2">
        <f t="shared" si="1"/>
        <v>6.9260211007586325E-6</v>
      </c>
      <c r="BO2" s="2">
        <f t="shared" si="1"/>
        <v>6.9260211007586325E-6</v>
      </c>
      <c r="BP2" s="2">
        <f t="shared" si="1"/>
        <v>6.9260211007586325E-6</v>
      </c>
      <c r="BQ2" s="2">
        <f t="shared" si="1"/>
        <v>6.9260211007586325E-6</v>
      </c>
      <c r="BR2" s="2">
        <f t="shared" si="1"/>
        <v>6.9260211007586325E-6</v>
      </c>
      <c r="BS2" s="2">
        <f t="shared" si="1"/>
        <v>6.9260211007586325E-6</v>
      </c>
      <c r="BT2" s="2">
        <f t="shared" si="1"/>
        <v>6.9260211007586325E-6</v>
      </c>
      <c r="BU2" s="2">
        <f t="shared" si="1"/>
        <v>6.9260211007586325E-6</v>
      </c>
      <c r="BV2" s="2">
        <f t="shared" si="1"/>
        <v>6.9260211007586325E-6</v>
      </c>
      <c r="BW2" s="2">
        <f t="shared" si="1"/>
        <v>6.9260211007586325E-6</v>
      </c>
      <c r="BX2" s="2">
        <f t="shared" si="1"/>
        <v>6.9260211007586325E-6</v>
      </c>
      <c r="BY2" s="2">
        <f t="shared" si="1"/>
        <v>6.9260211007586325E-6</v>
      </c>
      <c r="BZ2" s="2">
        <f t="shared" si="1"/>
        <v>6.9260211007586325E-6</v>
      </c>
      <c r="CA2" s="2">
        <f t="shared" si="1"/>
        <v>6.9260211007586325E-6</v>
      </c>
      <c r="CB2" s="2">
        <f t="shared" si="1"/>
        <v>6.9260211007586325E-6</v>
      </c>
      <c r="CC2" s="2">
        <f t="shared" si="1"/>
        <v>6.9260211007586325E-6</v>
      </c>
      <c r="CD2" s="2">
        <f>CC2</f>
        <v>6.9260211007586325E-6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f>Tax!$D$7/'energy convesion standard'!$E$12*About!$B$46/About!$B$52</f>
        <v>4.3536732151691439E-7</v>
      </c>
      <c r="C6">
        <f>B6</f>
        <v>4.3536732151691439E-7</v>
      </c>
      <c r="D6">
        <f t="shared" ref="D6:AF6" si="3">C6</f>
        <v>4.3536732151691439E-7</v>
      </c>
      <c r="E6">
        <f t="shared" si="3"/>
        <v>4.3536732151691439E-7</v>
      </c>
      <c r="F6">
        <f t="shared" si="3"/>
        <v>4.3536732151691439E-7</v>
      </c>
      <c r="G6">
        <f t="shared" si="3"/>
        <v>4.3536732151691439E-7</v>
      </c>
      <c r="H6">
        <f t="shared" si="3"/>
        <v>4.3536732151691439E-7</v>
      </c>
      <c r="I6">
        <f t="shared" si="3"/>
        <v>4.3536732151691439E-7</v>
      </c>
      <c r="J6">
        <f t="shared" si="3"/>
        <v>4.3536732151691439E-7</v>
      </c>
      <c r="K6">
        <f t="shared" si="3"/>
        <v>4.3536732151691439E-7</v>
      </c>
      <c r="L6">
        <f t="shared" si="3"/>
        <v>4.3536732151691439E-7</v>
      </c>
      <c r="M6">
        <f t="shared" si="3"/>
        <v>4.3536732151691439E-7</v>
      </c>
      <c r="N6">
        <f t="shared" si="3"/>
        <v>4.3536732151691439E-7</v>
      </c>
      <c r="O6">
        <f t="shared" si="3"/>
        <v>4.3536732151691439E-7</v>
      </c>
      <c r="P6">
        <f t="shared" si="3"/>
        <v>4.3536732151691439E-7</v>
      </c>
      <c r="Q6">
        <f t="shared" si="3"/>
        <v>4.3536732151691439E-7</v>
      </c>
      <c r="R6">
        <f t="shared" si="3"/>
        <v>4.3536732151691439E-7</v>
      </c>
      <c r="S6">
        <f t="shared" si="3"/>
        <v>4.3536732151691439E-7</v>
      </c>
      <c r="T6">
        <f t="shared" si="3"/>
        <v>4.3536732151691439E-7</v>
      </c>
      <c r="U6">
        <f t="shared" si="3"/>
        <v>4.3536732151691439E-7</v>
      </c>
      <c r="V6">
        <f t="shared" si="3"/>
        <v>4.3536732151691439E-7</v>
      </c>
      <c r="W6">
        <f t="shared" si="3"/>
        <v>4.3536732151691439E-7</v>
      </c>
      <c r="X6">
        <f t="shared" si="3"/>
        <v>4.3536732151691439E-7</v>
      </c>
      <c r="Y6">
        <f t="shared" si="3"/>
        <v>4.3536732151691439E-7</v>
      </c>
      <c r="Z6">
        <f t="shared" si="3"/>
        <v>4.3536732151691439E-7</v>
      </c>
      <c r="AA6">
        <f t="shared" si="3"/>
        <v>4.3536732151691439E-7</v>
      </c>
      <c r="AB6">
        <f t="shared" si="3"/>
        <v>4.3536732151691439E-7</v>
      </c>
      <c r="AC6">
        <f t="shared" si="3"/>
        <v>4.3536732151691439E-7</v>
      </c>
      <c r="AD6">
        <f t="shared" si="3"/>
        <v>4.3536732151691439E-7</v>
      </c>
      <c r="AE6">
        <f t="shared" si="3"/>
        <v>4.3536732151691439E-7</v>
      </c>
      <c r="AF6">
        <f t="shared" si="3"/>
        <v>4.3536732151691439E-7</v>
      </c>
      <c r="AG6" s="2">
        <f t="shared" si="2"/>
        <v>4.3536732151691439E-7</v>
      </c>
      <c r="AH6" s="2">
        <f t="shared" si="2"/>
        <v>4.3536732151691439E-7</v>
      </c>
      <c r="AI6" s="2">
        <f t="shared" si="1"/>
        <v>4.3536732151691439E-7</v>
      </c>
      <c r="AJ6" s="2">
        <f t="shared" si="1"/>
        <v>4.3536732151691439E-7</v>
      </c>
      <c r="AK6" s="2">
        <f t="shared" si="1"/>
        <v>4.3536732151691439E-7</v>
      </c>
      <c r="AL6" s="2">
        <f t="shared" si="1"/>
        <v>4.3536732151691439E-7</v>
      </c>
      <c r="AM6" s="2">
        <f t="shared" si="1"/>
        <v>4.3536732151691439E-7</v>
      </c>
      <c r="AN6" s="2">
        <f t="shared" si="1"/>
        <v>4.3536732151691439E-7</v>
      </c>
      <c r="AO6" s="2">
        <f t="shared" si="1"/>
        <v>4.3536732151691439E-7</v>
      </c>
      <c r="AP6" s="2">
        <f t="shared" si="1"/>
        <v>4.3536732151691439E-7</v>
      </c>
      <c r="AQ6" s="2">
        <f t="shared" si="1"/>
        <v>4.3536732151691439E-7</v>
      </c>
      <c r="AR6" s="2">
        <f t="shared" si="1"/>
        <v>4.3536732151691439E-7</v>
      </c>
      <c r="AS6" s="2">
        <f t="shared" si="1"/>
        <v>4.3536732151691439E-7</v>
      </c>
      <c r="AT6" s="2">
        <f t="shared" si="1"/>
        <v>4.3536732151691439E-7</v>
      </c>
      <c r="AU6" s="2">
        <f t="shared" si="1"/>
        <v>4.3536732151691439E-7</v>
      </c>
      <c r="AV6" s="2">
        <f t="shared" si="1"/>
        <v>4.3536732151691439E-7</v>
      </c>
      <c r="AW6" s="2">
        <f t="shared" si="1"/>
        <v>4.3536732151691439E-7</v>
      </c>
      <c r="AX6" s="2">
        <f t="shared" si="1"/>
        <v>4.3536732151691439E-7</v>
      </c>
      <c r="AY6" s="2">
        <f t="shared" si="1"/>
        <v>4.3536732151691439E-7</v>
      </c>
      <c r="AZ6" s="2">
        <f t="shared" si="1"/>
        <v>4.3536732151691439E-7</v>
      </c>
      <c r="BA6" s="2">
        <f t="shared" si="1"/>
        <v>4.3536732151691439E-7</v>
      </c>
      <c r="BB6" s="2">
        <f t="shared" si="1"/>
        <v>4.3536732151691439E-7</v>
      </c>
      <c r="BC6" s="2">
        <f t="shared" si="1"/>
        <v>4.3536732151691439E-7</v>
      </c>
      <c r="BD6" s="2">
        <f t="shared" si="1"/>
        <v>4.3536732151691439E-7</v>
      </c>
      <c r="BE6" s="2">
        <f t="shared" si="1"/>
        <v>4.3536732151691439E-7</v>
      </c>
      <c r="BF6" s="2">
        <f t="shared" si="1"/>
        <v>4.3536732151691439E-7</v>
      </c>
      <c r="BG6" s="2">
        <f t="shared" si="1"/>
        <v>4.3536732151691439E-7</v>
      </c>
      <c r="BH6" s="2">
        <f t="shared" si="1"/>
        <v>4.3536732151691439E-7</v>
      </c>
      <c r="BI6" s="2">
        <f t="shared" si="1"/>
        <v>4.3536732151691439E-7</v>
      </c>
      <c r="BJ6" s="2">
        <f t="shared" si="1"/>
        <v>4.3536732151691439E-7</v>
      </c>
      <c r="BK6" s="2">
        <f t="shared" si="1"/>
        <v>4.3536732151691439E-7</v>
      </c>
      <c r="BL6" s="2">
        <f t="shared" si="1"/>
        <v>4.3536732151691439E-7</v>
      </c>
      <c r="BM6" s="2">
        <f t="shared" si="1"/>
        <v>4.3536732151691439E-7</v>
      </c>
      <c r="BN6" s="2">
        <f t="shared" si="1"/>
        <v>4.3536732151691439E-7</v>
      </c>
      <c r="BO6" s="2">
        <f t="shared" si="1"/>
        <v>4.3536732151691439E-7</v>
      </c>
      <c r="BP6" s="2">
        <f t="shared" si="1"/>
        <v>4.3536732151691439E-7</v>
      </c>
      <c r="BQ6" s="2">
        <f t="shared" si="1"/>
        <v>4.3536732151691439E-7</v>
      </c>
      <c r="BR6" s="2">
        <f t="shared" si="1"/>
        <v>4.3536732151691439E-7</v>
      </c>
      <c r="BS6" s="2">
        <f t="shared" si="1"/>
        <v>4.3536732151691439E-7</v>
      </c>
      <c r="BT6" s="2">
        <f t="shared" si="1"/>
        <v>4.3536732151691439E-7</v>
      </c>
      <c r="BU6" s="2">
        <f t="shared" si="1"/>
        <v>4.3536732151691439E-7</v>
      </c>
      <c r="BV6" s="2">
        <f t="shared" si="1"/>
        <v>4.3536732151691439E-7</v>
      </c>
      <c r="BW6" s="2">
        <f t="shared" si="1"/>
        <v>4.3536732151691439E-7</v>
      </c>
      <c r="BX6" s="2">
        <f t="shared" si="1"/>
        <v>4.3536732151691439E-7</v>
      </c>
      <c r="BY6" s="2">
        <f t="shared" si="1"/>
        <v>4.3536732151691439E-7</v>
      </c>
      <c r="BZ6" s="2">
        <f t="shared" si="1"/>
        <v>4.3536732151691439E-7</v>
      </c>
      <c r="CA6" s="2">
        <f t="shared" si="1"/>
        <v>4.3536732151691439E-7</v>
      </c>
      <c r="CB6" s="2">
        <f t="shared" si="1"/>
        <v>4.3536732151691439E-7</v>
      </c>
      <c r="CC6" s="2">
        <f t="shared" si="1"/>
        <v>4.3536732151691439E-7</v>
      </c>
      <c r="CD6" s="2">
        <f t="shared" si="1"/>
        <v>4.3536732151691439E-7</v>
      </c>
    </row>
    <row r="7" spans="1:82">
      <c r="A7" s="1" t="s">
        <v>9</v>
      </c>
      <c r="B7">
        <f>B6</f>
        <v>4.3536732151691439E-7</v>
      </c>
      <c r="C7">
        <f>C6</f>
        <v>4.3536732151691439E-7</v>
      </c>
      <c r="D7">
        <f t="shared" ref="D7:AF7" si="4">D6</f>
        <v>4.3536732151691439E-7</v>
      </c>
      <c r="E7">
        <f t="shared" si="4"/>
        <v>4.3536732151691439E-7</v>
      </c>
      <c r="F7">
        <f t="shared" si="4"/>
        <v>4.3536732151691439E-7</v>
      </c>
      <c r="G7">
        <f t="shared" si="4"/>
        <v>4.3536732151691439E-7</v>
      </c>
      <c r="H7">
        <f t="shared" si="4"/>
        <v>4.3536732151691439E-7</v>
      </c>
      <c r="I7">
        <f t="shared" si="4"/>
        <v>4.3536732151691439E-7</v>
      </c>
      <c r="J7">
        <f t="shared" si="4"/>
        <v>4.3536732151691439E-7</v>
      </c>
      <c r="K7">
        <f t="shared" si="4"/>
        <v>4.3536732151691439E-7</v>
      </c>
      <c r="L7">
        <f t="shared" si="4"/>
        <v>4.3536732151691439E-7</v>
      </c>
      <c r="M7">
        <f t="shared" si="4"/>
        <v>4.3536732151691439E-7</v>
      </c>
      <c r="N7">
        <f t="shared" si="4"/>
        <v>4.3536732151691439E-7</v>
      </c>
      <c r="O7">
        <f t="shared" si="4"/>
        <v>4.3536732151691439E-7</v>
      </c>
      <c r="P7">
        <f t="shared" si="4"/>
        <v>4.3536732151691439E-7</v>
      </c>
      <c r="Q7">
        <f t="shared" si="4"/>
        <v>4.3536732151691439E-7</v>
      </c>
      <c r="R7">
        <f t="shared" si="4"/>
        <v>4.3536732151691439E-7</v>
      </c>
      <c r="S7">
        <f t="shared" si="4"/>
        <v>4.3536732151691439E-7</v>
      </c>
      <c r="T7">
        <f t="shared" si="4"/>
        <v>4.3536732151691439E-7</v>
      </c>
      <c r="U7">
        <f t="shared" si="4"/>
        <v>4.3536732151691439E-7</v>
      </c>
      <c r="V7">
        <f t="shared" si="4"/>
        <v>4.3536732151691439E-7</v>
      </c>
      <c r="W7">
        <f t="shared" si="4"/>
        <v>4.3536732151691439E-7</v>
      </c>
      <c r="X7">
        <f t="shared" si="4"/>
        <v>4.3536732151691439E-7</v>
      </c>
      <c r="Y7">
        <f t="shared" si="4"/>
        <v>4.3536732151691439E-7</v>
      </c>
      <c r="Z7">
        <f t="shared" si="4"/>
        <v>4.3536732151691439E-7</v>
      </c>
      <c r="AA7">
        <f t="shared" si="4"/>
        <v>4.3536732151691439E-7</v>
      </c>
      <c r="AB7">
        <f t="shared" si="4"/>
        <v>4.3536732151691439E-7</v>
      </c>
      <c r="AC7">
        <f t="shared" si="4"/>
        <v>4.3536732151691439E-7</v>
      </c>
      <c r="AD7">
        <f t="shared" si="4"/>
        <v>4.3536732151691439E-7</v>
      </c>
      <c r="AE7">
        <f t="shared" si="4"/>
        <v>4.3536732151691439E-7</v>
      </c>
      <c r="AF7">
        <f t="shared" si="4"/>
        <v>4.3536732151691439E-7</v>
      </c>
      <c r="AG7" s="2">
        <f t="shared" si="2"/>
        <v>4.3536732151691439E-7</v>
      </c>
      <c r="AH7" s="2">
        <f t="shared" si="2"/>
        <v>4.3536732151691439E-7</v>
      </c>
      <c r="AI7" s="2">
        <f t="shared" si="1"/>
        <v>4.3536732151691439E-7</v>
      </c>
      <c r="AJ7" s="2">
        <f t="shared" si="1"/>
        <v>4.3536732151691439E-7</v>
      </c>
      <c r="AK7" s="2">
        <f t="shared" si="1"/>
        <v>4.3536732151691439E-7</v>
      </c>
      <c r="AL7" s="2">
        <f t="shared" si="1"/>
        <v>4.3536732151691439E-7</v>
      </c>
      <c r="AM7" s="2">
        <f t="shared" si="1"/>
        <v>4.3536732151691439E-7</v>
      </c>
      <c r="AN7" s="2">
        <f t="shared" si="1"/>
        <v>4.3536732151691439E-7</v>
      </c>
      <c r="AO7" s="2">
        <f t="shared" si="1"/>
        <v>4.3536732151691439E-7</v>
      </c>
      <c r="AP7" s="2">
        <f t="shared" si="1"/>
        <v>4.3536732151691439E-7</v>
      </c>
      <c r="AQ7" s="2">
        <f t="shared" si="1"/>
        <v>4.3536732151691439E-7</v>
      </c>
      <c r="AR7" s="2">
        <f t="shared" si="1"/>
        <v>4.3536732151691439E-7</v>
      </c>
      <c r="AS7" s="2">
        <f t="shared" si="1"/>
        <v>4.3536732151691439E-7</v>
      </c>
      <c r="AT7" s="2">
        <f t="shared" si="1"/>
        <v>4.3536732151691439E-7</v>
      </c>
      <c r="AU7" s="2">
        <f t="shared" si="1"/>
        <v>4.3536732151691439E-7</v>
      </c>
      <c r="AV7" s="2">
        <f t="shared" si="1"/>
        <v>4.3536732151691439E-7</v>
      </c>
      <c r="AW7" s="2">
        <f t="shared" si="1"/>
        <v>4.3536732151691439E-7</v>
      </c>
      <c r="AX7" s="2">
        <f t="shared" si="1"/>
        <v>4.3536732151691439E-7</v>
      </c>
      <c r="AY7" s="2">
        <f t="shared" ref="AY7:CD9" si="5">AX7</f>
        <v>4.3536732151691439E-7</v>
      </c>
      <c r="AZ7" s="2">
        <f t="shared" si="5"/>
        <v>4.3536732151691439E-7</v>
      </c>
      <c r="BA7" s="2">
        <f t="shared" si="5"/>
        <v>4.3536732151691439E-7</v>
      </c>
      <c r="BB7" s="2">
        <f t="shared" si="5"/>
        <v>4.3536732151691439E-7</v>
      </c>
      <c r="BC7" s="2">
        <f t="shared" si="5"/>
        <v>4.3536732151691439E-7</v>
      </c>
      <c r="BD7" s="2">
        <f t="shared" si="5"/>
        <v>4.3536732151691439E-7</v>
      </c>
      <c r="BE7" s="2">
        <f t="shared" si="5"/>
        <v>4.3536732151691439E-7</v>
      </c>
      <c r="BF7" s="2">
        <f t="shared" si="5"/>
        <v>4.3536732151691439E-7</v>
      </c>
      <c r="BG7" s="2">
        <f t="shared" si="5"/>
        <v>4.3536732151691439E-7</v>
      </c>
      <c r="BH7" s="2">
        <f t="shared" si="5"/>
        <v>4.3536732151691439E-7</v>
      </c>
      <c r="BI7" s="2">
        <f t="shared" si="5"/>
        <v>4.3536732151691439E-7</v>
      </c>
      <c r="BJ7" s="2">
        <f t="shared" si="5"/>
        <v>4.3536732151691439E-7</v>
      </c>
      <c r="BK7" s="2">
        <f t="shared" si="5"/>
        <v>4.3536732151691439E-7</v>
      </c>
      <c r="BL7" s="2">
        <f t="shared" si="5"/>
        <v>4.3536732151691439E-7</v>
      </c>
      <c r="BM7" s="2">
        <f t="shared" si="5"/>
        <v>4.3536732151691439E-7</v>
      </c>
      <c r="BN7" s="2">
        <f t="shared" si="5"/>
        <v>4.3536732151691439E-7</v>
      </c>
      <c r="BO7" s="2">
        <f t="shared" si="5"/>
        <v>4.3536732151691439E-7</v>
      </c>
      <c r="BP7" s="2">
        <f t="shared" si="5"/>
        <v>4.3536732151691439E-7</v>
      </c>
      <c r="BQ7" s="2">
        <f t="shared" si="5"/>
        <v>4.3536732151691439E-7</v>
      </c>
      <c r="BR7" s="2">
        <f t="shared" si="5"/>
        <v>4.3536732151691439E-7</v>
      </c>
      <c r="BS7" s="2">
        <f t="shared" si="5"/>
        <v>4.3536732151691439E-7</v>
      </c>
      <c r="BT7" s="2">
        <f t="shared" si="5"/>
        <v>4.3536732151691439E-7</v>
      </c>
      <c r="BU7" s="2">
        <f t="shared" si="5"/>
        <v>4.3536732151691439E-7</v>
      </c>
      <c r="BV7" s="2">
        <f t="shared" si="5"/>
        <v>4.3536732151691439E-7</v>
      </c>
      <c r="BW7" s="2">
        <f t="shared" si="5"/>
        <v>4.3536732151691439E-7</v>
      </c>
      <c r="BX7" s="2">
        <f t="shared" si="5"/>
        <v>4.3536732151691439E-7</v>
      </c>
      <c r="BY7" s="2">
        <f t="shared" si="5"/>
        <v>4.3536732151691439E-7</v>
      </c>
      <c r="BZ7" s="2">
        <f t="shared" si="5"/>
        <v>4.3536732151691439E-7</v>
      </c>
      <c r="CA7" s="2">
        <f t="shared" si="5"/>
        <v>4.3536732151691439E-7</v>
      </c>
      <c r="CB7" s="2">
        <f t="shared" si="5"/>
        <v>4.3536732151691439E-7</v>
      </c>
      <c r="CC7" s="2">
        <f t="shared" si="5"/>
        <v>4.3536732151691439E-7</v>
      </c>
      <c r="CD7" s="2">
        <f t="shared" si="5"/>
        <v>4.3536732151691439E-7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I8:AX9" si="6">AV8</f>
        <v>0</v>
      </c>
      <c r="AX8" s="2">
        <f t="shared" si="6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2"/>
        <v>0</v>
      </c>
      <c r="AH9" s="2">
        <f t="shared" si="2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D9"/>
  <sheetViews>
    <sheetView workbookViewId="0"/>
  </sheetViews>
  <sheetFormatPr defaultColWidth="9.21875" defaultRowHeight="14.4"/>
  <cols>
    <col min="1" max="1" width="41.441406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workbookViewId="0"/>
  </sheetViews>
  <sheetFormatPr defaultColWidth="8.77734375" defaultRowHeight="14.4"/>
  <cols>
    <col min="2" max="2" width="11.7773437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  <c r="AB4">
        <f>'BFPaT-fueltax-coal'!AB2</f>
        <v>0</v>
      </c>
      <c r="AC4">
        <f>'BFPaT-fueltax-coal'!AC2</f>
        <v>0</v>
      </c>
      <c r="AD4">
        <f>'BFPaT-fueltax-coal'!AD2</f>
        <v>0</v>
      </c>
      <c r="AE4">
        <f>'BFPaT-fueltax-coal'!AE2</f>
        <v>0</v>
      </c>
      <c r="AF4">
        <f>'BFPaT-fueltax-coal'!AF2</f>
        <v>0</v>
      </c>
    </row>
    <row r="5" spans="1:35">
      <c r="A5" t="s">
        <v>5</v>
      </c>
      <c r="B5">
        <f>'BFPaT-fueltax-coal'!B3</f>
        <v>0</v>
      </c>
      <c r="C5">
        <f>'BFPaT-fueltax-coal'!C3</f>
        <v>0</v>
      </c>
      <c r="D5">
        <f>'BFPaT-fueltax-coal'!D3</f>
        <v>0</v>
      </c>
      <c r="E5">
        <f>'BFPaT-fueltax-coal'!E3</f>
        <v>0</v>
      </c>
      <c r="F5">
        <f>'BFPaT-fueltax-coal'!F3</f>
        <v>0</v>
      </c>
      <c r="G5">
        <f>'BFPaT-fueltax-coal'!G3</f>
        <v>0</v>
      </c>
      <c r="H5">
        <f>'BFPaT-fueltax-coal'!H3</f>
        <v>0</v>
      </c>
      <c r="I5">
        <f>'BFPaT-fueltax-coal'!I3</f>
        <v>0</v>
      </c>
      <c r="J5">
        <f>'BFPaT-fueltax-coal'!J3</f>
        <v>0</v>
      </c>
      <c r="K5">
        <f>'BFPaT-fueltax-coal'!K3</f>
        <v>0</v>
      </c>
      <c r="L5">
        <f>'BFPaT-fueltax-coal'!L3</f>
        <v>0</v>
      </c>
      <c r="M5">
        <f>'BFPaT-fueltax-coal'!M3</f>
        <v>0</v>
      </c>
      <c r="N5">
        <f>'BFPaT-fueltax-coal'!N3</f>
        <v>0</v>
      </c>
      <c r="O5">
        <f>'BFPaT-fueltax-coal'!O3</f>
        <v>0</v>
      </c>
      <c r="P5">
        <f>'BFPaT-fueltax-coal'!P3</f>
        <v>0</v>
      </c>
      <c r="Q5">
        <f>'BFPaT-fueltax-coal'!Q3</f>
        <v>0</v>
      </c>
      <c r="R5">
        <f>'BFPaT-fueltax-coal'!R3</f>
        <v>0</v>
      </c>
      <c r="S5">
        <f>'BFPaT-fueltax-coal'!S3</f>
        <v>0</v>
      </c>
      <c r="T5">
        <f>'BFPaT-fueltax-coal'!T3</f>
        <v>0</v>
      </c>
      <c r="U5">
        <f>'BFPaT-fueltax-coal'!U3</f>
        <v>0</v>
      </c>
      <c r="V5">
        <f>'BFPaT-fueltax-coal'!V3</f>
        <v>0</v>
      </c>
      <c r="W5">
        <f>'BFPaT-fueltax-coal'!W3</f>
        <v>0</v>
      </c>
      <c r="X5">
        <f>'BFPaT-fueltax-coal'!X3</f>
        <v>0</v>
      </c>
      <c r="Y5">
        <f>'BFPaT-fueltax-coal'!Y3</f>
        <v>0</v>
      </c>
      <c r="Z5">
        <f>'BFPaT-fueltax-coal'!Z3</f>
        <v>0</v>
      </c>
      <c r="AA5">
        <f>'BFPaT-fueltax-coal'!AA3</f>
        <v>0</v>
      </c>
      <c r="AB5">
        <f>'BFPaT-fueltax-coal'!AB3</f>
        <v>0</v>
      </c>
      <c r="AC5">
        <f>'BFPaT-fueltax-coal'!AC3</f>
        <v>0</v>
      </c>
      <c r="AD5">
        <f>'BFPaT-fueltax-coal'!AD3</f>
        <v>0</v>
      </c>
      <c r="AE5">
        <f>'BFPaT-fueltax-coal'!AE3</f>
        <v>0</v>
      </c>
      <c r="AF5">
        <f>'BFPaT-fueltax-coal'!AF3</f>
        <v>0</v>
      </c>
    </row>
    <row r="6" spans="1:35">
      <c r="A6" t="s">
        <v>6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  <c r="AB6">
        <f>'BFPaT-fueltax-coal'!AB4</f>
        <v>0</v>
      </c>
      <c r="AC6">
        <f>'BFPaT-fueltax-coal'!AC4</f>
        <v>0</v>
      </c>
      <c r="AD6">
        <f>'BFPaT-fueltax-coal'!AD4</f>
        <v>0</v>
      </c>
      <c r="AE6">
        <f>'BFPaT-fueltax-coal'!AE4</f>
        <v>0</v>
      </c>
      <c r="AF6">
        <f>'BFPaT-fueltax-coal'!AF4</f>
        <v>0</v>
      </c>
    </row>
    <row r="7" spans="1:35">
      <c r="A7" t="s">
        <v>7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  <c r="AB7">
        <f>'BFPaT-fueltax-coal'!AB5</f>
        <v>0</v>
      </c>
      <c r="AC7">
        <f>'BFPaT-fueltax-coal'!AC5</f>
        <v>0</v>
      </c>
      <c r="AD7">
        <f>'BFPaT-fueltax-coal'!AD5</f>
        <v>0</v>
      </c>
      <c r="AE7">
        <f>'BFPaT-fueltax-coal'!AE5</f>
        <v>0</v>
      </c>
      <c r="AF7">
        <f>'BFPaT-fueltax-coal'!AF5</f>
        <v>0</v>
      </c>
    </row>
    <row r="8" spans="1:35">
      <c r="A8" t="s">
        <v>8</v>
      </c>
      <c r="B8">
        <f>'BFPaT-fueltax-coal'!B6</f>
        <v>0</v>
      </c>
      <c r="C8">
        <f>'BFPaT-fueltax-coal'!C6</f>
        <v>0</v>
      </c>
      <c r="D8">
        <f>'BFPaT-fueltax-coal'!D6</f>
        <v>0</v>
      </c>
      <c r="E8">
        <f>'BFPaT-fueltax-coal'!E6</f>
        <v>0</v>
      </c>
      <c r="F8">
        <f>'BFPaT-fueltax-coal'!F6</f>
        <v>0</v>
      </c>
      <c r="G8">
        <f>'BFPaT-fueltax-coal'!G6</f>
        <v>0</v>
      </c>
      <c r="H8">
        <f>'BFPaT-fueltax-coal'!H6</f>
        <v>0</v>
      </c>
      <c r="I8">
        <f>'BFPaT-fueltax-coal'!I6</f>
        <v>0</v>
      </c>
      <c r="J8">
        <f>'BFPaT-fueltax-coal'!J6</f>
        <v>0</v>
      </c>
      <c r="K8">
        <f>'BFPaT-fueltax-coal'!K6</f>
        <v>0</v>
      </c>
      <c r="L8">
        <f>'BFPaT-fueltax-coal'!L6</f>
        <v>0</v>
      </c>
      <c r="M8">
        <f>'BFPaT-fueltax-coal'!M6</f>
        <v>0</v>
      </c>
      <c r="N8">
        <f>'BFPaT-fueltax-coal'!N6</f>
        <v>0</v>
      </c>
      <c r="O8">
        <f>'BFPaT-fueltax-coal'!O6</f>
        <v>0</v>
      </c>
      <c r="P8">
        <f>'BFPaT-fueltax-coal'!P6</f>
        <v>0</v>
      </c>
      <c r="Q8">
        <f>'BFPaT-fueltax-coal'!Q6</f>
        <v>0</v>
      </c>
      <c r="R8">
        <f>'BFPaT-fueltax-coal'!R6</f>
        <v>0</v>
      </c>
      <c r="S8">
        <f>'BFPaT-fueltax-coal'!S6</f>
        <v>0</v>
      </c>
      <c r="T8">
        <f>'BFPaT-fueltax-coal'!T6</f>
        <v>0</v>
      </c>
      <c r="U8">
        <f>'BFPaT-fueltax-coal'!U6</f>
        <v>0</v>
      </c>
      <c r="V8">
        <f>'BFPaT-fueltax-coal'!V6</f>
        <v>0</v>
      </c>
      <c r="W8">
        <f>'BFPaT-fueltax-coal'!W6</f>
        <v>0</v>
      </c>
      <c r="X8">
        <f>'BFPaT-fueltax-coal'!X6</f>
        <v>0</v>
      </c>
      <c r="Y8">
        <f>'BFPaT-fueltax-coal'!Y6</f>
        <v>0</v>
      </c>
      <c r="Z8">
        <f>'BFPaT-fueltax-coal'!Z6</f>
        <v>0</v>
      </c>
      <c r="AA8">
        <f>'BFPaT-fueltax-coal'!AA6</f>
        <v>0</v>
      </c>
      <c r="AB8">
        <f>'BFPaT-fueltax-coal'!AB6</f>
        <v>0</v>
      </c>
      <c r="AC8">
        <f>'BFPaT-fueltax-coal'!AC6</f>
        <v>0</v>
      </c>
      <c r="AD8">
        <f>'BFPaT-fueltax-coal'!AD6</f>
        <v>0</v>
      </c>
      <c r="AE8">
        <f>'BFPaT-fueltax-coal'!AE6</f>
        <v>0</v>
      </c>
      <c r="AF8">
        <f>'BFPaT-fueltax-coal'!AF6</f>
        <v>0</v>
      </c>
    </row>
    <row r="9" spans="1:35">
      <c r="A9" t="s">
        <v>9</v>
      </c>
      <c r="B9">
        <f>'BFPaT-fueltax-coal'!B7</f>
        <v>0</v>
      </c>
      <c r="C9">
        <f>'BFPaT-fueltax-coal'!C7</f>
        <v>0</v>
      </c>
      <c r="D9">
        <f>'BFPaT-fueltax-coal'!D7</f>
        <v>0</v>
      </c>
      <c r="E9">
        <f>'BFPaT-fueltax-coal'!E7</f>
        <v>0</v>
      </c>
      <c r="F9">
        <f>'BFPaT-fueltax-coal'!F7</f>
        <v>0</v>
      </c>
      <c r="G9">
        <f>'BFPaT-fueltax-coal'!G7</f>
        <v>0</v>
      </c>
      <c r="H9">
        <f>'BFPaT-fueltax-coal'!H7</f>
        <v>0</v>
      </c>
      <c r="I9">
        <f>'BFPaT-fueltax-coal'!I7</f>
        <v>0</v>
      </c>
      <c r="J9">
        <f>'BFPaT-fueltax-coal'!J7</f>
        <v>0</v>
      </c>
      <c r="K9">
        <f>'BFPaT-fueltax-coal'!K7</f>
        <v>0</v>
      </c>
      <c r="L9">
        <f>'BFPaT-fueltax-coal'!L7</f>
        <v>0</v>
      </c>
      <c r="M9">
        <f>'BFPaT-fueltax-coal'!M7</f>
        <v>0</v>
      </c>
      <c r="N9">
        <f>'BFPaT-fueltax-coal'!N7</f>
        <v>0</v>
      </c>
      <c r="O9">
        <f>'BFPaT-fueltax-coal'!O7</f>
        <v>0</v>
      </c>
      <c r="P9">
        <f>'BFPaT-fueltax-coal'!P7</f>
        <v>0</v>
      </c>
      <c r="Q9">
        <f>'BFPaT-fueltax-coal'!Q7</f>
        <v>0</v>
      </c>
      <c r="R9">
        <f>'BFPaT-fueltax-coal'!R7</f>
        <v>0</v>
      </c>
      <c r="S9">
        <f>'BFPaT-fueltax-coal'!S7</f>
        <v>0</v>
      </c>
      <c r="T9">
        <f>'BFPaT-fueltax-coal'!T7</f>
        <v>0</v>
      </c>
      <c r="U9">
        <f>'BFPaT-fueltax-coal'!U7</f>
        <v>0</v>
      </c>
      <c r="V9">
        <f>'BFPaT-fueltax-coal'!V7</f>
        <v>0</v>
      </c>
      <c r="W9">
        <f>'BFPaT-fueltax-coal'!W7</f>
        <v>0</v>
      </c>
      <c r="X9">
        <f>'BFPaT-fueltax-coal'!X7</f>
        <v>0</v>
      </c>
      <c r="Y9">
        <f>'BFPaT-fueltax-coal'!Y7</f>
        <v>0</v>
      </c>
      <c r="Z9">
        <f>'BFPaT-fueltax-coal'!Z7</f>
        <v>0</v>
      </c>
      <c r="AA9">
        <f>'BFPaT-fueltax-coal'!AA7</f>
        <v>0</v>
      </c>
      <c r="AB9">
        <f>'BFPaT-fueltax-coal'!AB7</f>
        <v>0</v>
      </c>
      <c r="AC9">
        <f>'BFPaT-fueltax-coal'!AC7</f>
        <v>0</v>
      </c>
      <c r="AD9">
        <f>'BFPaT-fueltax-coal'!AD7</f>
        <v>0</v>
      </c>
      <c r="AE9">
        <f>'BFPaT-fueltax-coal'!AE7</f>
        <v>0</v>
      </c>
      <c r="AF9">
        <f>'BFPaT-fueltax-coal'!AF7</f>
        <v>0</v>
      </c>
    </row>
    <row r="10" spans="1:35">
      <c r="A10" t="s">
        <v>10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</row>
    <row r="11" spans="1:35">
      <c r="A11" t="s">
        <v>11</v>
      </c>
      <c r="B11">
        <f>'BFPaT-fueltax-coal'!B9</f>
        <v>0</v>
      </c>
      <c r="C11">
        <f>'BFPaT-fueltax-coal'!C9</f>
        <v>0</v>
      </c>
      <c r="D11">
        <f>'BFPaT-fueltax-coal'!D9</f>
        <v>0</v>
      </c>
      <c r="E11">
        <f>'BFPaT-fueltax-coal'!E9</f>
        <v>0</v>
      </c>
      <c r="F11">
        <f>'BFPaT-fueltax-coal'!F9</f>
        <v>0</v>
      </c>
      <c r="G11">
        <f>'BFPaT-fueltax-coal'!G9</f>
        <v>0</v>
      </c>
      <c r="H11">
        <f>'BFPaT-fueltax-coal'!H9</f>
        <v>0</v>
      </c>
      <c r="I11">
        <f>'BFPaT-fueltax-coal'!I9</f>
        <v>0</v>
      </c>
      <c r="J11">
        <f>'BFPaT-fueltax-coal'!J9</f>
        <v>0</v>
      </c>
      <c r="K11">
        <f>'BFPaT-fueltax-coal'!K9</f>
        <v>0</v>
      </c>
      <c r="L11">
        <f>'BFPaT-fueltax-coal'!L9</f>
        <v>0</v>
      </c>
      <c r="M11">
        <f>'BFPaT-fueltax-coal'!M9</f>
        <v>0</v>
      </c>
      <c r="N11">
        <f>'BFPaT-fueltax-coal'!N9</f>
        <v>0</v>
      </c>
      <c r="O11">
        <f>'BFPaT-fueltax-coal'!O9</f>
        <v>0</v>
      </c>
      <c r="P11">
        <f>'BFPaT-fueltax-coal'!P9</f>
        <v>0</v>
      </c>
      <c r="Q11">
        <f>'BFPaT-fueltax-coal'!Q9</f>
        <v>0</v>
      </c>
      <c r="R11">
        <f>'BFPaT-fueltax-coal'!R9</f>
        <v>0</v>
      </c>
      <c r="S11">
        <f>'BFPaT-fueltax-coal'!S9</f>
        <v>0</v>
      </c>
      <c r="T11">
        <f>'BFPaT-fueltax-coal'!T9</f>
        <v>0</v>
      </c>
      <c r="U11">
        <f>'BFPaT-fueltax-coal'!U9</f>
        <v>0</v>
      </c>
      <c r="V11">
        <f>'BFPaT-fueltax-coal'!V9</f>
        <v>0</v>
      </c>
      <c r="W11">
        <f>'BFPaT-fueltax-coal'!W9</f>
        <v>0</v>
      </c>
      <c r="X11">
        <f>'BFPaT-fueltax-coal'!X9</f>
        <v>0</v>
      </c>
      <c r="Y11">
        <f>'BFPaT-fueltax-coal'!Y9</f>
        <v>0</v>
      </c>
      <c r="Z11">
        <f>'BFPaT-fueltax-coal'!Z9</f>
        <v>0</v>
      </c>
      <c r="AA11">
        <f>'BFPaT-fueltax-coal'!AA9</f>
        <v>0</v>
      </c>
      <c r="AB11">
        <f>'BFPaT-fueltax-coal'!AB9</f>
        <v>0</v>
      </c>
      <c r="AC11">
        <f>'BFPaT-fueltax-coal'!AC9</f>
        <v>0</v>
      </c>
      <c r="AD11">
        <f>'BFPaT-fueltax-coal'!AD9</f>
        <v>0</v>
      </c>
      <c r="AE11">
        <f>'BFPaT-fueltax-coal'!AE9</f>
        <v>0</v>
      </c>
      <c r="AF11">
        <f>'BFPaT-fueltax-coal'!AF9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>
        <f>'BFPaT-fueltax-natgas'!B2</f>
        <v>0</v>
      </c>
      <c r="C14">
        <f>'BFPaT-fueltax-natgas'!C2</f>
        <v>0</v>
      </c>
      <c r="D14">
        <f>'BFPaT-fueltax-natgas'!D2</f>
        <v>0</v>
      </c>
      <c r="E14">
        <f>'BFPaT-fueltax-natgas'!E2</f>
        <v>0</v>
      </c>
      <c r="F14">
        <f>'BFPaT-fueltax-natgas'!F2</f>
        <v>0</v>
      </c>
      <c r="G14">
        <f>'BFPaT-fueltax-natgas'!G2</f>
        <v>0</v>
      </c>
      <c r="H14">
        <f>'BFPaT-fueltax-natgas'!H2</f>
        <v>0</v>
      </c>
      <c r="I14">
        <f>'BFPaT-fueltax-natgas'!I2</f>
        <v>0</v>
      </c>
      <c r="J14">
        <f>'BFPaT-fueltax-natgas'!J2</f>
        <v>0</v>
      </c>
      <c r="K14">
        <f>'BFPaT-fueltax-natgas'!K2</f>
        <v>0</v>
      </c>
      <c r="L14">
        <f>'BFPaT-fueltax-natgas'!L2</f>
        <v>0</v>
      </c>
      <c r="M14">
        <f>'BFPaT-fueltax-natgas'!M2</f>
        <v>0</v>
      </c>
      <c r="N14">
        <f>'BFPaT-fueltax-natgas'!N2</f>
        <v>0</v>
      </c>
      <c r="O14">
        <f>'BFPaT-fueltax-natgas'!O2</f>
        <v>0</v>
      </c>
      <c r="P14">
        <f>'BFPaT-fueltax-natgas'!P2</f>
        <v>0</v>
      </c>
      <c r="Q14">
        <f>'BFPaT-fueltax-natgas'!Q2</f>
        <v>0</v>
      </c>
      <c r="R14">
        <f>'BFPaT-fueltax-natgas'!R2</f>
        <v>0</v>
      </c>
      <c r="S14">
        <f>'BFPaT-fueltax-natgas'!S2</f>
        <v>0</v>
      </c>
      <c r="T14">
        <f>'BFPaT-fueltax-natgas'!T2</f>
        <v>0</v>
      </c>
      <c r="U14">
        <f>'BFPaT-fueltax-natgas'!U2</f>
        <v>0</v>
      </c>
      <c r="V14">
        <f>'BFPaT-fueltax-natgas'!V2</f>
        <v>0</v>
      </c>
      <c r="W14">
        <f>'BFPaT-fueltax-natgas'!W2</f>
        <v>0</v>
      </c>
      <c r="X14">
        <f>'BFPaT-fueltax-natgas'!X2</f>
        <v>0</v>
      </c>
      <c r="Y14">
        <f>'BFPaT-fueltax-natgas'!Y2</f>
        <v>0</v>
      </c>
      <c r="Z14">
        <f>'BFPaT-fueltax-natgas'!Z2</f>
        <v>0</v>
      </c>
      <c r="AA14">
        <f>'BFPaT-fueltax-natgas'!AA2</f>
        <v>0</v>
      </c>
      <c r="AB14">
        <f>'BFPaT-fueltax-natgas'!AB2</f>
        <v>0</v>
      </c>
      <c r="AC14">
        <f>'BFPaT-fueltax-natgas'!AC2</f>
        <v>0</v>
      </c>
      <c r="AD14">
        <f>'BFPaT-fueltax-natgas'!AD2</f>
        <v>0</v>
      </c>
      <c r="AE14">
        <f>'BFPaT-fueltax-natgas'!AE2</f>
        <v>0</v>
      </c>
      <c r="AF14">
        <f>'BFPaT-fueltax-natgas'!AF2</f>
        <v>0</v>
      </c>
    </row>
    <row r="15" spans="1:35">
      <c r="A15" t="s">
        <v>5</v>
      </c>
      <c r="B15">
        <f>'BFPaT-fueltax-natgas'!B3</f>
        <v>3.3759339015284991E-7</v>
      </c>
      <c r="C15">
        <f>'BFPaT-fueltax-natgas'!C3</f>
        <v>3.3759339015284991E-7</v>
      </c>
      <c r="D15">
        <f>'BFPaT-fueltax-natgas'!D3</f>
        <v>3.3759339015284991E-7</v>
      </c>
      <c r="E15">
        <f>'BFPaT-fueltax-natgas'!E3</f>
        <v>3.3759339015284991E-7</v>
      </c>
      <c r="F15">
        <f>'BFPaT-fueltax-natgas'!F3</f>
        <v>3.3759339015284991E-7</v>
      </c>
      <c r="G15">
        <f>'BFPaT-fueltax-natgas'!G3</f>
        <v>3.3759339015284991E-7</v>
      </c>
      <c r="H15">
        <f>'BFPaT-fueltax-natgas'!H3</f>
        <v>3.3759339015284991E-7</v>
      </c>
      <c r="I15">
        <f>'BFPaT-fueltax-natgas'!I3</f>
        <v>3.3759339015284991E-7</v>
      </c>
      <c r="J15">
        <f>'BFPaT-fueltax-natgas'!J3</f>
        <v>3.3759339015284991E-7</v>
      </c>
      <c r="K15">
        <f>'BFPaT-fueltax-natgas'!K3</f>
        <v>3.3759339015284991E-7</v>
      </c>
      <c r="L15">
        <f>'BFPaT-fueltax-natgas'!L3</f>
        <v>3.3759339015284991E-7</v>
      </c>
      <c r="M15">
        <f>'BFPaT-fueltax-natgas'!M3</f>
        <v>3.3759339015284991E-7</v>
      </c>
      <c r="N15">
        <f>'BFPaT-fueltax-natgas'!N3</f>
        <v>3.3759339015284991E-7</v>
      </c>
      <c r="O15">
        <f>'BFPaT-fueltax-natgas'!O3</f>
        <v>3.3759339015284991E-7</v>
      </c>
      <c r="P15">
        <f>'BFPaT-fueltax-natgas'!P3</f>
        <v>3.3759339015284991E-7</v>
      </c>
      <c r="Q15">
        <f>'BFPaT-fueltax-natgas'!Q3</f>
        <v>3.3759339015284991E-7</v>
      </c>
      <c r="R15">
        <f>'BFPaT-fueltax-natgas'!R3</f>
        <v>3.3759339015284991E-7</v>
      </c>
      <c r="S15">
        <f>'BFPaT-fueltax-natgas'!S3</f>
        <v>3.3759339015284991E-7</v>
      </c>
      <c r="T15">
        <f>'BFPaT-fueltax-natgas'!T3</f>
        <v>3.3759339015284991E-7</v>
      </c>
      <c r="U15">
        <f>'BFPaT-fueltax-natgas'!U3</f>
        <v>3.3759339015284991E-7</v>
      </c>
      <c r="V15">
        <f>'BFPaT-fueltax-natgas'!V3</f>
        <v>3.3759339015284991E-7</v>
      </c>
      <c r="W15">
        <f>'BFPaT-fueltax-natgas'!W3</f>
        <v>3.3759339015284991E-7</v>
      </c>
      <c r="X15">
        <f>'BFPaT-fueltax-natgas'!X3</f>
        <v>3.3759339015284991E-7</v>
      </c>
      <c r="Y15">
        <f>'BFPaT-fueltax-natgas'!Y3</f>
        <v>3.3759339015284991E-7</v>
      </c>
      <c r="Z15">
        <f>'BFPaT-fueltax-natgas'!Z3</f>
        <v>3.3759339015284991E-7</v>
      </c>
      <c r="AA15">
        <f>'BFPaT-fueltax-natgas'!AA3</f>
        <v>3.3759339015284991E-7</v>
      </c>
      <c r="AB15">
        <f>'BFPaT-fueltax-natgas'!AB3</f>
        <v>3.3759339015284991E-7</v>
      </c>
      <c r="AC15">
        <f>'BFPaT-fueltax-natgas'!AC3</f>
        <v>3.3759339015284991E-7</v>
      </c>
      <c r="AD15">
        <f>'BFPaT-fueltax-natgas'!AD3</f>
        <v>3.3759339015284991E-7</v>
      </c>
      <c r="AE15">
        <f>'BFPaT-fueltax-natgas'!AE3</f>
        <v>3.3759339015284991E-7</v>
      </c>
      <c r="AF15">
        <f>'BFPaT-fueltax-natgas'!AF3</f>
        <v>3.3759339015284991E-7</v>
      </c>
    </row>
    <row r="16" spans="1:35">
      <c r="A16" t="s">
        <v>6</v>
      </c>
      <c r="B16">
        <f>'BFPaT-fueltax-natgas'!B4</f>
        <v>0</v>
      </c>
      <c r="C16">
        <f>'BFPaT-fueltax-natgas'!C4</f>
        <v>0</v>
      </c>
      <c r="D16">
        <f>'BFPaT-fueltax-natgas'!D4</f>
        <v>0</v>
      </c>
      <c r="E16">
        <f>'BFPaT-fueltax-natgas'!E4</f>
        <v>0</v>
      </c>
      <c r="F16">
        <f>'BFPaT-fueltax-natgas'!F4</f>
        <v>0</v>
      </c>
      <c r="G16">
        <f>'BFPaT-fueltax-natgas'!G4</f>
        <v>0</v>
      </c>
      <c r="H16">
        <f>'BFPaT-fueltax-natgas'!H4</f>
        <v>0</v>
      </c>
      <c r="I16">
        <f>'BFPaT-fueltax-natgas'!I4</f>
        <v>0</v>
      </c>
      <c r="J16">
        <f>'BFPaT-fueltax-natgas'!J4</f>
        <v>0</v>
      </c>
      <c r="K16">
        <f>'BFPaT-fueltax-natgas'!K4</f>
        <v>0</v>
      </c>
      <c r="L16">
        <f>'BFPaT-fueltax-natgas'!L4</f>
        <v>0</v>
      </c>
      <c r="M16">
        <f>'BFPaT-fueltax-natgas'!M4</f>
        <v>0</v>
      </c>
      <c r="N16">
        <f>'BFPaT-fueltax-natgas'!N4</f>
        <v>0</v>
      </c>
      <c r="O16">
        <f>'BFPaT-fueltax-natgas'!O4</f>
        <v>0</v>
      </c>
      <c r="P16">
        <f>'BFPaT-fueltax-natgas'!P4</f>
        <v>0</v>
      </c>
      <c r="Q16">
        <f>'BFPaT-fueltax-natgas'!Q4</f>
        <v>0</v>
      </c>
      <c r="R16">
        <f>'BFPaT-fueltax-natgas'!R4</f>
        <v>0</v>
      </c>
      <c r="S16">
        <f>'BFPaT-fueltax-natgas'!S4</f>
        <v>0</v>
      </c>
      <c r="T16">
        <f>'BFPaT-fueltax-natgas'!T4</f>
        <v>0</v>
      </c>
      <c r="U16">
        <f>'BFPaT-fueltax-natgas'!U4</f>
        <v>0</v>
      </c>
      <c r="V16">
        <f>'BFPaT-fueltax-natgas'!V4</f>
        <v>0</v>
      </c>
      <c r="W16">
        <f>'BFPaT-fueltax-natgas'!W4</f>
        <v>0</v>
      </c>
      <c r="X16">
        <f>'BFPaT-fueltax-natgas'!X4</f>
        <v>0</v>
      </c>
      <c r="Y16">
        <f>'BFPaT-fueltax-natgas'!Y4</f>
        <v>0</v>
      </c>
      <c r="Z16">
        <f>'BFPaT-fueltax-natgas'!Z4</f>
        <v>0</v>
      </c>
      <c r="AA16">
        <f>'BFPaT-fueltax-natgas'!AA4</f>
        <v>0</v>
      </c>
      <c r="AB16">
        <f>'BFPaT-fueltax-natgas'!AB4</f>
        <v>0</v>
      </c>
      <c r="AC16">
        <f>'BFPaT-fueltax-natgas'!AC4</f>
        <v>0</v>
      </c>
      <c r="AD16">
        <f>'BFPaT-fueltax-natgas'!AD4</f>
        <v>0</v>
      </c>
      <c r="AE16">
        <f>'BFPaT-fueltax-natgas'!AE4</f>
        <v>0</v>
      </c>
      <c r="AF16">
        <f>'BFPaT-fueltax-natgas'!AF4</f>
        <v>0</v>
      </c>
    </row>
    <row r="17" spans="1:35">
      <c r="A17" t="s">
        <v>7</v>
      </c>
      <c r="B17">
        <f>'BFPaT-fueltax-natgas'!B5</f>
        <v>0</v>
      </c>
      <c r="C17">
        <f>'BFPaT-fueltax-natgas'!C5</f>
        <v>0</v>
      </c>
      <c r="D17">
        <f>'BFPaT-fueltax-natgas'!D5</f>
        <v>0</v>
      </c>
      <c r="E17">
        <f>'BFPaT-fueltax-natgas'!E5</f>
        <v>0</v>
      </c>
      <c r="F17">
        <f>'BFPaT-fueltax-natgas'!F5</f>
        <v>0</v>
      </c>
      <c r="G17">
        <f>'BFPaT-fueltax-natgas'!G5</f>
        <v>0</v>
      </c>
      <c r="H17">
        <f>'BFPaT-fueltax-natgas'!H5</f>
        <v>0</v>
      </c>
      <c r="I17">
        <f>'BFPaT-fueltax-natgas'!I5</f>
        <v>0</v>
      </c>
      <c r="J17">
        <f>'BFPaT-fueltax-natgas'!J5</f>
        <v>0</v>
      </c>
      <c r="K17">
        <f>'BFPaT-fueltax-natgas'!K5</f>
        <v>0</v>
      </c>
      <c r="L17">
        <f>'BFPaT-fueltax-natgas'!L5</f>
        <v>0</v>
      </c>
      <c r="M17">
        <f>'BFPaT-fueltax-natgas'!M5</f>
        <v>0</v>
      </c>
      <c r="N17">
        <f>'BFPaT-fueltax-natgas'!N5</f>
        <v>0</v>
      </c>
      <c r="O17">
        <f>'BFPaT-fueltax-natgas'!O5</f>
        <v>0</v>
      </c>
      <c r="P17">
        <f>'BFPaT-fueltax-natgas'!P5</f>
        <v>0</v>
      </c>
      <c r="Q17">
        <f>'BFPaT-fueltax-natgas'!Q5</f>
        <v>0</v>
      </c>
      <c r="R17">
        <f>'BFPaT-fueltax-natgas'!R5</f>
        <v>0</v>
      </c>
      <c r="S17">
        <f>'BFPaT-fueltax-natgas'!S5</f>
        <v>0</v>
      </c>
      <c r="T17">
        <f>'BFPaT-fueltax-natgas'!T5</f>
        <v>0</v>
      </c>
      <c r="U17">
        <f>'BFPaT-fueltax-natgas'!U5</f>
        <v>0</v>
      </c>
      <c r="V17">
        <f>'BFPaT-fueltax-natgas'!V5</f>
        <v>0</v>
      </c>
      <c r="W17">
        <f>'BFPaT-fueltax-natgas'!W5</f>
        <v>0</v>
      </c>
      <c r="X17">
        <f>'BFPaT-fueltax-natgas'!X5</f>
        <v>0</v>
      </c>
      <c r="Y17">
        <f>'BFPaT-fueltax-natgas'!Y5</f>
        <v>0</v>
      </c>
      <c r="Z17">
        <f>'BFPaT-fueltax-natgas'!Z5</f>
        <v>0</v>
      </c>
      <c r="AA17">
        <f>'BFPaT-fueltax-natgas'!AA5</f>
        <v>0</v>
      </c>
      <c r="AB17">
        <f>'BFPaT-fueltax-natgas'!AB5</f>
        <v>0</v>
      </c>
      <c r="AC17">
        <f>'BFPaT-fueltax-natgas'!AC5</f>
        <v>0</v>
      </c>
      <c r="AD17">
        <f>'BFPaT-fueltax-natgas'!AD5</f>
        <v>0</v>
      </c>
      <c r="AE17">
        <f>'BFPaT-fueltax-natgas'!AE5</f>
        <v>0</v>
      </c>
      <c r="AF17">
        <f>'BFPaT-fueltax-natgas'!AF5</f>
        <v>0</v>
      </c>
    </row>
    <row r="18" spans="1:35">
      <c r="A18" t="s">
        <v>8</v>
      </c>
      <c r="B18">
        <f>'BFPaT-fueltax-natgas'!B6</f>
        <v>0</v>
      </c>
      <c r="C18">
        <f>'BFPaT-fueltax-natgas'!C6</f>
        <v>0</v>
      </c>
      <c r="D18">
        <f>'BFPaT-fueltax-natgas'!D6</f>
        <v>0</v>
      </c>
      <c r="E18">
        <f>'BFPaT-fueltax-natgas'!E6</f>
        <v>0</v>
      </c>
      <c r="F18">
        <f>'BFPaT-fueltax-natgas'!F6</f>
        <v>0</v>
      </c>
      <c r="G18">
        <f>'BFPaT-fueltax-natgas'!G6</f>
        <v>0</v>
      </c>
      <c r="H18">
        <f>'BFPaT-fueltax-natgas'!H6</f>
        <v>0</v>
      </c>
      <c r="I18">
        <f>'BFPaT-fueltax-natgas'!I6</f>
        <v>0</v>
      </c>
      <c r="J18">
        <f>'BFPaT-fueltax-natgas'!J6</f>
        <v>0</v>
      </c>
      <c r="K18">
        <f>'BFPaT-fueltax-natgas'!K6</f>
        <v>0</v>
      </c>
      <c r="L18">
        <f>'BFPaT-fueltax-natgas'!L6</f>
        <v>0</v>
      </c>
      <c r="M18">
        <f>'BFPaT-fueltax-natgas'!M6</f>
        <v>0</v>
      </c>
      <c r="N18">
        <f>'BFPaT-fueltax-natgas'!N6</f>
        <v>0</v>
      </c>
      <c r="O18">
        <f>'BFPaT-fueltax-natgas'!O6</f>
        <v>0</v>
      </c>
      <c r="P18">
        <f>'BFPaT-fueltax-natgas'!P6</f>
        <v>0</v>
      </c>
      <c r="Q18">
        <f>'BFPaT-fueltax-natgas'!Q6</f>
        <v>0</v>
      </c>
      <c r="R18">
        <f>'BFPaT-fueltax-natgas'!R6</f>
        <v>0</v>
      </c>
      <c r="S18">
        <f>'BFPaT-fueltax-natgas'!S6</f>
        <v>0</v>
      </c>
      <c r="T18">
        <f>'BFPaT-fueltax-natgas'!T6</f>
        <v>0</v>
      </c>
      <c r="U18">
        <f>'BFPaT-fueltax-natgas'!U6</f>
        <v>0</v>
      </c>
      <c r="V18">
        <f>'BFPaT-fueltax-natgas'!V6</f>
        <v>0</v>
      </c>
      <c r="W18">
        <f>'BFPaT-fueltax-natgas'!W6</f>
        <v>0</v>
      </c>
      <c r="X18">
        <f>'BFPaT-fueltax-natgas'!X6</f>
        <v>0</v>
      </c>
      <c r="Y18">
        <f>'BFPaT-fueltax-natgas'!Y6</f>
        <v>0</v>
      </c>
      <c r="Z18">
        <f>'BFPaT-fueltax-natgas'!Z6</f>
        <v>0</v>
      </c>
      <c r="AA18">
        <f>'BFPaT-fueltax-natgas'!AA6</f>
        <v>0</v>
      </c>
      <c r="AB18">
        <f>'BFPaT-fueltax-natgas'!AB6</f>
        <v>0</v>
      </c>
      <c r="AC18">
        <f>'BFPaT-fueltax-natgas'!AC6</f>
        <v>0</v>
      </c>
      <c r="AD18">
        <f>'BFPaT-fueltax-natgas'!AD6</f>
        <v>0</v>
      </c>
      <c r="AE18">
        <f>'BFPaT-fueltax-natgas'!AE6</f>
        <v>0</v>
      </c>
      <c r="AF18">
        <f>'BFPaT-fueltax-natgas'!AF6</f>
        <v>0</v>
      </c>
    </row>
    <row r="19" spans="1:35">
      <c r="A19" t="s">
        <v>9</v>
      </c>
      <c r="B19">
        <f>'BFPaT-fueltax-natgas'!B7</f>
        <v>0</v>
      </c>
      <c r="C19">
        <f>'BFPaT-fueltax-natgas'!C7</f>
        <v>0</v>
      </c>
      <c r="D19">
        <f>'BFPaT-fueltax-natgas'!D7</f>
        <v>0</v>
      </c>
      <c r="E19">
        <f>'BFPaT-fueltax-natgas'!E7</f>
        <v>0</v>
      </c>
      <c r="F19">
        <f>'BFPaT-fueltax-natgas'!F7</f>
        <v>0</v>
      </c>
      <c r="G19">
        <f>'BFPaT-fueltax-natgas'!G7</f>
        <v>0</v>
      </c>
      <c r="H19">
        <f>'BFPaT-fueltax-natgas'!H7</f>
        <v>0</v>
      </c>
      <c r="I19">
        <f>'BFPaT-fueltax-natgas'!I7</f>
        <v>0</v>
      </c>
      <c r="J19">
        <f>'BFPaT-fueltax-natgas'!J7</f>
        <v>0</v>
      </c>
      <c r="K19">
        <f>'BFPaT-fueltax-natgas'!K7</f>
        <v>0</v>
      </c>
      <c r="L19">
        <f>'BFPaT-fueltax-natgas'!L7</f>
        <v>0</v>
      </c>
      <c r="M19">
        <f>'BFPaT-fueltax-natgas'!M7</f>
        <v>0</v>
      </c>
      <c r="N19">
        <f>'BFPaT-fueltax-natgas'!N7</f>
        <v>0</v>
      </c>
      <c r="O19">
        <f>'BFPaT-fueltax-natgas'!O7</f>
        <v>0</v>
      </c>
      <c r="P19">
        <f>'BFPaT-fueltax-natgas'!P7</f>
        <v>0</v>
      </c>
      <c r="Q19">
        <f>'BFPaT-fueltax-natgas'!Q7</f>
        <v>0</v>
      </c>
      <c r="R19">
        <f>'BFPaT-fueltax-natgas'!R7</f>
        <v>0</v>
      </c>
      <c r="S19">
        <f>'BFPaT-fueltax-natgas'!S7</f>
        <v>0</v>
      </c>
      <c r="T19">
        <f>'BFPaT-fueltax-natgas'!T7</f>
        <v>0</v>
      </c>
      <c r="U19">
        <f>'BFPaT-fueltax-natgas'!U7</f>
        <v>0</v>
      </c>
      <c r="V19">
        <f>'BFPaT-fueltax-natgas'!V7</f>
        <v>0</v>
      </c>
      <c r="W19">
        <f>'BFPaT-fueltax-natgas'!W7</f>
        <v>0</v>
      </c>
      <c r="X19">
        <f>'BFPaT-fueltax-natgas'!X7</f>
        <v>0</v>
      </c>
      <c r="Y19">
        <f>'BFPaT-fueltax-natgas'!Y7</f>
        <v>0</v>
      </c>
      <c r="Z19">
        <f>'BFPaT-fueltax-natgas'!Z7</f>
        <v>0</v>
      </c>
      <c r="AA19">
        <f>'BFPaT-fueltax-natgas'!AA7</f>
        <v>0</v>
      </c>
      <c r="AB19">
        <f>'BFPaT-fueltax-natgas'!AB7</f>
        <v>0</v>
      </c>
      <c r="AC19">
        <f>'BFPaT-fueltax-natgas'!AC7</f>
        <v>0</v>
      </c>
      <c r="AD19">
        <f>'BFPaT-fueltax-natgas'!AD7</f>
        <v>0</v>
      </c>
      <c r="AE19">
        <f>'BFPaT-fueltax-natgas'!AE7</f>
        <v>0</v>
      </c>
      <c r="AF19">
        <f>'BFPaT-fueltax-natgas'!AF7</f>
        <v>0</v>
      </c>
    </row>
    <row r="20" spans="1:35">
      <c r="A20" t="s">
        <v>10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</row>
    <row r="21" spans="1:35">
      <c r="A21" t="s">
        <v>11</v>
      </c>
      <c r="B21">
        <f>'BFPaT-fueltax-natgas'!B9</f>
        <v>0</v>
      </c>
      <c r="C21">
        <f>'BFPaT-fueltax-natgas'!C9</f>
        <v>0</v>
      </c>
      <c r="D21">
        <f>'BFPaT-fueltax-natgas'!D9</f>
        <v>0</v>
      </c>
      <c r="E21">
        <f>'BFPaT-fueltax-natgas'!E9</f>
        <v>0</v>
      </c>
      <c r="F21">
        <f>'BFPaT-fueltax-natgas'!F9</f>
        <v>0</v>
      </c>
      <c r="G21">
        <f>'BFPaT-fueltax-natgas'!G9</f>
        <v>0</v>
      </c>
      <c r="H21">
        <f>'BFPaT-fueltax-natgas'!H9</f>
        <v>0</v>
      </c>
      <c r="I21">
        <f>'BFPaT-fueltax-natgas'!I9</f>
        <v>0</v>
      </c>
      <c r="J21">
        <f>'BFPaT-fueltax-natgas'!J9</f>
        <v>0</v>
      </c>
      <c r="K21">
        <f>'BFPaT-fueltax-natgas'!K9</f>
        <v>0</v>
      </c>
      <c r="L21">
        <f>'BFPaT-fueltax-natgas'!L9</f>
        <v>0</v>
      </c>
      <c r="M21">
        <f>'BFPaT-fueltax-natgas'!M9</f>
        <v>0</v>
      </c>
      <c r="N21">
        <f>'BFPaT-fueltax-natgas'!N9</f>
        <v>0</v>
      </c>
      <c r="O21">
        <f>'BFPaT-fueltax-natgas'!O9</f>
        <v>0</v>
      </c>
      <c r="P21">
        <f>'BFPaT-fueltax-natgas'!P9</f>
        <v>0</v>
      </c>
      <c r="Q21">
        <f>'BFPaT-fueltax-natgas'!Q9</f>
        <v>0</v>
      </c>
      <c r="R21">
        <f>'BFPaT-fueltax-natgas'!R9</f>
        <v>0</v>
      </c>
      <c r="S21">
        <f>'BFPaT-fueltax-natgas'!S9</f>
        <v>0</v>
      </c>
      <c r="T21">
        <f>'BFPaT-fueltax-natgas'!T9</f>
        <v>0</v>
      </c>
      <c r="U21">
        <f>'BFPaT-fueltax-natgas'!U9</f>
        <v>0</v>
      </c>
      <c r="V21">
        <f>'BFPaT-fueltax-natgas'!V9</f>
        <v>0</v>
      </c>
      <c r="W21">
        <f>'BFPaT-fueltax-natgas'!W9</f>
        <v>0</v>
      </c>
      <c r="X21">
        <f>'BFPaT-fueltax-natgas'!X9</f>
        <v>0</v>
      </c>
      <c r="Y21">
        <f>'BFPaT-fueltax-natgas'!Y9</f>
        <v>0</v>
      </c>
      <c r="Z21">
        <f>'BFPaT-fueltax-natgas'!Z9</f>
        <v>0</v>
      </c>
      <c r="AA21">
        <f>'BFPaT-fueltax-natgas'!AA9</f>
        <v>0</v>
      </c>
      <c r="AB21">
        <f>'BFPaT-fueltax-natgas'!AB9</f>
        <v>0</v>
      </c>
      <c r="AC21">
        <f>'BFPaT-fueltax-natgas'!AC9</f>
        <v>0</v>
      </c>
      <c r="AD21">
        <f>'BFPaT-fueltax-natgas'!AD9</f>
        <v>0</v>
      </c>
      <c r="AE21">
        <f>'BFPaT-fueltax-natgas'!AE9</f>
        <v>0</v>
      </c>
      <c r="AF21">
        <f>'BFPaT-fueltax-natgas'!AF9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</row>
    <row r="25" spans="1:35">
      <c r="A25" t="s">
        <v>5</v>
      </c>
      <c r="B25">
        <f>'BFPaT-fueltax-nuclear'!B3</f>
        <v>0</v>
      </c>
      <c r="C25">
        <f>'BFPaT-fueltax-nuclear'!C3</f>
        <v>0</v>
      </c>
      <c r="D25">
        <f>'BFPaT-fueltax-nuclear'!D3</f>
        <v>0</v>
      </c>
      <c r="E25">
        <f>'BFPaT-fueltax-nuclear'!E3</f>
        <v>0</v>
      </c>
      <c r="F25">
        <f>'BFPaT-fueltax-nuclear'!F3</f>
        <v>0</v>
      </c>
      <c r="G25">
        <f>'BFPaT-fueltax-nuclear'!G3</f>
        <v>0</v>
      </c>
      <c r="H25">
        <f>'BFPaT-fueltax-nuclear'!H3</f>
        <v>0</v>
      </c>
      <c r="I25">
        <f>'BFPaT-fueltax-nuclear'!I3</f>
        <v>0</v>
      </c>
      <c r="J25">
        <f>'BFPaT-fueltax-nuclear'!J3</f>
        <v>0</v>
      </c>
      <c r="K25">
        <f>'BFPaT-fueltax-nuclear'!K3</f>
        <v>0</v>
      </c>
      <c r="L25">
        <f>'BFPaT-fueltax-nuclear'!L3</f>
        <v>0</v>
      </c>
      <c r="M25">
        <f>'BFPaT-fueltax-nuclear'!M3</f>
        <v>0</v>
      </c>
      <c r="N25">
        <f>'BFPaT-fueltax-nuclear'!N3</f>
        <v>0</v>
      </c>
      <c r="O25">
        <f>'BFPaT-fueltax-nuclear'!O3</f>
        <v>0</v>
      </c>
      <c r="P25">
        <f>'BFPaT-fueltax-nuclear'!P3</f>
        <v>0</v>
      </c>
      <c r="Q25">
        <f>'BFPaT-fueltax-nuclear'!Q3</f>
        <v>0</v>
      </c>
      <c r="R25">
        <f>'BFPaT-fueltax-nuclear'!R3</f>
        <v>0</v>
      </c>
      <c r="S25">
        <f>'BFPaT-fueltax-nuclear'!S3</f>
        <v>0</v>
      </c>
      <c r="T25">
        <f>'BFPaT-fueltax-nuclear'!T3</f>
        <v>0</v>
      </c>
      <c r="U25">
        <f>'BFPaT-fueltax-nuclear'!U3</f>
        <v>0</v>
      </c>
      <c r="V25">
        <f>'BFPaT-fueltax-nuclear'!V3</f>
        <v>0</v>
      </c>
      <c r="W25">
        <f>'BFPaT-fueltax-nuclear'!W3</f>
        <v>0</v>
      </c>
      <c r="X25">
        <f>'BFPaT-fueltax-nuclear'!X3</f>
        <v>0</v>
      </c>
      <c r="Y25">
        <f>'BFPaT-fueltax-nuclear'!Y3</f>
        <v>0</v>
      </c>
      <c r="Z25">
        <f>'BFPaT-fueltax-nuclear'!Z3</f>
        <v>0</v>
      </c>
      <c r="AA25">
        <f>'BFPaT-fueltax-nuclear'!AA3</f>
        <v>0</v>
      </c>
      <c r="AB25">
        <f>'BFPaT-fueltax-nuclear'!AB3</f>
        <v>0</v>
      </c>
      <c r="AC25">
        <f>'BFPaT-fueltax-nuclear'!AC3</f>
        <v>0</v>
      </c>
      <c r="AD25">
        <f>'BFPaT-fueltax-nuclear'!AD3</f>
        <v>0</v>
      </c>
      <c r="AE25">
        <f>'BFPaT-fueltax-nuclear'!AE3</f>
        <v>0</v>
      </c>
      <c r="AF25">
        <f>'BFPaT-fueltax-nuclear'!AF3</f>
        <v>0</v>
      </c>
    </row>
    <row r="26" spans="1:35">
      <c r="A26" t="s">
        <v>6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</row>
    <row r="27" spans="1:35">
      <c r="A27" t="s">
        <v>7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</row>
    <row r="28" spans="1:35">
      <c r="A28" t="s">
        <v>8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</row>
    <row r="29" spans="1:35">
      <c r="A29" t="s">
        <v>9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</row>
    <row r="30" spans="1:35">
      <c r="A30" t="s">
        <v>10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</row>
    <row r="31" spans="1:35">
      <c r="A31" t="s">
        <v>11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</row>
    <row r="35" spans="1:35">
      <c r="A35" t="s">
        <v>5</v>
      </c>
      <c r="B35">
        <f>'BFPaT-fueltax-biomass'!B3</f>
        <v>0</v>
      </c>
      <c r="C35">
        <f>'BFPaT-fueltax-biomass'!C3</f>
        <v>0</v>
      </c>
      <c r="D35">
        <f>'BFPaT-fueltax-biomass'!D3</f>
        <v>0</v>
      </c>
      <c r="E35">
        <f>'BFPaT-fueltax-biomass'!E3</f>
        <v>0</v>
      </c>
      <c r="F35">
        <f>'BFPaT-fueltax-biomass'!F3</f>
        <v>0</v>
      </c>
      <c r="G35">
        <f>'BFPaT-fueltax-biomass'!G3</f>
        <v>0</v>
      </c>
      <c r="H35">
        <f>'BFPaT-fueltax-biomass'!H3</f>
        <v>0</v>
      </c>
      <c r="I35">
        <f>'BFPaT-fueltax-biomass'!I3</f>
        <v>0</v>
      </c>
      <c r="J35">
        <f>'BFPaT-fueltax-biomass'!J3</f>
        <v>0</v>
      </c>
      <c r="K35">
        <f>'BFPaT-fueltax-biomass'!K3</f>
        <v>0</v>
      </c>
      <c r="L35">
        <f>'BFPaT-fueltax-biomass'!L3</f>
        <v>0</v>
      </c>
      <c r="M35">
        <f>'BFPaT-fueltax-biomass'!M3</f>
        <v>0</v>
      </c>
      <c r="N35">
        <f>'BFPaT-fueltax-biomass'!N3</f>
        <v>0</v>
      </c>
      <c r="O35">
        <f>'BFPaT-fueltax-biomass'!O3</f>
        <v>0</v>
      </c>
      <c r="P35">
        <f>'BFPaT-fueltax-biomass'!P3</f>
        <v>0</v>
      </c>
      <c r="Q35">
        <f>'BFPaT-fueltax-biomass'!Q3</f>
        <v>0</v>
      </c>
      <c r="R35">
        <f>'BFPaT-fueltax-biomass'!R3</f>
        <v>0</v>
      </c>
      <c r="S35">
        <f>'BFPaT-fueltax-biomass'!S3</f>
        <v>0</v>
      </c>
      <c r="T35">
        <f>'BFPaT-fueltax-biomass'!T3</f>
        <v>0</v>
      </c>
      <c r="U35">
        <f>'BFPaT-fueltax-biomass'!U3</f>
        <v>0</v>
      </c>
      <c r="V35">
        <f>'BFPaT-fueltax-biomass'!V3</f>
        <v>0</v>
      </c>
      <c r="W35">
        <f>'BFPaT-fueltax-biomass'!W3</f>
        <v>0</v>
      </c>
      <c r="X35">
        <f>'BFPaT-fueltax-biomass'!X3</f>
        <v>0</v>
      </c>
      <c r="Y35">
        <f>'BFPaT-fueltax-biomass'!Y3</f>
        <v>0</v>
      </c>
      <c r="Z35">
        <f>'BFPaT-fueltax-biomass'!Z3</f>
        <v>0</v>
      </c>
      <c r="AA35">
        <f>'BFPaT-fueltax-biomass'!AA3</f>
        <v>0</v>
      </c>
      <c r="AB35">
        <f>'BFPaT-fueltax-biomass'!AB3</f>
        <v>0</v>
      </c>
      <c r="AC35">
        <f>'BFPaT-fueltax-biomass'!AC3</f>
        <v>0</v>
      </c>
      <c r="AD35">
        <f>'BFPaT-fueltax-biomass'!AD3</f>
        <v>0</v>
      </c>
      <c r="AE35">
        <f>'BFPaT-fueltax-biomass'!AE3</f>
        <v>0</v>
      </c>
      <c r="AF35">
        <f>'BFPaT-fueltax-biomass'!AF3</f>
        <v>0</v>
      </c>
    </row>
    <row r="36" spans="1:35">
      <c r="A36" t="s">
        <v>6</v>
      </c>
      <c r="B36">
        <f>'BFPaT-fueltax-biomass'!B4</f>
        <v>0</v>
      </c>
      <c r="C36">
        <f>'BFPaT-fueltax-biomass'!C4</f>
        <v>0</v>
      </c>
      <c r="D36">
        <f>'BFPaT-fueltax-biomass'!D4</f>
        <v>0</v>
      </c>
      <c r="E36">
        <f>'BFPaT-fueltax-biomass'!E4</f>
        <v>0</v>
      </c>
      <c r="F36">
        <f>'BFPaT-fueltax-biomass'!F4</f>
        <v>0</v>
      </c>
      <c r="G36">
        <f>'BFPaT-fueltax-biomass'!G4</f>
        <v>0</v>
      </c>
      <c r="H36">
        <f>'BFPaT-fueltax-biomass'!H4</f>
        <v>0</v>
      </c>
      <c r="I36">
        <f>'BFPaT-fueltax-biomass'!I4</f>
        <v>0</v>
      </c>
      <c r="J36">
        <f>'BFPaT-fueltax-biomass'!J4</f>
        <v>0</v>
      </c>
      <c r="K36">
        <f>'BFPaT-fueltax-biomass'!K4</f>
        <v>0</v>
      </c>
      <c r="L36">
        <f>'BFPaT-fueltax-biomass'!L4</f>
        <v>0</v>
      </c>
      <c r="M36">
        <f>'BFPaT-fueltax-biomass'!M4</f>
        <v>0</v>
      </c>
      <c r="N36">
        <f>'BFPaT-fueltax-biomass'!N4</f>
        <v>0</v>
      </c>
      <c r="O36">
        <f>'BFPaT-fueltax-biomass'!O4</f>
        <v>0</v>
      </c>
      <c r="P36">
        <f>'BFPaT-fueltax-biomass'!P4</f>
        <v>0</v>
      </c>
      <c r="Q36">
        <f>'BFPaT-fueltax-biomass'!Q4</f>
        <v>0</v>
      </c>
      <c r="R36">
        <f>'BFPaT-fueltax-biomass'!R4</f>
        <v>0</v>
      </c>
      <c r="S36">
        <f>'BFPaT-fueltax-biomass'!S4</f>
        <v>0</v>
      </c>
      <c r="T36">
        <f>'BFPaT-fueltax-biomass'!T4</f>
        <v>0</v>
      </c>
      <c r="U36">
        <f>'BFPaT-fueltax-biomass'!U4</f>
        <v>0</v>
      </c>
      <c r="V36">
        <f>'BFPaT-fueltax-biomass'!V4</f>
        <v>0</v>
      </c>
      <c r="W36">
        <f>'BFPaT-fueltax-biomass'!W4</f>
        <v>0</v>
      </c>
      <c r="X36">
        <f>'BFPaT-fueltax-biomass'!X4</f>
        <v>0</v>
      </c>
      <c r="Y36">
        <f>'BFPaT-fueltax-biomass'!Y4</f>
        <v>0</v>
      </c>
      <c r="Z36">
        <f>'BFPaT-fueltax-biomass'!Z4</f>
        <v>0</v>
      </c>
      <c r="AA36">
        <f>'BFPaT-fueltax-biomass'!AA4</f>
        <v>0</v>
      </c>
      <c r="AB36">
        <f>'BFPaT-fueltax-biomass'!AB4</f>
        <v>0</v>
      </c>
      <c r="AC36">
        <f>'BFPaT-fueltax-biomass'!AC4</f>
        <v>0</v>
      </c>
      <c r="AD36">
        <f>'BFPaT-fueltax-biomass'!AD4</f>
        <v>0</v>
      </c>
      <c r="AE36">
        <f>'BFPaT-fueltax-biomass'!AE4</f>
        <v>0</v>
      </c>
      <c r="AF36">
        <f>'BFPaT-fueltax-biomass'!AF4</f>
        <v>0</v>
      </c>
    </row>
    <row r="37" spans="1:35">
      <c r="A37" t="s">
        <v>7</v>
      </c>
      <c r="B37">
        <f>'BFPaT-fueltax-biomass'!B5</f>
        <v>0</v>
      </c>
      <c r="C37">
        <f>'BFPaT-fueltax-biomass'!C5</f>
        <v>0</v>
      </c>
      <c r="D37">
        <f>'BFPaT-fueltax-biomass'!D5</f>
        <v>0</v>
      </c>
      <c r="E37">
        <f>'BFPaT-fueltax-biomass'!E5</f>
        <v>0</v>
      </c>
      <c r="F37">
        <f>'BFPaT-fueltax-biomass'!F5</f>
        <v>0</v>
      </c>
      <c r="G37">
        <f>'BFPaT-fueltax-biomass'!G5</f>
        <v>0</v>
      </c>
      <c r="H37">
        <f>'BFPaT-fueltax-biomass'!H5</f>
        <v>0</v>
      </c>
      <c r="I37">
        <f>'BFPaT-fueltax-biomass'!I5</f>
        <v>0</v>
      </c>
      <c r="J37">
        <f>'BFPaT-fueltax-biomass'!J5</f>
        <v>0</v>
      </c>
      <c r="K37">
        <f>'BFPaT-fueltax-biomass'!K5</f>
        <v>0</v>
      </c>
      <c r="L37">
        <f>'BFPaT-fueltax-biomass'!L5</f>
        <v>0</v>
      </c>
      <c r="M37">
        <f>'BFPaT-fueltax-biomass'!M5</f>
        <v>0</v>
      </c>
      <c r="N37">
        <f>'BFPaT-fueltax-biomass'!N5</f>
        <v>0</v>
      </c>
      <c r="O37">
        <f>'BFPaT-fueltax-biomass'!O5</f>
        <v>0</v>
      </c>
      <c r="P37">
        <f>'BFPaT-fueltax-biomass'!P5</f>
        <v>0</v>
      </c>
      <c r="Q37">
        <f>'BFPaT-fueltax-biomass'!Q5</f>
        <v>0</v>
      </c>
      <c r="R37">
        <f>'BFPaT-fueltax-biomass'!R5</f>
        <v>0</v>
      </c>
      <c r="S37">
        <f>'BFPaT-fueltax-biomass'!S5</f>
        <v>0</v>
      </c>
      <c r="T37">
        <f>'BFPaT-fueltax-biomass'!T5</f>
        <v>0</v>
      </c>
      <c r="U37">
        <f>'BFPaT-fueltax-biomass'!U5</f>
        <v>0</v>
      </c>
      <c r="V37">
        <f>'BFPaT-fueltax-biomass'!V5</f>
        <v>0</v>
      </c>
      <c r="W37">
        <f>'BFPaT-fueltax-biomass'!W5</f>
        <v>0</v>
      </c>
      <c r="X37">
        <f>'BFPaT-fueltax-biomass'!X5</f>
        <v>0</v>
      </c>
      <c r="Y37">
        <f>'BFPaT-fueltax-biomass'!Y5</f>
        <v>0</v>
      </c>
      <c r="Z37">
        <f>'BFPaT-fueltax-biomass'!Z5</f>
        <v>0</v>
      </c>
      <c r="AA37">
        <f>'BFPaT-fueltax-biomass'!AA5</f>
        <v>0</v>
      </c>
      <c r="AB37">
        <f>'BFPaT-fueltax-biomass'!AB5</f>
        <v>0</v>
      </c>
      <c r="AC37">
        <f>'BFPaT-fueltax-biomass'!AC5</f>
        <v>0</v>
      </c>
      <c r="AD37">
        <f>'BFPaT-fueltax-biomass'!AD5</f>
        <v>0</v>
      </c>
      <c r="AE37">
        <f>'BFPaT-fueltax-biomass'!AE5</f>
        <v>0</v>
      </c>
      <c r="AF37">
        <f>'BFPaT-fueltax-biomass'!AF5</f>
        <v>0</v>
      </c>
    </row>
    <row r="38" spans="1:35">
      <c r="A38" t="s">
        <v>8</v>
      </c>
      <c r="B38">
        <f>'BFPaT-fueltax-biomass'!B6</f>
        <v>0</v>
      </c>
      <c r="C38">
        <f>'BFPaT-fueltax-biomass'!C6</f>
        <v>0</v>
      </c>
      <c r="D38">
        <f>'BFPaT-fueltax-biomass'!D6</f>
        <v>0</v>
      </c>
      <c r="E38">
        <f>'BFPaT-fueltax-biomass'!E6</f>
        <v>0</v>
      </c>
      <c r="F38">
        <f>'BFPaT-fueltax-biomass'!F6</f>
        <v>0</v>
      </c>
      <c r="G38">
        <f>'BFPaT-fueltax-biomass'!G6</f>
        <v>0</v>
      </c>
      <c r="H38">
        <f>'BFPaT-fueltax-biomass'!H6</f>
        <v>0</v>
      </c>
      <c r="I38">
        <f>'BFPaT-fueltax-biomass'!I6</f>
        <v>0</v>
      </c>
      <c r="J38">
        <f>'BFPaT-fueltax-biomass'!J6</f>
        <v>0</v>
      </c>
      <c r="K38">
        <f>'BFPaT-fueltax-biomass'!K6</f>
        <v>0</v>
      </c>
      <c r="L38">
        <f>'BFPaT-fueltax-biomass'!L6</f>
        <v>0</v>
      </c>
      <c r="M38">
        <f>'BFPaT-fueltax-biomass'!M6</f>
        <v>0</v>
      </c>
      <c r="N38">
        <f>'BFPaT-fueltax-biomass'!N6</f>
        <v>0</v>
      </c>
      <c r="O38">
        <f>'BFPaT-fueltax-biomass'!O6</f>
        <v>0</v>
      </c>
      <c r="P38">
        <f>'BFPaT-fueltax-biomass'!P6</f>
        <v>0</v>
      </c>
      <c r="Q38">
        <f>'BFPaT-fueltax-biomass'!Q6</f>
        <v>0</v>
      </c>
      <c r="R38">
        <f>'BFPaT-fueltax-biomass'!R6</f>
        <v>0</v>
      </c>
      <c r="S38">
        <f>'BFPaT-fueltax-biomass'!S6</f>
        <v>0</v>
      </c>
      <c r="T38">
        <f>'BFPaT-fueltax-biomass'!T6</f>
        <v>0</v>
      </c>
      <c r="U38">
        <f>'BFPaT-fueltax-biomass'!U6</f>
        <v>0</v>
      </c>
      <c r="V38">
        <f>'BFPaT-fueltax-biomass'!V6</f>
        <v>0</v>
      </c>
      <c r="W38">
        <f>'BFPaT-fueltax-biomass'!W6</f>
        <v>0</v>
      </c>
      <c r="X38">
        <f>'BFPaT-fueltax-biomass'!X6</f>
        <v>0</v>
      </c>
      <c r="Y38">
        <f>'BFPaT-fueltax-biomass'!Y6</f>
        <v>0</v>
      </c>
      <c r="Z38">
        <f>'BFPaT-fueltax-biomass'!Z6</f>
        <v>0</v>
      </c>
      <c r="AA38">
        <f>'BFPaT-fueltax-biomass'!AA6</f>
        <v>0</v>
      </c>
      <c r="AB38">
        <f>'BFPaT-fueltax-biomass'!AB6</f>
        <v>0</v>
      </c>
      <c r="AC38">
        <f>'BFPaT-fueltax-biomass'!AC6</f>
        <v>0</v>
      </c>
      <c r="AD38">
        <f>'BFPaT-fueltax-biomass'!AD6</f>
        <v>0</v>
      </c>
      <c r="AE38">
        <f>'BFPaT-fueltax-biomass'!AE6</f>
        <v>0</v>
      </c>
      <c r="AF38">
        <f>'BFPaT-fueltax-biomass'!AF6</f>
        <v>0</v>
      </c>
    </row>
    <row r="39" spans="1:35">
      <c r="A39" t="s">
        <v>9</v>
      </c>
      <c r="B39">
        <f>'BFPaT-fueltax-biomass'!B7</f>
        <v>0</v>
      </c>
      <c r="C39">
        <f>'BFPaT-fueltax-biomass'!C7</f>
        <v>0</v>
      </c>
      <c r="D39">
        <f>'BFPaT-fueltax-biomass'!D7</f>
        <v>0</v>
      </c>
      <c r="E39">
        <f>'BFPaT-fueltax-biomass'!E7</f>
        <v>0</v>
      </c>
      <c r="F39">
        <f>'BFPaT-fueltax-biomass'!F7</f>
        <v>0</v>
      </c>
      <c r="G39">
        <f>'BFPaT-fueltax-biomass'!G7</f>
        <v>0</v>
      </c>
      <c r="H39">
        <f>'BFPaT-fueltax-biomass'!H7</f>
        <v>0</v>
      </c>
      <c r="I39">
        <f>'BFPaT-fueltax-biomass'!I7</f>
        <v>0</v>
      </c>
      <c r="J39">
        <f>'BFPaT-fueltax-biomass'!J7</f>
        <v>0</v>
      </c>
      <c r="K39">
        <f>'BFPaT-fueltax-biomass'!K7</f>
        <v>0</v>
      </c>
      <c r="L39">
        <f>'BFPaT-fueltax-biomass'!L7</f>
        <v>0</v>
      </c>
      <c r="M39">
        <f>'BFPaT-fueltax-biomass'!M7</f>
        <v>0</v>
      </c>
      <c r="N39">
        <f>'BFPaT-fueltax-biomass'!N7</f>
        <v>0</v>
      </c>
      <c r="O39">
        <f>'BFPaT-fueltax-biomass'!O7</f>
        <v>0</v>
      </c>
      <c r="P39">
        <f>'BFPaT-fueltax-biomass'!P7</f>
        <v>0</v>
      </c>
      <c r="Q39">
        <f>'BFPaT-fueltax-biomass'!Q7</f>
        <v>0</v>
      </c>
      <c r="R39">
        <f>'BFPaT-fueltax-biomass'!R7</f>
        <v>0</v>
      </c>
      <c r="S39">
        <f>'BFPaT-fueltax-biomass'!S7</f>
        <v>0</v>
      </c>
      <c r="T39">
        <f>'BFPaT-fueltax-biomass'!T7</f>
        <v>0</v>
      </c>
      <c r="U39">
        <f>'BFPaT-fueltax-biomass'!U7</f>
        <v>0</v>
      </c>
      <c r="V39">
        <f>'BFPaT-fueltax-biomass'!V7</f>
        <v>0</v>
      </c>
      <c r="W39">
        <f>'BFPaT-fueltax-biomass'!W7</f>
        <v>0</v>
      </c>
      <c r="X39">
        <f>'BFPaT-fueltax-biomass'!X7</f>
        <v>0</v>
      </c>
      <c r="Y39">
        <f>'BFPaT-fueltax-biomass'!Y7</f>
        <v>0</v>
      </c>
      <c r="Z39">
        <f>'BFPaT-fueltax-biomass'!Z7</f>
        <v>0</v>
      </c>
      <c r="AA39">
        <f>'BFPaT-fueltax-biomass'!AA7</f>
        <v>0</v>
      </c>
      <c r="AB39">
        <f>'BFPaT-fueltax-biomass'!AB7</f>
        <v>0</v>
      </c>
      <c r="AC39">
        <f>'BFPaT-fueltax-biomass'!AC7</f>
        <v>0</v>
      </c>
      <c r="AD39">
        <f>'BFPaT-fueltax-biomass'!AD7</f>
        <v>0</v>
      </c>
      <c r="AE39">
        <f>'BFPaT-fueltax-biomass'!AE7</f>
        <v>0</v>
      </c>
      <c r="AF39">
        <f>'BFPaT-fueltax-biomass'!AF7</f>
        <v>0</v>
      </c>
    </row>
    <row r="40" spans="1:35">
      <c r="A40" t="s">
        <v>10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</row>
    <row r="41" spans="1:35">
      <c r="A41" t="s">
        <v>11</v>
      </c>
      <c r="B41">
        <f>'BFPaT-fueltax-biomass'!B9</f>
        <v>0</v>
      </c>
      <c r="C41">
        <f>'BFPaT-fueltax-biomass'!C9</f>
        <v>0</v>
      </c>
      <c r="D41">
        <f>'BFPaT-fueltax-biomass'!D9</f>
        <v>0</v>
      </c>
      <c r="E41">
        <f>'BFPaT-fueltax-biomass'!E9</f>
        <v>0</v>
      </c>
      <c r="F41">
        <f>'BFPaT-fueltax-biomass'!F9</f>
        <v>0</v>
      </c>
      <c r="G41">
        <f>'BFPaT-fueltax-biomass'!G9</f>
        <v>0</v>
      </c>
      <c r="H41">
        <f>'BFPaT-fueltax-biomass'!H9</f>
        <v>0</v>
      </c>
      <c r="I41">
        <f>'BFPaT-fueltax-biomass'!I9</f>
        <v>0</v>
      </c>
      <c r="J41">
        <f>'BFPaT-fueltax-biomass'!J9</f>
        <v>0</v>
      </c>
      <c r="K41">
        <f>'BFPaT-fueltax-biomass'!K9</f>
        <v>0</v>
      </c>
      <c r="L41">
        <f>'BFPaT-fueltax-biomass'!L9</f>
        <v>0</v>
      </c>
      <c r="M41">
        <f>'BFPaT-fueltax-biomass'!M9</f>
        <v>0</v>
      </c>
      <c r="N41">
        <f>'BFPaT-fueltax-biomass'!N9</f>
        <v>0</v>
      </c>
      <c r="O41">
        <f>'BFPaT-fueltax-biomass'!O9</f>
        <v>0</v>
      </c>
      <c r="P41">
        <f>'BFPaT-fueltax-biomass'!P9</f>
        <v>0</v>
      </c>
      <c r="Q41">
        <f>'BFPaT-fueltax-biomass'!Q9</f>
        <v>0</v>
      </c>
      <c r="R41">
        <f>'BFPaT-fueltax-biomass'!R9</f>
        <v>0</v>
      </c>
      <c r="S41">
        <f>'BFPaT-fueltax-biomass'!S9</f>
        <v>0</v>
      </c>
      <c r="T41">
        <f>'BFPaT-fueltax-biomass'!T9</f>
        <v>0</v>
      </c>
      <c r="U41">
        <f>'BFPaT-fueltax-biomass'!U9</f>
        <v>0</v>
      </c>
      <c r="V41">
        <f>'BFPaT-fueltax-biomass'!V9</f>
        <v>0</v>
      </c>
      <c r="W41">
        <f>'BFPaT-fueltax-biomass'!W9</f>
        <v>0</v>
      </c>
      <c r="X41">
        <f>'BFPaT-fueltax-biomass'!X9</f>
        <v>0</v>
      </c>
      <c r="Y41">
        <f>'BFPaT-fueltax-biomass'!Y9</f>
        <v>0</v>
      </c>
      <c r="Z41">
        <f>'BFPaT-fueltax-biomass'!Z9</f>
        <v>0</v>
      </c>
      <c r="AA41">
        <f>'BFPaT-fueltax-biomass'!AA9</f>
        <v>0</v>
      </c>
      <c r="AB41">
        <f>'BFPaT-fueltax-biomass'!AB9</f>
        <v>0</v>
      </c>
      <c r="AC41">
        <f>'BFPaT-fueltax-biomass'!AC9</f>
        <v>0</v>
      </c>
      <c r="AD41">
        <f>'BFPaT-fueltax-biomass'!AD9</f>
        <v>0</v>
      </c>
      <c r="AE41">
        <f>'BFPaT-fueltax-biomass'!AE9</f>
        <v>0</v>
      </c>
      <c r="AF41">
        <f>'BFPaT-fueltax-biomass'!AF9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>
        <f>'BFPaT-fueltax-petgas'!B2</f>
        <v>2.0861568168226238E-5</v>
      </c>
      <c r="C44">
        <f>'BFPaT-fueltax-petgas'!C2</f>
        <v>2.0861568168226238E-5</v>
      </c>
      <c r="D44">
        <f>'BFPaT-fueltax-petgas'!D2</f>
        <v>2.0861568168226238E-5</v>
      </c>
      <c r="E44">
        <f>'BFPaT-fueltax-petgas'!E2</f>
        <v>2.0861568168226238E-5</v>
      </c>
      <c r="F44">
        <f>'BFPaT-fueltax-petgas'!F2</f>
        <v>2.0861568168226238E-5</v>
      </c>
      <c r="G44">
        <f>'BFPaT-fueltax-petgas'!G2</f>
        <v>2.0861568168226238E-5</v>
      </c>
      <c r="H44">
        <f>'BFPaT-fueltax-petgas'!H2</f>
        <v>2.0861568168226238E-5</v>
      </c>
      <c r="I44">
        <f>'BFPaT-fueltax-petgas'!I2</f>
        <v>2.0861568168226238E-5</v>
      </c>
      <c r="J44">
        <f>'BFPaT-fueltax-petgas'!J2</f>
        <v>2.0861568168226238E-5</v>
      </c>
      <c r="K44">
        <f>'BFPaT-fueltax-petgas'!K2</f>
        <v>2.0861568168226238E-5</v>
      </c>
      <c r="L44">
        <f>'BFPaT-fueltax-petgas'!L2</f>
        <v>2.0861568168226238E-5</v>
      </c>
      <c r="M44">
        <f>'BFPaT-fueltax-petgas'!M2</f>
        <v>2.0861568168226238E-5</v>
      </c>
      <c r="N44">
        <f>'BFPaT-fueltax-petgas'!N2</f>
        <v>2.0861568168226238E-5</v>
      </c>
      <c r="O44">
        <f>'BFPaT-fueltax-petgas'!O2</f>
        <v>2.0861568168226238E-5</v>
      </c>
      <c r="P44">
        <f>'BFPaT-fueltax-petgas'!P2</f>
        <v>2.0861568168226238E-5</v>
      </c>
      <c r="Q44">
        <f>'BFPaT-fueltax-petgas'!Q2</f>
        <v>2.0861568168226238E-5</v>
      </c>
      <c r="R44">
        <f>'BFPaT-fueltax-petgas'!R2</f>
        <v>2.0861568168226238E-5</v>
      </c>
      <c r="S44">
        <f>'BFPaT-fueltax-petgas'!S2</f>
        <v>2.0861568168226238E-5</v>
      </c>
      <c r="T44">
        <f>'BFPaT-fueltax-petgas'!T2</f>
        <v>2.0861568168226238E-5</v>
      </c>
      <c r="U44">
        <f>'BFPaT-fueltax-petgas'!U2</f>
        <v>2.0861568168226238E-5</v>
      </c>
      <c r="V44">
        <f>'BFPaT-fueltax-petgas'!V2</f>
        <v>2.0861568168226238E-5</v>
      </c>
      <c r="W44">
        <f>'BFPaT-fueltax-petgas'!W2</f>
        <v>2.0861568168226238E-5</v>
      </c>
      <c r="X44">
        <f>'BFPaT-fueltax-petgas'!X2</f>
        <v>2.0861568168226238E-5</v>
      </c>
      <c r="Y44">
        <f>'BFPaT-fueltax-petgas'!Y2</f>
        <v>2.0861568168226238E-5</v>
      </c>
      <c r="Z44">
        <f>'BFPaT-fueltax-petgas'!Z2</f>
        <v>2.0861568168226238E-5</v>
      </c>
      <c r="AA44">
        <f>'BFPaT-fueltax-petgas'!AA2</f>
        <v>2.0861568168226238E-5</v>
      </c>
      <c r="AB44">
        <f>'BFPaT-fueltax-petgas'!AB2</f>
        <v>2.0861568168226238E-5</v>
      </c>
      <c r="AC44">
        <f>'BFPaT-fueltax-petgas'!AC2</f>
        <v>2.0861568168226238E-5</v>
      </c>
      <c r="AD44">
        <f>'BFPaT-fueltax-petgas'!AD2</f>
        <v>2.0861568168226238E-5</v>
      </c>
      <c r="AE44">
        <f>'BFPaT-fueltax-petgas'!AE2</f>
        <v>2.0861568168226238E-5</v>
      </c>
      <c r="AF44">
        <f>'BFPaT-fueltax-petgas'!AF2</f>
        <v>2.0861568168226238E-5</v>
      </c>
    </row>
    <row r="45" spans="1:35">
      <c r="A45" t="s">
        <v>5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</row>
    <row r="46" spans="1:35">
      <c r="A46" t="s">
        <v>6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</row>
    <row r="47" spans="1:35">
      <c r="A47" t="s">
        <v>7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</row>
    <row r="48" spans="1:35">
      <c r="A48" t="s">
        <v>8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</row>
    <row r="49" spans="1:35">
      <c r="A49" t="s">
        <v>9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</row>
    <row r="50" spans="1:35">
      <c r="A50" t="s">
        <v>10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</row>
    <row r="51" spans="1:35">
      <c r="A51" t="s">
        <v>11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>
        <f>'BFPaT-fueltax-petdies'!B2</f>
        <v>8.9220876480434729E-6</v>
      </c>
      <c r="C54">
        <f>'BFPaT-fueltax-petdies'!C2</f>
        <v>8.9220876480434729E-6</v>
      </c>
      <c r="D54">
        <f>'BFPaT-fueltax-petdies'!D2</f>
        <v>8.9220876480434729E-6</v>
      </c>
      <c r="E54">
        <f>'BFPaT-fueltax-petdies'!E2</f>
        <v>8.9220876480434729E-6</v>
      </c>
      <c r="F54">
        <f>'BFPaT-fueltax-petdies'!F2</f>
        <v>8.9220876480434729E-6</v>
      </c>
      <c r="G54">
        <f>'BFPaT-fueltax-petdies'!G2</f>
        <v>8.9220876480434729E-6</v>
      </c>
      <c r="H54">
        <f>'BFPaT-fueltax-petdies'!H2</f>
        <v>8.9220876480434729E-6</v>
      </c>
      <c r="I54">
        <f>'BFPaT-fueltax-petdies'!I2</f>
        <v>8.9220876480434729E-6</v>
      </c>
      <c r="J54">
        <f>'BFPaT-fueltax-petdies'!J2</f>
        <v>8.9220876480434729E-6</v>
      </c>
      <c r="K54">
        <f>'BFPaT-fueltax-petdies'!K2</f>
        <v>8.9220876480434729E-6</v>
      </c>
      <c r="L54">
        <f>'BFPaT-fueltax-petdies'!L2</f>
        <v>8.9220876480434729E-6</v>
      </c>
      <c r="M54">
        <f>'BFPaT-fueltax-petdies'!M2</f>
        <v>8.9220876480434729E-6</v>
      </c>
      <c r="N54">
        <f>'BFPaT-fueltax-petdies'!N2</f>
        <v>8.9220876480434729E-6</v>
      </c>
      <c r="O54">
        <f>'BFPaT-fueltax-petdies'!O2</f>
        <v>8.9220876480434729E-6</v>
      </c>
      <c r="P54">
        <f>'BFPaT-fueltax-petdies'!P2</f>
        <v>8.9220876480434729E-6</v>
      </c>
      <c r="Q54">
        <f>'BFPaT-fueltax-petdies'!Q2</f>
        <v>8.9220876480434729E-6</v>
      </c>
      <c r="R54">
        <f>'BFPaT-fueltax-petdies'!R2</f>
        <v>8.9220876480434729E-6</v>
      </c>
      <c r="S54">
        <f>'BFPaT-fueltax-petdies'!S2</f>
        <v>8.9220876480434729E-6</v>
      </c>
      <c r="T54">
        <f>'BFPaT-fueltax-petdies'!T2</f>
        <v>8.9220876480434729E-6</v>
      </c>
      <c r="U54">
        <f>'BFPaT-fueltax-petdies'!U2</f>
        <v>8.9220876480434729E-6</v>
      </c>
      <c r="V54">
        <f>'BFPaT-fueltax-petdies'!V2</f>
        <v>8.9220876480434729E-6</v>
      </c>
      <c r="W54">
        <f>'BFPaT-fueltax-petdies'!W2</f>
        <v>8.9220876480434729E-6</v>
      </c>
      <c r="X54">
        <f>'BFPaT-fueltax-petdies'!X2</f>
        <v>8.9220876480434729E-6</v>
      </c>
      <c r="Y54">
        <f>'BFPaT-fueltax-petdies'!Y2</f>
        <v>8.9220876480434729E-6</v>
      </c>
      <c r="Z54">
        <f>'BFPaT-fueltax-petdies'!Z2</f>
        <v>8.9220876480434729E-6</v>
      </c>
      <c r="AA54">
        <f>'BFPaT-fueltax-petdies'!AA2</f>
        <v>8.9220876480434729E-6</v>
      </c>
      <c r="AB54">
        <f>'BFPaT-fueltax-petdies'!AB2</f>
        <v>8.9220876480434729E-6</v>
      </c>
      <c r="AC54">
        <f>'BFPaT-fueltax-petdies'!AC2</f>
        <v>8.9220876480434729E-6</v>
      </c>
      <c r="AD54">
        <f>'BFPaT-fueltax-petdies'!AD2</f>
        <v>8.9220876480434729E-6</v>
      </c>
      <c r="AE54">
        <f>'BFPaT-fueltax-petdies'!AE2</f>
        <v>8.9220876480434729E-6</v>
      </c>
      <c r="AF54">
        <f>'BFPaT-fueltax-petdies'!AF2</f>
        <v>8.9220876480434729E-6</v>
      </c>
    </row>
    <row r="55" spans="1:35">
      <c r="A55" t="s">
        <v>5</v>
      </c>
      <c r="B55">
        <f>'BFPaT-fueltax-petdies'!B3</f>
        <v>0</v>
      </c>
      <c r="C55">
        <f>'BFPaT-fueltax-petdies'!C3</f>
        <v>0</v>
      </c>
      <c r="D55">
        <f>'BFPaT-fueltax-petdies'!D3</f>
        <v>0</v>
      </c>
      <c r="E55">
        <f>'BFPaT-fueltax-petdies'!E3</f>
        <v>0</v>
      </c>
      <c r="F55">
        <f>'BFPaT-fueltax-petdies'!F3</f>
        <v>0</v>
      </c>
      <c r="G55">
        <f>'BFPaT-fueltax-petdies'!G3</f>
        <v>0</v>
      </c>
      <c r="H55">
        <f>'BFPaT-fueltax-petdies'!H3</f>
        <v>0</v>
      </c>
      <c r="I55">
        <f>'BFPaT-fueltax-petdies'!I3</f>
        <v>0</v>
      </c>
      <c r="J55">
        <f>'BFPaT-fueltax-petdies'!J3</f>
        <v>0</v>
      </c>
      <c r="K55">
        <f>'BFPaT-fueltax-petdies'!K3</f>
        <v>0</v>
      </c>
      <c r="L55">
        <f>'BFPaT-fueltax-petdies'!L3</f>
        <v>0</v>
      </c>
      <c r="M55">
        <f>'BFPaT-fueltax-petdies'!M3</f>
        <v>0</v>
      </c>
      <c r="N55">
        <f>'BFPaT-fueltax-petdies'!N3</f>
        <v>0</v>
      </c>
      <c r="O55">
        <f>'BFPaT-fueltax-petdies'!O3</f>
        <v>0</v>
      </c>
      <c r="P55">
        <f>'BFPaT-fueltax-petdies'!P3</f>
        <v>0</v>
      </c>
      <c r="Q55">
        <f>'BFPaT-fueltax-petdies'!Q3</f>
        <v>0</v>
      </c>
      <c r="R55">
        <f>'BFPaT-fueltax-petdies'!R3</f>
        <v>0</v>
      </c>
      <c r="S55">
        <f>'BFPaT-fueltax-petdies'!S3</f>
        <v>0</v>
      </c>
      <c r="T55">
        <f>'BFPaT-fueltax-petdies'!T3</f>
        <v>0</v>
      </c>
      <c r="U55">
        <f>'BFPaT-fueltax-petdies'!U3</f>
        <v>0</v>
      </c>
      <c r="V55">
        <f>'BFPaT-fueltax-petdies'!V3</f>
        <v>0</v>
      </c>
      <c r="W55">
        <f>'BFPaT-fueltax-petdies'!W3</f>
        <v>0</v>
      </c>
      <c r="X55">
        <f>'BFPaT-fueltax-petdies'!X3</f>
        <v>0</v>
      </c>
      <c r="Y55">
        <f>'BFPaT-fueltax-petdies'!Y3</f>
        <v>0</v>
      </c>
      <c r="Z55">
        <f>'BFPaT-fueltax-petdies'!Z3</f>
        <v>0</v>
      </c>
      <c r="AA55">
        <f>'BFPaT-fueltax-petdies'!AA3</f>
        <v>0</v>
      </c>
      <c r="AB55">
        <f>'BFPaT-fueltax-petdies'!AB3</f>
        <v>0</v>
      </c>
      <c r="AC55">
        <f>'BFPaT-fueltax-petdies'!AC3</f>
        <v>0</v>
      </c>
      <c r="AD55">
        <f>'BFPaT-fueltax-petdies'!AD3</f>
        <v>0</v>
      </c>
      <c r="AE55">
        <f>'BFPaT-fueltax-petdies'!AE3</f>
        <v>0</v>
      </c>
      <c r="AF55">
        <f>'BFPaT-fueltax-petdies'!AF3</f>
        <v>0</v>
      </c>
    </row>
    <row r="56" spans="1:35">
      <c r="A56" t="s">
        <v>6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</row>
    <row r="57" spans="1:35">
      <c r="A57" t="s">
        <v>7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</row>
    <row r="58" spans="1:35">
      <c r="A58" t="s">
        <v>8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</row>
    <row r="59" spans="1:35">
      <c r="A59" t="s">
        <v>9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</row>
    <row r="60" spans="1:35">
      <c r="A60" t="s">
        <v>10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</row>
    <row r="61" spans="1:35">
      <c r="A61" t="s">
        <v>11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>
        <f>'BFPaT-fueltax-biogas'!B2</f>
        <v>0</v>
      </c>
      <c r="C64">
        <f>'BFPaT-fueltax-biogas'!C2</f>
        <v>0</v>
      </c>
      <c r="D64">
        <f>'BFPaT-fueltax-biogas'!D2</f>
        <v>0</v>
      </c>
      <c r="E64">
        <f>'BFPaT-fueltax-biogas'!E2</f>
        <v>0</v>
      </c>
      <c r="F64">
        <f>'BFPaT-fueltax-biogas'!F2</f>
        <v>0</v>
      </c>
      <c r="G64">
        <f>'BFPaT-fueltax-biogas'!G2</f>
        <v>0</v>
      </c>
      <c r="H64">
        <f>'BFPaT-fueltax-biogas'!H2</f>
        <v>0</v>
      </c>
      <c r="I64">
        <f>'BFPaT-fueltax-biogas'!I2</f>
        <v>0</v>
      </c>
      <c r="J64">
        <f>'BFPaT-fueltax-biogas'!J2</f>
        <v>0</v>
      </c>
      <c r="K64">
        <f>'BFPaT-fueltax-biogas'!K2</f>
        <v>0</v>
      </c>
      <c r="L64">
        <f>'BFPaT-fueltax-biogas'!L2</f>
        <v>0</v>
      </c>
      <c r="M64">
        <f>'BFPaT-fueltax-biogas'!M2</f>
        <v>0</v>
      </c>
      <c r="N64">
        <f>'BFPaT-fueltax-biogas'!N2</f>
        <v>0</v>
      </c>
      <c r="O64">
        <f>'BFPaT-fueltax-biogas'!O2</f>
        <v>0</v>
      </c>
      <c r="P64">
        <f>'BFPaT-fueltax-biogas'!P2</f>
        <v>0</v>
      </c>
      <c r="Q64">
        <f>'BFPaT-fueltax-biogas'!Q2</f>
        <v>0</v>
      </c>
      <c r="R64">
        <f>'BFPaT-fueltax-biogas'!R2</f>
        <v>0</v>
      </c>
      <c r="S64">
        <f>'BFPaT-fueltax-biogas'!S2</f>
        <v>0</v>
      </c>
      <c r="T64">
        <f>'BFPaT-fueltax-biogas'!T2</f>
        <v>0</v>
      </c>
      <c r="U64">
        <f>'BFPaT-fueltax-biogas'!U2</f>
        <v>0</v>
      </c>
      <c r="V64">
        <f>'BFPaT-fueltax-biogas'!V2</f>
        <v>0</v>
      </c>
      <c r="W64">
        <f>'BFPaT-fueltax-biogas'!W2</f>
        <v>0</v>
      </c>
      <c r="X64">
        <f>'BFPaT-fueltax-biogas'!X2</f>
        <v>0</v>
      </c>
      <c r="Y64">
        <f>'BFPaT-fueltax-biogas'!Y2</f>
        <v>0</v>
      </c>
      <c r="Z64">
        <f>'BFPaT-fueltax-biogas'!Z2</f>
        <v>0</v>
      </c>
      <c r="AA64">
        <f>'BFPaT-fueltax-biogas'!AA2</f>
        <v>0</v>
      </c>
      <c r="AB64">
        <f>'BFPaT-fueltax-biogas'!AB2</f>
        <v>0</v>
      </c>
      <c r="AC64">
        <f>'BFPaT-fueltax-biogas'!AC2</f>
        <v>0</v>
      </c>
      <c r="AD64">
        <f>'BFPaT-fueltax-biogas'!AD2</f>
        <v>0</v>
      </c>
      <c r="AE64">
        <f>'BFPaT-fueltax-biogas'!AE2</f>
        <v>0</v>
      </c>
      <c r="AF64">
        <f>'BFPaT-fueltax-biogas'!AF2</f>
        <v>0</v>
      </c>
    </row>
    <row r="65" spans="1:35">
      <c r="A65" t="s">
        <v>5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</row>
    <row r="66" spans="1:35">
      <c r="A66" t="s">
        <v>6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</row>
    <row r="67" spans="1:35">
      <c r="A67" t="s">
        <v>7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</row>
    <row r="68" spans="1:35">
      <c r="A68" t="s">
        <v>8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</row>
    <row r="69" spans="1:35">
      <c r="A69" t="s">
        <v>9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</row>
    <row r="70" spans="1:35">
      <c r="A70" t="s">
        <v>10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</row>
    <row r="71" spans="1:35">
      <c r="A71" t="s">
        <v>11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>
        <f>'BFPaT-fueltax-biodies'!B2</f>
        <v>0</v>
      </c>
      <c r="C74">
        <f>'BFPaT-fueltax-biodies'!C2</f>
        <v>0</v>
      </c>
      <c r="D74">
        <f>'BFPaT-fueltax-biodies'!D2</f>
        <v>0</v>
      </c>
      <c r="E74">
        <f>'BFPaT-fueltax-biodies'!E2</f>
        <v>0</v>
      </c>
      <c r="F74">
        <f>'BFPaT-fueltax-biodies'!F2</f>
        <v>0</v>
      </c>
      <c r="G74">
        <f>'BFPaT-fueltax-biodies'!G2</f>
        <v>0</v>
      </c>
      <c r="H74">
        <f>'BFPaT-fueltax-biodies'!H2</f>
        <v>0</v>
      </c>
      <c r="I74">
        <f>'BFPaT-fueltax-biodies'!I2</f>
        <v>0</v>
      </c>
      <c r="J74">
        <f>'BFPaT-fueltax-biodies'!J2</f>
        <v>0</v>
      </c>
      <c r="K74">
        <f>'BFPaT-fueltax-biodies'!K2</f>
        <v>0</v>
      </c>
      <c r="L74">
        <f>'BFPaT-fueltax-biodies'!L2</f>
        <v>0</v>
      </c>
      <c r="M74">
        <f>'BFPaT-fueltax-biodies'!M2</f>
        <v>0</v>
      </c>
      <c r="N74">
        <f>'BFPaT-fueltax-biodies'!N2</f>
        <v>0</v>
      </c>
      <c r="O74">
        <f>'BFPaT-fueltax-biodies'!O2</f>
        <v>0</v>
      </c>
      <c r="P74">
        <f>'BFPaT-fueltax-biodies'!P2</f>
        <v>0</v>
      </c>
      <c r="Q74">
        <f>'BFPaT-fueltax-biodies'!Q2</f>
        <v>0</v>
      </c>
      <c r="R74">
        <f>'BFPaT-fueltax-biodies'!R2</f>
        <v>0</v>
      </c>
      <c r="S74">
        <f>'BFPaT-fueltax-biodies'!S2</f>
        <v>0</v>
      </c>
      <c r="T74">
        <f>'BFPaT-fueltax-biodies'!T2</f>
        <v>0</v>
      </c>
      <c r="U74">
        <f>'BFPaT-fueltax-biodies'!U2</f>
        <v>0</v>
      </c>
      <c r="V74">
        <f>'BFPaT-fueltax-biodies'!V2</f>
        <v>0</v>
      </c>
      <c r="W74">
        <f>'BFPaT-fueltax-biodies'!W2</f>
        <v>0</v>
      </c>
      <c r="X74">
        <f>'BFPaT-fueltax-biodies'!X2</f>
        <v>0</v>
      </c>
      <c r="Y74">
        <f>'BFPaT-fueltax-biodies'!Y2</f>
        <v>0</v>
      </c>
      <c r="Z74">
        <f>'BFPaT-fueltax-biodies'!Z2</f>
        <v>0</v>
      </c>
      <c r="AA74">
        <f>'BFPaT-fueltax-biodies'!AA2</f>
        <v>0</v>
      </c>
      <c r="AB74">
        <f>'BFPaT-fueltax-biodies'!AB2</f>
        <v>0</v>
      </c>
      <c r="AC74">
        <f>'BFPaT-fueltax-biodies'!AC2</f>
        <v>0</v>
      </c>
      <c r="AD74">
        <f>'BFPaT-fueltax-biodies'!AD2</f>
        <v>0</v>
      </c>
      <c r="AE74">
        <f>'BFPaT-fueltax-biodies'!AE2</f>
        <v>0</v>
      </c>
      <c r="AF74">
        <f>'BFPaT-fueltax-biodies'!AF2</f>
        <v>0</v>
      </c>
    </row>
    <row r="75" spans="1:35">
      <c r="A75" t="s">
        <v>5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</row>
    <row r="76" spans="1:35">
      <c r="A76" t="s">
        <v>6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</row>
    <row r="77" spans="1:35">
      <c r="A77" t="s">
        <v>7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</row>
    <row r="78" spans="1:35">
      <c r="A78" t="s">
        <v>8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</row>
    <row r="79" spans="1:35">
      <c r="A79" t="s">
        <v>9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</row>
    <row r="80" spans="1:35">
      <c r="A80" t="s">
        <v>10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</row>
    <row r="81" spans="1:35">
      <c r="A81" t="s">
        <v>11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</row>
    <row r="85" spans="1:35">
      <c r="A85" t="s">
        <v>5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</row>
    <row r="86" spans="1:35">
      <c r="A86" t="s">
        <v>6</v>
      </c>
      <c r="B86">
        <f>'BFPaT-fueltax-jetkerosene'!B4</f>
        <v>2.16689438633021E-6</v>
      </c>
      <c r="C86">
        <f>'BFPaT-fueltax-jetkerosene'!C4</f>
        <v>2.16689438633021E-6</v>
      </c>
      <c r="D86">
        <f>'BFPaT-fueltax-jetkerosene'!D4</f>
        <v>2.16689438633021E-6</v>
      </c>
      <c r="E86">
        <f>'BFPaT-fueltax-jetkerosene'!E4</f>
        <v>2.16689438633021E-6</v>
      </c>
      <c r="F86">
        <f>'BFPaT-fueltax-jetkerosene'!F4</f>
        <v>2.16689438633021E-6</v>
      </c>
      <c r="G86">
        <f>'BFPaT-fueltax-jetkerosene'!G4</f>
        <v>2.16689438633021E-6</v>
      </c>
      <c r="H86">
        <f>'BFPaT-fueltax-jetkerosene'!H4</f>
        <v>2.16689438633021E-6</v>
      </c>
      <c r="I86">
        <f>'BFPaT-fueltax-jetkerosene'!I4</f>
        <v>2.16689438633021E-6</v>
      </c>
      <c r="J86">
        <f>'BFPaT-fueltax-jetkerosene'!J4</f>
        <v>2.16689438633021E-6</v>
      </c>
      <c r="K86">
        <f>'BFPaT-fueltax-jetkerosene'!K4</f>
        <v>2.16689438633021E-6</v>
      </c>
      <c r="L86">
        <f>'BFPaT-fueltax-jetkerosene'!L4</f>
        <v>2.16689438633021E-6</v>
      </c>
      <c r="M86">
        <f>'BFPaT-fueltax-jetkerosene'!M4</f>
        <v>2.16689438633021E-6</v>
      </c>
      <c r="N86">
        <f>'BFPaT-fueltax-jetkerosene'!N4</f>
        <v>2.16689438633021E-6</v>
      </c>
      <c r="O86">
        <f>'BFPaT-fueltax-jetkerosene'!O4</f>
        <v>2.16689438633021E-6</v>
      </c>
      <c r="P86">
        <f>'BFPaT-fueltax-jetkerosene'!P4</f>
        <v>2.16689438633021E-6</v>
      </c>
      <c r="Q86">
        <f>'BFPaT-fueltax-jetkerosene'!Q4</f>
        <v>2.16689438633021E-6</v>
      </c>
      <c r="R86">
        <f>'BFPaT-fueltax-jetkerosene'!R4</f>
        <v>2.16689438633021E-6</v>
      </c>
      <c r="S86">
        <f>'BFPaT-fueltax-jetkerosene'!S4</f>
        <v>2.16689438633021E-6</v>
      </c>
      <c r="T86">
        <f>'BFPaT-fueltax-jetkerosene'!T4</f>
        <v>2.16689438633021E-6</v>
      </c>
      <c r="U86">
        <f>'BFPaT-fueltax-jetkerosene'!U4</f>
        <v>2.16689438633021E-6</v>
      </c>
      <c r="V86">
        <f>'BFPaT-fueltax-jetkerosene'!V4</f>
        <v>2.16689438633021E-6</v>
      </c>
      <c r="W86">
        <f>'BFPaT-fueltax-jetkerosene'!W4</f>
        <v>2.16689438633021E-6</v>
      </c>
      <c r="X86">
        <f>'BFPaT-fueltax-jetkerosene'!X4</f>
        <v>2.16689438633021E-6</v>
      </c>
      <c r="Y86">
        <f>'BFPaT-fueltax-jetkerosene'!Y4</f>
        <v>2.16689438633021E-6</v>
      </c>
      <c r="Z86">
        <f>'BFPaT-fueltax-jetkerosene'!Z4</f>
        <v>2.16689438633021E-6</v>
      </c>
      <c r="AA86">
        <f>'BFPaT-fueltax-jetkerosene'!AA4</f>
        <v>2.16689438633021E-6</v>
      </c>
      <c r="AB86">
        <f>'BFPaT-fueltax-jetkerosene'!AB4</f>
        <v>2.16689438633021E-6</v>
      </c>
      <c r="AC86">
        <f>'BFPaT-fueltax-jetkerosene'!AC4</f>
        <v>2.16689438633021E-6</v>
      </c>
      <c r="AD86">
        <f>'BFPaT-fueltax-jetkerosene'!AD4</f>
        <v>2.16689438633021E-6</v>
      </c>
      <c r="AE86">
        <f>'BFPaT-fueltax-jetkerosene'!AE4</f>
        <v>2.16689438633021E-6</v>
      </c>
      <c r="AF86">
        <f>'BFPaT-fueltax-jetkerosene'!AF4</f>
        <v>2.16689438633021E-6</v>
      </c>
    </row>
    <row r="87" spans="1:35">
      <c r="A87" t="s">
        <v>7</v>
      </c>
      <c r="B87">
        <f>'BFPaT-fueltax-jetkerosene'!B5</f>
        <v>2.16689438633021E-6</v>
      </c>
      <c r="C87">
        <f>'BFPaT-fueltax-jetkerosene'!C5</f>
        <v>2.16689438633021E-6</v>
      </c>
      <c r="D87">
        <f>'BFPaT-fueltax-jetkerosene'!D5</f>
        <v>2.16689438633021E-6</v>
      </c>
      <c r="E87">
        <f>'BFPaT-fueltax-jetkerosene'!E5</f>
        <v>2.16689438633021E-6</v>
      </c>
      <c r="F87">
        <f>'BFPaT-fueltax-jetkerosene'!F5</f>
        <v>2.16689438633021E-6</v>
      </c>
      <c r="G87">
        <f>'BFPaT-fueltax-jetkerosene'!G5</f>
        <v>2.16689438633021E-6</v>
      </c>
      <c r="H87">
        <f>'BFPaT-fueltax-jetkerosene'!H5</f>
        <v>2.16689438633021E-6</v>
      </c>
      <c r="I87">
        <f>'BFPaT-fueltax-jetkerosene'!I5</f>
        <v>2.16689438633021E-6</v>
      </c>
      <c r="J87">
        <f>'BFPaT-fueltax-jetkerosene'!J5</f>
        <v>2.16689438633021E-6</v>
      </c>
      <c r="K87">
        <f>'BFPaT-fueltax-jetkerosene'!K5</f>
        <v>2.16689438633021E-6</v>
      </c>
      <c r="L87">
        <f>'BFPaT-fueltax-jetkerosene'!L5</f>
        <v>2.16689438633021E-6</v>
      </c>
      <c r="M87">
        <f>'BFPaT-fueltax-jetkerosene'!M5</f>
        <v>2.16689438633021E-6</v>
      </c>
      <c r="N87">
        <f>'BFPaT-fueltax-jetkerosene'!N5</f>
        <v>2.16689438633021E-6</v>
      </c>
      <c r="O87">
        <f>'BFPaT-fueltax-jetkerosene'!O5</f>
        <v>2.16689438633021E-6</v>
      </c>
      <c r="P87">
        <f>'BFPaT-fueltax-jetkerosene'!P5</f>
        <v>2.16689438633021E-6</v>
      </c>
      <c r="Q87">
        <f>'BFPaT-fueltax-jetkerosene'!Q5</f>
        <v>2.16689438633021E-6</v>
      </c>
      <c r="R87">
        <f>'BFPaT-fueltax-jetkerosene'!R5</f>
        <v>2.16689438633021E-6</v>
      </c>
      <c r="S87">
        <f>'BFPaT-fueltax-jetkerosene'!S5</f>
        <v>2.16689438633021E-6</v>
      </c>
      <c r="T87">
        <f>'BFPaT-fueltax-jetkerosene'!T5</f>
        <v>2.16689438633021E-6</v>
      </c>
      <c r="U87">
        <f>'BFPaT-fueltax-jetkerosene'!U5</f>
        <v>2.16689438633021E-6</v>
      </c>
      <c r="V87">
        <f>'BFPaT-fueltax-jetkerosene'!V5</f>
        <v>2.16689438633021E-6</v>
      </c>
      <c r="W87">
        <f>'BFPaT-fueltax-jetkerosene'!W5</f>
        <v>2.16689438633021E-6</v>
      </c>
      <c r="X87">
        <f>'BFPaT-fueltax-jetkerosene'!X5</f>
        <v>2.16689438633021E-6</v>
      </c>
      <c r="Y87">
        <f>'BFPaT-fueltax-jetkerosene'!Y5</f>
        <v>2.16689438633021E-6</v>
      </c>
      <c r="Z87">
        <f>'BFPaT-fueltax-jetkerosene'!Z5</f>
        <v>2.16689438633021E-6</v>
      </c>
      <c r="AA87">
        <f>'BFPaT-fueltax-jetkerosene'!AA5</f>
        <v>2.16689438633021E-6</v>
      </c>
      <c r="AB87">
        <f>'BFPaT-fueltax-jetkerosene'!AB5</f>
        <v>2.16689438633021E-6</v>
      </c>
      <c r="AC87">
        <f>'BFPaT-fueltax-jetkerosene'!AC5</f>
        <v>2.16689438633021E-6</v>
      </c>
      <c r="AD87">
        <f>'BFPaT-fueltax-jetkerosene'!AD5</f>
        <v>2.16689438633021E-6</v>
      </c>
      <c r="AE87">
        <f>'BFPaT-fueltax-jetkerosene'!AE5</f>
        <v>2.16689438633021E-6</v>
      </c>
      <c r="AF87">
        <f>'BFPaT-fueltax-jetkerosene'!AF5</f>
        <v>2.16689438633021E-6</v>
      </c>
    </row>
    <row r="88" spans="1:35">
      <c r="A88" t="s">
        <v>8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</row>
    <row r="89" spans="1:35">
      <c r="A89" t="s">
        <v>9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</row>
    <row r="90" spans="1:35">
      <c r="A90" t="s">
        <v>10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</row>
    <row r="91" spans="1:35">
      <c r="A91" t="s">
        <v>11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</row>
    <row r="95" spans="1:35">
      <c r="A95" t="s">
        <v>5</v>
      </c>
      <c r="B95">
        <f>'BFPaT-fueltax-lignite'!B3</f>
        <v>1.6606343185290555E-6</v>
      </c>
      <c r="C95">
        <f>'BFPaT-fueltax-lignite'!C3</f>
        <v>1.6606343185290555E-6</v>
      </c>
      <c r="D95">
        <f>'BFPaT-fueltax-lignite'!D3</f>
        <v>1.6606343185290555E-6</v>
      </c>
      <c r="E95">
        <f>'BFPaT-fueltax-lignite'!E3</f>
        <v>1.6606343185290555E-6</v>
      </c>
      <c r="F95">
        <f>'BFPaT-fueltax-lignite'!F3</f>
        <v>1.6606343185290555E-6</v>
      </c>
      <c r="G95">
        <f>'BFPaT-fueltax-lignite'!G3</f>
        <v>1.6606343185290555E-6</v>
      </c>
      <c r="H95">
        <f>'BFPaT-fueltax-lignite'!H3</f>
        <v>1.6606343185290555E-6</v>
      </c>
      <c r="I95">
        <f>'BFPaT-fueltax-lignite'!I3</f>
        <v>1.6606343185290555E-6</v>
      </c>
      <c r="J95">
        <f>'BFPaT-fueltax-lignite'!J3</f>
        <v>1.6606343185290555E-6</v>
      </c>
      <c r="K95">
        <f>'BFPaT-fueltax-lignite'!K3</f>
        <v>1.6606343185290555E-6</v>
      </c>
      <c r="L95">
        <f>'BFPaT-fueltax-lignite'!L3</f>
        <v>1.6606343185290555E-6</v>
      </c>
      <c r="M95">
        <f>'BFPaT-fueltax-lignite'!M3</f>
        <v>1.6606343185290555E-6</v>
      </c>
      <c r="N95">
        <f>'BFPaT-fueltax-lignite'!N3</f>
        <v>1.6606343185290555E-6</v>
      </c>
      <c r="O95">
        <f>'BFPaT-fueltax-lignite'!O3</f>
        <v>1.6606343185290555E-6</v>
      </c>
      <c r="P95">
        <f>'BFPaT-fueltax-lignite'!P3</f>
        <v>1.6606343185290555E-6</v>
      </c>
      <c r="Q95">
        <f>'BFPaT-fueltax-lignite'!Q3</f>
        <v>1.6606343185290555E-6</v>
      </c>
      <c r="R95">
        <f>'BFPaT-fueltax-lignite'!R3</f>
        <v>1.6606343185290555E-6</v>
      </c>
      <c r="S95">
        <f>'BFPaT-fueltax-lignite'!S3</f>
        <v>1.6606343185290555E-6</v>
      </c>
      <c r="T95">
        <f>'BFPaT-fueltax-lignite'!T3</f>
        <v>1.6606343185290555E-6</v>
      </c>
      <c r="U95">
        <f>'BFPaT-fueltax-lignite'!U3</f>
        <v>1.6606343185290555E-6</v>
      </c>
      <c r="V95">
        <f>'BFPaT-fueltax-lignite'!V3</f>
        <v>1.6606343185290555E-6</v>
      </c>
      <c r="W95">
        <f>'BFPaT-fueltax-lignite'!W3</f>
        <v>1.6606343185290555E-6</v>
      </c>
      <c r="X95">
        <f>'BFPaT-fueltax-lignite'!X3</f>
        <v>1.6606343185290555E-6</v>
      </c>
      <c r="Y95">
        <f>'BFPaT-fueltax-lignite'!Y3</f>
        <v>1.6606343185290555E-6</v>
      </c>
      <c r="Z95">
        <f>'BFPaT-fueltax-lignite'!Z3</f>
        <v>1.6606343185290555E-6</v>
      </c>
      <c r="AA95">
        <f>'BFPaT-fueltax-lignite'!AA3</f>
        <v>1.6606343185290555E-6</v>
      </c>
      <c r="AB95">
        <f>'BFPaT-fueltax-lignite'!AB3</f>
        <v>1.6606343185290555E-6</v>
      </c>
      <c r="AC95">
        <f>'BFPaT-fueltax-lignite'!AC3</f>
        <v>1.6606343185290555E-6</v>
      </c>
      <c r="AD95">
        <f>'BFPaT-fueltax-lignite'!AD3</f>
        <v>1.6606343185290555E-6</v>
      </c>
      <c r="AE95">
        <f>'BFPaT-fueltax-lignite'!AE3</f>
        <v>1.6606343185290555E-6</v>
      </c>
      <c r="AF95">
        <f>'BFPaT-fueltax-lignite'!AF3</f>
        <v>1.6606343185290555E-6</v>
      </c>
    </row>
    <row r="96" spans="1:35">
      <c r="A96" t="s">
        <v>6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</row>
    <row r="97" spans="1:35">
      <c r="A97" t="s">
        <v>7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</row>
    <row r="98" spans="1:35">
      <c r="A98" t="s">
        <v>8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</row>
    <row r="99" spans="1:35">
      <c r="A99" t="s">
        <v>9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</row>
    <row r="100" spans="1:35">
      <c r="A100" t="s">
        <v>10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</row>
    <row r="101" spans="1:35">
      <c r="A101" t="s">
        <v>11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</row>
    <row r="105" spans="1:35">
      <c r="A105" t="s">
        <v>5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</row>
    <row r="106" spans="1:35">
      <c r="A106" t="s">
        <v>6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</row>
    <row r="107" spans="1:35">
      <c r="A107" t="s">
        <v>7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</row>
    <row r="108" spans="1:35">
      <c r="A108" t="s">
        <v>8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</row>
    <row r="109" spans="1:35">
      <c r="A109" t="s">
        <v>9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</row>
    <row r="110" spans="1:35">
      <c r="A110" t="s">
        <v>10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</row>
    <row r="111" spans="1:35">
      <c r="A111" t="s">
        <v>11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</row>
    <row r="115" spans="1:35">
      <c r="A115" t="s">
        <v>5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</row>
    <row r="116" spans="1:35">
      <c r="A116" t="s">
        <v>6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</row>
    <row r="117" spans="1:35">
      <c r="A117" t="s">
        <v>7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</row>
    <row r="118" spans="1:35">
      <c r="A118" t="s">
        <v>8</v>
      </c>
      <c r="B118">
        <f>'BFPaT-fueltax-heavyfueloil'!B6</f>
        <v>7.7289812525804554E-7</v>
      </c>
      <c r="C118">
        <f>'BFPaT-fueltax-heavyfueloil'!C6</f>
        <v>7.7289812525804554E-7</v>
      </c>
      <c r="D118">
        <f>'BFPaT-fueltax-heavyfueloil'!D6</f>
        <v>7.7289812525804554E-7</v>
      </c>
      <c r="E118">
        <f>'BFPaT-fueltax-heavyfueloil'!E6</f>
        <v>7.7289812525804554E-7</v>
      </c>
      <c r="F118">
        <f>'BFPaT-fueltax-heavyfueloil'!F6</f>
        <v>7.7289812525804554E-7</v>
      </c>
      <c r="G118">
        <f>'BFPaT-fueltax-heavyfueloil'!G6</f>
        <v>7.7289812525804554E-7</v>
      </c>
      <c r="H118">
        <f>'BFPaT-fueltax-heavyfueloil'!H6</f>
        <v>7.7289812525804554E-7</v>
      </c>
      <c r="I118">
        <f>'BFPaT-fueltax-heavyfueloil'!I6</f>
        <v>7.7289812525804554E-7</v>
      </c>
      <c r="J118">
        <f>'BFPaT-fueltax-heavyfueloil'!J6</f>
        <v>7.7289812525804554E-7</v>
      </c>
      <c r="K118">
        <f>'BFPaT-fueltax-heavyfueloil'!K6</f>
        <v>7.7289812525804554E-7</v>
      </c>
      <c r="L118">
        <f>'BFPaT-fueltax-heavyfueloil'!L6</f>
        <v>7.7289812525804554E-7</v>
      </c>
      <c r="M118">
        <f>'BFPaT-fueltax-heavyfueloil'!M6</f>
        <v>7.7289812525804554E-7</v>
      </c>
      <c r="N118">
        <f>'BFPaT-fueltax-heavyfueloil'!N6</f>
        <v>7.7289812525804554E-7</v>
      </c>
      <c r="O118">
        <f>'BFPaT-fueltax-heavyfueloil'!O6</f>
        <v>7.7289812525804554E-7</v>
      </c>
      <c r="P118">
        <f>'BFPaT-fueltax-heavyfueloil'!P6</f>
        <v>7.7289812525804554E-7</v>
      </c>
      <c r="Q118">
        <f>'BFPaT-fueltax-heavyfueloil'!Q6</f>
        <v>7.7289812525804554E-7</v>
      </c>
      <c r="R118">
        <f>'BFPaT-fueltax-heavyfueloil'!R6</f>
        <v>7.7289812525804554E-7</v>
      </c>
      <c r="S118">
        <f>'BFPaT-fueltax-heavyfueloil'!S6</f>
        <v>7.7289812525804554E-7</v>
      </c>
      <c r="T118">
        <f>'BFPaT-fueltax-heavyfueloil'!T6</f>
        <v>7.7289812525804554E-7</v>
      </c>
      <c r="U118">
        <f>'BFPaT-fueltax-heavyfueloil'!U6</f>
        <v>7.7289812525804554E-7</v>
      </c>
      <c r="V118">
        <f>'BFPaT-fueltax-heavyfueloil'!V6</f>
        <v>7.7289812525804554E-7</v>
      </c>
      <c r="W118">
        <f>'BFPaT-fueltax-heavyfueloil'!W6</f>
        <v>7.7289812525804554E-7</v>
      </c>
      <c r="X118">
        <f>'BFPaT-fueltax-heavyfueloil'!X6</f>
        <v>7.7289812525804554E-7</v>
      </c>
      <c r="Y118">
        <f>'BFPaT-fueltax-heavyfueloil'!Y6</f>
        <v>7.7289812525804554E-7</v>
      </c>
      <c r="Z118">
        <f>'BFPaT-fueltax-heavyfueloil'!Z6</f>
        <v>7.7289812525804554E-7</v>
      </c>
      <c r="AA118">
        <f>'BFPaT-fueltax-heavyfueloil'!AA6</f>
        <v>7.7289812525804554E-7</v>
      </c>
      <c r="AB118">
        <f>'BFPaT-fueltax-heavyfueloil'!AB6</f>
        <v>7.7289812525804554E-7</v>
      </c>
      <c r="AC118">
        <f>'BFPaT-fueltax-heavyfueloil'!AC6</f>
        <v>7.7289812525804554E-7</v>
      </c>
      <c r="AD118">
        <f>'BFPaT-fueltax-heavyfueloil'!AD6</f>
        <v>7.7289812525804554E-7</v>
      </c>
      <c r="AE118">
        <f>'BFPaT-fueltax-heavyfueloil'!AE6</f>
        <v>7.7289812525804554E-7</v>
      </c>
      <c r="AF118">
        <f>'BFPaT-fueltax-heavyfueloil'!AF6</f>
        <v>7.7289812525804554E-7</v>
      </c>
    </row>
    <row r="119" spans="1:35">
      <c r="A119" t="s">
        <v>9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</row>
    <row r="120" spans="1:35">
      <c r="A120" t="s">
        <v>10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</row>
    <row r="121" spans="1:35">
      <c r="A121" t="s">
        <v>11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>
        <f>'BFPaT-fueltax-lpgpropbut'!B2</f>
        <v>6.9260211007586325E-6</v>
      </c>
      <c r="C124">
        <f>'BFPaT-fueltax-lpgpropbut'!C2</f>
        <v>6.9260211007586325E-6</v>
      </c>
      <c r="D124">
        <f>'BFPaT-fueltax-lpgpropbut'!D2</f>
        <v>6.9260211007586325E-6</v>
      </c>
      <c r="E124">
        <f>'BFPaT-fueltax-lpgpropbut'!E2</f>
        <v>6.9260211007586325E-6</v>
      </c>
      <c r="F124">
        <f>'BFPaT-fueltax-lpgpropbut'!F2</f>
        <v>6.9260211007586325E-6</v>
      </c>
      <c r="G124">
        <f>'BFPaT-fueltax-lpgpropbut'!G2</f>
        <v>6.9260211007586325E-6</v>
      </c>
      <c r="H124">
        <f>'BFPaT-fueltax-lpgpropbut'!H2</f>
        <v>6.9260211007586325E-6</v>
      </c>
      <c r="I124">
        <f>'BFPaT-fueltax-lpgpropbut'!I2</f>
        <v>6.9260211007586325E-6</v>
      </c>
      <c r="J124">
        <f>'BFPaT-fueltax-lpgpropbut'!J2</f>
        <v>6.9260211007586325E-6</v>
      </c>
      <c r="K124">
        <f>'BFPaT-fueltax-lpgpropbut'!K2</f>
        <v>6.9260211007586325E-6</v>
      </c>
      <c r="L124">
        <f>'BFPaT-fueltax-lpgpropbut'!L2</f>
        <v>6.9260211007586325E-6</v>
      </c>
      <c r="M124">
        <f>'BFPaT-fueltax-lpgpropbut'!M2</f>
        <v>6.9260211007586325E-6</v>
      </c>
      <c r="N124">
        <f>'BFPaT-fueltax-lpgpropbut'!N2</f>
        <v>6.9260211007586325E-6</v>
      </c>
      <c r="O124">
        <f>'BFPaT-fueltax-lpgpropbut'!O2</f>
        <v>6.9260211007586325E-6</v>
      </c>
      <c r="P124">
        <f>'BFPaT-fueltax-lpgpropbut'!P2</f>
        <v>6.9260211007586325E-6</v>
      </c>
      <c r="Q124">
        <f>'BFPaT-fueltax-lpgpropbut'!Q2</f>
        <v>6.9260211007586325E-6</v>
      </c>
      <c r="R124">
        <f>'BFPaT-fueltax-lpgpropbut'!R2</f>
        <v>6.9260211007586325E-6</v>
      </c>
      <c r="S124">
        <f>'BFPaT-fueltax-lpgpropbut'!S2</f>
        <v>6.9260211007586325E-6</v>
      </c>
      <c r="T124">
        <f>'BFPaT-fueltax-lpgpropbut'!T2</f>
        <v>6.9260211007586325E-6</v>
      </c>
      <c r="U124">
        <f>'BFPaT-fueltax-lpgpropbut'!U2</f>
        <v>6.9260211007586325E-6</v>
      </c>
      <c r="V124">
        <f>'BFPaT-fueltax-lpgpropbut'!V2</f>
        <v>6.9260211007586325E-6</v>
      </c>
      <c r="W124">
        <f>'BFPaT-fueltax-lpgpropbut'!W2</f>
        <v>6.9260211007586325E-6</v>
      </c>
      <c r="X124">
        <f>'BFPaT-fueltax-lpgpropbut'!X2</f>
        <v>6.9260211007586325E-6</v>
      </c>
      <c r="Y124">
        <f>'BFPaT-fueltax-lpgpropbut'!Y2</f>
        <v>6.9260211007586325E-6</v>
      </c>
      <c r="Z124">
        <f>'BFPaT-fueltax-lpgpropbut'!Z2</f>
        <v>6.9260211007586325E-6</v>
      </c>
      <c r="AA124">
        <f>'BFPaT-fueltax-lpgpropbut'!AA2</f>
        <v>6.9260211007586325E-6</v>
      </c>
      <c r="AB124">
        <f>'BFPaT-fueltax-lpgpropbut'!AB2</f>
        <v>6.9260211007586325E-6</v>
      </c>
      <c r="AC124">
        <f>'BFPaT-fueltax-lpgpropbut'!AC2</f>
        <v>6.9260211007586325E-6</v>
      </c>
      <c r="AD124">
        <f>'BFPaT-fueltax-lpgpropbut'!AD2</f>
        <v>6.9260211007586325E-6</v>
      </c>
      <c r="AE124">
        <f>'BFPaT-fueltax-lpgpropbut'!AE2</f>
        <v>6.9260211007586325E-6</v>
      </c>
      <c r="AF124">
        <f>'BFPaT-fueltax-lpgpropbut'!AF2</f>
        <v>6.9260211007586325E-6</v>
      </c>
    </row>
    <row r="125" spans="1:35">
      <c r="A125" t="s">
        <v>5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</row>
    <row r="126" spans="1:35">
      <c r="A126" t="s">
        <v>6</v>
      </c>
      <c r="B126">
        <f>'BFPaT-fueltax-lpgpropbut'!B4</f>
        <v>0</v>
      </c>
      <c r="C126">
        <f>'BFPaT-fueltax-lpgpropbut'!C4</f>
        <v>0</v>
      </c>
      <c r="D126">
        <f>'BFPaT-fueltax-lpgpropbut'!D4</f>
        <v>0</v>
      </c>
      <c r="E126">
        <f>'BFPaT-fueltax-lpgpropbut'!E4</f>
        <v>0</v>
      </c>
      <c r="F126">
        <f>'BFPaT-fueltax-lpgpropbut'!F4</f>
        <v>0</v>
      </c>
      <c r="G126">
        <f>'BFPaT-fueltax-lpgpropbut'!G4</f>
        <v>0</v>
      </c>
      <c r="H126">
        <f>'BFPaT-fueltax-lpgpropbut'!H4</f>
        <v>0</v>
      </c>
      <c r="I126">
        <f>'BFPaT-fueltax-lpgpropbut'!I4</f>
        <v>0</v>
      </c>
      <c r="J126">
        <f>'BFPaT-fueltax-lpgpropbut'!J4</f>
        <v>0</v>
      </c>
      <c r="K126">
        <f>'BFPaT-fueltax-lpgpropbut'!K4</f>
        <v>0</v>
      </c>
      <c r="L126">
        <f>'BFPaT-fueltax-lpgpropbut'!L4</f>
        <v>0</v>
      </c>
      <c r="M126">
        <f>'BFPaT-fueltax-lpgpropbut'!M4</f>
        <v>0</v>
      </c>
      <c r="N126">
        <f>'BFPaT-fueltax-lpgpropbut'!N4</f>
        <v>0</v>
      </c>
      <c r="O126">
        <f>'BFPaT-fueltax-lpgpropbut'!O4</f>
        <v>0</v>
      </c>
      <c r="P126">
        <f>'BFPaT-fueltax-lpgpropbut'!P4</f>
        <v>0</v>
      </c>
      <c r="Q126">
        <f>'BFPaT-fueltax-lpgpropbut'!Q4</f>
        <v>0</v>
      </c>
      <c r="R126">
        <f>'BFPaT-fueltax-lpgpropbut'!R4</f>
        <v>0</v>
      </c>
      <c r="S126">
        <f>'BFPaT-fueltax-lpgpropbut'!S4</f>
        <v>0</v>
      </c>
      <c r="T126">
        <f>'BFPaT-fueltax-lpgpropbut'!T4</f>
        <v>0</v>
      </c>
      <c r="U126">
        <f>'BFPaT-fueltax-lpgpropbut'!U4</f>
        <v>0</v>
      </c>
      <c r="V126">
        <f>'BFPaT-fueltax-lpgpropbut'!V4</f>
        <v>0</v>
      </c>
      <c r="W126">
        <f>'BFPaT-fueltax-lpgpropbut'!W4</f>
        <v>0</v>
      </c>
      <c r="X126">
        <f>'BFPaT-fueltax-lpgpropbut'!X4</f>
        <v>0</v>
      </c>
      <c r="Y126">
        <f>'BFPaT-fueltax-lpgpropbut'!Y4</f>
        <v>0</v>
      </c>
      <c r="Z126">
        <f>'BFPaT-fueltax-lpgpropbut'!Z4</f>
        <v>0</v>
      </c>
      <c r="AA126">
        <f>'BFPaT-fueltax-lpgpropbut'!AA4</f>
        <v>0</v>
      </c>
      <c r="AB126">
        <f>'BFPaT-fueltax-lpgpropbut'!AB4</f>
        <v>0</v>
      </c>
      <c r="AC126">
        <f>'BFPaT-fueltax-lpgpropbut'!AC4</f>
        <v>0</v>
      </c>
      <c r="AD126">
        <f>'BFPaT-fueltax-lpgpropbut'!AD4</f>
        <v>0</v>
      </c>
      <c r="AE126">
        <f>'BFPaT-fueltax-lpgpropbut'!AE4</f>
        <v>0</v>
      </c>
      <c r="AF126">
        <f>'BFPaT-fueltax-lpgpropbut'!AF4</f>
        <v>0</v>
      </c>
    </row>
    <row r="127" spans="1:35">
      <c r="A127" t="s">
        <v>7</v>
      </c>
      <c r="B127">
        <f>'BFPaT-fueltax-lpgpropbut'!B5</f>
        <v>0</v>
      </c>
      <c r="C127">
        <f>'BFPaT-fueltax-lpgpropbut'!C5</f>
        <v>0</v>
      </c>
      <c r="D127">
        <f>'BFPaT-fueltax-lpgpropbut'!D5</f>
        <v>0</v>
      </c>
      <c r="E127">
        <f>'BFPaT-fueltax-lpgpropbut'!E5</f>
        <v>0</v>
      </c>
      <c r="F127">
        <f>'BFPaT-fueltax-lpgpropbut'!F5</f>
        <v>0</v>
      </c>
      <c r="G127">
        <f>'BFPaT-fueltax-lpgpropbut'!G5</f>
        <v>0</v>
      </c>
      <c r="H127">
        <f>'BFPaT-fueltax-lpgpropbut'!H5</f>
        <v>0</v>
      </c>
      <c r="I127">
        <f>'BFPaT-fueltax-lpgpropbut'!I5</f>
        <v>0</v>
      </c>
      <c r="J127">
        <f>'BFPaT-fueltax-lpgpropbut'!J5</f>
        <v>0</v>
      </c>
      <c r="K127">
        <f>'BFPaT-fueltax-lpgpropbut'!K5</f>
        <v>0</v>
      </c>
      <c r="L127">
        <f>'BFPaT-fueltax-lpgpropbut'!L5</f>
        <v>0</v>
      </c>
      <c r="M127">
        <f>'BFPaT-fueltax-lpgpropbut'!M5</f>
        <v>0</v>
      </c>
      <c r="N127">
        <f>'BFPaT-fueltax-lpgpropbut'!N5</f>
        <v>0</v>
      </c>
      <c r="O127">
        <f>'BFPaT-fueltax-lpgpropbut'!O5</f>
        <v>0</v>
      </c>
      <c r="P127">
        <f>'BFPaT-fueltax-lpgpropbut'!P5</f>
        <v>0</v>
      </c>
      <c r="Q127">
        <f>'BFPaT-fueltax-lpgpropbut'!Q5</f>
        <v>0</v>
      </c>
      <c r="R127">
        <f>'BFPaT-fueltax-lpgpropbut'!R5</f>
        <v>0</v>
      </c>
      <c r="S127">
        <f>'BFPaT-fueltax-lpgpropbut'!S5</f>
        <v>0</v>
      </c>
      <c r="T127">
        <f>'BFPaT-fueltax-lpgpropbut'!T5</f>
        <v>0</v>
      </c>
      <c r="U127">
        <f>'BFPaT-fueltax-lpgpropbut'!U5</f>
        <v>0</v>
      </c>
      <c r="V127">
        <f>'BFPaT-fueltax-lpgpropbut'!V5</f>
        <v>0</v>
      </c>
      <c r="W127">
        <f>'BFPaT-fueltax-lpgpropbut'!W5</f>
        <v>0</v>
      </c>
      <c r="X127">
        <f>'BFPaT-fueltax-lpgpropbut'!X5</f>
        <v>0</v>
      </c>
      <c r="Y127">
        <f>'BFPaT-fueltax-lpgpropbut'!Y5</f>
        <v>0</v>
      </c>
      <c r="Z127">
        <f>'BFPaT-fueltax-lpgpropbut'!Z5</f>
        <v>0</v>
      </c>
      <c r="AA127">
        <f>'BFPaT-fueltax-lpgpropbut'!AA5</f>
        <v>0</v>
      </c>
      <c r="AB127">
        <f>'BFPaT-fueltax-lpgpropbut'!AB5</f>
        <v>0</v>
      </c>
      <c r="AC127">
        <f>'BFPaT-fueltax-lpgpropbut'!AC5</f>
        <v>0</v>
      </c>
      <c r="AD127">
        <f>'BFPaT-fueltax-lpgpropbut'!AD5</f>
        <v>0</v>
      </c>
      <c r="AE127">
        <f>'BFPaT-fueltax-lpgpropbut'!AE5</f>
        <v>0</v>
      </c>
      <c r="AF127">
        <f>'BFPaT-fueltax-lpgpropbut'!AF5</f>
        <v>0</v>
      </c>
    </row>
    <row r="128" spans="1:35">
      <c r="A128" t="s">
        <v>8</v>
      </c>
      <c r="B128">
        <f>'BFPaT-fueltax-lpgpropbut'!B6</f>
        <v>4.3536732151691439E-7</v>
      </c>
      <c r="C128">
        <f>'BFPaT-fueltax-lpgpropbut'!C6</f>
        <v>4.3536732151691439E-7</v>
      </c>
      <c r="D128">
        <f>'BFPaT-fueltax-lpgpropbut'!D6</f>
        <v>4.3536732151691439E-7</v>
      </c>
      <c r="E128">
        <f>'BFPaT-fueltax-lpgpropbut'!E6</f>
        <v>4.3536732151691439E-7</v>
      </c>
      <c r="F128">
        <f>'BFPaT-fueltax-lpgpropbut'!F6</f>
        <v>4.3536732151691439E-7</v>
      </c>
      <c r="G128">
        <f>'BFPaT-fueltax-lpgpropbut'!G6</f>
        <v>4.3536732151691439E-7</v>
      </c>
      <c r="H128">
        <f>'BFPaT-fueltax-lpgpropbut'!H6</f>
        <v>4.3536732151691439E-7</v>
      </c>
      <c r="I128">
        <f>'BFPaT-fueltax-lpgpropbut'!I6</f>
        <v>4.3536732151691439E-7</v>
      </c>
      <c r="J128">
        <f>'BFPaT-fueltax-lpgpropbut'!J6</f>
        <v>4.3536732151691439E-7</v>
      </c>
      <c r="K128">
        <f>'BFPaT-fueltax-lpgpropbut'!K6</f>
        <v>4.3536732151691439E-7</v>
      </c>
      <c r="L128">
        <f>'BFPaT-fueltax-lpgpropbut'!L6</f>
        <v>4.3536732151691439E-7</v>
      </c>
      <c r="M128">
        <f>'BFPaT-fueltax-lpgpropbut'!M6</f>
        <v>4.3536732151691439E-7</v>
      </c>
      <c r="N128">
        <f>'BFPaT-fueltax-lpgpropbut'!N6</f>
        <v>4.3536732151691439E-7</v>
      </c>
      <c r="O128">
        <f>'BFPaT-fueltax-lpgpropbut'!O6</f>
        <v>4.3536732151691439E-7</v>
      </c>
      <c r="P128">
        <f>'BFPaT-fueltax-lpgpropbut'!P6</f>
        <v>4.3536732151691439E-7</v>
      </c>
      <c r="Q128">
        <f>'BFPaT-fueltax-lpgpropbut'!Q6</f>
        <v>4.3536732151691439E-7</v>
      </c>
      <c r="R128">
        <f>'BFPaT-fueltax-lpgpropbut'!R6</f>
        <v>4.3536732151691439E-7</v>
      </c>
      <c r="S128">
        <f>'BFPaT-fueltax-lpgpropbut'!S6</f>
        <v>4.3536732151691439E-7</v>
      </c>
      <c r="T128">
        <f>'BFPaT-fueltax-lpgpropbut'!T6</f>
        <v>4.3536732151691439E-7</v>
      </c>
      <c r="U128">
        <f>'BFPaT-fueltax-lpgpropbut'!U6</f>
        <v>4.3536732151691439E-7</v>
      </c>
      <c r="V128">
        <f>'BFPaT-fueltax-lpgpropbut'!V6</f>
        <v>4.3536732151691439E-7</v>
      </c>
      <c r="W128">
        <f>'BFPaT-fueltax-lpgpropbut'!W6</f>
        <v>4.3536732151691439E-7</v>
      </c>
      <c r="X128">
        <f>'BFPaT-fueltax-lpgpropbut'!X6</f>
        <v>4.3536732151691439E-7</v>
      </c>
      <c r="Y128">
        <f>'BFPaT-fueltax-lpgpropbut'!Y6</f>
        <v>4.3536732151691439E-7</v>
      </c>
      <c r="Z128">
        <f>'BFPaT-fueltax-lpgpropbut'!Z6</f>
        <v>4.3536732151691439E-7</v>
      </c>
      <c r="AA128">
        <f>'BFPaT-fueltax-lpgpropbut'!AA6</f>
        <v>4.3536732151691439E-7</v>
      </c>
      <c r="AB128">
        <f>'BFPaT-fueltax-lpgpropbut'!AB6</f>
        <v>4.3536732151691439E-7</v>
      </c>
      <c r="AC128">
        <f>'BFPaT-fueltax-lpgpropbut'!AC6</f>
        <v>4.3536732151691439E-7</v>
      </c>
      <c r="AD128">
        <f>'BFPaT-fueltax-lpgpropbut'!AD6</f>
        <v>4.3536732151691439E-7</v>
      </c>
      <c r="AE128">
        <f>'BFPaT-fueltax-lpgpropbut'!AE6</f>
        <v>4.3536732151691439E-7</v>
      </c>
      <c r="AF128">
        <f>'BFPaT-fueltax-lpgpropbut'!AF6</f>
        <v>4.3536732151691439E-7</v>
      </c>
    </row>
    <row r="129" spans="1:35">
      <c r="A129" t="s">
        <v>9</v>
      </c>
      <c r="B129">
        <f>'BFPaT-fueltax-lpgpropbut'!B7</f>
        <v>4.3536732151691439E-7</v>
      </c>
      <c r="C129">
        <f>'BFPaT-fueltax-lpgpropbut'!C7</f>
        <v>4.3536732151691439E-7</v>
      </c>
      <c r="D129">
        <f>'BFPaT-fueltax-lpgpropbut'!D7</f>
        <v>4.3536732151691439E-7</v>
      </c>
      <c r="E129">
        <f>'BFPaT-fueltax-lpgpropbut'!E7</f>
        <v>4.3536732151691439E-7</v>
      </c>
      <c r="F129">
        <f>'BFPaT-fueltax-lpgpropbut'!F7</f>
        <v>4.3536732151691439E-7</v>
      </c>
      <c r="G129">
        <f>'BFPaT-fueltax-lpgpropbut'!G7</f>
        <v>4.3536732151691439E-7</v>
      </c>
      <c r="H129">
        <f>'BFPaT-fueltax-lpgpropbut'!H7</f>
        <v>4.3536732151691439E-7</v>
      </c>
      <c r="I129">
        <f>'BFPaT-fueltax-lpgpropbut'!I7</f>
        <v>4.3536732151691439E-7</v>
      </c>
      <c r="J129">
        <f>'BFPaT-fueltax-lpgpropbut'!J7</f>
        <v>4.3536732151691439E-7</v>
      </c>
      <c r="K129">
        <f>'BFPaT-fueltax-lpgpropbut'!K7</f>
        <v>4.3536732151691439E-7</v>
      </c>
      <c r="L129">
        <f>'BFPaT-fueltax-lpgpropbut'!L7</f>
        <v>4.3536732151691439E-7</v>
      </c>
      <c r="M129">
        <f>'BFPaT-fueltax-lpgpropbut'!M7</f>
        <v>4.3536732151691439E-7</v>
      </c>
      <c r="N129">
        <f>'BFPaT-fueltax-lpgpropbut'!N7</f>
        <v>4.3536732151691439E-7</v>
      </c>
      <c r="O129">
        <f>'BFPaT-fueltax-lpgpropbut'!O7</f>
        <v>4.3536732151691439E-7</v>
      </c>
      <c r="P129">
        <f>'BFPaT-fueltax-lpgpropbut'!P7</f>
        <v>4.3536732151691439E-7</v>
      </c>
      <c r="Q129">
        <f>'BFPaT-fueltax-lpgpropbut'!Q7</f>
        <v>4.3536732151691439E-7</v>
      </c>
      <c r="R129">
        <f>'BFPaT-fueltax-lpgpropbut'!R7</f>
        <v>4.3536732151691439E-7</v>
      </c>
      <c r="S129">
        <f>'BFPaT-fueltax-lpgpropbut'!S7</f>
        <v>4.3536732151691439E-7</v>
      </c>
      <c r="T129">
        <f>'BFPaT-fueltax-lpgpropbut'!T7</f>
        <v>4.3536732151691439E-7</v>
      </c>
      <c r="U129">
        <f>'BFPaT-fueltax-lpgpropbut'!U7</f>
        <v>4.3536732151691439E-7</v>
      </c>
      <c r="V129">
        <f>'BFPaT-fueltax-lpgpropbut'!V7</f>
        <v>4.3536732151691439E-7</v>
      </c>
      <c r="W129">
        <f>'BFPaT-fueltax-lpgpropbut'!W7</f>
        <v>4.3536732151691439E-7</v>
      </c>
      <c r="X129">
        <f>'BFPaT-fueltax-lpgpropbut'!X7</f>
        <v>4.3536732151691439E-7</v>
      </c>
      <c r="Y129">
        <f>'BFPaT-fueltax-lpgpropbut'!Y7</f>
        <v>4.3536732151691439E-7</v>
      </c>
      <c r="Z129">
        <f>'BFPaT-fueltax-lpgpropbut'!Z7</f>
        <v>4.3536732151691439E-7</v>
      </c>
      <c r="AA129">
        <f>'BFPaT-fueltax-lpgpropbut'!AA7</f>
        <v>4.3536732151691439E-7</v>
      </c>
      <c r="AB129">
        <f>'BFPaT-fueltax-lpgpropbut'!AB7</f>
        <v>4.3536732151691439E-7</v>
      </c>
      <c r="AC129">
        <f>'BFPaT-fueltax-lpgpropbut'!AC7</f>
        <v>4.3536732151691439E-7</v>
      </c>
      <c r="AD129">
        <f>'BFPaT-fueltax-lpgpropbut'!AD7</f>
        <v>4.3536732151691439E-7</v>
      </c>
      <c r="AE129">
        <f>'BFPaT-fueltax-lpgpropbut'!AE7</f>
        <v>4.3536732151691439E-7</v>
      </c>
      <c r="AF129">
        <f>'BFPaT-fueltax-lpgpropbut'!AF7</f>
        <v>4.3536732151691439E-7</v>
      </c>
    </row>
    <row r="130" spans="1:35">
      <c r="A130" t="s">
        <v>10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</row>
    <row r="131" spans="1:35">
      <c r="A131" t="s">
        <v>11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</row>
    <row r="135" spans="1:35">
      <c r="A135" t="s">
        <v>31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</row>
    <row r="136" spans="1:35">
      <c r="A136" t="s">
        <v>32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</row>
    <row r="137" spans="1:35">
      <c r="A137" t="s">
        <v>33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</row>
    <row r="138" spans="1:35">
      <c r="A138" t="s">
        <v>34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</row>
    <row r="139" spans="1:35">
      <c r="A139" t="s">
        <v>35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</row>
    <row r="140" spans="1:35">
      <c r="A140" t="s">
        <v>36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</row>
    <row r="141" spans="1:35">
      <c r="A141" t="s">
        <v>11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</row>
    <row r="145" spans="1:32">
      <c r="A145" t="s">
        <v>5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</row>
    <row r="146" spans="1:32">
      <c r="A146" t="s">
        <v>6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</row>
    <row r="147" spans="1:32">
      <c r="A147" t="s">
        <v>7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</row>
    <row r="148" spans="1:32">
      <c r="A148" t="s">
        <v>8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</row>
    <row r="149" spans="1:32">
      <c r="A149" t="s">
        <v>9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</row>
    <row r="150" spans="1:32">
      <c r="A150" t="s">
        <v>10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</row>
    <row r="151" spans="1:32">
      <c r="A151" t="s">
        <v>11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259C0F1-DD8A-43F6-8862-98C512981D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722E7C-326F-4985-AB2A-C5AC7F9459E8}">
  <ds:schemaRefs>
    <ds:schemaRef ds:uri="http://purl.org/dc/terms/"/>
    <ds:schemaRef ds:uri="http://schemas.microsoft.com/office/2006/documentManagement/types"/>
    <ds:schemaRef ds:uri="40f4d404-d193-41dc-bb72-733c1e774208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Rachel Goldstein</cp:lastModifiedBy>
  <dcterms:created xsi:type="dcterms:W3CDTF">2012-03-07T20:42:24Z</dcterms:created>
  <dcterms:modified xsi:type="dcterms:W3CDTF">2025-08-19T13:58:55Z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