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TN\bldgs\SYDEC\"/>
    </mc:Choice>
  </mc:AlternateContent>
  <xr:revisionPtr revIDLastSave="0" documentId="8_{2E548AF8-07AA-40F0-BEEB-C01CC7DD6673}"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6"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<sst xmlns="http://schemas.openxmlformats.org/spreadsheetml/2006/main" count="51018" uniqueCount="1393">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</sst>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81</v>
      </c>
      <c r="C1" s="17">
        <v>45330</v>
      </c>
      <c r="D1" s="2"/>
      <c r="E1" s="2"/>
      <c r="F1" s="19" t="s">
        <v>145</v>
      </c>
      <c r="G1" s="19" t="s">
        <v>145</v>
      </c>
    </row>
    <row r="2" spans="1:7" ht="14.25" customHeight="1" x14ac:dyDescent="0.25">
      <c r="A2" s="1"/>
      <c r="B2" s="18" t="str">
        <f>LOOKUP(B1,F2:G51,G2:G51)</f>
        <v>TN</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b">
        <f>IF(A46=About!$B$1,SUM('BDESC-rural-residential'!$AF$8,'BDESC-urban-residential'!$AF$8,'BDESC-commercial'!$AF$8)='REEDS calc'!Q46,"NA")</f>
        <v>1</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TENNESSEE</v>
      </c>
    </row>
    <row r="3" spans="1:7" x14ac:dyDescent="0.2">
      <c r="A3" s="18" t="s">
        <v>94</v>
      </c>
      <c r="B3" s="18">
        <v>0.59</v>
      </c>
      <c r="C3" s="18">
        <v>0.41</v>
      </c>
      <c r="F3" s="14" t="s">
        <v>12</v>
      </c>
      <c r="G3">
        <f>SUMIFS(B:B,A:A,G2)</f>
        <v>0.66400000000000003</v>
      </c>
    </row>
    <row r="4" spans="1:7" x14ac:dyDescent="0.2">
      <c r="A4" s="18" t="s">
        <v>95</v>
      </c>
      <c r="B4" s="18">
        <v>0.66</v>
      </c>
      <c r="C4" s="18">
        <v>0.33999999999999903</v>
      </c>
      <c r="F4" s="14" t="s">
        <v>13</v>
      </c>
      <c r="G4">
        <f>SUMIFS(C:C,A:A,G2)</f>
        <v>0.33599999999999902</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18.341647058823476</v>
      </c>
      <c r="C8" s="71">
        <f>INDEX('REEDS calc'!$C$64:$AG$113,MATCH(About!$B$2,'REEDS calc'!$B$64:$B$113,0),MATCH(C$1,'REEDS calc'!$C$63:$AG$63,0))*SUMIFS('res v com'!$E$3:$E$52,'res v com'!$B$3:$B$52,About!$B$2)*SUMIFS('Urban and Rural'!$C$2:$C$53,'Urban and Rural'!$A$2:$A$53,About!$B$1)</f>
        <v>18.341647058823476</v>
      </c>
      <c r="D8" s="71">
        <f>INDEX('REEDS calc'!$C$64:$AG$113,MATCH(About!$B$2,'REEDS calc'!$B$64:$B$113,0),MATCH(D$1,'REEDS calc'!$C$63:$AG$63,0))*SUMIFS('res v com'!$E$3:$E$52,'res v com'!$B$3:$B$52,About!$B$2)*SUMIFS('Urban and Rural'!$C$2:$C$53,'Urban and Rural'!$A$2:$A$53,About!$B$1)</f>
        <v>18.341647058823476</v>
      </c>
      <c r="E8" s="71">
        <f>INDEX('REEDS calc'!$C$64:$AG$113,MATCH(About!$B$2,'REEDS calc'!$B$64:$B$113,0),MATCH(E$1,'REEDS calc'!$C$63:$AG$63,0))*SUMIFS('res v com'!$E$3:$E$52,'res v com'!$B$3:$B$52,About!$B$2)*SUMIFS('Urban and Rural'!$C$2:$C$53,'Urban and Rural'!$A$2:$A$53,About!$B$1)</f>
        <v>20.792470588235233</v>
      </c>
      <c r="F8" s="71">
        <f>INDEX('REEDS calc'!$C$64:$AG$113,MATCH(About!$B$2,'REEDS calc'!$B$64:$B$113,0),MATCH(F$1,'REEDS calc'!$C$63:$AG$63,0))*SUMIFS('res v com'!$E$3:$E$52,'res v com'!$B$3:$B$52,About!$B$2)*SUMIFS('Urban and Rural'!$C$2:$C$53,'Urban and Rural'!$A$2:$A$53,About!$B$1)</f>
        <v>23.24329411764699</v>
      </c>
      <c r="G8" s="71">
        <f>INDEX('REEDS calc'!$C$64:$AG$113,MATCH(About!$B$2,'REEDS calc'!$B$64:$B$113,0),MATCH(G$1,'REEDS calc'!$C$63:$AG$63,0))*SUMIFS('res v com'!$E$3:$E$52,'res v com'!$B$3:$B$52,About!$B$2)*SUMIFS('Urban and Rural'!$C$2:$C$53,'Urban and Rural'!$A$2:$A$53,About!$B$1)</f>
        <v>28.6430117647058</v>
      </c>
      <c r="H8" s="71">
        <f>INDEX('REEDS calc'!$C$64:$AG$113,MATCH(About!$B$2,'REEDS calc'!$B$64:$B$113,0),MATCH(H$1,'REEDS calc'!$C$63:$AG$63,0))*SUMIFS('res v com'!$E$3:$E$52,'res v com'!$B$3:$B$52,About!$B$2)*SUMIFS('Urban and Rural'!$C$2:$C$53,'Urban and Rural'!$A$2:$A$53,About!$B$1)</f>
        <v>34.042729411764611</v>
      </c>
      <c r="I8" s="71">
        <f>INDEX('REEDS calc'!$C$64:$AG$113,MATCH(About!$B$2,'REEDS calc'!$B$64:$B$113,0),MATCH(I$1,'REEDS calc'!$C$63:$AG$63,0))*SUMIFS('res v com'!$E$3:$E$52,'res v com'!$B$3:$B$52,About!$B$2)*SUMIFS('Urban and Rural'!$C$2:$C$53,'Urban and Rural'!$A$2:$A$53,About!$B$1)</f>
        <v>42.723388235293996</v>
      </c>
      <c r="J8" s="71">
        <f>INDEX('REEDS calc'!$C$64:$AG$113,MATCH(About!$B$2,'REEDS calc'!$B$64:$B$113,0),MATCH(J$1,'REEDS calc'!$C$63:$AG$63,0))*SUMIFS('res v com'!$E$3:$E$52,'res v com'!$B$3:$B$52,About!$B$2)*SUMIFS('Urban and Rural'!$C$2:$C$53,'Urban and Rural'!$A$2:$A$53,About!$B$1)</f>
        <v>51.40404705882338</v>
      </c>
      <c r="K8" s="71">
        <f>INDEX('REEDS calc'!$C$64:$AG$113,MATCH(About!$B$2,'REEDS calc'!$B$64:$B$113,0),MATCH(K$1,'REEDS calc'!$C$63:$AG$63,0))*SUMIFS('res v com'!$E$3:$E$52,'res v com'!$B$3:$B$52,About!$B$2)*SUMIFS('Urban and Rural'!$C$2:$C$53,'Urban and Rural'!$A$2:$A$53,About!$B$1)</f>
        <v>65.705788235293923</v>
      </c>
      <c r="L8" s="71">
        <f>INDEX('REEDS calc'!$C$64:$AG$113,MATCH(About!$B$2,'REEDS calc'!$B$64:$B$113,0),MATCH(L$1,'REEDS calc'!$C$63:$AG$63,0))*SUMIFS('res v com'!$E$3:$E$52,'res v com'!$B$3:$B$52,About!$B$2)*SUMIFS('Urban and Rural'!$C$2:$C$53,'Urban and Rural'!$A$2:$A$53,About!$B$1)</f>
        <v>80.00752941176448</v>
      </c>
      <c r="M8" s="71">
        <f>INDEX('REEDS calc'!$C$64:$AG$113,MATCH(About!$B$2,'REEDS calc'!$B$64:$B$113,0),MATCH(M$1,'REEDS calc'!$C$63:$AG$63,0))*SUMIFS('res v com'!$E$3:$E$52,'res v com'!$B$3:$B$52,About!$B$2)*SUMIFS('Urban and Rural'!$C$2:$C$53,'Urban and Rural'!$A$2:$A$53,About!$B$1)</f>
        <v>94.696658823529134</v>
      </c>
      <c r="N8" s="71">
        <f>INDEX('REEDS calc'!$C$64:$AG$113,MATCH(About!$B$2,'REEDS calc'!$B$64:$B$113,0),MATCH(N$1,'REEDS calc'!$C$63:$AG$63,0))*SUMIFS('res v com'!$E$3:$E$52,'res v com'!$B$3:$B$52,About!$B$2)*SUMIFS('Urban and Rural'!$C$2:$C$53,'Urban and Rural'!$A$2:$A$53,About!$B$1)</f>
        <v>109.38578823529379</v>
      </c>
      <c r="O8" s="71">
        <f>INDEX('REEDS calc'!$C$64:$AG$113,MATCH(About!$B$2,'REEDS calc'!$B$64:$B$113,0),MATCH(O$1,'REEDS calc'!$C$63:$AG$63,0))*SUMIFS('res v com'!$E$3:$E$52,'res v com'!$B$3:$B$52,About!$B$2)*SUMIFS('Urban and Rural'!$C$2:$C$53,'Urban and Rural'!$A$2:$A$53,About!$B$1)</f>
        <v>124.21722352941138</v>
      </c>
      <c r="P8" s="71">
        <f>INDEX('REEDS calc'!$C$64:$AG$113,MATCH(About!$B$2,'REEDS calc'!$B$64:$B$113,0),MATCH(P$1,'REEDS calc'!$C$63:$AG$63,0))*SUMIFS('res v com'!$E$3:$E$52,'res v com'!$B$3:$B$52,About!$B$2)*SUMIFS('Urban and Rural'!$C$2:$C$53,'Urban and Rural'!$A$2:$A$53,About!$B$1)</f>
        <v>139.048658823529</v>
      </c>
      <c r="Q8" s="71">
        <f>INDEX('REEDS calc'!$C$64:$AG$113,MATCH(About!$B$2,'REEDS calc'!$B$64:$B$113,0),MATCH(Q$1,'REEDS calc'!$C$63:$AG$63,0))*SUMIFS('res v com'!$E$3:$E$52,'res v com'!$B$3:$B$52,About!$B$2)*SUMIFS('Urban and Rural'!$C$2:$C$53,'Urban and Rural'!$A$2:$A$53,About!$B$1)</f>
        <v>154.92367058823484</v>
      </c>
      <c r="R8" s="71">
        <f>INDEX('REEDS calc'!$C$64:$AG$113,MATCH(About!$B$2,'REEDS calc'!$B$64:$B$113,0),MATCH(R$1,'REEDS calc'!$C$63:$AG$63,0))*SUMIFS('res v com'!$E$3:$E$52,'res v com'!$B$3:$B$52,About!$B$2)*SUMIFS('Urban and Rural'!$C$2:$C$53,'Urban and Rural'!$A$2:$A$53,About!$B$1)</f>
        <v>170.79868235294069</v>
      </c>
      <c r="S8" s="71">
        <f>INDEX('REEDS calc'!$C$64:$AG$113,MATCH(About!$B$2,'REEDS calc'!$B$64:$B$113,0),MATCH(S$1,'REEDS calc'!$C$63:$AG$63,0))*SUMIFS('res v com'!$E$3:$E$52,'res v com'!$B$3:$B$52,About!$B$2)*SUMIFS('Urban and Rural'!$C$2:$C$53,'Urban and Rural'!$A$2:$A$53,About!$B$1)</f>
        <v>187.35359999999946</v>
      </c>
      <c r="T8" s="71">
        <f>INDEX('REEDS calc'!$C$64:$AG$113,MATCH(About!$B$2,'REEDS calc'!$B$64:$B$113,0),MATCH(T$1,'REEDS calc'!$C$63:$AG$63,0))*SUMIFS('res v com'!$E$3:$E$52,'res v com'!$B$3:$B$52,About!$B$2)*SUMIFS('Urban and Rural'!$C$2:$C$53,'Urban and Rural'!$A$2:$A$53,About!$B$1)</f>
        <v>203.90851764705823</v>
      </c>
      <c r="U8" s="71">
        <f>INDEX('REEDS calc'!$C$64:$AG$113,MATCH(About!$B$2,'REEDS calc'!$B$64:$B$113,0),MATCH(U$1,'REEDS calc'!$C$63:$AG$63,0))*SUMIFS('res v com'!$E$3:$E$52,'res v com'!$B$3:$B$52,About!$B$2)*SUMIFS('Urban and Rural'!$C$2:$C$53,'Urban and Rural'!$A$2:$A$53,About!$B$1)</f>
        <v>222.07623529411697</v>
      </c>
      <c r="V8" s="71">
        <f>INDEX('REEDS calc'!$C$64:$AG$113,MATCH(About!$B$2,'REEDS calc'!$B$64:$B$113,0),MATCH(V$1,'REEDS calc'!$C$63:$AG$63,0))*SUMIFS('res v com'!$E$3:$E$52,'res v com'!$B$3:$B$52,About!$B$2)*SUMIFS('Urban and Rural'!$C$2:$C$53,'Urban and Rural'!$A$2:$A$53,About!$B$1)</f>
        <v>240.24395294117576</v>
      </c>
      <c r="W8" s="71">
        <f>INDEX('REEDS calc'!$C$64:$AG$113,MATCH(About!$B$2,'REEDS calc'!$B$64:$B$113,0),MATCH(W$1,'REEDS calc'!$C$63:$AG$63,0))*SUMIFS('res v com'!$E$3:$E$52,'res v com'!$B$3:$B$52,About!$B$2)*SUMIFS('Urban and Rural'!$C$2:$C$53,'Urban and Rural'!$A$2:$A$53,About!$B$1)</f>
        <v>260.49091764705804</v>
      </c>
      <c r="X8" s="71">
        <f>INDEX('REEDS calc'!$C$64:$AG$113,MATCH(About!$B$2,'REEDS calc'!$B$64:$B$113,0),MATCH(X$1,'REEDS calc'!$C$63:$AG$63,0))*SUMIFS('res v com'!$E$3:$E$52,'res v com'!$B$3:$B$52,About!$B$2)*SUMIFS('Urban and Rural'!$C$2:$C$53,'Urban and Rural'!$A$2:$A$53,About!$B$1)</f>
        <v>280.73788235294035</v>
      </c>
      <c r="Y8" s="71">
        <f>INDEX('REEDS calc'!$C$64:$AG$113,MATCH(About!$B$2,'REEDS calc'!$B$64:$B$113,0),MATCH(Y$1,'REEDS calc'!$C$63:$AG$63,0))*SUMIFS('res v com'!$E$3:$E$52,'res v com'!$B$3:$B$52,About!$B$2)*SUMIFS('Urban and Rural'!$C$2:$C$53,'Urban and Rural'!$A$2:$A$53,About!$B$1)</f>
        <v>304.15510588235202</v>
      </c>
      <c r="Z8" s="71">
        <f>INDEX('REEDS calc'!$C$64:$AG$113,MATCH(About!$B$2,'REEDS calc'!$B$64:$B$113,0),MATCH(Z$1,'REEDS calc'!$C$63:$AG$63,0))*SUMIFS('res v com'!$E$3:$E$52,'res v com'!$B$3:$B$52,About!$B$2)*SUMIFS('Urban and Rural'!$C$2:$C$53,'Urban and Rural'!$A$2:$A$53,About!$B$1)</f>
        <v>327.57232941176369</v>
      </c>
      <c r="AA8" s="71">
        <f>INDEX('REEDS calc'!$C$64:$AG$113,MATCH(About!$B$2,'REEDS calc'!$B$64:$B$113,0),MATCH(AA$1,'REEDS calc'!$C$63:$AG$63,0))*SUMIFS('res v com'!$E$3:$E$52,'res v com'!$B$3:$B$52,About!$B$2)*SUMIFS('Urban and Rural'!$C$2:$C$53,'Urban and Rural'!$A$2:$A$53,About!$B$1)</f>
        <v>353.83567058823434</v>
      </c>
      <c r="AB8" s="71">
        <f>INDEX('REEDS calc'!$C$64:$AG$113,MATCH(About!$B$2,'REEDS calc'!$B$64:$B$113,0),MATCH(AB$1,'REEDS calc'!$C$63:$AG$63,0))*SUMIFS('res v com'!$E$3:$E$52,'res v com'!$B$3:$B$52,About!$B$2)*SUMIFS('Urban and Rural'!$C$2:$C$53,'Urban and Rural'!$A$2:$A$53,About!$B$1)</f>
        <v>380.09901176470476</v>
      </c>
      <c r="AC8" s="71">
        <f>INDEX('REEDS calc'!$C$64:$AG$113,MATCH(About!$B$2,'REEDS calc'!$B$64:$B$113,0),MATCH(AC$1,'REEDS calc'!$C$63:$AG$63,0))*SUMIFS('res v com'!$E$3:$E$52,'res v com'!$B$3:$B$52,About!$B$2)*SUMIFS('Urban and Rural'!$C$2:$C$53,'Urban and Rural'!$A$2:$A$53,About!$B$1)</f>
        <v>410.38644705882228</v>
      </c>
      <c r="AD8" s="71">
        <f>INDEX('REEDS calc'!$C$64:$AG$113,MATCH(About!$B$2,'REEDS calc'!$B$64:$B$113,0),MATCH(AD$1,'REEDS calc'!$C$63:$AG$63,0))*SUMIFS('res v com'!$E$3:$E$52,'res v com'!$B$3:$B$52,About!$B$2)*SUMIFS('Urban and Rural'!$C$2:$C$53,'Urban and Rural'!$A$2:$A$53,About!$B$1)</f>
        <v>440.67388235293987</v>
      </c>
      <c r="AE8" s="71">
        <f>INDEX('REEDS calc'!$C$64:$AG$113,MATCH(About!$B$2,'REEDS calc'!$B$64:$B$113,0),MATCH(AE$1,'REEDS calc'!$C$63:$AG$63,0))*SUMIFS('res v com'!$E$3:$E$52,'res v com'!$B$3:$B$52,About!$B$2)*SUMIFS('Urban and Rural'!$C$2:$C$53,'Urban and Rural'!$A$2:$A$53,About!$B$1)</f>
        <v>474.70079999999859</v>
      </c>
      <c r="AF8" s="71">
        <f>INDEX('REEDS calc'!$C$64:$AG$113,MATCH(About!$B$2,'REEDS calc'!$B$64:$B$113,0),MATCH(AF$1,'REEDS calc'!$C$63:$AG$63,0))*SUMIFS('res v com'!$E$3:$E$52,'res v com'!$B$3:$B$52,About!$B$2)*SUMIFS('Urban and Rural'!$C$2:$C$53,'Urban and Rural'!$A$2:$A$53,About!$B$1)</f>
        <v>508.72771764705732</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36.246588235294119</v>
      </c>
      <c r="C8" s="71">
        <f>INDEX('REEDS calc'!$C$64:$AG$113,MATCH(About!$B$2,'REEDS calc'!$B$64:$B$113,0),MATCH(C$1,'REEDS calc'!$C$63:$AG$63,0))*SUMIFS('res v com'!$E$3:$E$52,'res v com'!$B$3:$B$52,About!$B$2)*SUMIFS('Urban and Rural'!$B$2:$B$53,'Urban and Rural'!$A$2:$A$53,About!$B$1)</f>
        <v>36.246588235294119</v>
      </c>
      <c r="D8" s="71">
        <f>INDEX('REEDS calc'!$C$64:$AG$113,MATCH(About!$B$2,'REEDS calc'!$B$64:$B$113,0),MATCH(D$1,'REEDS calc'!$C$63:$AG$63,0))*SUMIFS('res v com'!$E$3:$E$52,'res v com'!$B$3:$B$52,About!$B$2)*SUMIFS('Urban and Rural'!$B$2:$B$53,'Urban and Rural'!$A$2:$A$53,About!$B$1)</f>
        <v>36.246588235294119</v>
      </c>
      <c r="E8" s="71">
        <f>INDEX('REEDS calc'!$C$64:$AG$113,MATCH(About!$B$2,'REEDS calc'!$B$64:$B$113,0),MATCH(E$1,'REEDS calc'!$C$63:$AG$63,0))*SUMIFS('res v com'!$E$3:$E$52,'res v com'!$B$3:$B$52,About!$B$2)*SUMIFS('Urban and Rural'!$B$2:$B$53,'Urban and Rural'!$A$2:$A$53,About!$B$1)</f>
        <v>41.089882352941181</v>
      </c>
      <c r="F8" s="71">
        <f>INDEX('REEDS calc'!$C$64:$AG$113,MATCH(About!$B$2,'REEDS calc'!$B$64:$B$113,0),MATCH(F$1,'REEDS calc'!$C$63:$AG$63,0))*SUMIFS('res v com'!$E$3:$E$52,'res v com'!$B$3:$B$52,About!$B$2)*SUMIFS('Urban and Rural'!$B$2:$B$53,'Urban and Rural'!$A$2:$A$53,About!$B$1)</f>
        <v>45.933176470588236</v>
      </c>
      <c r="G8" s="71">
        <f>INDEX('REEDS calc'!$C$64:$AG$113,MATCH(About!$B$2,'REEDS calc'!$B$64:$B$113,0),MATCH(G$1,'REEDS calc'!$C$63:$AG$63,0))*SUMIFS('res v com'!$E$3:$E$52,'res v com'!$B$3:$B$52,About!$B$2)*SUMIFS('Urban and Rural'!$B$2:$B$53,'Urban and Rural'!$A$2:$A$53,About!$B$1)</f>
        <v>56.604047058823532</v>
      </c>
      <c r="H8" s="71">
        <f>INDEX('REEDS calc'!$C$64:$AG$113,MATCH(About!$B$2,'REEDS calc'!$B$64:$B$113,0),MATCH(H$1,'REEDS calc'!$C$63:$AG$63,0))*SUMIFS('res v com'!$E$3:$E$52,'res v com'!$B$3:$B$52,About!$B$2)*SUMIFS('Urban and Rural'!$B$2:$B$53,'Urban and Rural'!$A$2:$A$53,About!$B$1)</f>
        <v>67.274917647058828</v>
      </c>
      <c r="I8" s="71">
        <f>INDEX('REEDS calc'!$C$64:$AG$113,MATCH(About!$B$2,'REEDS calc'!$B$64:$B$113,0),MATCH(I$1,'REEDS calc'!$C$63:$AG$63,0))*SUMIFS('res v com'!$E$3:$E$52,'res v com'!$B$3:$B$52,About!$B$2)*SUMIFS('Urban and Rural'!$B$2:$B$53,'Urban and Rural'!$A$2:$A$53,About!$B$1)</f>
        <v>84.429552941176482</v>
      </c>
      <c r="J8" s="71">
        <f>INDEX('REEDS calc'!$C$64:$AG$113,MATCH(About!$B$2,'REEDS calc'!$B$64:$B$113,0),MATCH(J$1,'REEDS calc'!$C$63:$AG$63,0))*SUMIFS('res v com'!$E$3:$E$52,'res v com'!$B$3:$B$52,About!$B$2)*SUMIFS('Urban and Rural'!$B$2:$B$53,'Urban and Rural'!$A$2:$A$53,About!$B$1)</f>
        <v>101.58418823529414</v>
      </c>
      <c r="K8" s="71">
        <f>INDEX('REEDS calc'!$C$64:$AG$113,MATCH(About!$B$2,'REEDS calc'!$B$64:$B$113,0),MATCH(K$1,'REEDS calc'!$C$63:$AG$63,0))*SUMIFS('res v com'!$E$3:$E$52,'res v com'!$B$3:$B$52,About!$B$2)*SUMIFS('Urban and Rural'!$B$2:$B$53,'Urban and Rural'!$A$2:$A$53,About!$B$1)</f>
        <v>129.84715294117649</v>
      </c>
      <c r="L8" s="71">
        <f>INDEX('REEDS calc'!$C$64:$AG$113,MATCH(About!$B$2,'REEDS calc'!$B$64:$B$113,0),MATCH(L$1,'REEDS calc'!$C$63:$AG$63,0))*SUMIFS('res v com'!$E$3:$E$52,'res v com'!$B$3:$B$52,About!$B$2)*SUMIFS('Urban and Rural'!$B$2:$B$53,'Urban and Rural'!$A$2:$A$53,About!$B$1)</f>
        <v>158.11011764705884</v>
      </c>
      <c r="M8" s="71">
        <f>INDEX('REEDS calc'!$C$64:$AG$113,MATCH(About!$B$2,'REEDS calc'!$B$64:$B$113,0),MATCH(M$1,'REEDS calc'!$C$63:$AG$63,0))*SUMIFS('res v com'!$E$3:$E$52,'res v com'!$B$3:$B$52,About!$B$2)*SUMIFS('Urban and Rural'!$B$2:$B$53,'Urban and Rural'!$A$2:$A$53,About!$B$1)</f>
        <v>187.13863529411765</v>
      </c>
      <c r="N8" s="71">
        <f>INDEX('REEDS calc'!$C$64:$AG$113,MATCH(About!$B$2,'REEDS calc'!$B$64:$B$113,0),MATCH(N$1,'REEDS calc'!$C$63:$AG$63,0))*SUMIFS('res v com'!$E$3:$E$52,'res v com'!$B$3:$B$52,About!$B$2)*SUMIFS('Urban and Rural'!$B$2:$B$53,'Urban and Rural'!$A$2:$A$53,About!$B$1)</f>
        <v>216.16715294117645</v>
      </c>
      <c r="O8" s="71">
        <f>INDEX('REEDS calc'!$C$64:$AG$113,MATCH(About!$B$2,'REEDS calc'!$B$64:$B$113,0),MATCH(O$1,'REEDS calc'!$C$63:$AG$63,0))*SUMIFS('res v com'!$E$3:$E$52,'res v com'!$B$3:$B$52,About!$B$2)*SUMIFS('Urban and Rural'!$B$2:$B$53,'Urban and Rural'!$A$2:$A$53,About!$B$1)</f>
        <v>245.47689411764702</v>
      </c>
      <c r="P8" s="71">
        <f>INDEX('REEDS calc'!$C$64:$AG$113,MATCH(About!$B$2,'REEDS calc'!$B$64:$B$113,0),MATCH(P$1,'REEDS calc'!$C$63:$AG$63,0))*SUMIFS('res v com'!$E$3:$E$52,'res v com'!$B$3:$B$52,About!$B$2)*SUMIFS('Urban and Rural'!$B$2:$B$53,'Urban and Rural'!$A$2:$A$53,About!$B$1)</f>
        <v>274.78663529411767</v>
      </c>
      <c r="Q8" s="71">
        <f>INDEX('REEDS calc'!$C$64:$AG$113,MATCH(About!$B$2,'REEDS calc'!$B$64:$B$113,0),MATCH(Q$1,'REEDS calc'!$C$63:$AG$63,0))*SUMIFS('res v com'!$E$3:$E$52,'res v com'!$B$3:$B$52,About!$B$2)*SUMIFS('Urban and Rural'!$B$2:$B$53,'Urban and Rural'!$A$2:$A$53,About!$B$1)</f>
        <v>306.15868235294118</v>
      </c>
      <c r="R8" s="71">
        <f>INDEX('REEDS calc'!$C$64:$AG$113,MATCH(About!$B$2,'REEDS calc'!$B$64:$B$113,0),MATCH(R$1,'REEDS calc'!$C$63:$AG$63,0))*SUMIFS('res v com'!$E$3:$E$52,'res v com'!$B$3:$B$52,About!$B$2)*SUMIFS('Urban and Rural'!$B$2:$B$53,'Urban and Rural'!$A$2:$A$53,About!$B$1)</f>
        <v>337.53072941176475</v>
      </c>
      <c r="S8" s="71">
        <f>INDEX('REEDS calc'!$C$64:$AG$113,MATCH(About!$B$2,'REEDS calc'!$B$64:$B$113,0),MATCH(S$1,'REEDS calc'!$C$63:$AG$63,0))*SUMIFS('res v com'!$E$3:$E$52,'res v com'!$B$3:$B$52,About!$B$2)*SUMIFS('Urban and Rural'!$B$2:$B$53,'Urban and Rural'!$A$2:$A$53,About!$B$1)</f>
        <v>370.24640000000005</v>
      </c>
      <c r="T8" s="71">
        <f>INDEX('REEDS calc'!$C$64:$AG$113,MATCH(About!$B$2,'REEDS calc'!$B$64:$B$113,0),MATCH(T$1,'REEDS calc'!$C$63:$AG$63,0))*SUMIFS('res v com'!$E$3:$E$52,'res v com'!$B$3:$B$52,About!$B$2)*SUMIFS('Urban and Rural'!$B$2:$B$53,'Urban and Rural'!$A$2:$A$53,About!$B$1)</f>
        <v>402.96207058823529</v>
      </c>
      <c r="U8" s="71">
        <f>INDEX('REEDS calc'!$C$64:$AG$113,MATCH(About!$B$2,'REEDS calc'!$B$64:$B$113,0),MATCH(U$1,'REEDS calc'!$C$63:$AG$63,0))*SUMIFS('res v com'!$E$3:$E$52,'res v com'!$B$3:$B$52,About!$B$2)*SUMIFS('Urban and Rural'!$B$2:$B$53,'Urban and Rural'!$A$2:$A$53,About!$B$1)</f>
        <v>438.86494117647055</v>
      </c>
      <c r="V8" s="71">
        <f>INDEX('REEDS calc'!$C$64:$AG$113,MATCH(About!$B$2,'REEDS calc'!$B$64:$B$113,0),MATCH(V$1,'REEDS calc'!$C$63:$AG$63,0))*SUMIFS('res v com'!$E$3:$E$52,'res v com'!$B$3:$B$52,About!$B$2)*SUMIFS('Urban and Rural'!$B$2:$B$53,'Urban and Rural'!$A$2:$A$53,About!$B$1)</f>
        <v>474.76781176470593</v>
      </c>
      <c r="W8" s="71">
        <f>INDEX('REEDS calc'!$C$64:$AG$113,MATCH(About!$B$2,'REEDS calc'!$B$64:$B$113,0),MATCH(W$1,'REEDS calc'!$C$63:$AG$63,0))*SUMIFS('res v com'!$E$3:$E$52,'res v com'!$B$3:$B$52,About!$B$2)*SUMIFS('Urban and Rural'!$B$2:$B$53,'Urban and Rural'!$A$2:$A$53,About!$B$1)</f>
        <v>514.77967058823526</v>
      </c>
      <c r="X8" s="71">
        <f>INDEX('REEDS calc'!$C$64:$AG$113,MATCH(About!$B$2,'REEDS calc'!$B$64:$B$113,0),MATCH(X$1,'REEDS calc'!$C$63:$AG$63,0))*SUMIFS('res v com'!$E$3:$E$52,'res v com'!$B$3:$B$52,About!$B$2)*SUMIFS('Urban and Rural'!$B$2:$B$53,'Urban and Rural'!$A$2:$A$53,About!$B$1)</f>
        <v>554.79152941176471</v>
      </c>
      <c r="Y8" s="71">
        <f>INDEX('REEDS calc'!$C$64:$AG$113,MATCH(About!$B$2,'REEDS calc'!$B$64:$B$113,0),MATCH(Y$1,'REEDS calc'!$C$63:$AG$63,0))*SUMIFS('res v com'!$E$3:$E$52,'res v com'!$B$3:$B$52,About!$B$2)*SUMIFS('Urban and Rural'!$B$2:$B$53,'Urban and Rural'!$A$2:$A$53,About!$B$1)</f>
        <v>601.06842352941169</v>
      </c>
      <c r="Z8" s="71">
        <f>INDEX('REEDS calc'!$C$64:$AG$113,MATCH(About!$B$2,'REEDS calc'!$B$64:$B$113,0),MATCH(Z$1,'REEDS calc'!$C$63:$AG$63,0))*SUMIFS('res v com'!$E$3:$E$52,'res v com'!$B$3:$B$52,About!$B$2)*SUMIFS('Urban and Rural'!$B$2:$B$53,'Urban and Rural'!$A$2:$A$53,About!$B$1)</f>
        <v>647.34531764705878</v>
      </c>
      <c r="AA8" s="71">
        <f>INDEX('REEDS calc'!$C$64:$AG$113,MATCH(About!$B$2,'REEDS calc'!$B$64:$B$113,0),MATCH(AA$1,'REEDS calc'!$C$63:$AG$63,0))*SUMIFS('res v com'!$E$3:$E$52,'res v com'!$B$3:$B$52,About!$B$2)*SUMIFS('Urban and Rural'!$B$2:$B$53,'Urban and Rural'!$A$2:$A$53,About!$B$1)</f>
        <v>699.24668235294132</v>
      </c>
      <c r="AB8" s="71">
        <f>INDEX('REEDS calc'!$C$64:$AG$113,MATCH(About!$B$2,'REEDS calc'!$B$64:$B$113,0),MATCH(AB$1,'REEDS calc'!$C$63:$AG$63,0))*SUMIFS('res v com'!$E$3:$E$52,'res v com'!$B$3:$B$52,About!$B$2)*SUMIFS('Urban and Rural'!$B$2:$B$53,'Urban and Rural'!$A$2:$A$53,About!$B$1)</f>
        <v>751.14804705882352</v>
      </c>
      <c r="AC8" s="71">
        <f>INDEX('REEDS calc'!$C$64:$AG$113,MATCH(About!$B$2,'REEDS calc'!$B$64:$B$113,0),MATCH(AC$1,'REEDS calc'!$C$63:$AG$63,0))*SUMIFS('res v com'!$E$3:$E$52,'res v com'!$B$3:$B$52,About!$B$2)*SUMIFS('Urban and Rural'!$B$2:$B$53,'Urban and Rural'!$A$2:$A$53,About!$B$1)</f>
        <v>811.00178823529404</v>
      </c>
      <c r="AD8" s="71">
        <f>INDEX('REEDS calc'!$C$64:$AG$113,MATCH(About!$B$2,'REEDS calc'!$B$64:$B$113,0),MATCH(AD$1,'REEDS calc'!$C$63:$AG$63,0))*SUMIFS('res v com'!$E$3:$E$52,'res v com'!$B$3:$B$52,About!$B$2)*SUMIFS('Urban and Rural'!$B$2:$B$53,'Urban and Rural'!$A$2:$A$53,About!$B$1)</f>
        <v>870.85552941176468</v>
      </c>
      <c r="AE8" s="71">
        <f>INDEX('REEDS calc'!$C$64:$AG$113,MATCH(About!$B$2,'REEDS calc'!$B$64:$B$113,0),MATCH(AE$1,'REEDS calc'!$C$63:$AG$63,0))*SUMIFS('res v com'!$E$3:$E$52,'res v com'!$B$3:$B$52,About!$B$2)*SUMIFS('Urban and Rural'!$B$2:$B$53,'Urban and Rural'!$A$2:$A$53,About!$B$1)</f>
        <v>938.0992</v>
      </c>
      <c r="AF8" s="71">
        <f>INDEX('REEDS calc'!$C$64:$AG$113,MATCH(About!$B$2,'REEDS calc'!$B$64:$B$113,0),MATCH(AF$1,'REEDS calc'!$C$63:$AG$63,0))*SUMIFS('res v com'!$E$3:$E$52,'res v com'!$B$3:$B$52,About!$B$2)*SUMIFS('Urban and Rural'!$B$2:$B$53,'Urban and Rural'!$A$2:$A$53,About!$B$1)</f>
        <v>1005.3428705882353</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61.411764705882355</v>
      </c>
      <c r="C8" s="71">
        <f>INDEX('REEDS calc'!$C$64:$AG$113,MATCH(About!$B$2,'REEDS calc'!$B$64:$B$113,0),MATCH(C$1,'REEDS calc'!$C$63:$AG$63,0))*SUMIFS('res v com'!$F$3:$F$52,'res v com'!$B$3:$B$52,About!$B$2)</f>
        <v>61.411764705882355</v>
      </c>
      <c r="D8" s="71">
        <f>INDEX('REEDS calc'!$C$64:$AG$113,MATCH(About!$B$2,'REEDS calc'!$B$64:$B$113,0),MATCH(D$1,'REEDS calc'!$C$63:$AG$63,0))*SUMIFS('res v com'!$F$3:$F$52,'res v com'!$B$3:$B$52,About!$B$2)</f>
        <v>61.411764705882355</v>
      </c>
      <c r="E8" s="71">
        <f>INDEX('REEDS calc'!$C$64:$AG$113,MATCH(About!$B$2,'REEDS calc'!$B$64:$B$113,0),MATCH(E$1,'REEDS calc'!$C$63:$AG$63,0))*SUMIFS('res v com'!$F$3:$F$52,'res v com'!$B$3:$B$52,About!$B$2)</f>
        <v>69.617647058823536</v>
      </c>
      <c r="F8" s="71">
        <f>INDEX('REEDS calc'!$C$64:$AG$113,MATCH(About!$B$2,'REEDS calc'!$B$64:$B$113,0),MATCH(F$1,'REEDS calc'!$C$63:$AG$63,0))*SUMIFS('res v com'!$F$3:$F$52,'res v com'!$B$3:$B$52,About!$B$2)</f>
        <v>77.82352941176471</v>
      </c>
      <c r="G8" s="71">
        <f>INDEX('REEDS calc'!$C$64:$AG$113,MATCH(About!$B$2,'REEDS calc'!$B$64:$B$113,0),MATCH(G$1,'REEDS calc'!$C$63:$AG$63,0))*SUMIFS('res v com'!$F$3:$F$52,'res v com'!$B$3:$B$52,About!$B$2)</f>
        <v>95.902941176470591</v>
      </c>
      <c r="H8" s="71">
        <f>INDEX('REEDS calc'!$C$64:$AG$113,MATCH(About!$B$2,'REEDS calc'!$B$64:$B$113,0),MATCH(H$1,'REEDS calc'!$C$63:$AG$63,0))*SUMIFS('res v com'!$F$3:$F$52,'res v com'!$B$3:$B$52,About!$B$2)</f>
        <v>113.98235294117647</v>
      </c>
      <c r="I8" s="71">
        <f>INDEX('REEDS calc'!$C$64:$AG$113,MATCH(About!$B$2,'REEDS calc'!$B$64:$B$113,0),MATCH(I$1,'REEDS calc'!$C$63:$AG$63,0))*SUMIFS('res v com'!$F$3:$F$52,'res v com'!$B$3:$B$52,About!$B$2)</f>
        <v>143.04705882352943</v>
      </c>
      <c r="J8" s="71">
        <f>INDEX('REEDS calc'!$C$64:$AG$113,MATCH(About!$B$2,'REEDS calc'!$B$64:$B$113,0),MATCH(J$1,'REEDS calc'!$C$63:$AG$63,0))*SUMIFS('res v com'!$F$3:$F$52,'res v com'!$B$3:$B$52,About!$B$2)</f>
        <v>172.11176470588236</v>
      </c>
      <c r="K8" s="71">
        <f>INDEX('REEDS calc'!$C$64:$AG$113,MATCH(About!$B$2,'REEDS calc'!$B$64:$B$113,0),MATCH(K$1,'REEDS calc'!$C$63:$AG$63,0))*SUMIFS('res v com'!$F$3:$F$52,'res v com'!$B$3:$B$52,About!$B$2)</f>
        <v>219.99705882352941</v>
      </c>
      <c r="L8" s="71">
        <f>INDEX('REEDS calc'!$C$64:$AG$113,MATCH(About!$B$2,'REEDS calc'!$B$64:$B$113,0),MATCH(L$1,'REEDS calc'!$C$63:$AG$63,0))*SUMIFS('res v com'!$F$3:$F$52,'res v com'!$B$3:$B$52,About!$B$2)</f>
        <v>267.88235294117646</v>
      </c>
      <c r="M8" s="71">
        <f>INDEX('REEDS calc'!$C$64:$AG$113,MATCH(About!$B$2,'REEDS calc'!$B$64:$B$113,0),MATCH(M$1,'REEDS calc'!$C$63:$AG$63,0))*SUMIFS('res v com'!$F$3:$F$52,'res v com'!$B$3:$B$52,About!$B$2)</f>
        <v>317.06470588235294</v>
      </c>
      <c r="N8" s="71">
        <f>INDEX('REEDS calc'!$C$64:$AG$113,MATCH(About!$B$2,'REEDS calc'!$B$64:$B$113,0),MATCH(N$1,'REEDS calc'!$C$63:$AG$63,0))*SUMIFS('res v com'!$F$3:$F$52,'res v com'!$B$3:$B$52,About!$B$2)</f>
        <v>366.24705882352941</v>
      </c>
      <c r="O8" s="71">
        <f>INDEX('REEDS calc'!$C$64:$AG$113,MATCH(About!$B$2,'REEDS calc'!$B$64:$B$113,0),MATCH(O$1,'REEDS calc'!$C$63:$AG$63,0))*SUMIFS('res v com'!$F$3:$F$52,'res v com'!$B$3:$B$52,About!$B$2)</f>
        <v>415.90588235294115</v>
      </c>
      <c r="P8" s="71">
        <f>INDEX('REEDS calc'!$C$64:$AG$113,MATCH(About!$B$2,'REEDS calc'!$B$64:$B$113,0),MATCH(P$1,'REEDS calc'!$C$63:$AG$63,0))*SUMIFS('res v com'!$F$3:$F$52,'res v com'!$B$3:$B$52,About!$B$2)</f>
        <v>465.56470588235294</v>
      </c>
      <c r="Q8" s="71">
        <f>INDEX('REEDS calc'!$C$64:$AG$113,MATCH(About!$B$2,'REEDS calc'!$B$64:$B$113,0),MATCH(Q$1,'REEDS calc'!$C$63:$AG$63,0))*SUMIFS('res v com'!$F$3:$F$52,'res v com'!$B$3:$B$52,About!$B$2)</f>
        <v>518.71764705882356</v>
      </c>
      <c r="R8" s="71">
        <f>INDEX('REEDS calc'!$C$64:$AG$113,MATCH(About!$B$2,'REEDS calc'!$B$64:$B$113,0),MATCH(R$1,'REEDS calc'!$C$63:$AG$63,0))*SUMIFS('res v com'!$F$3:$F$52,'res v com'!$B$3:$B$52,About!$B$2)</f>
        <v>571.87058823529412</v>
      </c>
      <c r="S8" s="71">
        <f>INDEX('REEDS calc'!$C$64:$AG$113,MATCH(About!$B$2,'REEDS calc'!$B$64:$B$113,0),MATCH(S$1,'REEDS calc'!$C$63:$AG$63,0))*SUMIFS('res v com'!$F$3:$F$52,'res v com'!$B$3:$B$52,About!$B$2)</f>
        <v>627.30000000000007</v>
      </c>
      <c r="T8" s="71">
        <f>INDEX('REEDS calc'!$C$64:$AG$113,MATCH(About!$B$2,'REEDS calc'!$B$64:$B$113,0),MATCH(T$1,'REEDS calc'!$C$63:$AG$63,0))*SUMIFS('res v com'!$F$3:$F$52,'res v com'!$B$3:$B$52,About!$B$2)</f>
        <v>682.72941176470579</v>
      </c>
      <c r="U8" s="71">
        <f>INDEX('REEDS calc'!$C$64:$AG$113,MATCH(About!$B$2,'REEDS calc'!$B$64:$B$113,0),MATCH(U$1,'REEDS calc'!$C$63:$AG$63,0))*SUMIFS('res v com'!$F$3:$F$52,'res v com'!$B$3:$B$52,About!$B$2)</f>
        <v>743.55882352941182</v>
      </c>
      <c r="V8" s="71">
        <f>INDEX('REEDS calc'!$C$64:$AG$113,MATCH(About!$B$2,'REEDS calc'!$B$64:$B$113,0),MATCH(V$1,'REEDS calc'!$C$63:$AG$63,0))*SUMIFS('res v com'!$F$3:$F$52,'res v com'!$B$3:$B$52,About!$B$2)</f>
        <v>804.38823529411775</v>
      </c>
      <c r="W8" s="71">
        <f>INDEX('REEDS calc'!$C$64:$AG$113,MATCH(About!$B$2,'REEDS calc'!$B$64:$B$113,0),MATCH(W$1,'REEDS calc'!$C$63:$AG$63,0))*SUMIFS('res v com'!$F$3:$F$52,'res v com'!$B$3:$B$52,About!$B$2)</f>
        <v>872.17941176470595</v>
      </c>
      <c r="X8" s="71">
        <f>INDEX('REEDS calc'!$C$64:$AG$113,MATCH(About!$B$2,'REEDS calc'!$B$64:$B$113,0),MATCH(X$1,'REEDS calc'!$C$63:$AG$63,0))*SUMIFS('res v com'!$F$3:$F$52,'res v com'!$B$3:$B$52,About!$B$2)</f>
        <v>939.97058823529414</v>
      </c>
      <c r="Y8" s="71">
        <f>INDEX('REEDS calc'!$C$64:$AG$113,MATCH(About!$B$2,'REEDS calc'!$B$64:$B$113,0),MATCH(Y$1,'REEDS calc'!$C$63:$AG$63,0))*SUMIFS('res v com'!$F$3:$F$52,'res v com'!$B$3:$B$52,About!$B$2)</f>
        <v>1018.3764705882353</v>
      </c>
      <c r="Z8" s="71">
        <f>INDEX('REEDS calc'!$C$64:$AG$113,MATCH(About!$B$2,'REEDS calc'!$B$64:$B$113,0),MATCH(Z$1,'REEDS calc'!$C$63:$AG$63,0))*SUMIFS('res v com'!$F$3:$F$52,'res v com'!$B$3:$B$52,About!$B$2)</f>
        <v>1096.7823529411764</v>
      </c>
      <c r="AA8" s="71">
        <f>INDEX('REEDS calc'!$C$64:$AG$113,MATCH(About!$B$2,'REEDS calc'!$B$64:$B$113,0),MATCH(AA$1,'REEDS calc'!$C$63:$AG$63,0))*SUMIFS('res v com'!$F$3:$F$52,'res v com'!$B$3:$B$52,About!$B$2)</f>
        <v>1184.7176470588236</v>
      </c>
      <c r="AB8" s="71">
        <f>INDEX('REEDS calc'!$C$64:$AG$113,MATCH(About!$B$2,'REEDS calc'!$B$64:$B$113,0),MATCH(AB$1,'REEDS calc'!$C$63:$AG$63,0))*SUMIFS('res v com'!$F$3:$F$52,'res v com'!$B$3:$B$52,About!$B$2)</f>
        <v>1272.6529411764707</v>
      </c>
      <c r="AC8" s="71">
        <f>INDEX('REEDS calc'!$C$64:$AG$113,MATCH(About!$B$2,'REEDS calc'!$B$64:$B$113,0),MATCH(AC$1,'REEDS calc'!$C$63:$AG$63,0))*SUMIFS('res v com'!$F$3:$F$52,'res v com'!$B$3:$B$52,About!$B$2)</f>
        <v>1374.0617647058823</v>
      </c>
      <c r="AD8" s="71">
        <f>INDEX('REEDS calc'!$C$64:$AG$113,MATCH(About!$B$2,'REEDS calc'!$B$64:$B$113,0),MATCH(AD$1,'REEDS calc'!$C$63:$AG$63,0))*SUMIFS('res v com'!$F$3:$F$52,'res v com'!$B$3:$B$52,About!$B$2)</f>
        <v>1475.4705882352941</v>
      </c>
      <c r="AE8" s="71">
        <f>INDEX('REEDS calc'!$C$64:$AG$113,MATCH(About!$B$2,'REEDS calc'!$B$64:$B$113,0),MATCH(AE$1,'REEDS calc'!$C$63:$AG$63,0))*SUMIFS('res v com'!$F$3:$F$52,'res v com'!$B$3:$B$52,About!$B$2)</f>
        <v>1589.3999999999999</v>
      </c>
      <c r="AF8" s="71">
        <f>INDEX('REEDS calc'!$C$64:$AG$113,MATCH(About!$B$2,'REEDS calc'!$B$64:$B$113,0),MATCH(AF$1,'REEDS calc'!$C$63:$AG$63,0))*SUMIFS('res v com'!$F$3:$F$52,'res v com'!$B$3:$B$52,About!$B$2)</f>
        <v>1703.329411764706</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36.246588235294119</v>
      </c>
      <c r="C8" s="24">
        <f>'BDESC-rural-residential'!B8</f>
        <v>18.341647058823476</v>
      </c>
      <c r="D8" s="24">
        <f>'BDESC-commercial'!B8</f>
        <v>61.411764705882355</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2024-02-08T19:18:22Z</dcterms:modified>
</cp:coreProperties>
</file>