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ccs\CC\"/>
    </mc:Choice>
  </mc:AlternateContent>
  <xr:revisionPtr revIDLastSave="0" documentId="13_ncr:1_{4C8FFF93-ACC1-4A89-AA71-AD1CFE45439B}" xr6:coauthVersionLast="47" xr6:coauthVersionMax="47" xr10:uidLastSave="{00000000-0000-0000-0000-000000000000}"/>
  <bookViews>
    <workbookView xWindow="60840" yWindow="2385" windowWidth="24900" windowHeight="14490" firstSheet="5" activeTab="10" xr2:uid="{00000000-000D-0000-FFFF-FFFF00000000}"/>
  </bookViews>
  <sheets>
    <sheet name="About" sheetId="1" r:id="rId1"/>
    <sheet name="Data" sheetId="10" r:id="rId2"/>
    <sheet name="CC-CCoIECE" sheetId="4" r:id="rId3"/>
    <sheet name="CC-CCoIPCE" sheetId="8" r:id="rId4"/>
    <sheet name="CC-CCoHSCE" sheetId="12" r:id="rId5"/>
    <sheet name="CC-TOMCpTIECS" sheetId="5" r:id="rId6"/>
    <sheet name="CC-TOMCpTIPCS" sheetId="9" r:id="rId7"/>
    <sheet name="CC-TOMCpTHSCS" sheetId="13" r:id="rId8"/>
    <sheet name="CC-EUpTIECS" sheetId="6" r:id="rId9"/>
    <sheet name="CC-EUpTIPCS" sheetId="11" r:id="rId10"/>
    <sheet name="CC-EUpTHSCS" sheetId="14" r:id="rId11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1" l="1"/>
  <c r="D10" i="11"/>
  <c r="B10" i="11"/>
  <c r="B10" i="6"/>
  <c r="D10" i="6"/>
  <c r="D3" i="11"/>
  <c r="D4" i="11"/>
  <c r="D5" i="11"/>
  <c r="D6" i="11"/>
  <c r="D7" i="11"/>
  <c r="D8" i="11"/>
  <c r="D9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B2" i="11"/>
  <c r="B3" i="11"/>
  <c r="B4" i="11"/>
  <c r="B5" i="11"/>
  <c r="B6" i="11"/>
  <c r="B7" i="11"/>
  <c r="B8" i="11"/>
  <c r="B9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" i="9"/>
  <c r="B10" i="9"/>
  <c r="B9" i="9"/>
  <c r="B10" i="5"/>
  <c r="B3" i="9"/>
  <c r="B4" i="9"/>
  <c r="B5" i="9"/>
  <c r="B6" i="9"/>
  <c r="B7" i="9"/>
  <c r="B8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" i="8"/>
  <c r="B10" i="8"/>
  <c r="B9" i="8"/>
  <c r="B10" i="4"/>
  <c r="B3" i="8"/>
  <c r="B4" i="8"/>
  <c r="B5" i="8"/>
  <c r="B6" i="8"/>
  <c r="B7" i="8"/>
  <c r="B8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C16" i="10" l="1"/>
  <c r="D16" i="10"/>
  <c r="E16" i="10"/>
  <c r="F16" i="10"/>
  <c r="G16" i="10"/>
  <c r="H16" i="10"/>
  <c r="I16" i="10"/>
  <c r="C17" i="10"/>
  <c r="D17" i="10"/>
  <c r="D26" i="10" s="1"/>
  <c r="E17" i="10"/>
  <c r="F17" i="10"/>
  <c r="G17" i="10"/>
  <c r="G26" i="10" s="1"/>
  <c r="H17" i="10"/>
  <c r="I17" i="10"/>
  <c r="I26" i="10" s="1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B18" i="10"/>
  <c r="B19" i="10"/>
  <c r="B16" i="10"/>
  <c r="C13" i="10"/>
  <c r="D13" i="10"/>
  <c r="E13" i="10"/>
  <c r="F13" i="10"/>
  <c r="G13" i="10"/>
  <c r="H13" i="10"/>
  <c r="I13" i="10"/>
  <c r="C14" i="10"/>
  <c r="D14" i="10"/>
  <c r="E14" i="10"/>
  <c r="E24" i="10" s="1"/>
  <c r="F14" i="10"/>
  <c r="G14" i="10"/>
  <c r="H14" i="10"/>
  <c r="I14" i="10"/>
  <c r="I24" i="10" s="1"/>
  <c r="E26" i="10"/>
  <c r="B4" i="14" s="1"/>
  <c r="F26" i="10"/>
  <c r="G24" i="10"/>
  <c r="G27" i="10" s="1"/>
  <c r="C23" i="10"/>
  <c r="D23" i="10"/>
  <c r="E23" i="10"/>
  <c r="F23" i="10"/>
  <c r="G23" i="10"/>
  <c r="H23" i="10"/>
  <c r="I23" i="10"/>
  <c r="C24" i="10"/>
  <c r="C27" i="10" s="1"/>
  <c r="F24" i="10"/>
  <c r="C25" i="10"/>
  <c r="D25" i="10"/>
  <c r="E25" i="10"/>
  <c r="B2" i="14" s="1"/>
  <c r="F25" i="10"/>
  <c r="G25" i="10"/>
  <c r="H25" i="10"/>
  <c r="I25" i="10"/>
  <c r="C26" i="10"/>
  <c r="H26" i="10"/>
  <c r="B23" i="10"/>
  <c r="B13" i="10"/>
  <c r="B24" i="10"/>
  <c r="B27" i="10" s="1"/>
  <c r="B26" i="10"/>
  <c r="B25" i="10"/>
  <c r="B17" i="10"/>
  <c r="B14" i="10"/>
  <c r="D7" i="6" l="1"/>
  <c r="D15" i="6"/>
  <c r="D23" i="6"/>
  <c r="D8" i="6"/>
  <c r="D16" i="6"/>
  <c r="D24" i="6"/>
  <c r="D12" i="6"/>
  <c r="D13" i="6"/>
  <c r="D9" i="6"/>
  <c r="D17" i="6"/>
  <c r="D25" i="6"/>
  <c r="D11" i="6"/>
  <c r="D2" i="6"/>
  <c r="D4" i="6"/>
  <c r="D5" i="6"/>
  <c r="D21" i="6"/>
  <c r="D18" i="6"/>
  <c r="D26" i="6"/>
  <c r="D3" i="6"/>
  <c r="D19" i="6"/>
  <c r="D20" i="6"/>
  <c r="D6" i="6"/>
  <c r="D14" i="6"/>
  <c r="D22" i="6"/>
  <c r="I27" i="10"/>
  <c r="B8" i="4"/>
  <c r="B16" i="4"/>
  <c r="B24" i="4"/>
  <c r="B22" i="4"/>
  <c r="B9" i="4"/>
  <c r="B17" i="4"/>
  <c r="B25" i="4"/>
  <c r="B13" i="4"/>
  <c r="B15" i="4"/>
  <c r="B18" i="4"/>
  <c r="B26" i="4"/>
  <c r="B11" i="4"/>
  <c r="B19" i="4"/>
  <c r="B2" i="4"/>
  <c r="B12" i="4"/>
  <c r="B5" i="4"/>
  <c r="B21" i="4"/>
  <c r="B6" i="4"/>
  <c r="B23" i="4"/>
  <c r="B3" i="4"/>
  <c r="B4" i="4"/>
  <c r="B20" i="4"/>
  <c r="B14" i="4"/>
  <c r="B7" i="4"/>
  <c r="D24" i="10"/>
  <c r="D27" i="10" s="1"/>
  <c r="B6" i="6"/>
  <c r="B14" i="6"/>
  <c r="B22" i="6"/>
  <c r="B7" i="6"/>
  <c r="B15" i="6"/>
  <c r="B23" i="6"/>
  <c r="B19" i="6"/>
  <c r="B8" i="6"/>
  <c r="B16" i="6"/>
  <c r="B24" i="6"/>
  <c r="B18" i="6"/>
  <c r="B3" i="6"/>
  <c r="B11" i="6"/>
  <c r="B2" i="6"/>
  <c r="B4" i="6"/>
  <c r="B12" i="6"/>
  <c r="B9" i="6"/>
  <c r="B17" i="6"/>
  <c r="B25" i="6"/>
  <c r="B26" i="6"/>
  <c r="B20" i="6"/>
  <c r="B5" i="6"/>
  <c r="B13" i="6"/>
  <c r="B21" i="6"/>
  <c r="E27" i="10"/>
  <c r="B2" i="13" s="1"/>
  <c r="B2" i="12"/>
  <c r="H24" i="10"/>
  <c r="H27" i="10" s="1"/>
  <c r="F27" i="10"/>
  <c r="B3" i="5" l="1"/>
  <c r="B11" i="5"/>
  <c r="B19" i="5"/>
  <c r="B2" i="5"/>
  <c r="B17" i="5"/>
  <c r="B4" i="5"/>
  <c r="B12" i="5"/>
  <c r="B20" i="5"/>
  <c r="B16" i="5"/>
  <c r="B18" i="5"/>
  <c r="B5" i="5"/>
  <c r="B13" i="5"/>
  <c r="B21" i="5"/>
  <c r="B7" i="5"/>
  <c r="B8" i="5"/>
  <c r="B24" i="5"/>
  <c r="B25" i="5"/>
  <c r="B26" i="5"/>
  <c r="B6" i="5"/>
  <c r="B14" i="5"/>
  <c r="B22" i="5"/>
  <c r="B15" i="5"/>
  <c r="B23" i="5"/>
  <c r="B9" i="5"/>
</calcChain>
</file>

<file path=xl/sharedStrings.xml><?xml version="1.0" encoding="utf-8"?>
<sst xmlns="http://schemas.openxmlformats.org/spreadsheetml/2006/main" count="258" uniqueCount="102">
  <si>
    <t>Source:</t>
  </si>
  <si>
    <t>Notes:</t>
  </si>
  <si>
    <t>Capital cost ($/(metric ton CO2e*yr))</t>
  </si>
  <si>
    <t>O&amp;M Cost per Ton ($/metric ton CO2e)</t>
  </si>
  <si>
    <t xml:space="preserve">This variable captures the capital and O&amp;M costs and energy use of </t>
  </si>
  <si>
    <t>The energy use value here should exclude any energy that is not additional</t>
  </si>
  <si>
    <t>isn't being used, and they use it to power CCS, that heat should be excluded</t>
  </si>
  <si>
    <t>from here, since it does not increase the overall energy demand of the steel</t>
  </si>
  <si>
    <t>mill.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</si>
  <si>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</si>
  <si>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</si>
  <si>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</si>
  <si>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</si>
  <si>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</si>
  <si>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</si>
  <si>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</si>
  <si>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</si>
  <si>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</si>
  <si>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</si>
  <si>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</si>
  <si>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</si>
  <si>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</si>
  <si>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</si>
  <si>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</si>
  <si>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</si>
  <si>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</si>
  <si>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</si>
  <si>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</si>
  <si>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</si>
  <si>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</si>
  <si>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</si>
  <si>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</si>
  <si>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</si>
  <si>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</si>
  <si>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Gaffney Cline</t>
  </si>
  <si>
    <t>National Petroleum Council (NPC) Capture Facility Reference Costs</t>
  </si>
  <si>
    <t>https://www.gaffneycline.com/calculator/npc-scenarios-table</t>
  </si>
  <si>
    <t>Facility Type</t>
  </si>
  <si>
    <t>Low Estimates</t>
  </si>
  <si>
    <t>Capacity (tonne / year)</t>
  </si>
  <si>
    <t>Total CapEx (US $ / annual tonne)</t>
  </si>
  <si>
    <t>Natural Gas Processing</t>
  </si>
  <si>
    <t>Electricity usage (MWh / tonne)</t>
  </si>
  <si>
    <t>Gas usage (MWh / tonne)</t>
  </si>
  <si>
    <t>OpEx, Non-energy, annual (% CapEx)</t>
  </si>
  <si>
    <t>Tax rate (%)</t>
  </si>
  <si>
    <t>High Estimates</t>
  </si>
  <si>
    <t>Averages</t>
  </si>
  <si>
    <t>CapEx ($ / annual tonne)</t>
  </si>
  <si>
    <t>Electricity usage (BTU / tonne)</t>
  </si>
  <si>
    <t>Gas usage (BTU / tonne)</t>
  </si>
  <si>
    <t>OpEx, Non-energy</t>
  </si>
  <si>
    <t>BTU per MWh</t>
  </si>
  <si>
    <t>Ethanol Production</t>
  </si>
  <si>
    <t>Ammonia Production</t>
  </si>
  <si>
    <t>Hydrogen Production</t>
  </si>
  <si>
    <t>Cement Plant</t>
  </si>
  <si>
    <t>Refinery Fluidized Catalytic Converter</t>
  </si>
  <si>
    <t>Iron and Steel Plant</t>
  </si>
  <si>
    <t>Industrial Furnace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</si>
  <si>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</si>
  <si>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</si>
  <si>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</si>
  <si>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</si>
  <si>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</si>
  <si>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</si>
  <si>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</si>
  <si>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</si>
  <si>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</si>
  <si>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</si>
  <si>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CC Capital Cost of Industrial Energy CCS Equipment</t>
  </si>
  <si>
    <t>CC Capital Cost of Industrial Process CCS Equipment</t>
  </si>
  <si>
    <t>CC Capital Cost of Industrial Hydrogen Sector CCS Equipment</t>
  </si>
  <si>
    <t>CC CCS Total O&amp;M Cost per Ton Industrial Energy CO2 Sequestered</t>
  </si>
  <si>
    <t>CC CCS Total O&amp;M Cost per Ton Industrial Process CO2 Sequestered</t>
  </si>
  <si>
    <t>CC CCS Total O&amp;M Cost per Ton Hydrogen Sector CO2 Sequestered</t>
  </si>
  <si>
    <t>CC Energy Use per Ton Industrial Energy CO2 Sequestered</t>
  </si>
  <si>
    <t>CC Energy Use per Ton Industrial Process CO2 Sequestered</t>
  </si>
  <si>
    <t>CC Energy Use per Ton Hydrogen Sector CO2 Sequestered</t>
  </si>
  <si>
    <t>Hydrogen Sector</t>
  </si>
  <si>
    <t>carbon capture and sequestration, for both the industry and hydrogen sectors.</t>
  </si>
  <si>
    <t>It also includes data on energy use per ton CO2 sequestered.</t>
  </si>
  <si>
    <t>to the energy already accounted for in indst/BIFUbC.</t>
  </si>
  <si>
    <t>For example, if a steel mill has excess process heat that</t>
  </si>
  <si>
    <t>2020 to 2012 USD</t>
  </si>
  <si>
    <t>electricity if</t>
  </si>
  <si>
    <t>coal if</t>
  </si>
  <si>
    <t>natural gas if</t>
  </si>
  <si>
    <t>biomass if</t>
  </si>
  <si>
    <t>petroleum diesel if</t>
  </si>
  <si>
    <t>heat if</t>
  </si>
  <si>
    <t>crude oil if</t>
  </si>
  <si>
    <t>heavy or residual oil if</t>
  </si>
  <si>
    <t>LPG propane or butane if</t>
  </si>
  <si>
    <t>hydrogen if</t>
  </si>
  <si>
    <t>Energy Use per Ton Sequestered (BTU/gram CO2e)</t>
  </si>
  <si>
    <t>*We use ethanol production as a proxy for the chemicals industry, as we expect ammonia production to be decarbonized via</t>
  </si>
  <si>
    <t>hydrogen electrolysis in our BAU case.</t>
  </si>
  <si>
    <t>green hydrogen</t>
  </si>
  <si>
    <t>low carbon hydrogen</t>
  </si>
  <si>
    <t>green hydrogen if</t>
  </si>
  <si>
    <t>low carbon hydrogen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</si>
</sst>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2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0"/>
  <sheetViews>
    <sheetView workbookViewId="0">
      <selection activeCell="D35" sqref="D35"/>
    </sheetView>
  </sheetViews>
  <sheetFormatPr defaultRowHeight="14.5" x14ac:dyDescent="0.35"/>
  <cols>
    <col min="1" max="1" width="30.26953125" customWidth="1"/>
    <col min="2" max="2" width="55.81640625" customWidth="1"/>
    <col min="4" max="4" width="30.54296875" customWidth="1"/>
  </cols>
  <sheetData>
    <row r="1" spans="1:2" x14ac:dyDescent="0.35">
      <c r="A1" s="1" t="s">
        <v>70</v>
      </c>
    </row>
    <row r="2" spans="1:2" x14ac:dyDescent="0.35">
      <c r="A2" s="1" t="s">
        <v>71</v>
      </c>
    </row>
    <row r="3" spans="1:2" x14ac:dyDescent="0.35">
      <c r="A3" s="1" t="s">
        <v>72</v>
      </c>
    </row>
    <row r="4" spans="1:2" x14ac:dyDescent="0.35">
      <c r="A4" s="2" t="s">
        <v>73</v>
      </c>
    </row>
    <row r="5" spans="1:2" x14ac:dyDescent="0.35">
      <c r="A5" s="2" t="s">
        <v>74</v>
      </c>
    </row>
    <row r="6" spans="1:2" x14ac:dyDescent="0.35">
      <c r="A6" s="2" t="s">
        <v>75</v>
      </c>
    </row>
    <row r="7" spans="1:2" x14ac:dyDescent="0.35">
      <c r="A7" s="1" t="s">
        <v>76</v>
      </c>
    </row>
    <row r="8" spans="1:2" x14ac:dyDescent="0.35">
      <c r="A8" s="1" t="s">
        <v>77</v>
      </c>
    </row>
    <row r="9" spans="1:2" x14ac:dyDescent="0.35">
      <c r="A9" s="1" t="s">
        <v>78</v>
      </c>
    </row>
    <row r="11" spans="1:2" x14ac:dyDescent="0.35">
      <c r="A11" s="1" t="s">
        <v>0</v>
      </c>
      <c r="B11" t="s">
        <v>34</v>
      </c>
    </row>
    <row r="12" spans="1:2" x14ac:dyDescent="0.35">
      <c r="B12" t="s">
        <v>35</v>
      </c>
    </row>
    <row r="13" spans="1:2" x14ac:dyDescent="0.35">
      <c r="B13" s="5" t="s">
        <v>36</v>
      </c>
    </row>
    <row r="15" spans="1:2" x14ac:dyDescent="0.35">
      <c r="A15" s="1" t="s">
        <v>1</v>
      </c>
    </row>
    <row r="16" spans="1:2" x14ac:dyDescent="0.35">
      <c r="A16" t="s">
        <v>4</v>
      </c>
    </row>
    <row r="17" spans="1:2" x14ac:dyDescent="0.35">
      <c r="A17" t="s">
        <v>80</v>
      </c>
    </row>
    <row r="18" spans="1:2" x14ac:dyDescent="0.35">
      <c r="A18" t="s">
        <v>81</v>
      </c>
    </row>
    <row r="19" spans="1:2" x14ac:dyDescent="0.35">
      <c r="A19" s="1"/>
    </row>
    <row r="20" spans="1:2" x14ac:dyDescent="0.35">
      <c r="A20" t="s">
        <v>5</v>
      </c>
    </row>
    <row r="21" spans="1:2" x14ac:dyDescent="0.35">
      <c r="A21" t="s">
        <v>82</v>
      </c>
    </row>
    <row r="22" spans="1:2" x14ac:dyDescent="0.35">
      <c r="A22" t="s">
        <v>83</v>
      </c>
    </row>
    <row r="23" spans="1:2" x14ac:dyDescent="0.35">
      <c r="A23" t="s">
        <v>6</v>
      </c>
    </row>
    <row r="24" spans="1:2" x14ac:dyDescent="0.35">
      <c r="A24" t="s">
        <v>7</v>
      </c>
    </row>
    <row r="25" spans="1:2" x14ac:dyDescent="0.35">
      <c r="A25" t="s">
        <v>8</v>
      </c>
    </row>
    <row r="28" spans="1:2" x14ac:dyDescent="0.35">
      <c r="A28" s="6">
        <v>0.88711067149387013</v>
      </c>
      <c r="B28" t="s">
        <v>84</v>
      </c>
    </row>
    <row r="30" spans="1:2" x14ac:dyDescent="0.35">
      <c r="A30">
        <v>3412141</v>
      </c>
      <c r="B30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5E8A-B06F-46C2-B263-4DAB68608EA6}">
  <sheetPr codeName="Sheet11">
    <tabColor theme="3"/>
  </sheetPr>
  <dimension ref="A1:M26"/>
  <sheetViews>
    <sheetView workbookViewId="0">
      <selection activeCell="L1" sqref="L1:M1048576"/>
    </sheetView>
  </sheetViews>
  <sheetFormatPr defaultRowHeight="14.5" x14ac:dyDescent="0.35"/>
  <cols>
    <col min="1" max="1" width="26.7265625" customWidth="1"/>
    <col min="2" max="2" width="42.54296875" customWidth="1"/>
    <col min="4" max="4" width="11.81640625" bestFit="1" customWidth="1"/>
  </cols>
  <sheetData>
    <row r="1" spans="1:13" ht="58" x14ac:dyDescent="0.35">
      <c r="A1" s="4" t="s">
        <v>95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7" t="s">
        <v>98</v>
      </c>
      <c r="M1" s="7" t="s">
        <v>99</v>
      </c>
    </row>
    <row r="2" spans="1:13" x14ac:dyDescent="0.35">
      <c r="A2" t="s">
        <v>9</v>
      </c>
      <c r="B2">
        <f>IFERROR(INDEX(Data!$25:$25,MATCH('CC-CCoIPCE'!A2,Data!$22:$22,0)),Data!$I$25)*About!$A$28/10^12</f>
        <v>4.8431147099868251E-7</v>
      </c>
      <c r="C2">
        <v>0</v>
      </c>
      <c r="D2">
        <f>IFERROR(INDEX(Data!$26:$26,MATCH('CC-CCoIPCE'!A2,Data!$22:$22,0)),Data!$I$26)*About!$A$28/10^12</f>
        <v>7.8700614037285907E-6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10</v>
      </c>
      <c r="B3">
        <f>IFERROR(INDEX(Data!$25:$25,MATCH('CC-CCoIPCE'!A3,Data!$22:$22,0)),Data!$I$25)*About!$A$28/10^12</f>
        <v>4.8431147099868251E-7</v>
      </c>
      <c r="C3">
        <v>0</v>
      </c>
      <c r="D3">
        <f>IFERROR(INDEX(Data!$26:$26,MATCH('CC-CCoIPCE'!A3,Data!$22:$22,0)),Data!$I$26)*About!$A$28/10^12</f>
        <v>7.8700614037285907E-6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11</v>
      </c>
      <c r="B4">
        <f>IFERROR(INDEX(Data!$25:$25,MATCH('CC-CCoIPCE'!A4,Data!$22:$22,0)),Data!$I$25)*About!$A$28/10^12</f>
        <v>4.8431147099868251E-7</v>
      </c>
      <c r="C4">
        <v>0</v>
      </c>
      <c r="D4">
        <f>IFERROR(INDEX(Data!$26:$26,MATCH('CC-CCoIPCE'!A4,Data!$22:$22,0)),Data!$I$26)*About!$A$28/10^12</f>
        <v>7.8700614037285907E-6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12</v>
      </c>
      <c r="B5">
        <f>IFERROR(INDEX(Data!$25:$25,MATCH('CC-CCoIPCE'!A5,Data!$22:$22,0)),Data!$I$25)*About!$A$28/10^12</f>
        <v>4.8431147099868251E-7</v>
      </c>
      <c r="C5">
        <v>0</v>
      </c>
      <c r="D5">
        <f>IFERROR(INDEX(Data!$26:$26,MATCH('CC-CCoIPCE'!A5,Data!$22:$22,0)),Data!$I$26)*About!$A$28/10^12</f>
        <v>7.8700614037285907E-6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13</v>
      </c>
      <c r="B6">
        <f>IFERROR(INDEX(Data!$25:$25,MATCH('CC-CCoIPCE'!A6,Data!$22:$22,0)),Data!$I$25)*About!$A$28/10^12</f>
        <v>4.8431147099868251E-7</v>
      </c>
      <c r="C6">
        <v>0</v>
      </c>
      <c r="D6">
        <f>IFERROR(INDEX(Data!$26:$26,MATCH('CC-CCoIPCE'!A6,Data!$22:$22,0)),Data!$I$26)*About!$A$28/10^12</f>
        <v>7.8700614037285907E-6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14</v>
      </c>
      <c r="B7">
        <f>IFERROR(INDEX(Data!$25:$25,MATCH('CC-CCoIPCE'!A7,Data!$22:$22,0)),Data!$I$25)*About!$A$28/10^12</f>
        <v>4.8431147099868251E-7</v>
      </c>
      <c r="C7">
        <v>0</v>
      </c>
      <c r="D7">
        <f>IFERROR(INDEX(Data!$26:$26,MATCH('CC-CCoIPCE'!A7,Data!$22:$22,0)),Data!$I$26)*About!$A$28/10^12</f>
        <v>7.8700614037285907E-6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t="s">
        <v>15</v>
      </c>
      <c r="B8">
        <f>IFERROR(INDEX(Data!$25:$25,MATCH('CC-CCoIPCE'!A8,Data!$22:$22,0)),Data!$I$25)*About!$A$28/10^12</f>
        <v>4.8431147099868251E-7</v>
      </c>
      <c r="C8">
        <v>0</v>
      </c>
      <c r="D8">
        <f>IFERROR(INDEX(Data!$26:$26,MATCH('CC-CCoIPCE'!A8,Data!$22:$22,0)),Data!$I$26)*About!$A$28/10^12</f>
        <v>7.8700614037285907E-6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16</v>
      </c>
      <c r="B9">
        <f>IFERROR(INDEX(Data!$25:$25,MATCH('CC-CCoIPCE'!A9,Data!$22:$22,0)),Data!$I$25)*About!$A$28/10^12</f>
        <v>4.8431147099868251E-7</v>
      </c>
      <c r="C9">
        <v>0</v>
      </c>
      <c r="D9">
        <f>IFERROR(INDEX(Data!$26:$26,MATCH('CC-CCoIPCE'!A9,Data!$22:$22,0)),Data!$I$26)*About!$A$28/10^12</f>
        <v>7.8700614037285907E-6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17</v>
      </c>
      <c r="B10">
        <f>B9</f>
        <v>4.8431147099868251E-7</v>
      </c>
      <c r="C10">
        <f t="shared" ref="C10:D10" si="0">C9</f>
        <v>0</v>
      </c>
      <c r="D10">
        <f t="shared" si="0"/>
        <v>7.8700614037285907E-6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t="s">
        <v>18</v>
      </c>
      <c r="B11">
        <f>IFERROR(INDEX(Data!$25:$25,MATCH('CC-CCoIPCE'!A11,Data!$22:$22,0)),Data!$I$25)*About!$A$28/10^12</f>
        <v>3.6323360324901186E-7</v>
      </c>
      <c r="C11">
        <v>0</v>
      </c>
      <c r="D11">
        <f>IFERROR(INDEX(Data!$26:$26,MATCH('CC-CCoIPCE'!A11,Data!$22:$22,0)),Data!$I$26)*About!$A$28/10^12</f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t="s">
        <v>19</v>
      </c>
      <c r="B12">
        <f>IFERROR(INDEX(Data!$25:$25,MATCH('CC-CCoIPCE'!A12,Data!$22:$22,0)),Data!$I$25)*About!$A$28/10^12</f>
        <v>4.8431147099868251E-7</v>
      </c>
      <c r="C12">
        <v>0</v>
      </c>
      <c r="D12">
        <f>IFERROR(INDEX(Data!$26:$26,MATCH('CC-CCoIPCE'!A12,Data!$22:$22,0)),Data!$I$26)*About!$A$28/10^12</f>
        <v>7.8700614037285907E-6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t="s">
        <v>20</v>
      </c>
      <c r="B13">
        <f>IFERROR(INDEX(Data!$25:$25,MATCH('CC-CCoIPCE'!A13,Data!$22:$22,0)),Data!$I$25)*About!$A$28/10^12</f>
        <v>4.8431147099868251E-7</v>
      </c>
      <c r="C13">
        <v>0</v>
      </c>
      <c r="D13">
        <f>IFERROR(INDEX(Data!$26:$26,MATCH('CC-CCoIPCE'!A13,Data!$22:$22,0)),Data!$I$26)*About!$A$28/10^12</f>
        <v>7.8700614037285907E-6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21</v>
      </c>
      <c r="B14">
        <f>IFERROR(INDEX(Data!$25:$25,MATCH('CC-CCoIPCE'!A14,Data!$22:$22,0)),Data!$I$25)*About!$A$28/10^12</f>
        <v>4.8431147099868251E-7</v>
      </c>
      <c r="C14">
        <v>0</v>
      </c>
      <c r="D14">
        <f>IFERROR(INDEX(Data!$26:$26,MATCH('CC-CCoIPCE'!A14,Data!$22:$22,0)),Data!$I$26)*About!$A$28/10^12</f>
        <v>7.7187140690415008E-6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22</v>
      </c>
      <c r="B15">
        <f>IFERROR(INDEX(Data!$25:$25,MATCH('CC-CCoIPCE'!A15,Data!$22:$22,0)),Data!$I$25)*About!$A$28/10^12</f>
        <v>4.8431147099868251E-7</v>
      </c>
      <c r="C15">
        <v>0</v>
      </c>
      <c r="D15">
        <f>IFERROR(INDEX(Data!$26:$26,MATCH('CC-CCoIPCE'!A15,Data!$22:$22,0)),Data!$I$26)*About!$A$28/10^12</f>
        <v>7.7187140690415008E-6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23</v>
      </c>
      <c r="B16">
        <f>IFERROR(INDEX(Data!$25:$25,MATCH('CC-CCoIPCE'!A16,Data!$22:$22,0)),Data!$I$25)*About!$A$28/10^12</f>
        <v>4.8431147099868251E-7</v>
      </c>
      <c r="C16">
        <v>0</v>
      </c>
      <c r="D16">
        <f>IFERROR(INDEX(Data!$26:$26,MATCH('CC-CCoIPCE'!A16,Data!$22:$22,0)),Data!$I$26)*About!$A$28/10^12</f>
        <v>7.8700614037285907E-6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24</v>
      </c>
      <c r="B17">
        <f>IFERROR(INDEX(Data!$25:$25,MATCH('CC-CCoIPCE'!A17,Data!$22:$22,0)),Data!$I$25)*About!$A$28/10^12</f>
        <v>4.8431147099868251E-7</v>
      </c>
      <c r="C17">
        <v>0</v>
      </c>
      <c r="D17">
        <f>IFERROR(INDEX(Data!$26:$26,MATCH('CC-CCoIPCE'!A17,Data!$22:$22,0)),Data!$I$26)*About!$A$28/10^12</f>
        <v>7.8700614037285907E-6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25</v>
      </c>
      <c r="B18">
        <f>IFERROR(INDEX(Data!$25:$25,MATCH('CC-CCoIPCE'!A18,Data!$22:$22,0)),Data!$I$25)*About!$A$28/10^12</f>
        <v>4.8431147099868251E-7</v>
      </c>
      <c r="C18">
        <v>0</v>
      </c>
      <c r="D18">
        <f>IFERROR(INDEX(Data!$26:$26,MATCH('CC-CCoIPCE'!A18,Data!$22:$22,0)),Data!$I$26)*About!$A$28/10^12</f>
        <v>7.8700614037285907E-6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26</v>
      </c>
      <c r="B19">
        <f>IFERROR(INDEX(Data!$25:$25,MATCH('CC-CCoIPCE'!A19,Data!$22:$22,0)),Data!$I$25)*About!$A$28/10^12</f>
        <v>4.8431147099868251E-7</v>
      </c>
      <c r="C19">
        <v>0</v>
      </c>
      <c r="D19">
        <f>IFERROR(INDEX(Data!$26:$26,MATCH('CC-CCoIPCE'!A19,Data!$22:$22,0)),Data!$I$26)*About!$A$28/10^12</f>
        <v>7.8700614037285907E-6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27</v>
      </c>
      <c r="B20">
        <f>IFERROR(INDEX(Data!$25:$25,MATCH('CC-CCoIPCE'!A20,Data!$22:$22,0)),Data!$I$25)*About!$A$28/10^12</f>
        <v>4.8431147099868251E-7</v>
      </c>
      <c r="C20">
        <v>0</v>
      </c>
      <c r="D20">
        <f>IFERROR(INDEX(Data!$26:$26,MATCH('CC-CCoIPCE'!A20,Data!$22:$22,0)),Data!$I$26)*About!$A$28/10^12</f>
        <v>7.8700614037285907E-6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t="s">
        <v>28</v>
      </c>
      <c r="B21">
        <f>IFERROR(INDEX(Data!$25:$25,MATCH('CC-CCoIPCE'!A21,Data!$22:$22,0)),Data!$I$25)*About!$A$28/10^12</f>
        <v>4.8431147099868251E-7</v>
      </c>
      <c r="C21">
        <v>0</v>
      </c>
      <c r="D21">
        <f>IFERROR(INDEX(Data!$26:$26,MATCH('CC-CCoIPCE'!A21,Data!$22:$22,0)),Data!$I$26)*About!$A$28/10^12</f>
        <v>7.8700614037285907E-6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t="s">
        <v>29</v>
      </c>
      <c r="B22">
        <f>IFERROR(INDEX(Data!$25:$25,MATCH('CC-CCoIPCE'!A22,Data!$22:$22,0)),Data!$I$25)*About!$A$28/10^12</f>
        <v>4.8431147099868251E-7</v>
      </c>
      <c r="C22">
        <v>0</v>
      </c>
      <c r="D22">
        <f>IFERROR(INDEX(Data!$26:$26,MATCH('CC-CCoIPCE'!A22,Data!$22:$22,0)),Data!$I$26)*About!$A$28/10^12</f>
        <v>7.8700614037285907E-6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t="s">
        <v>30</v>
      </c>
      <c r="B23">
        <f>IFERROR(INDEX(Data!$25:$25,MATCH('CC-CCoIPCE'!A23,Data!$22:$22,0)),Data!$I$25)*About!$A$28/10^12</f>
        <v>4.8431147099868251E-7</v>
      </c>
      <c r="C23">
        <v>0</v>
      </c>
      <c r="D23">
        <f>IFERROR(INDEX(Data!$26:$26,MATCH('CC-CCoIPCE'!A23,Data!$22:$22,0)),Data!$I$26)*About!$A$28/10^12</f>
        <v>7.8700614037285907E-6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t="s">
        <v>31</v>
      </c>
      <c r="B24">
        <f>IFERROR(INDEX(Data!$25:$25,MATCH('CC-CCoIPCE'!A24,Data!$22:$22,0)),Data!$I$25)*About!$A$28/10^12</f>
        <v>3.0269466937417661E-7</v>
      </c>
      <c r="C24">
        <v>0</v>
      </c>
      <c r="D24">
        <f>IFERROR(INDEX(Data!$26:$26,MATCH('CC-CCoIPCE'!A24,Data!$22:$22,0)),Data!$I$26)*About!$A$28/10^12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t="s">
        <v>32</v>
      </c>
      <c r="B25">
        <f>IFERROR(INDEX(Data!$25:$25,MATCH('CC-CCoIPCE'!A25,Data!$22:$22,0)),Data!$I$25)*About!$A$28/10^12</f>
        <v>4.8431147099868251E-7</v>
      </c>
      <c r="C25">
        <v>0</v>
      </c>
      <c r="D25">
        <f>IFERROR(INDEX(Data!$26:$26,MATCH('CC-CCoIPCE'!A25,Data!$22:$22,0)),Data!$I$26)*About!$A$28/10^12</f>
        <v>7.8700614037285907E-6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t="s">
        <v>33</v>
      </c>
      <c r="B26">
        <f>IFERROR(INDEX(Data!$25:$25,MATCH('CC-CCoIPCE'!A26,Data!$22:$22,0)),Data!$I$25)*About!$A$28/10^12</f>
        <v>4.8431147099868251E-7</v>
      </c>
      <c r="C26">
        <v>0</v>
      </c>
      <c r="D26">
        <f>IFERROR(INDEX(Data!$26:$26,MATCH('CC-CCoIPCE'!A26,Data!$22:$22,0)),Data!$I$26)*About!$A$28/10^12</f>
        <v>7.8700614037285907E-6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A8C9-BB0C-4A7B-B297-47D916EF1CAB}">
  <sheetPr codeName="Sheet13">
    <tabColor theme="3"/>
  </sheetPr>
  <dimension ref="A1:K13"/>
  <sheetViews>
    <sheetView tabSelected="1" workbookViewId="0">
      <selection activeCell="A14" sqref="A14"/>
    </sheetView>
  </sheetViews>
  <sheetFormatPr defaultRowHeight="14.5" x14ac:dyDescent="0.35"/>
  <cols>
    <col min="1" max="1" width="26.7265625" customWidth="1"/>
    <col min="2" max="2" width="42.54296875" customWidth="1"/>
  </cols>
  <sheetData>
    <row r="1" spans="1:11" ht="29" x14ac:dyDescent="0.35">
      <c r="B1" s="4" t="s">
        <v>95</v>
      </c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t="s">
        <v>85</v>
      </c>
      <c r="B2">
        <f>Data!E25/10^12</f>
        <v>6.1418537999999999E-7</v>
      </c>
    </row>
    <row r="3" spans="1:11" x14ac:dyDescent="0.35">
      <c r="A3" s="7" t="s">
        <v>86</v>
      </c>
      <c r="B3">
        <v>0</v>
      </c>
    </row>
    <row r="4" spans="1:11" x14ac:dyDescent="0.35">
      <c r="A4" s="7" t="s">
        <v>87</v>
      </c>
      <c r="B4">
        <f>Data!E26/10^12</f>
        <v>8.7009595499999985E-6</v>
      </c>
    </row>
    <row r="5" spans="1:11" x14ac:dyDescent="0.35">
      <c r="A5" s="7" t="s">
        <v>88</v>
      </c>
      <c r="B5">
        <v>0</v>
      </c>
    </row>
    <row r="6" spans="1:11" x14ac:dyDescent="0.35">
      <c r="A6" s="7" t="s">
        <v>89</v>
      </c>
      <c r="B6">
        <v>0</v>
      </c>
    </row>
    <row r="7" spans="1:11" x14ac:dyDescent="0.35">
      <c r="A7" s="7" t="s">
        <v>90</v>
      </c>
      <c r="B7">
        <v>0</v>
      </c>
    </row>
    <row r="8" spans="1:11" x14ac:dyDescent="0.35">
      <c r="A8" s="7" t="s">
        <v>91</v>
      </c>
      <c r="B8">
        <v>0</v>
      </c>
    </row>
    <row r="9" spans="1:11" x14ac:dyDescent="0.35">
      <c r="A9" s="7" t="s">
        <v>92</v>
      </c>
      <c r="B9">
        <v>0</v>
      </c>
    </row>
    <row r="10" spans="1:11" x14ac:dyDescent="0.35">
      <c r="A10" s="7" t="s">
        <v>93</v>
      </c>
      <c r="B10">
        <v>0</v>
      </c>
    </row>
    <row r="11" spans="1:11" x14ac:dyDescent="0.35">
      <c r="A11" s="7" t="s">
        <v>94</v>
      </c>
      <c r="B11">
        <v>0</v>
      </c>
    </row>
    <row r="12" spans="1:11" x14ac:dyDescent="0.35">
      <c r="A12" s="7" t="s">
        <v>100</v>
      </c>
      <c r="B12">
        <v>0</v>
      </c>
    </row>
    <row r="13" spans="1:11" x14ac:dyDescent="0.35">
      <c r="A13" s="7" t="s">
        <v>101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B772-A559-4F07-971A-AC3B6FFE9BE6}">
  <sheetPr codeName="Sheet3"/>
  <dimension ref="A1:I30"/>
  <sheetViews>
    <sheetView topLeftCell="A15" workbookViewId="0">
      <selection activeCell="A29" sqref="A29"/>
    </sheetView>
  </sheetViews>
  <sheetFormatPr defaultRowHeight="14.5" x14ac:dyDescent="0.35"/>
  <cols>
    <col min="1" max="1" width="34.81640625" customWidth="1"/>
    <col min="2" max="9" width="31" customWidth="1"/>
  </cols>
  <sheetData>
    <row r="1" spans="1:9" x14ac:dyDescent="0.35">
      <c r="A1" s="1" t="s">
        <v>38</v>
      </c>
    </row>
    <row r="3" spans="1:9" x14ac:dyDescent="0.35">
      <c r="A3" t="s">
        <v>37</v>
      </c>
      <c r="B3" t="s">
        <v>41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</row>
    <row r="4" spans="1:9" x14ac:dyDescent="0.35">
      <c r="A4" t="s">
        <v>39</v>
      </c>
      <c r="B4">
        <v>276216</v>
      </c>
      <c r="C4">
        <v>401775</v>
      </c>
      <c r="D4">
        <v>458000</v>
      </c>
      <c r="E4">
        <v>400000</v>
      </c>
      <c r="F4">
        <v>990000</v>
      </c>
      <c r="G4">
        <v>440000</v>
      </c>
      <c r="H4">
        <v>3910384</v>
      </c>
      <c r="I4">
        <v>259016</v>
      </c>
    </row>
    <row r="5" spans="1:9" x14ac:dyDescent="0.35">
      <c r="A5" t="s">
        <v>40</v>
      </c>
      <c r="B5">
        <v>16.5</v>
      </c>
      <c r="C5">
        <v>21.48</v>
      </c>
      <c r="D5">
        <v>24.48</v>
      </c>
      <c r="E5">
        <v>58.91</v>
      </c>
      <c r="F5">
        <v>148.05000000000001</v>
      </c>
      <c r="G5">
        <v>135.91</v>
      </c>
      <c r="H5">
        <v>805.15</v>
      </c>
      <c r="I5">
        <v>91.77</v>
      </c>
    </row>
    <row r="6" spans="1:9" x14ac:dyDescent="0.35">
      <c r="A6" t="s">
        <v>42</v>
      </c>
      <c r="B6">
        <v>0.1</v>
      </c>
      <c r="C6">
        <v>0.12</v>
      </c>
      <c r="D6">
        <v>0.1</v>
      </c>
      <c r="E6">
        <v>0.18</v>
      </c>
      <c r="F6">
        <v>0.16</v>
      </c>
      <c r="G6">
        <v>0.14000000000000001</v>
      </c>
      <c r="H6">
        <v>0.16</v>
      </c>
      <c r="I6">
        <v>0.16</v>
      </c>
    </row>
    <row r="7" spans="1:9" x14ac:dyDescent="0.35">
      <c r="A7" t="s">
        <v>43</v>
      </c>
      <c r="B7">
        <v>0</v>
      </c>
      <c r="C7">
        <v>0</v>
      </c>
      <c r="D7">
        <v>0</v>
      </c>
      <c r="E7">
        <v>2.5499999999999998</v>
      </c>
      <c r="F7">
        <v>2.5499999999999998</v>
      </c>
      <c r="G7">
        <v>2.5499999999999998</v>
      </c>
      <c r="H7">
        <v>2.5499999999999998</v>
      </c>
      <c r="I7">
        <v>2.6</v>
      </c>
    </row>
    <row r="8" spans="1:9" x14ac:dyDescent="0.35">
      <c r="A8" t="s">
        <v>44</v>
      </c>
      <c r="B8">
        <v>0.06</v>
      </c>
      <c r="C8">
        <v>7.0000000000000007E-2</v>
      </c>
      <c r="D8">
        <v>0.05</v>
      </c>
      <c r="E8">
        <v>0.05</v>
      </c>
      <c r="F8">
        <v>7.0000000000000007E-2</v>
      </c>
      <c r="G8">
        <v>0.04</v>
      </c>
      <c r="H8">
        <v>0.05</v>
      </c>
      <c r="I8">
        <v>0.04</v>
      </c>
    </row>
    <row r="9" spans="1:9" x14ac:dyDescent="0.35">
      <c r="A9" t="s">
        <v>45</v>
      </c>
      <c r="B9">
        <v>0.21</v>
      </c>
      <c r="C9">
        <v>0.21</v>
      </c>
      <c r="D9">
        <v>0.21</v>
      </c>
      <c r="E9">
        <v>0.21</v>
      </c>
      <c r="F9">
        <v>0.21</v>
      </c>
      <c r="G9">
        <v>0.21</v>
      </c>
      <c r="H9">
        <v>0.21</v>
      </c>
      <c r="I9">
        <v>0.21</v>
      </c>
    </row>
    <row r="11" spans="1:9" x14ac:dyDescent="0.35">
      <c r="A11" s="1" t="s">
        <v>46</v>
      </c>
    </row>
    <row r="13" spans="1:9" x14ac:dyDescent="0.35">
      <c r="A13" t="s">
        <v>37</v>
      </c>
      <c r="B13" t="str">
        <f>B3</f>
        <v>Natural Gas Processing</v>
      </c>
      <c r="C13" t="str">
        <f t="shared" ref="C13:I13" si="0">C3</f>
        <v>Ethanol Production</v>
      </c>
      <c r="D13" t="str">
        <f t="shared" si="0"/>
        <v>Ammonia Production</v>
      </c>
      <c r="E13" t="str">
        <f t="shared" si="0"/>
        <v>Hydrogen Production</v>
      </c>
      <c r="F13" t="str">
        <f t="shared" si="0"/>
        <v>Cement Plant</v>
      </c>
      <c r="G13" t="str">
        <f t="shared" si="0"/>
        <v>Refinery Fluidized Catalytic Converter</v>
      </c>
      <c r="H13" t="str">
        <f t="shared" si="0"/>
        <v>Iron and Steel Plant</v>
      </c>
      <c r="I13" t="str">
        <f t="shared" si="0"/>
        <v>Industrial Furnace</v>
      </c>
    </row>
    <row r="14" spans="1:9" x14ac:dyDescent="0.35">
      <c r="A14" t="s">
        <v>39</v>
      </c>
      <c r="B14">
        <f>B4</f>
        <v>276216</v>
      </c>
      <c r="C14">
        <f t="shared" ref="C14:I14" si="1">C4</f>
        <v>401775</v>
      </c>
      <c r="D14">
        <f t="shared" si="1"/>
        <v>458000</v>
      </c>
      <c r="E14">
        <f t="shared" si="1"/>
        <v>400000</v>
      </c>
      <c r="F14">
        <f t="shared" si="1"/>
        <v>990000</v>
      </c>
      <c r="G14">
        <f t="shared" si="1"/>
        <v>440000</v>
      </c>
      <c r="H14">
        <f t="shared" si="1"/>
        <v>3910384</v>
      </c>
      <c r="I14">
        <f t="shared" si="1"/>
        <v>259016</v>
      </c>
    </row>
    <row r="15" spans="1:9" x14ac:dyDescent="0.35">
      <c r="A15" t="s">
        <v>40</v>
      </c>
      <c r="B15">
        <v>27.5</v>
      </c>
      <c r="C15">
        <v>38.5</v>
      </c>
      <c r="D15">
        <v>40.81</v>
      </c>
      <c r="E15">
        <v>98.18</v>
      </c>
      <c r="F15">
        <v>246.75</v>
      </c>
      <c r="G15">
        <v>226.52</v>
      </c>
      <c r="H15">
        <v>343.17</v>
      </c>
      <c r="I15">
        <v>152.94</v>
      </c>
    </row>
    <row r="16" spans="1:9" x14ac:dyDescent="0.35">
      <c r="A16" t="s">
        <v>42</v>
      </c>
      <c r="B16">
        <f t="shared" ref="B16:B17" si="2">B6</f>
        <v>0.1</v>
      </c>
      <c r="C16">
        <f t="shared" ref="C16:I16" si="3">C6</f>
        <v>0.12</v>
      </c>
      <c r="D16">
        <f t="shared" si="3"/>
        <v>0.1</v>
      </c>
      <c r="E16">
        <f t="shared" si="3"/>
        <v>0.18</v>
      </c>
      <c r="F16">
        <f t="shared" si="3"/>
        <v>0.16</v>
      </c>
      <c r="G16">
        <f t="shared" si="3"/>
        <v>0.14000000000000001</v>
      </c>
      <c r="H16">
        <f t="shared" si="3"/>
        <v>0.16</v>
      </c>
      <c r="I16">
        <f t="shared" si="3"/>
        <v>0.16</v>
      </c>
    </row>
    <row r="17" spans="1:9" x14ac:dyDescent="0.35">
      <c r="A17" t="s">
        <v>43</v>
      </c>
      <c r="B17">
        <f t="shared" si="2"/>
        <v>0</v>
      </c>
      <c r="C17">
        <f t="shared" ref="C17:I17" si="4">C7</f>
        <v>0</v>
      </c>
      <c r="D17">
        <f t="shared" si="4"/>
        <v>0</v>
      </c>
      <c r="E17">
        <f t="shared" si="4"/>
        <v>2.5499999999999998</v>
      </c>
      <c r="F17">
        <f t="shared" si="4"/>
        <v>2.5499999999999998</v>
      </c>
      <c r="G17">
        <f t="shared" si="4"/>
        <v>2.5499999999999998</v>
      </c>
      <c r="H17">
        <f t="shared" si="4"/>
        <v>2.5499999999999998</v>
      </c>
      <c r="I17">
        <f t="shared" si="4"/>
        <v>2.6</v>
      </c>
    </row>
    <row r="18" spans="1:9" x14ac:dyDescent="0.35">
      <c r="A18" t="s">
        <v>44</v>
      </c>
      <c r="B18">
        <f t="shared" ref="B18:I18" si="5">B8</f>
        <v>0.06</v>
      </c>
      <c r="C18">
        <f t="shared" si="5"/>
        <v>7.0000000000000007E-2</v>
      </c>
      <c r="D18">
        <f t="shared" si="5"/>
        <v>0.05</v>
      </c>
      <c r="E18">
        <f t="shared" si="5"/>
        <v>0.05</v>
      </c>
      <c r="F18">
        <f t="shared" si="5"/>
        <v>7.0000000000000007E-2</v>
      </c>
      <c r="G18">
        <f t="shared" si="5"/>
        <v>0.04</v>
      </c>
      <c r="H18">
        <f t="shared" si="5"/>
        <v>0.05</v>
      </c>
      <c r="I18">
        <f t="shared" si="5"/>
        <v>0.04</v>
      </c>
    </row>
    <row r="19" spans="1:9" x14ac:dyDescent="0.35">
      <c r="A19" t="s">
        <v>45</v>
      </c>
      <c r="B19">
        <f t="shared" ref="B19:I19" si="6">B9</f>
        <v>0.21</v>
      </c>
      <c r="C19">
        <f t="shared" si="6"/>
        <v>0.21</v>
      </c>
      <c r="D19">
        <f t="shared" si="6"/>
        <v>0.21</v>
      </c>
      <c r="E19">
        <f t="shared" si="6"/>
        <v>0.21</v>
      </c>
      <c r="F19">
        <f t="shared" si="6"/>
        <v>0.21</v>
      </c>
      <c r="G19">
        <f t="shared" si="6"/>
        <v>0.21</v>
      </c>
      <c r="H19">
        <f t="shared" si="6"/>
        <v>0.21</v>
      </c>
      <c r="I19">
        <f t="shared" si="6"/>
        <v>0.21</v>
      </c>
    </row>
    <row r="21" spans="1:9" x14ac:dyDescent="0.35">
      <c r="A21" s="1" t="s">
        <v>47</v>
      </c>
    </row>
    <row r="22" spans="1:9" x14ac:dyDescent="0.35">
      <c r="A22" s="1"/>
      <c r="B22" t="s">
        <v>31</v>
      </c>
      <c r="C22" t="s">
        <v>18</v>
      </c>
      <c r="F22" t="s">
        <v>21</v>
      </c>
      <c r="G22" t="s">
        <v>17</v>
      </c>
      <c r="H22" t="s">
        <v>22</v>
      </c>
    </row>
    <row r="23" spans="1:9" x14ac:dyDescent="0.35">
      <c r="B23" t="str">
        <f>B3</f>
        <v>Natural Gas Processing</v>
      </c>
      <c r="C23" t="str">
        <f t="shared" ref="C23:I23" si="7">C3</f>
        <v>Ethanol Production</v>
      </c>
      <c r="D23" t="str">
        <f t="shared" si="7"/>
        <v>Ammonia Production</v>
      </c>
      <c r="E23" t="str">
        <f t="shared" si="7"/>
        <v>Hydrogen Production</v>
      </c>
      <c r="F23" t="str">
        <f t="shared" si="7"/>
        <v>Cement Plant</v>
      </c>
      <c r="G23" t="str">
        <f t="shared" si="7"/>
        <v>Refinery Fluidized Catalytic Converter</v>
      </c>
      <c r="H23" t="str">
        <f t="shared" si="7"/>
        <v>Iron and Steel Plant</v>
      </c>
      <c r="I23" t="str">
        <f t="shared" si="7"/>
        <v>Industrial Furnace</v>
      </c>
    </row>
    <row r="24" spans="1:9" x14ac:dyDescent="0.35">
      <c r="A24" t="s">
        <v>48</v>
      </c>
      <c r="B24">
        <f>AVERAGE(B5,B15)*10^6/B14*(1+B19)</f>
        <v>96.37385234743823</v>
      </c>
      <c r="C24">
        <f t="shared" ref="C24:I24" si="8">AVERAGE(C5,C15)*10^6/C14*(1+C19)</f>
        <v>90.318959616700909</v>
      </c>
      <c r="D24">
        <f t="shared" si="8"/>
        <v>86.245524017467261</v>
      </c>
      <c r="E24">
        <f t="shared" si="8"/>
        <v>237.598625</v>
      </c>
      <c r="F24">
        <f t="shared" si="8"/>
        <v>241.26666666666668</v>
      </c>
      <c r="G24">
        <f t="shared" si="8"/>
        <v>498.34125</v>
      </c>
      <c r="H24">
        <f t="shared" si="8"/>
        <v>177.6637793116993</v>
      </c>
      <c r="I24">
        <f t="shared" si="8"/>
        <v>571.58457392593505</v>
      </c>
    </row>
    <row r="25" spans="1:9" x14ac:dyDescent="0.35">
      <c r="A25" t="s">
        <v>49</v>
      </c>
      <c r="B25">
        <f>AVERAGE(B6,B16)*About!$A$30</f>
        <v>341214.10000000003</v>
      </c>
      <c r="C25">
        <f>AVERAGE(C6,C16)*About!$A$30</f>
        <v>409456.92</v>
      </c>
      <c r="D25">
        <f>AVERAGE(D6,D16)*About!$A$30</f>
        <v>341214.10000000003</v>
      </c>
      <c r="E25">
        <f>AVERAGE(E6,E16)*About!$A$30</f>
        <v>614185.38</v>
      </c>
      <c r="F25">
        <f>AVERAGE(F6,F16)*About!$A$30</f>
        <v>545942.56000000006</v>
      </c>
      <c r="G25">
        <f>AVERAGE(G6,G16)*About!$A$30</f>
        <v>477699.74000000005</v>
      </c>
      <c r="H25">
        <f>AVERAGE(H6,H16)*About!$A$30</f>
        <v>545942.56000000006</v>
      </c>
      <c r="I25">
        <f>AVERAGE(I6,I16)*About!$A$30</f>
        <v>545942.56000000006</v>
      </c>
    </row>
    <row r="26" spans="1:9" x14ac:dyDescent="0.35">
      <c r="A26" t="s">
        <v>50</v>
      </c>
      <c r="B26">
        <f>AVERAGE(B7,B17)*About!$A$30</f>
        <v>0</v>
      </c>
      <c r="C26">
        <f>AVERAGE(C7,C17)*About!$A$30</f>
        <v>0</v>
      </c>
      <c r="D26">
        <f>AVERAGE(D7,D17)*About!$A$30</f>
        <v>0</v>
      </c>
      <c r="E26">
        <f>AVERAGE(E7,E17)*About!$A$30</f>
        <v>8700959.5499999989</v>
      </c>
      <c r="F26">
        <f>AVERAGE(F7,F17)*About!$A$30</f>
        <v>8700959.5499999989</v>
      </c>
      <c r="G26">
        <f>AVERAGE(G7,G17)*About!$A$30</f>
        <v>8700959.5499999989</v>
      </c>
      <c r="H26">
        <f>AVERAGE(H7,H17)*About!$A$30</f>
        <v>8700959.5499999989</v>
      </c>
      <c r="I26">
        <f>AVERAGE(I7,I17)*About!$A$30</f>
        <v>8871566.5999999996</v>
      </c>
    </row>
    <row r="27" spans="1:9" x14ac:dyDescent="0.35">
      <c r="A27" t="s">
        <v>51</v>
      </c>
      <c r="B27">
        <f>AVERAGE(B8,B18)*B24</f>
        <v>5.7824311408462936</v>
      </c>
      <c r="C27">
        <f t="shared" ref="C27:I27" si="9">AVERAGE(C8,C18)*C24</f>
        <v>6.3223271731690645</v>
      </c>
      <c r="D27">
        <f t="shared" si="9"/>
        <v>4.3122762008733631</v>
      </c>
      <c r="E27">
        <f t="shared" si="9"/>
        <v>11.87993125</v>
      </c>
      <c r="F27">
        <f t="shared" si="9"/>
        <v>16.888666666666669</v>
      </c>
      <c r="G27">
        <f t="shared" si="9"/>
        <v>19.93365</v>
      </c>
      <c r="H27">
        <f t="shared" si="9"/>
        <v>8.8831889655849654</v>
      </c>
      <c r="I27">
        <f t="shared" si="9"/>
        <v>22.863382957037402</v>
      </c>
    </row>
    <row r="29" spans="1:9" x14ac:dyDescent="0.35">
      <c r="A29" t="s">
        <v>96</v>
      </c>
    </row>
    <row r="30" spans="1:9" x14ac:dyDescent="0.35">
      <c r="A3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/>
  </sheetPr>
  <dimension ref="A1:B26"/>
  <sheetViews>
    <sheetView workbookViewId="0">
      <selection activeCell="B16" sqref="B16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9</v>
      </c>
      <c r="B2" s="3">
        <f>Data!$I$24*About!$A$28</f>
        <v>507.0587751909739</v>
      </c>
    </row>
    <row r="3" spans="1:2" x14ac:dyDescent="0.35">
      <c r="A3" t="s">
        <v>10</v>
      </c>
      <c r="B3" s="3">
        <f>Data!$I$24*About!$A$28</f>
        <v>507.0587751909739</v>
      </c>
    </row>
    <row r="4" spans="1:2" x14ac:dyDescent="0.35">
      <c r="A4" t="s">
        <v>11</v>
      </c>
      <c r="B4" s="3">
        <f>Data!$I$24*About!$A$28</f>
        <v>507.0587751909739</v>
      </c>
    </row>
    <row r="5" spans="1:2" x14ac:dyDescent="0.35">
      <c r="A5" t="s">
        <v>12</v>
      </c>
      <c r="B5" s="3">
        <f>Data!$I$24*About!$A$28</f>
        <v>507.0587751909739</v>
      </c>
    </row>
    <row r="6" spans="1:2" x14ac:dyDescent="0.35">
      <c r="A6" t="s">
        <v>13</v>
      </c>
      <c r="B6" s="3">
        <f>Data!$I$24*About!$A$28</f>
        <v>507.0587751909739</v>
      </c>
    </row>
    <row r="7" spans="1:2" x14ac:dyDescent="0.35">
      <c r="A7" t="s">
        <v>14</v>
      </c>
      <c r="B7" s="3">
        <f>Data!$I$24*About!$A$28</f>
        <v>507.0587751909739</v>
      </c>
    </row>
    <row r="8" spans="1:2" x14ac:dyDescent="0.35">
      <c r="A8" t="s">
        <v>15</v>
      </c>
      <c r="B8" s="3">
        <f>Data!$I$24*About!$A$28</f>
        <v>507.0587751909739</v>
      </c>
    </row>
    <row r="9" spans="1:2" x14ac:dyDescent="0.35">
      <c r="A9" t="s">
        <v>16</v>
      </c>
      <c r="B9" s="3">
        <f>Data!$I$24*About!$A$28</f>
        <v>507.0587751909739</v>
      </c>
    </row>
    <row r="10" spans="1:2" x14ac:dyDescent="0.35">
      <c r="A10" t="s">
        <v>17</v>
      </c>
      <c r="B10" s="3">
        <f>IFERROR(INDEX(Data!$24:$24,MATCH('CC-CCoIPCE'!A10,Data!$22:$22,0)),Data!$I$24)*About!$A$28</f>
        <v>442.08384092059458</v>
      </c>
    </row>
    <row r="11" spans="1:2" x14ac:dyDescent="0.35">
      <c r="A11" t="s">
        <v>18</v>
      </c>
      <c r="B11" s="3">
        <f>Data!$I$24*About!$A$28</f>
        <v>507.0587751909739</v>
      </c>
    </row>
    <row r="12" spans="1:2" x14ac:dyDescent="0.35">
      <c r="A12" t="s">
        <v>19</v>
      </c>
      <c r="B12" s="3">
        <f>Data!$I$24*About!$A$28</f>
        <v>507.0587751909739</v>
      </c>
    </row>
    <row r="13" spans="1:2" x14ac:dyDescent="0.35">
      <c r="A13" t="s">
        <v>20</v>
      </c>
      <c r="B13" s="3">
        <f>Data!$I$24*About!$A$28</f>
        <v>507.0587751909739</v>
      </c>
    </row>
    <row r="14" spans="1:2" x14ac:dyDescent="0.35">
      <c r="A14" t="s">
        <v>21</v>
      </c>
      <c r="B14" s="3">
        <f>Data!$I$24*About!$A$28</f>
        <v>507.0587751909739</v>
      </c>
    </row>
    <row r="15" spans="1:2" x14ac:dyDescent="0.35">
      <c r="A15" t="s">
        <v>22</v>
      </c>
      <c r="B15" s="3">
        <f>Data!$I$24*About!$A$28</f>
        <v>507.0587751909739</v>
      </c>
    </row>
    <row r="16" spans="1:2" x14ac:dyDescent="0.35">
      <c r="A16" t="s">
        <v>23</v>
      </c>
      <c r="B16" s="3">
        <f>Data!$I$24*About!$A$28</f>
        <v>507.0587751909739</v>
      </c>
    </row>
    <row r="17" spans="1:2" x14ac:dyDescent="0.35">
      <c r="A17" t="s">
        <v>24</v>
      </c>
      <c r="B17" s="3">
        <f>Data!$I$24*About!$A$28</f>
        <v>507.0587751909739</v>
      </c>
    </row>
    <row r="18" spans="1:2" x14ac:dyDescent="0.35">
      <c r="A18" t="s">
        <v>25</v>
      </c>
      <c r="B18" s="3">
        <f>Data!$I$24*About!$A$28</f>
        <v>507.0587751909739</v>
      </c>
    </row>
    <row r="19" spans="1:2" x14ac:dyDescent="0.35">
      <c r="A19" t="s">
        <v>26</v>
      </c>
      <c r="B19" s="3">
        <f>Data!$I$24*About!$A$28</f>
        <v>507.0587751909739</v>
      </c>
    </row>
    <row r="20" spans="1:2" x14ac:dyDescent="0.35">
      <c r="A20" t="s">
        <v>27</v>
      </c>
      <c r="B20" s="3">
        <f>Data!$I$24*About!$A$28</f>
        <v>507.0587751909739</v>
      </c>
    </row>
    <row r="21" spans="1:2" x14ac:dyDescent="0.35">
      <c r="A21" t="s">
        <v>28</v>
      </c>
      <c r="B21" s="3">
        <f>Data!$I$24*About!$A$28</f>
        <v>507.0587751909739</v>
      </c>
    </row>
    <row r="22" spans="1:2" x14ac:dyDescent="0.35">
      <c r="A22" t="s">
        <v>29</v>
      </c>
      <c r="B22" s="3">
        <f>Data!$I$24*About!$A$28</f>
        <v>507.0587751909739</v>
      </c>
    </row>
    <row r="23" spans="1:2" x14ac:dyDescent="0.35">
      <c r="A23" t="s">
        <v>30</v>
      </c>
      <c r="B23" s="3">
        <f>Data!$I$24*About!$A$28</f>
        <v>507.0587751909739</v>
      </c>
    </row>
    <row r="24" spans="1:2" x14ac:dyDescent="0.35">
      <c r="A24" t="s">
        <v>31</v>
      </c>
      <c r="B24" s="3">
        <f>Data!$I$24*About!$A$28</f>
        <v>507.0587751909739</v>
      </c>
    </row>
    <row r="25" spans="1:2" x14ac:dyDescent="0.35">
      <c r="A25" t="s">
        <v>32</v>
      </c>
      <c r="B25" s="3">
        <f>Data!$I$24*About!$A$28</f>
        <v>507.0587751909739</v>
      </c>
    </row>
    <row r="26" spans="1:2" x14ac:dyDescent="0.35">
      <c r="A26" t="s">
        <v>33</v>
      </c>
      <c r="B26" s="3">
        <f>Data!$I$24*About!$A$28</f>
        <v>507.0587751909739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F771-8FCF-4494-8B2E-637B6FB8AFEE}">
  <sheetPr codeName="Sheet6">
    <tabColor theme="3"/>
  </sheetPr>
  <dimension ref="A1:B26"/>
  <sheetViews>
    <sheetView workbookViewId="0">
      <selection activeCell="C3" sqref="C3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9</v>
      </c>
      <c r="B2" s="3">
        <f>IFERROR(INDEX(Data!$24:$24,MATCH('CC-CCoIPCE'!A2,Data!$22:$22,0)),Data!$I$24)*About!$A$28</f>
        <v>507.0587751909739</v>
      </c>
    </row>
    <row r="3" spans="1:2" x14ac:dyDescent="0.35">
      <c r="A3" t="s">
        <v>10</v>
      </c>
      <c r="B3" s="3">
        <f>IFERROR(INDEX(Data!$24:$24,MATCH('CC-CCoIPCE'!A3,Data!$22:$22,0)),Data!$I$24)*About!$A$28</f>
        <v>507.0587751909739</v>
      </c>
    </row>
    <row r="4" spans="1:2" x14ac:dyDescent="0.35">
      <c r="A4" t="s">
        <v>11</v>
      </c>
      <c r="B4" s="3">
        <f>IFERROR(INDEX(Data!$24:$24,MATCH('CC-CCoIPCE'!A4,Data!$22:$22,0)),Data!$I$24)*About!$A$28</f>
        <v>507.0587751909739</v>
      </c>
    </row>
    <row r="5" spans="1:2" x14ac:dyDescent="0.35">
      <c r="A5" t="s">
        <v>12</v>
      </c>
      <c r="B5" s="3">
        <f>IFERROR(INDEX(Data!$24:$24,MATCH('CC-CCoIPCE'!A5,Data!$22:$22,0)),Data!$I$24)*About!$A$28</f>
        <v>507.0587751909739</v>
      </c>
    </row>
    <row r="6" spans="1:2" x14ac:dyDescent="0.35">
      <c r="A6" t="s">
        <v>13</v>
      </c>
      <c r="B6" s="3">
        <f>IFERROR(INDEX(Data!$24:$24,MATCH('CC-CCoIPCE'!A6,Data!$22:$22,0)),Data!$I$24)*About!$A$28</f>
        <v>507.0587751909739</v>
      </c>
    </row>
    <row r="7" spans="1:2" x14ac:dyDescent="0.35">
      <c r="A7" t="s">
        <v>14</v>
      </c>
      <c r="B7" s="3">
        <f>IFERROR(INDEX(Data!$24:$24,MATCH('CC-CCoIPCE'!A7,Data!$22:$22,0)),Data!$I$24)*About!$A$28</f>
        <v>507.0587751909739</v>
      </c>
    </row>
    <row r="8" spans="1:2" x14ac:dyDescent="0.35">
      <c r="A8" t="s">
        <v>15</v>
      </c>
      <c r="B8" s="3">
        <f>IFERROR(INDEX(Data!$24:$24,MATCH('CC-CCoIPCE'!A8,Data!$22:$22,0)),Data!$I$24)*About!$A$28</f>
        <v>507.0587751909739</v>
      </c>
    </row>
    <row r="9" spans="1:2" x14ac:dyDescent="0.35">
      <c r="A9" t="s">
        <v>16</v>
      </c>
      <c r="B9" s="3">
        <f>IFERROR(INDEX(Data!$24:$24,MATCH('CC-CCoIPCE'!A9,Data!$22:$22,0)),Data!$I$24)*About!$A$28</f>
        <v>507.0587751909739</v>
      </c>
    </row>
    <row r="10" spans="1:2" x14ac:dyDescent="0.35">
      <c r="A10" t="s">
        <v>17</v>
      </c>
      <c r="B10" s="3">
        <f>Data!$I$24*About!$A$28</f>
        <v>507.0587751909739</v>
      </c>
    </row>
    <row r="11" spans="1:2" x14ac:dyDescent="0.35">
      <c r="A11" t="s">
        <v>18</v>
      </c>
      <c r="B11" s="3">
        <f>IFERROR(INDEX(Data!$24:$24,MATCH('CC-CCoIPCE'!A11,Data!$22:$22,0)),Data!$I$24)*About!$A$28</f>
        <v>80.122912914199276</v>
      </c>
    </row>
    <row r="12" spans="1:2" x14ac:dyDescent="0.35">
      <c r="A12" t="s">
        <v>19</v>
      </c>
      <c r="B12" s="3">
        <f>IFERROR(INDEX(Data!$24:$24,MATCH('CC-CCoIPCE'!A12,Data!$22:$22,0)),Data!$I$24)*About!$A$28</f>
        <v>507.0587751909739</v>
      </c>
    </row>
    <row r="13" spans="1:2" x14ac:dyDescent="0.35">
      <c r="A13" t="s">
        <v>20</v>
      </c>
      <c r="B13" s="3">
        <f>IFERROR(INDEX(Data!$24:$24,MATCH('CC-CCoIPCE'!A13,Data!$22:$22,0)),Data!$I$24)*About!$A$28</f>
        <v>507.0587751909739</v>
      </c>
    </row>
    <row r="14" spans="1:2" x14ac:dyDescent="0.35">
      <c r="A14" t="s">
        <v>21</v>
      </c>
      <c r="B14" s="3">
        <f>IFERROR(INDEX(Data!$24:$24,MATCH('CC-CCoIPCE'!A14,Data!$22:$22,0)),Data!$I$24)*About!$A$28</f>
        <v>214.0302346757544</v>
      </c>
    </row>
    <row r="15" spans="1:2" x14ac:dyDescent="0.35">
      <c r="A15" t="s">
        <v>22</v>
      </c>
      <c r="B15" s="3">
        <f>IFERROR(INDEX(Data!$24:$24,MATCH('CC-CCoIPCE'!A15,Data!$22:$22,0)),Data!$I$24)*About!$A$28</f>
        <v>157.60743456534033</v>
      </c>
    </row>
    <row r="16" spans="1:2" x14ac:dyDescent="0.35">
      <c r="A16" t="s">
        <v>23</v>
      </c>
      <c r="B16" s="3">
        <f>IFERROR(INDEX(Data!$24:$24,MATCH('CC-CCoIPCE'!A16,Data!$22:$22,0)),Data!$I$24)*About!$A$28</f>
        <v>507.0587751909739</v>
      </c>
    </row>
    <row r="17" spans="1:2" x14ac:dyDescent="0.35">
      <c r="A17" t="s">
        <v>24</v>
      </c>
      <c r="B17" s="3">
        <f>IFERROR(INDEX(Data!$24:$24,MATCH('CC-CCoIPCE'!A17,Data!$22:$22,0)),Data!$I$24)*About!$A$28</f>
        <v>507.0587751909739</v>
      </c>
    </row>
    <row r="18" spans="1:2" x14ac:dyDescent="0.35">
      <c r="A18" t="s">
        <v>25</v>
      </c>
      <c r="B18" s="3">
        <f>IFERROR(INDEX(Data!$24:$24,MATCH('CC-CCoIPCE'!A18,Data!$22:$22,0)),Data!$I$24)*About!$A$28</f>
        <v>507.0587751909739</v>
      </c>
    </row>
    <row r="19" spans="1:2" x14ac:dyDescent="0.35">
      <c r="A19" t="s">
        <v>26</v>
      </c>
      <c r="B19" s="3">
        <f>IFERROR(INDEX(Data!$24:$24,MATCH('CC-CCoIPCE'!A19,Data!$22:$22,0)),Data!$I$24)*About!$A$28</f>
        <v>507.0587751909739</v>
      </c>
    </row>
    <row r="20" spans="1:2" x14ac:dyDescent="0.35">
      <c r="A20" t="s">
        <v>27</v>
      </c>
      <c r="B20" s="3">
        <f>IFERROR(INDEX(Data!$24:$24,MATCH('CC-CCoIPCE'!A20,Data!$22:$22,0)),Data!$I$24)*About!$A$28</f>
        <v>507.0587751909739</v>
      </c>
    </row>
    <row r="21" spans="1:2" x14ac:dyDescent="0.35">
      <c r="A21" t="s">
        <v>28</v>
      </c>
      <c r="B21" s="3">
        <f>IFERROR(INDEX(Data!$24:$24,MATCH('CC-CCoIPCE'!A21,Data!$22:$22,0)),Data!$I$24)*About!$A$28</f>
        <v>507.0587751909739</v>
      </c>
    </row>
    <row r="22" spans="1:2" x14ac:dyDescent="0.35">
      <c r="A22" t="s">
        <v>29</v>
      </c>
      <c r="B22" s="3">
        <f>IFERROR(INDEX(Data!$24:$24,MATCH('CC-CCoIPCE'!A22,Data!$22:$22,0)),Data!$I$24)*About!$A$28</f>
        <v>507.0587751909739</v>
      </c>
    </row>
    <row r="23" spans="1:2" x14ac:dyDescent="0.35">
      <c r="A23" t="s">
        <v>30</v>
      </c>
      <c r="B23" s="3">
        <f>IFERROR(INDEX(Data!$24:$24,MATCH('CC-CCoIPCE'!A23,Data!$22:$22,0)),Data!$I$24)*About!$A$28</f>
        <v>507.0587751909739</v>
      </c>
    </row>
    <row r="24" spans="1:2" x14ac:dyDescent="0.35">
      <c r="A24" t="s">
        <v>31</v>
      </c>
      <c r="B24" s="3">
        <f>IFERROR(INDEX(Data!$24:$24,MATCH('CC-CCoIPCE'!A24,Data!$22:$22,0)),Data!$I$24)*About!$A$28</f>
        <v>85.494272870387022</v>
      </c>
    </row>
    <row r="25" spans="1:2" x14ac:dyDescent="0.35">
      <c r="A25" t="s">
        <v>32</v>
      </c>
      <c r="B25" s="3">
        <f>IFERROR(INDEX(Data!$24:$24,MATCH('CC-CCoIPCE'!A25,Data!$22:$22,0)),Data!$I$24)*About!$A$28</f>
        <v>507.0587751909739</v>
      </c>
    </row>
    <row r="26" spans="1:2" x14ac:dyDescent="0.35">
      <c r="A26" t="s">
        <v>33</v>
      </c>
      <c r="B26" s="3">
        <f>IFERROR(INDEX(Data!$24:$24,MATCH('CC-CCoIPCE'!A26,Data!$22:$22,0)),Data!$I$24)*About!$A$28</f>
        <v>507.0587751909739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DEE6-1571-4C54-863D-CF28CE406DC7}">
  <sheetPr codeName="Sheet7">
    <tabColor theme="3"/>
  </sheetPr>
  <dimension ref="A1:B26"/>
  <sheetViews>
    <sheetView workbookViewId="0">
      <selection activeCell="B3" sqref="B3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79</v>
      </c>
      <c r="B2" s="3">
        <f>Data!E24*About!$A$28</f>
        <v>210.77627576977025</v>
      </c>
    </row>
    <row r="3" spans="1:2" x14ac:dyDescent="0.35">
      <c r="B3" s="3"/>
    </row>
    <row r="4" spans="1:2" x14ac:dyDescent="0.35">
      <c r="B4" s="3"/>
    </row>
    <row r="5" spans="1:2" x14ac:dyDescent="0.35">
      <c r="B5" s="3"/>
    </row>
    <row r="6" spans="1:2" x14ac:dyDescent="0.35">
      <c r="B6" s="3"/>
    </row>
    <row r="7" spans="1:2" x14ac:dyDescent="0.35">
      <c r="B7" s="3"/>
    </row>
    <row r="8" spans="1:2" x14ac:dyDescent="0.35">
      <c r="B8" s="3"/>
    </row>
    <row r="9" spans="1:2" x14ac:dyDescent="0.35">
      <c r="B9" s="3"/>
    </row>
    <row r="10" spans="1:2" x14ac:dyDescent="0.35">
      <c r="B10" s="3"/>
    </row>
    <row r="11" spans="1:2" x14ac:dyDescent="0.35">
      <c r="B11" s="3"/>
    </row>
    <row r="12" spans="1:2" x14ac:dyDescent="0.35">
      <c r="B12" s="3"/>
    </row>
    <row r="13" spans="1:2" x14ac:dyDescent="0.35">
      <c r="B13" s="3"/>
    </row>
    <row r="14" spans="1:2" x14ac:dyDescent="0.35">
      <c r="B14" s="3"/>
    </row>
    <row r="15" spans="1:2" x14ac:dyDescent="0.35">
      <c r="B15" s="3"/>
    </row>
    <row r="16" spans="1:2" x14ac:dyDescent="0.35">
      <c r="B16" s="3"/>
    </row>
    <row r="17" spans="2:2" x14ac:dyDescent="0.35">
      <c r="B17" s="3"/>
    </row>
    <row r="18" spans="2:2" x14ac:dyDescent="0.35">
      <c r="B18" s="3"/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3"/>
  </sheetPr>
  <dimension ref="A1:B26"/>
  <sheetViews>
    <sheetView workbookViewId="0">
      <selection activeCell="B10" sqref="B10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9</v>
      </c>
      <c r="B2">
        <f>Data!$I$27*About!$A$28</f>
        <v>20.282351007638955</v>
      </c>
    </row>
    <row r="3" spans="1:2" x14ac:dyDescent="0.35">
      <c r="A3" t="s">
        <v>10</v>
      </c>
      <c r="B3">
        <f>Data!$I$27*About!$A$28</f>
        <v>20.282351007638955</v>
      </c>
    </row>
    <row r="4" spans="1:2" x14ac:dyDescent="0.35">
      <c r="A4" t="s">
        <v>11</v>
      </c>
      <c r="B4">
        <f>Data!$I$27*About!$A$28</f>
        <v>20.282351007638955</v>
      </c>
    </row>
    <row r="5" spans="1:2" x14ac:dyDescent="0.35">
      <c r="A5" t="s">
        <v>12</v>
      </c>
      <c r="B5">
        <f>Data!$I$27*About!$A$28</f>
        <v>20.282351007638955</v>
      </c>
    </row>
    <row r="6" spans="1:2" x14ac:dyDescent="0.35">
      <c r="A6" t="s">
        <v>13</v>
      </c>
      <c r="B6">
        <f>Data!$I$27*About!$A$28</f>
        <v>20.282351007638955</v>
      </c>
    </row>
    <row r="7" spans="1:2" x14ac:dyDescent="0.35">
      <c r="A7" t="s">
        <v>14</v>
      </c>
      <c r="B7">
        <f>Data!$I$27*About!$A$28</f>
        <v>20.282351007638955</v>
      </c>
    </row>
    <row r="8" spans="1:2" x14ac:dyDescent="0.35">
      <c r="A8" t="s">
        <v>15</v>
      </c>
      <c r="B8">
        <f>Data!$I$27*About!$A$28</f>
        <v>20.282351007638955</v>
      </c>
    </row>
    <row r="9" spans="1:2" x14ac:dyDescent="0.35">
      <c r="A9" t="s">
        <v>16</v>
      </c>
      <c r="B9">
        <f>Data!$I$27*About!$A$28</f>
        <v>20.282351007638955</v>
      </c>
    </row>
    <row r="10" spans="1:2" x14ac:dyDescent="0.35">
      <c r="A10" t="s">
        <v>17</v>
      </c>
      <c r="B10">
        <f>IFERROR(INDEX(Data!$27:$27,MATCH('CC-CCoIPCE'!A10,Data!$22:$22,0)),Data!$I$27)*About!$A$28</f>
        <v>17.683353636823785</v>
      </c>
    </row>
    <row r="11" spans="1:2" x14ac:dyDescent="0.35">
      <c r="A11" t="s">
        <v>18</v>
      </c>
      <c r="B11">
        <f>Data!$I$27*About!$A$28</f>
        <v>20.282351007638955</v>
      </c>
    </row>
    <row r="12" spans="1:2" x14ac:dyDescent="0.35">
      <c r="A12" t="s">
        <v>19</v>
      </c>
      <c r="B12">
        <f>Data!$I$27*About!$A$28</f>
        <v>20.282351007638955</v>
      </c>
    </row>
    <row r="13" spans="1:2" x14ac:dyDescent="0.35">
      <c r="A13" t="s">
        <v>20</v>
      </c>
      <c r="B13">
        <f>Data!$I$27*About!$A$28</f>
        <v>20.282351007638955</v>
      </c>
    </row>
    <row r="14" spans="1:2" x14ac:dyDescent="0.35">
      <c r="A14" t="s">
        <v>21</v>
      </c>
      <c r="B14">
        <f>Data!$I$27*About!$A$28</f>
        <v>20.282351007638955</v>
      </c>
    </row>
    <row r="15" spans="1:2" x14ac:dyDescent="0.35">
      <c r="A15" t="s">
        <v>22</v>
      </c>
      <c r="B15">
        <f>Data!$I$27*About!$A$28</f>
        <v>20.282351007638955</v>
      </c>
    </row>
    <row r="16" spans="1:2" x14ac:dyDescent="0.35">
      <c r="A16" t="s">
        <v>23</v>
      </c>
      <c r="B16">
        <f>Data!$I$27*About!$A$28</f>
        <v>20.282351007638955</v>
      </c>
    </row>
    <row r="17" spans="1:2" x14ac:dyDescent="0.35">
      <c r="A17" t="s">
        <v>24</v>
      </c>
      <c r="B17">
        <f>Data!$I$27*About!$A$28</f>
        <v>20.282351007638955</v>
      </c>
    </row>
    <row r="18" spans="1:2" x14ac:dyDescent="0.35">
      <c r="A18" t="s">
        <v>25</v>
      </c>
      <c r="B18">
        <f>Data!$I$27*About!$A$28</f>
        <v>20.282351007638955</v>
      </c>
    </row>
    <row r="19" spans="1:2" x14ac:dyDescent="0.35">
      <c r="A19" t="s">
        <v>26</v>
      </c>
      <c r="B19">
        <f>Data!$I$27*About!$A$28</f>
        <v>20.282351007638955</v>
      </c>
    </row>
    <row r="20" spans="1:2" x14ac:dyDescent="0.35">
      <c r="A20" t="s">
        <v>27</v>
      </c>
      <c r="B20">
        <f>Data!$I$27*About!$A$28</f>
        <v>20.282351007638955</v>
      </c>
    </row>
    <row r="21" spans="1:2" x14ac:dyDescent="0.35">
      <c r="A21" t="s">
        <v>28</v>
      </c>
      <c r="B21">
        <f>Data!$I$27*About!$A$28</f>
        <v>20.282351007638955</v>
      </c>
    </row>
    <row r="22" spans="1:2" x14ac:dyDescent="0.35">
      <c r="A22" t="s">
        <v>29</v>
      </c>
      <c r="B22">
        <f>Data!$I$27*About!$A$28</f>
        <v>20.282351007638955</v>
      </c>
    </row>
    <row r="23" spans="1:2" x14ac:dyDescent="0.35">
      <c r="A23" t="s">
        <v>30</v>
      </c>
      <c r="B23">
        <f>Data!$I$27*About!$A$28</f>
        <v>20.282351007638955</v>
      </c>
    </row>
    <row r="24" spans="1:2" x14ac:dyDescent="0.35">
      <c r="A24" t="s">
        <v>31</v>
      </c>
      <c r="B24">
        <f>Data!$I$27*About!$A$28</f>
        <v>20.282351007638955</v>
      </c>
    </row>
    <row r="25" spans="1:2" x14ac:dyDescent="0.35">
      <c r="A25" t="s">
        <v>32</v>
      </c>
      <c r="B25">
        <f>Data!$I$27*About!$A$28</f>
        <v>20.282351007638955</v>
      </c>
    </row>
    <row r="26" spans="1:2" x14ac:dyDescent="0.35">
      <c r="A26" t="s">
        <v>33</v>
      </c>
      <c r="B26">
        <f>Data!$I$27*About!$A$28</f>
        <v>20.282351007638955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AD01-DA50-4210-BCEB-F16C05B1D183}">
  <sheetPr codeName="Sheet9">
    <tabColor theme="3"/>
  </sheetPr>
  <dimension ref="A1:B26"/>
  <sheetViews>
    <sheetView workbookViewId="0">
      <selection activeCell="B3" sqref="B3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9</v>
      </c>
      <c r="B2">
        <f>IFERROR(INDEX(Data!$27:$27,MATCH('CC-CCoIPCE'!A2,Data!$22:$22,0)),Data!$I$27)*About!$A$28</f>
        <v>20.282351007638955</v>
      </c>
    </row>
    <row r="3" spans="1:2" x14ac:dyDescent="0.35">
      <c r="A3" t="s">
        <v>10</v>
      </c>
      <c r="B3">
        <f>IFERROR(INDEX(Data!$27:$27,MATCH('CC-CCoIPCE'!A3,Data!$22:$22,0)),Data!$I$27)*About!$A$28</f>
        <v>20.282351007638955</v>
      </c>
    </row>
    <row r="4" spans="1:2" x14ac:dyDescent="0.35">
      <c r="A4" t="s">
        <v>11</v>
      </c>
      <c r="B4">
        <f>IFERROR(INDEX(Data!$27:$27,MATCH('CC-CCoIPCE'!A4,Data!$22:$22,0)),Data!$I$27)*About!$A$28</f>
        <v>20.282351007638955</v>
      </c>
    </row>
    <row r="5" spans="1:2" x14ac:dyDescent="0.35">
      <c r="A5" t="s">
        <v>12</v>
      </c>
      <c r="B5">
        <f>IFERROR(INDEX(Data!$27:$27,MATCH('CC-CCoIPCE'!A5,Data!$22:$22,0)),Data!$I$27)*About!$A$28</f>
        <v>20.282351007638955</v>
      </c>
    </row>
    <row r="6" spans="1:2" x14ac:dyDescent="0.35">
      <c r="A6" t="s">
        <v>13</v>
      </c>
      <c r="B6">
        <f>IFERROR(INDEX(Data!$27:$27,MATCH('CC-CCoIPCE'!A6,Data!$22:$22,0)),Data!$I$27)*About!$A$28</f>
        <v>20.282351007638955</v>
      </c>
    </row>
    <row r="7" spans="1:2" x14ac:dyDescent="0.35">
      <c r="A7" t="s">
        <v>14</v>
      </c>
      <c r="B7">
        <f>IFERROR(INDEX(Data!$27:$27,MATCH('CC-CCoIPCE'!A7,Data!$22:$22,0)),Data!$I$27)*About!$A$28</f>
        <v>20.282351007638955</v>
      </c>
    </row>
    <row r="8" spans="1:2" x14ac:dyDescent="0.35">
      <c r="A8" t="s">
        <v>15</v>
      </c>
      <c r="B8">
        <f>IFERROR(INDEX(Data!$27:$27,MATCH('CC-CCoIPCE'!A8,Data!$22:$22,0)),Data!$I$27)*About!$A$28</f>
        <v>20.282351007638955</v>
      </c>
    </row>
    <row r="9" spans="1:2" x14ac:dyDescent="0.35">
      <c r="A9" t="s">
        <v>16</v>
      </c>
      <c r="B9">
        <f>IFERROR(INDEX(Data!$27:$27,MATCH('CC-CCoIPCE'!A9,Data!$22:$22,0)),Data!$I$27)*About!$A$28</f>
        <v>20.282351007638955</v>
      </c>
    </row>
    <row r="10" spans="1:2" x14ac:dyDescent="0.35">
      <c r="A10" t="s">
        <v>17</v>
      </c>
      <c r="B10">
        <f>Data!$I$27*About!$A$28</f>
        <v>20.282351007638955</v>
      </c>
    </row>
    <row r="11" spans="1:2" x14ac:dyDescent="0.35">
      <c r="A11" t="s">
        <v>18</v>
      </c>
      <c r="B11">
        <f>IFERROR(INDEX(Data!$27:$27,MATCH('CC-CCoIPCE'!A11,Data!$22:$22,0)),Data!$I$27)*About!$A$28</f>
        <v>5.6086039039939504</v>
      </c>
    </row>
    <row r="12" spans="1:2" x14ac:dyDescent="0.35">
      <c r="A12" t="s">
        <v>19</v>
      </c>
      <c r="B12">
        <f>IFERROR(INDEX(Data!$27:$27,MATCH('CC-CCoIPCE'!A12,Data!$22:$22,0)),Data!$I$27)*About!$A$28</f>
        <v>20.282351007638955</v>
      </c>
    </row>
    <row r="13" spans="1:2" x14ac:dyDescent="0.35">
      <c r="A13" t="s">
        <v>20</v>
      </c>
      <c r="B13">
        <f>IFERROR(INDEX(Data!$27:$27,MATCH('CC-CCoIPCE'!A13,Data!$22:$22,0)),Data!$I$27)*About!$A$28</f>
        <v>20.282351007638955</v>
      </c>
    </row>
    <row r="14" spans="1:2" x14ac:dyDescent="0.35">
      <c r="A14" t="s">
        <v>21</v>
      </c>
      <c r="B14">
        <f>IFERROR(INDEX(Data!$27:$27,MATCH('CC-CCoIPCE'!A14,Data!$22:$22,0)),Data!$I$27)*About!$A$28</f>
        <v>14.98211642730281</v>
      </c>
    </row>
    <row r="15" spans="1:2" x14ac:dyDescent="0.35">
      <c r="A15" t="s">
        <v>22</v>
      </c>
      <c r="B15">
        <f>IFERROR(INDEX(Data!$27:$27,MATCH('CC-CCoIPCE'!A15,Data!$22:$22,0)),Data!$I$27)*About!$A$28</f>
        <v>7.8803717282670158</v>
      </c>
    </row>
    <row r="16" spans="1:2" x14ac:dyDescent="0.35">
      <c r="A16" t="s">
        <v>23</v>
      </c>
      <c r="B16">
        <f>IFERROR(INDEX(Data!$27:$27,MATCH('CC-CCoIPCE'!A16,Data!$22:$22,0)),Data!$I$27)*About!$A$28</f>
        <v>20.282351007638955</v>
      </c>
    </row>
    <row r="17" spans="1:2" x14ac:dyDescent="0.35">
      <c r="A17" t="s">
        <v>24</v>
      </c>
      <c r="B17">
        <f>IFERROR(INDEX(Data!$27:$27,MATCH('CC-CCoIPCE'!A17,Data!$22:$22,0)),Data!$I$27)*About!$A$28</f>
        <v>20.282351007638955</v>
      </c>
    </row>
    <row r="18" spans="1:2" x14ac:dyDescent="0.35">
      <c r="A18" t="s">
        <v>25</v>
      </c>
      <c r="B18">
        <f>IFERROR(INDEX(Data!$27:$27,MATCH('CC-CCoIPCE'!A18,Data!$22:$22,0)),Data!$I$27)*About!$A$28</f>
        <v>20.282351007638955</v>
      </c>
    </row>
    <row r="19" spans="1:2" x14ac:dyDescent="0.35">
      <c r="A19" t="s">
        <v>26</v>
      </c>
      <c r="B19">
        <f>IFERROR(INDEX(Data!$27:$27,MATCH('CC-CCoIPCE'!A19,Data!$22:$22,0)),Data!$I$27)*About!$A$28</f>
        <v>20.282351007638955</v>
      </c>
    </row>
    <row r="20" spans="1:2" x14ac:dyDescent="0.35">
      <c r="A20" t="s">
        <v>27</v>
      </c>
      <c r="B20">
        <f>IFERROR(INDEX(Data!$27:$27,MATCH('CC-CCoIPCE'!A20,Data!$22:$22,0)),Data!$I$27)*About!$A$28</f>
        <v>20.282351007638955</v>
      </c>
    </row>
    <row r="21" spans="1:2" x14ac:dyDescent="0.35">
      <c r="A21" t="s">
        <v>28</v>
      </c>
      <c r="B21">
        <f>IFERROR(INDEX(Data!$27:$27,MATCH('CC-CCoIPCE'!A21,Data!$22:$22,0)),Data!$I$27)*About!$A$28</f>
        <v>20.282351007638955</v>
      </c>
    </row>
    <row r="22" spans="1:2" x14ac:dyDescent="0.35">
      <c r="A22" t="s">
        <v>29</v>
      </c>
      <c r="B22">
        <f>IFERROR(INDEX(Data!$27:$27,MATCH('CC-CCoIPCE'!A22,Data!$22:$22,0)),Data!$I$27)*About!$A$28</f>
        <v>20.282351007638955</v>
      </c>
    </row>
    <row r="23" spans="1:2" x14ac:dyDescent="0.35">
      <c r="A23" t="s">
        <v>30</v>
      </c>
      <c r="B23">
        <f>IFERROR(INDEX(Data!$27:$27,MATCH('CC-CCoIPCE'!A23,Data!$22:$22,0)),Data!$I$27)*About!$A$28</f>
        <v>20.282351007638955</v>
      </c>
    </row>
    <row r="24" spans="1:2" x14ac:dyDescent="0.35">
      <c r="A24" t="s">
        <v>31</v>
      </c>
      <c r="B24">
        <f>IFERROR(INDEX(Data!$27:$27,MATCH('CC-CCoIPCE'!A24,Data!$22:$22,0)),Data!$I$27)*About!$A$28</f>
        <v>5.1296563722232209</v>
      </c>
    </row>
    <row r="25" spans="1:2" x14ac:dyDescent="0.35">
      <c r="A25" t="s">
        <v>32</v>
      </c>
      <c r="B25">
        <f>IFERROR(INDEX(Data!$27:$27,MATCH('CC-CCoIPCE'!A25,Data!$22:$22,0)),Data!$I$27)*About!$A$28</f>
        <v>20.282351007638955</v>
      </c>
    </row>
    <row r="26" spans="1:2" x14ac:dyDescent="0.35">
      <c r="A26" t="s">
        <v>33</v>
      </c>
      <c r="B26">
        <f>IFERROR(INDEX(Data!$27:$27,MATCH('CC-CCoIPCE'!A26,Data!$22:$22,0)),Data!$I$27)*About!$A$28</f>
        <v>20.282351007638955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28B-1974-4C1F-941C-6E1C8F609D83}">
  <sheetPr codeName="Sheet12">
    <tabColor theme="3"/>
  </sheetPr>
  <dimension ref="A1:B2"/>
  <sheetViews>
    <sheetView workbookViewId="0">
      <selection activeCell="B32" sqref="B32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79</v>
      </c>
      <c r="B2">
        <f>Data!E27*About!$A$28</f>
        <v>10.538813788488513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theme="3"/>
  </sheetPr>
  <dimension ref="A1:M26"/>
  <sheetViews>
    <sheetView workbookViewId="0">
      <selection activeCell="L1" sqref="L1:M1048576"/>
    </sheetView>
  </sheetViews>
  <sheetFormatPr defaultRowHeight="14.5" x14ac:dyDescent="0.35"/>
  <cols>
    <col min="1" max="1" width="46.81640625" customWidth="1"/>
    <col min="2" max="2" width="13.453125" customWidth="1"/>
    <col min="4" max="4" width="11.81640625" bestFit="1" customWidth="1"/>
  </cols>
  <sheetData>
    <row r="1" spans="1:13" ht="58" x14ac:dyDescent="0.35">
      <c r="A1" s="4" t="s">
        <v>95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7" t="s">
        <v>98</v>
      </c>
      <c r="M1" s="7" t="s">
        <v>99</v>
      </c>
    </row>
    <row r="2" spans="1:13" x14ac:dyDescent="0.35">
      <c r="A2" t="s">
        <v>9</v>
      </c>
      <c r="B2">
        <f>Data!$I$25/10^12</f>
        <v>5.4594256000000005E-7</v>
      </c>
      <c r="C2">
        <v>0</v>
      </c>
      <c r="D2">
        <f>Data!$I$26/10^12</f>
        <v>8.8715665999999999E-6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t="s">
        <v>10</v>
      </c>
      <c r="B3">
        <f>Data!$I$25/10^12</f>
        <v>5.4594256000000005E-7</v>
      </c>
      <c r="C3">
        <v>0</v>
      </c>
      <c r="D3">
        <f>Data!$I$26/10^12</f>
        <v>8.8715665999999999E-6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11</v>
      </c>
      <c r="B4">
        <f>Data!$I$25/10^12</f>
        <v>5.4594256000000005E-7</v>
      </c>
      <c r="C4">
        <v>0</v>
      </c>
      <c r="D4">
        <f>Data!$I$26/10^12</f>
        <v>8.8715665999999999E-6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12</v>
      </c>
      <c r="B5">
        <f>Data!$I$25/10^12</f>
        <v>5.4594256000000005E-7</v>
      </c>
      <c r="C5">
        <v>0</v>
      </c>
      <c r="D5">
        <f>Data!$I$26/10^12</f>
        <v>8.8715665999999999E-6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13</v>
      </c>
      <c r="B6">
        <f>Data!$I$25/10^12</f>
        <v>5.4594256000000005E-7</v>
      </c>
      <c r="C6">
        <v>0</v>
      </c>
      <c r="D6">
        <f>Data!$I$26/10^12</f>
        <v>8.8715665999999999E-6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14</v>
      </c>
      <c r="B7">
        <f>Data!$I$25/10^12</f>
        <v>5.4594256000000005E-7</v>
      </c>
      <c r="C7">
        <v>0</v>
      </c>
      <c r="D7">
        <f>Data!$I$26/10^12</f>
        <v>8.8715665999999999E-6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t="s">
        <v>15</v>
      </c>
      <c r="B8">
        <f>Data!$I$25/10^12</f>
        <v>5.4594256000000005E-7</v>
      </c>
      <c r="C8">
        <v>0</v>
      </c>
      <c r="D8">
        <f>Data!$I$26/10^12</f>
        <v>8.8715665999999999E-6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16</v>
      </c>
      <c r="B9">
        <f>Data!$I$25/10^12</f>
        <v>5.4594256000000005E-7</v>
      </c>
      <c r="C9">
        <v>0</v>
      </c>
      <c r="D9">
        <f>Data!$I$26/10^12</f>
        <v>8.8715665999999999E-6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17</v>
      </c>
      <c r="B10">
        <f>IFERROR(INDEX(Data!$25:$25,MATCH('CC-CCoIPCE'!A10,Data!$22:$22,0)),Data!$I$25)*About!$A$28/10^12</f>
        <v>4.2377253712384721E-7</v>
      </c>
      <c r="C10">
        <v>0</v>
      </c>
      <c r="D10">
        <f>IFERROR(INDEX(Data!$26:$26,MATCH('CC-CCoIPCE'!A10,Data!$22:$22,0)),Data!$I$26)*About!$A$28/10^12</f>
        <v>7.7187140690415008E-6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t="s">
        <v>18</v>
      </c>
      <c r="B11">
        <f>Data!$I$25/10^12</f>
        <v>5.4594256000000005E-7</v>
      </c>
      <c r="C11">
        <v>0</v>
      </c>
      <c r="D11">
        <f>Data!$I$26/10^12</f>
        <v>8.8715665999999999E-6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t="s">
        <v>19</v>
      </c>
      <c r="B12">
        <f>Data!$I$25/10^12</f>
        <v>5.4594256000000005E-7</v>
      </c>
      <c r="C12">
        <v>0</v>
      </c>
      <c r="D12">
        <f>Data!$I$26/10^12</f>
        <v>8.8715665999999999E-6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t="s">
        <v>20</v>
      </c>
      <c r="B13">
        <f>Data!$I$25/10^12</f>
        <v>5.4594256000000005E-7</v>
      </c>
      <c r="C13">
        <v>0</v>
      </c>
      <c r="D13">
        <f>Data!$I$26/10^12</f>
        <v>8.8715665999999999E-6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21</v>
      </c>
      <c r="B14">
        <f>Data!$I$25/10^12</f>
        <v>5.4594256000000005E-7</v>
      </c>
      <c r="C14">
        <v>0</v>
      </c>
      <c r="D14">
        <f>Data!$I$26/10^12</f>
        <v>8.8715665999999999E-6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22</v>
      </c>
      <c r="B15">
        <f>Data!$I$25/10^12</f>
        <v>5.4594256000000005E-7</v>
      </c>
      <c r="C15">
        <v>0</v>
      </c>
      <c r="D15">
        <f>Data!$I$26/10^12</f>
        <v>8.8715665999999999E-6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23</v>
      </c>
      <c r="B16">
        <f>Data!$I$25/10^12</f>
        <v>5.4594256000000005E-7</v>
      </c>
      <c r="C16">
        <v>0</v>
      </c>
      <c r="D16">
        <f>Data!$I$26/10^12</f>
        <v>8.8715665999999999E-6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24</v>
      </c>
      <c r="B17">
        <f>Data!$I$25/10^12</f>
        <v>5.4594256000000005E-7</v>
      </c>
      <c r="C17">
        <v>0</v>
      </c>
      <c r="D17">
        <f>Data!$I$26/10^12</f>
        <v>8.8715665999999999E-6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25</v>
      </c>
      <c r="B18">
        <f>Data!$I$25/10^12</f>
        <v>5.4594256000000005E-7</v>
      </c>
      <c r="C18">
        <v>0</v>
      </c>
      <c r="D18">
        <f>Data!$I$26/10^12</f>
        <v>8.8715665999999999E-6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26</v>
      </c>
      <c r="B19">
        <f>Data!$I$25/10^12</f>
        <v>5.4594256000000005E-7</v>
      </c>
      <c r="C19">
        <v>0</v>
      </c>
      <c r="D19">
        <f>Data!$I$26/10^12</f>
        <v>8.8715665999999999E-6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27</v>
      </c>
      <c r="B20">
        <f>Data!$I$25/10^12</f>
        <v>5.4594256000000005E-7</v>
      </c>
      <c r="C20">
        <v>0</v>
      </c>
      <c r="D20">
        <f>Data!$I$26/10^12</f>
        <v>8.8715665999999999E-6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t="s">
        <v>28</v>
      </c>
      <c r="B21">
        <f>Data!$I$25/10^12</f>
        <v>5.4594256000000005E-7</v>
      </c>
      <c r="C21">
        <v>0</v>
      </c>
      <c r="D21">
        <f>Data!$I$26/10^12</f>
        <v>8.8715665999999999E-6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t="s">
        <v>29</v>
      </c>
      <c r="B22">
        <f>Data!$I$25/10^12</f>
        <v>5.4594256000000005E-7</v>
      </c>
      <c r="C22">
        <v>0</v>
      </c>
      <c r="D22">
        <f>Data!$I$26/10^12</f>
        <v>8.8715665999999999E-6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t="s">
        <v>30</v>
      </c>
      <c r="B23">
        <f>Data!$I$25/10^12</f>
        <v>5.4594256000000005E-7</v>
      </c>
      <c r="C23">
        <v>0</v>
      </c>
      <c r="D23">
        <f>Data!$I$26/10^12</f>
        <v>8.8715665999999999E-6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t="s">
        <v>31</v>
      </c>
      <c r="B24">
        <f>Data!$I$25/10^12</f>
        <v>5.4594256000000005E-7</v>
      </c>
      <c r="C24">
        <v>0</v>
      </c>
      <c r="D24">
        <f>Data!$I$26/10^12</f>
        <v>8.8715665999999999E-6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t="s">
        <v>32</v>
      </c>
      <c r="B25">
        <f>Data!$I$25/10^12</f>
        <v>5.4594256000000005E-7</v>
      </c>
      <c r="C25">
        <v>0</v>
      </c>
      <c r="D25">
        <f>Data!$I$26/10^12</f>
        <v>8.8715665999999999E-6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t="s">
        <v>33</v>
      </c>
      <c r="B26">
        <f>Data!$I$25/10^12</f>
        <v>5.4594256000000005E-7</v>
      </c>
      <c r="C26">
        <v>0</v>
      </c>
      <c r="D26">
        <f>Data!$I$26/10^12</f>
        <v>8.8715665999999999E-6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Data</vt:lpstr>
      <vt:lpstr>CC-CCoIECE</vt:lpstr>
      <vt:lpstr>CC-CCoIPCE</vt:lpstr>
      <vt:lpstr>CC-CCoHSCE</vt:lpstr>
      <vt:lpstr>CC-TOMCpTIECS</vt:lpstr>
      <vt:lpstr>CC-TOMCpTIPCS</vt:lpstr>
      <vt:lpstr>CC-TOMCpTHSCS</vt:lpstr>
      <vt:lpstr>CC-EUpTIECS</vt:lpstr>
      <vt:lpstr>CC-EUpTIPCS</vt:lpstr>
      <vt:lpstr>CC-EUpTHSCS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2014-08-18T23:28:12Z</dcterms:created>
  <dcterms:modified xsi:type="dcterms:W3CDTF">2025-03-17T20:33:21Z</dcterms:modified>
</cp:coreProperties>
</file>