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TTS\"/>
    </mc:Choice>
  </mc:AlternateContent>
  <xr:revisionPtr revIDLastSave="0" documentId="13_ncr:1_{E1B798A2-FC4A-4AE5-9A2F-9E8EAA3647C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7" l="1"/>
  <c r="C72" i="7"/>
  <c r="B72" i="7"/>
  <c r="B71" i="7"/>
  <c r="T14" i="3"/>
  <c r="K14" i="3" l="1"/>
  <c r="K10" i="3"/>
  <c r="J10" i="3"/>
  <c r="J24" i="3" l="1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C130" i="7"/>
  <c r="D130" i="7"/>
  <c r="E130" i="7"/>
  <c r="F130" i="7"/>
  <c r="F133" i="7" s="1"/>
  <c r="G130" i="7"/>
  <c r="H130" i="7"/>
  <c r="I130" i="7"/>
  <c r="J130" i="7"/>
  <c r="K130" i="7"/>
  <c r="K133" i="7" s="1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D133" i="7" s="1"/>
  <c r="AE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V133" i="7" s="1"/>
  <c r="W131" i="7"/>
  <c r="X131" i="7"/>
  <c r="Y131" i="7"/>
  <c r="Z131" i="7"/>
  <c r="AA131" i="7"/>
  <c r="AB131" i="7"/>
  <c r="AC131" i="7"/>
  <c r="AD131" i="7"/>
  <c r="AE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Q133" i="7"/>
  <c r="B132" i="7"/>
  <c r="B131" i="7"/>
  <c r="B130" i="7"/>
  <c r="I24" i="3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C117" i="7" s="1"/>
  <c r="AD116" i="7"/>
  <c r="AE116" i="7"/>
  <c r="B116" i="7"/>
  <c r="B115" i="7"/>
  <c r="B117" i="7" s="1"/>
  <c r="C133" i="7" l="1"/>
  <c r="N133" i="7"/>
  <c r="AA133" i="7"/>
  <c r="U117" i="7"/>
  <c r="Y133" i="7"/>
  <c r="I133" i="7"/>
  <c r="S133" i="7"/>
  <c r="AB133" i="7"/>
  <c r="T133" i="7"/>
  <c r="AE133" i="7"/>
  <c r="H133" i="7"/>
  <c r="L133" i="7"/>
  <c r="D133" i="7"/>
  <c r="X133" i="7"/>
  <c r="P133" i="7"/>
  <c r="AB117" i="7"/>
  <c r="T117" i="7"/>
  <c r="L117" i="7"/>
  <c r="X117" i="7"/>
  <c r="AD117" i="7"/>
  <c r="M117" i="7"/>
  <c r="D117" i="7"/>
  <c r="P117" i="7"/>
  <c r="AE117" i="7"/>
  <c r="O117" i="7"/>
  <c r="V117" i="7"/>
  <c r="W117" i="7"/>
  <c r="Z117" i="7"/>
  <c r="R117" i="7"/>
  <c r="F117" i="7"/>
  <c r="E117" i="7"/>
  <c r="N117" i="7"/>
  <c r="C117" i="7"/>
  <c r="J117" i="7"/>
  <c r="I117" i="7"/>
  <c r="H117" i="7"/>
  <c r="Y117" i="7"/>
  <c r="Q117" i="7"/>
  <c r="AA117" i="7"/>
  <c r="S117" i="7"/>
  <c r="K117" i="7"/>
  <c r="G117" i="7"/>
  <c r="B133" i="7"/>
  <c r="AC133" i="7"/>
  <c r="U133" i="7"/>
  <c r="W133" i="7"/>
  <c r="O133" i="7"/>
  <c r="G133" i="7"/>
  <c r="Z133" i="7"/>
  <c r="U149" i="7"/>
  <c r="D149" i="7"/>
  <c r="M149" i="7"/>
  <c r="AC149" i="7"/>
  <c r="L149" i="7"/>
  <c r="T149" i="7"/>
  <c r="AB149" i="7"/>
  <c r="M133" i="7"/>
  <c r="E133" i="7"/>
  <c r="R133" i="7"/>
  <c r="J133" i="7"/>
  <c r="V149" i="7"/>
  <c r="AD149" i="7"/>
  <c r="F149" i="7"/>
  <c r="B149" i="7"/>
  <c r="J149" i="7"/>
  <c r="R149" i="7"/>
  <c r="Z149" i="7"/>
  <c r="C149" i="7"/>
  <c r="K149" i="7"/>
  <c r="S149" i="7"/>
  <c r="AA149" i="7"/>
  <c r="E149" i="7"/>
  <c r="N149" i="7"/>
  <c r="AE149" i="7"/>
  <c r="H149" i="7"/>
  <c r="P149" i="7"/>
  <c r="X149" i="7"/>
  <c r="O149" i="7"/>
  <c r="I149" i="7"/>
  <c r="Q149" i="7"/>
  <c r="Y149" i="7"/>
  <c r="G149" i="7"/>
  <c r="W149" i="7"/>
  <c r="C104" i="7"/>
  <c r="C103" i="7"/>
  <c r="J14" i="3"/>
  <c r="I14" i="3"/>
  <c r="I10" i="3"/>
  <c r="D92" i="7" l="1"/>
  <c r="C92" i="7" l="1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S94" i="7" s="1"/>
  <c r="T92" i="7"/>
  <c r="U92" i="7"/>
  <c r="V92" i="7"/>
  <c r="W92" i="7"/>
  <c r="X92" i="7"/>
  <c r="Y92" i="7"/>
  <c r="Z92" i="7"/>
  <c r="AA92" i="7"/>
  <c r="AB92" i="7"/>
  <c r="AC92" i="7"/>
  <c r="AD92" i="7"/>
  <c r="AE92" i="7"/>
  <c r="C93" i="7"/>
  <c r="D93" i="7"/>
  <c r="D94" i="7" s="1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B93" i="7"/>
  <c r="B92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B97" i="7"/>
  <c r="B96" i="7"/>
  <c r="B2" i="2"/>
  <c r="K94" i="7" l="1"/>
  <c r="K98" i="7"/>
  <c r="C98" i="7"/>
  <c r="Q98" i="7"/>
  <c r="AD94" i="7"/>
  <c r="N94" i="7"/>
  <c r="Q94" i="7"/>
  <c r="V94" i="7"/>
  <c r="F94" i="7"/>
  <c r="Y94" i="7"/>
  <c r="Y98" i="7"/>
  <c r="B94" i="7"/>
  <c r="E94" i="7"/>
  <c r="AB94" i="7"/>
  <c r="T94" i="7"/>
  <c r="L94" i="7"/>
  <c r="M94" i="7"/>
  <c r="C94" i="7"/>
  <c r="X94" i="7"/>
  <c r="P94" i="7"/>
  <c r="U94" i="7"/>
  <c r="W94" i="7"/>
  <c r="G94" i="7"/>
  <c r="AC94" i="7"/>
  <c r="AE94" i="7"/>
  <c r="O94" i="7"/>
  <c r="H94" i="7"/>
  <c r="I94" i="7"/>
  <c r="I98" i="7"/>
  <c r="J94" i="7"/>
  <c r="AA94" i="7"/>
  <c r="X98" i="7"/>
  <c r="P98" i="7"/>
  <c r="H98" i="7"/>
  <c r="AB98" i="7"/>
  <c r="T98" i="7"/>
  <c r="B98" i="7"/>
  <c r="AE98" i="7"/>
  <c r="G98" i="7"/>
  <c r="L98" i="7"/>
  <c r="W98" i="7"/>
  <c r="V98" i="7"/>
  <c r="N98" i="7"/>
  <c r="F98" i="7"/>
  <c r="AD98" i="7"/>
  <c r="O98" i="7"/>
  <c r="AA98" i="7"/>
  <c r="Z98" i="7"/>
  <c r="D98" i="7"/>
  <c r="S98" i="7"/>
  <c r="R98" i="7"/>
  <c r="AC98" i="7"/>
  <c r="U98" i="7"/>
  <c r="M98" i="7"/>
  <c r="E98" i="7"/>
  <c r="J98" i="7"/>
  <c r="Z94" i="7"/>
  <c r="R94" i="7"/>
  <c r="J9" i="3"/>
  <c r="K9" i="3" s="1"/>
  <c r="C70" i="7"/>
  <c r="B70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AL14" i="3" l="1"/>
  <c r="L14" i="3"/>
  <c r="U14" i="3"/>
  <c r="V14" i="3"/>
  <c r="W14" i="3"/>
  <c r="X14" i="3"/>
  <c r="Y14" i="3"/>
  <c r="Z14" i="3"/>
  <c r="AA14" i="3"/>
  <c r="AB14" i="3"/>
  <c r="AC14" i="3"/>
  <c r="AD14" i="3"/>
  <c r="AE14" i="3"/>
  <c r="AF14" i="3"/>
  <c r="M14" i="3"/>
  <c r="AG14" i="3"/>
  <c r="N14" i="3"/>
  <c r="AH14" i="3"/>
  <c r="AI14" i="3"/>
  <c r="AJ14" i="3"/>
  <c r="AK14" i="3"/>
  <c r="C6" i="2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E2" i="9" s="1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F2" i="10"/>
  <c r="C2" i="9"/>
  <c r="K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K17" i="3" l="1"/>
  <c r="AE17" i="3"/>
  <c r="AG17" i="3"/>
  <c r="N17" i="3"/>
  <c r="AI17" i="3"/>
  <c r="P17" i="3"/>
  <c r="Q17" i="3"/>
  <c r="J2" i="8" s="1"/>
  <c r="R17" i="3"/>
  <c r="K2" i="8" s="1"/>
  <c r="S17" i="3"/>
  <c r="L2" i="8" s="1"/>
  <c r="J17" i="3"/>
  <c r="U17" i="3"/>
  <c r="V17" i="3"/>
  <c r="X17" i="3"/>
  <c r="Z17" i="3"/>
  <c r="AB17" i="3"/>
  <c r="AD17" i="3"/>
  <c r="L17" i="3"/>
  <c r="E2" i="8" s="1"/>
  <c r="AF17" i="3"/>
  <c r="M17" i="3"/>
  <c r="F2" i="8" s="1"/>
  <c r="AH17" i="3"/>
  <c r="O17" i="3"/>
  <c r="AJ17" i="3"/>
  <c r="AK17" i="3"/>
  <c r="AL17" i="3"/>
  <c r="T17" i="3"/>
  <c r="W17" i="3"/>
  <c r="Y17" i="3"/>
  <c r="AA17" i="3"/>
  <c r="AC17" i="3"/>
  <c r="N10" i="3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L2" i="10" s="1"/>
  <c r="E2" i="2"/>
  <c r="G2" i="2"/>
  <c r="D2" i="2"/>
  <c r="S80" i="3"/>
  <c r="L2" i="17" s="1"/>
  <c r="L6" i="2"/>
  <c r="D2" i="8"/>
  <c r="I2" i="8"/>
  <c r="C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U2" i="9" s="1"/>
  <c r="AB10" i="3"/>
  <c r="U2" i="2" s="1"/>
  <c r="AB31" i="3"/>
  <c r="U6" i="2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Z6" i="2"/>
  <c r="AG80" i="3"/>
  <c r="Z2" i="17" s="1"/>
  <c r="Z2" i="9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<sst xmlns="http://schemas.openxmlformats.org/spreadsheetml/2006/main" count="1833" uniqueCount="1001">
  <si>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</si>
  <si>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</si>
  <si>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</si>
  <si>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</si>
  <si>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</si>
  <si>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</si>
  <si>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</si>
  <si>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</si>
  <si>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</si>
  <si>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</si>
  <si>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</si>
  <si>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</si>
  <si>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</si>
  <si>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</si>
  <si>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</si>
  <si>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</si>
  <si>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</si>
  <si>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</si>
  <si>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</si>
  <si>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</si>
  <si>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</si>
  <si>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</si>
  <si>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</si>
  <si>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</si>
  <si>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</si>
  <si>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</si>
  <si>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</si>
  <si>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</si>
  <si>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</si>
  <si>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</si>
  <si>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</si>
  <si>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</si>
  <si>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</si>
  <si>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</si>
  <si>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</si>
  <si>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</si>
  <si>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</si>
  <si>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</si>
  <si>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</si>
  <si>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</si>
  <si>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</si>
  <si>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</si>
  <si>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First and Last Simulated Year Values</t>
  </si>
  <si>
    <t>See SYVbT variable.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</si>
  <si>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</si>
  <si>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</si>
  <si>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</si>
  <si>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</si>
  <si>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</si>
  <si>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</si>
  <si>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</si>
  <si>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</si>
  <si>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</si>
  <si>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</si>
  <si>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</si>
  <si>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</si>
  <si>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</si>
  <si>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</si>
  <si>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</si>
  <si>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</si>
  <si>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</si>
  <si>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</si>
  <si>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</si>
  <si>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</si>
  <si>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</si>
  <si>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</si>
  <si>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</si>
  <si>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</si>
  <si>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</si>
  <si>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</si>
  <si>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</si>
  <si>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</si>
  <si>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</si>
  <si>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</si>
  <si>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</si>
  <si>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</si>
  <si>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</si>
  <si>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</si>
  <si>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</si>
  <si>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</si>
  <si>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</si>
  <si>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</si>
  <si>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</si>
  <si>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</si>
  <si>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</si>
  <si>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</si>
  <si>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</si>
  <si>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</si>
  <si>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</si>
  <si>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</si>
  <si>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</si>
  <si>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</si>
  <si>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</si>
  <si>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</si>
  <si>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</si>
  <si>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</si>
  <si>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</si>
  <si>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</si>
  <si>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</si>
  <si>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</si>
  <si>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</si>
  <si>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</si>
  <si>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</si>
  <si>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</si>
  <si>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</si>
  <si>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</si>
  <si>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</si>
  <si>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</si>
  <si>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</si>
  <si>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</si>
  <si>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</si>
  <si>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</si>
  <si>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</si>
  <si>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</si>
  <si>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</si>
  <si>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</si>
  <si>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</si>
  <si>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</si>
  <si>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</si>
  <si>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</si>
  <si>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</si>
  <si>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</si>
  <si>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</si>
  <si>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</si>
  <si>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</si>
  <si>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</si>
  <si>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</si>
  <si>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</si>
  <si>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</si>
  <si>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</si>
  <si>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</si>
  <si>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</si>
  <si>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</si>
  <si>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</si>
  <si>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</si>
  <si>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</si>
  <si>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</si>
  <si>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</si>
  <si>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</si>
  <si>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</si>
  <si>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</si>
  <si>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</si>
  <si>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</si>
  <si>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</si>
  <si>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</si>
  <si>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</si>
  <si>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</si>
  <si>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</si>
  <si>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</si>
  <si>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</si>
  <si>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</si>
  <si>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</si>
  <si>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</si>
  <si>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</si>
  <si>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</si>
  <si>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</si>
  <si>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</si>
  <si>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</si>
  <si>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</si>
  <si>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</si>
  <si>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</si>
  <si>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</si>
  <si>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</si>
  <si>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</si>
  <si>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</si>
  <si>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</si>
  <si>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</si>
  <si>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</si>
  <si>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</si>
  <si>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</si>
  <si>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</si>
  <si>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</si>
  <si>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</si>
  <si>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</si>
  <si>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</si>
  <si>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</si>
  <si>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</si>
  <si>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</si>
  <si>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</si>
  <si>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</si>
  <si>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</si>
  <si>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</si>
  <si>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</si>
  <si>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</si>
  <si>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</si>
  <si>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</si>
  <si>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</si>
  <si>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</si>
  <si>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</si>
  <si>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</si>
  <si>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</si>
  <si>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</si>
  <si>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</si>
  <si>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</si>
  <si>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</si>
  <si>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</si>
  <si>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</si>
  <si>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</si>
  <si>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</si>
  <si>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</si>
  <si>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</si>
  <si>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</si>
  <si>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</si>
  <si>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</si>
  <si>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</si>
  <si>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</si>
  <si>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</si>
  <si>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</si>
  <si>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</si>
  <si>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</si>
  <si>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</si>
  <si>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</si>
  <si>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</si>
  <si>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</si>
  <si>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</si>
  <si>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</si>
  <si>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</si>
  <si>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</si>
  <si>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</si>
  <si>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</si>
  <si>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</si>
  <si>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</si>
  <si>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</si>
  <si>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</si>
  <si>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</si>
  <si>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</si>
  <si>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</si>
  <si>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</si>
  <si>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</si>
  <si>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</si>
  <si>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</si>
  <si>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</si>
  <si>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</si>
  <si>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</si>
  <si>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</si>
  <si>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</si>
  <si>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</si>
  <si>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</si>
  <si>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</si>
  <si>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</si>
  <si>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</si>
  <si>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</si>
  <si>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</si>
  <si>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</si>
  <si>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</si>
  <si>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</si>
  <si>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</si>
  <si>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</si>
  <si>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</si>
  <si>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</si>
  <si>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</si>
  <si>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</si>
  <si>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</si>
  <si>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</si>
  <si>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</si>
  <si>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</si>
  <si>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</si>
  <si>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</si>
  <si>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</si>
  <si>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</si>
  <si>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</si>
  <si>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</si>
  <si>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</si>
  <si>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</si>
  <si>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</si>
  <si>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</si>
  <si>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</si>
  <si>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</si>
  <si>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</si>
  <si>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</si>
  <si>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</si>
  <si>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</si>
  <si>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</si>
  <si>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</si>
  <si>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</si>
  <si>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</si>
  <si>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</si>
  <si>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</si>
  <si>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</si>
  <si>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</si>
  <si>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</si>
  <si>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</si>
  <si>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</si>
  <si>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</si>
  <si>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</si>
  <si>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</si>
  <si>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</si>
  <si>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</si>
  <si>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</si>
  <si>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</si>
  <si>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</si>
  <si>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</si>
  <si>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</si>
  <si>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</si>
  <si>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</si>
  <si>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</si>
  <si>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</si>
  <si>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</si>
  <si>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</si>
  <si>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</si>
  <si>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</si>
  <si>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</si>
  <si>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</si>
  <si>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</si>
  <si>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</si>
  <si>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</si>
  <si>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</si>
  <si>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</si>
  <si>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</si>
  <si>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</si>
  <si>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</si>
  <si>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</si>
  <si>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</si>
  <si>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</si>
  <si>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</si>
  <si>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</si>
  <si>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</si>
  <si>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</si>
  <si>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</si>
  <si>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</si>
  <si>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</si>
  <si>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</si>
  <si>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</si>
  <si>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</si>
  <si>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</si>
  <si>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</si>
  <si>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</si>
  <si>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</si>
  <si>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</si>
  <si>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</si>
  <si>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</si>
  <si>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</si>
  <si>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</si>
  <si>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</si>
  <si>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</si>
  <si>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</si>
  <si>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</si>
  <si>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</si>
  <si>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</si>
  <si>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</si>
  <si>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</si>
  <si>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</si>
  <si>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</si>
  <si>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</si>
  <si>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</si>
  <si>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</si>
  <si>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</si>
  <si>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</si>
  <si>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</si>
  <si>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</si>
  <si>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</si>
  <si>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</si>
  <si>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</si>
  <si>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</si>
  <si>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</si>
  <si>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</si>
  <si>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</si>
  <si>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</si>
  <si>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</si>
  <si>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</si>
  <si>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</si>
  <si>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</si>
  <si>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</si>
  <si>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</si>
  <si>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</si>
  <si>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</si>
  <si>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</si>
  <si>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</si>
  <si>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</si>
  <si>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</si>
  <si>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</si>
  <si>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</si>
  <si>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</si>
  <si>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</si>
  <si>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</si>
  <si>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</si>
  <si>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</si>
  <si>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</si>
  <si>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</si>
  <si>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</si>
  <si>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</si>
  <si>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</si>
  <si>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</si>
  <si>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</si>
  <si>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</si>
  <si>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</si>
  <si>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</si>
  <si>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</si>
  <si>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</si>
  <si>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</si>
  <si>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</si>
  <si>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</si>
  <si>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</si>
  <si>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</si>
  <si>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</si>
  <si>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</si>
  <si>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</si>
  <si>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</si>
  <si>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</si>
  <si>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</si>
  <si>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</si>
  <si>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</si>
  <si>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</si>
  <si>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</si>
  <si>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</si>
  <si>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</si>
  <si>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</si>
  <si>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</si>
  <si>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</si>
  <si>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</si>
  <si>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</si>
  <si>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</si>
  <si>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</si>
  <si>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</si>
  <si>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</si>
  <si>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</si>
  <si>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</si>
  <si>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</si>
  <si>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</si>
  <si>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</si>
  <si>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</si>
  <si>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</si>
  <si>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</si>
  <si>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</si>
  <si>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</si>
  <si>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</si>
  <si>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</si>
  <si>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</si>
  <si>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</si>
  <si>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</si>
  <si>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</si>
  <si>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</si>
  <si>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</si>
  <si>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</si>
  <si>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</si>
  <si>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</si>
  <si>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</si>
  <si>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</si>
  <si>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</si>
  <si>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</si>
  <si>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</si>
  <si>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</si>
  <si>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</si>
  <si>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</si>
  <si>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</si>
  <si>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</si>
  <si>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</si>
  <si>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</si>
  <si>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</si>
  <si>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</si>
  <si>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</si>
  <si>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</si>
  <si>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</si>
  <si>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</si>
  <si>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</si>
  <si>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</si>
  <si>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</si>
  <si>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</si>
  <si>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</si>
  <si>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</si>
  <si>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</si>
  <si>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</si>
  <si>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</si>
  <si>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</si>
  <si>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</si>
  <si>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</si>
  <si>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</si>
  <si>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</si>
  <si>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</si>
  <si>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</si>
  <si>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</si>
  <si>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</si>
  <si>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</si>
  <si>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</si>
  <si>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</si>
  <si>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</si>
  <si>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</si>
  <si>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</si>
  <si>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</si>
  <si>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</si>
  <si>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</si>
  <si>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</si>
  <si>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</si>
  <si>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</si>
  <si>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</si>
  <si>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</si>
  <si>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</si>
  <si>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</si>
  <si>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</si>
  <si>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</si>
  <si>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</si>
  <si>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</si>
  <si>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</si>
  <si>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</si>
  <si>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</si>
  <si>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</si>
  <si>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</si>
  <si>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</si>
  <si>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</si>
  <si>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</si>
  <si>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</si>
  <si>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</si>
  <si>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</si>
  <si>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</si>
  <si>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</si>
  <si>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</si>
  <si>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</si>
  <si>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</si>
  <si>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</si>
  <si>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</si>
  <si>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</si>
  <si>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</si>
  <si>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</si>
  <si>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</si>
  <si>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</si>
  <si>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</si>
  <si>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</si>
  <si>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</si>
  <si>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</si>
  <si>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</si>
  <si>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</si>
  <si>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</si>
  <si>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</si>
  <si>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</si>
  <si>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</si>
  <si>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</si>
  <si>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</si>
  <si>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</si>
  <si>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</si>
  <si>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</si>
  <si>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</si>
  <si>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</si>
  <si>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</si>
  <si>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</si>
  <si>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</si>
  <si>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</si>
  <si>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</si>
  <si>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</si>
  <si>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</si>
  <si>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</si>
  <si>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</si>
  <si>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</si>
  <si>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</si>
  <si>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</si>
  <si>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</si>
  <si>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</si>
  <si>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</si>
  <si>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</si>
  <si>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</si>
  <si>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</si>
  <si>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</si>
  <si>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</si>
  <si>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</si>
  <si>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</si>
  <si>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</si>
  <si>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</si>
  <si>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</si>
  <si>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</si>
  <si>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</si>
  <si>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</si>
  <si>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</si>
  <si>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</si>
  <si>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</si>
  <si>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</si>
  <si>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</si>
  <si>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</si>
  <si>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</si>
  <si>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</si>
  <si>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</si>
  <si>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</si>
  <si>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</si>
  <si>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</si>
  <si>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</si>
  <si>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</si>
  <si>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</si>
  <si>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</si>
  <si>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</si>
  <si>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</si>
  <si>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</si>
  <si>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</si>
  <si>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</si>
  <si>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</si>
  <si>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</si>
  <si>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</si>
  <si>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</si>
  <si>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</si>
  <si>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</si>
  <si>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</si>
  <si>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</si>
  <si>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</si>
  <si>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</si>
  <si>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</si>
  <si>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</si>
  <si>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</si>
  <si>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</si>
  <si>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</si>
  <si>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</si>
  <si>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</si>
  <si>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</si>
  <si>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</si>
  <si>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</si>
  <si>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</si>
  <si>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</si>
  <si>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</si>
  <si>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</si>
  <si>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</si>
  <si>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</si>
  <si>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</si>
  <si>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</si>
  <si>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</si>
  <si>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</si>
  <si>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</si>
  <si>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</si>
  <si>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</si>
  <si>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</si>
  <si>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</si>
  <si>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</si>
  <si>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</si>
  <si>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</si>
  <si>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</si>
  <si>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</si>
  <si>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</si>
  <si>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</si>
  <si>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</si>
  <si>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</si>
  <si>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</si>
  <si>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</si>
  <si>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</si>
  <si>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</si>
  <si>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</si>
  <si>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</si>
  <si>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</si>
  <si>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</si>
  <si>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</si>
  <si>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</si>
  <si>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</si>
  <si>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</si>
  <si>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</si>
  <si>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</si>
  <si>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</si>
  <si>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</si>
  <si>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</si>
  <si>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</si>
  <si>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</si>
  <si>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</si>
  <si>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</si>
  <si>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</si>
  <si>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</si>
  <si>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</si>
  <si>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</si>
  <si>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</si>
  <si>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</si>
  <si>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</si>
  <si>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</si>
  <si>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</si>
  <si>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</si>
  <si>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</si>
  <si>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</si>
  <si>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</si>
  <si>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</si>
  <si>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</si>
  <si>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</si>
  <si>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</si>
  <si>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</si>
  <si>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</si>
  <si>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</si>
  <si>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</si>
  <si>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</si>
  <si>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</si>
  <si>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</si>
  <si>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</si>
  <si>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</si>
  <si>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</si>
  <si>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</si>
  <si>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</si>
  <si>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</si>
  <si>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</si>
  <si>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</si>
  <si>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</si>
  <si>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</si>
  <si>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</si>
  <si>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</si>
  <si>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</si>
  <si>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</si>
  <si>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</si>
  <si>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</si>
  <si>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</si>
  <si>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</si>
  <si>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</si>
  <si>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</si>
  <si>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</si>
  <si>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</si>
  <si>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</si>
  <si>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</si>
  <si>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</si>
  <si>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</si>
  <si>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</si>
  <si>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</si>
  <si>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</si>
  <si>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</si>
  <si>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</si>
  <si>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</si>
  <si>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</si>
  <si>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</si>
  <si>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</si>
  <si>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</si>
  <si>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</si>
  <si>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</si>
  <si>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</si>
  <si>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</si>
  <si>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</si>
  <si>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</si>
  <si>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</si>
  <si>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</si>
  <si>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</si>
  <si>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</si>
  <si>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</si>
  <si>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</si>
  <si>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</si>
  <si>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</si>
  <si>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</si>
  <si>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</si>
  <si>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</si>
  <si>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</si>
  <si>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</si>
  <si>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</si>
  <si>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</si>
  <si>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</si>
  <si>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</si>
  <si>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</si>
  <si>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</si>
  <si>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</si>
  <si>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</si>
  <si>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</si>
  <si>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</si>
  <si>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</si>
  <si>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</si>
  <si>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</si>
  <si>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</si>
  <si>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</si>
  <si>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</si>
  <si>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</si>
  <si>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</si>
  <si>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</si>
  <si>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</si>
  <si>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</si>
  <si>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</si>
  <si>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</si>
  <si>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</si>
  <si>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</si>
  <si>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</si>
  <si>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</si>
  <si>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</si>
  <si>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</si>
  <si>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</si>
  <si>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</si>
  <si>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</si>
  <si>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</si>
  <si>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</si>
  <si>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</si>
  <si>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</si>
  <si>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</si>
  <si>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</si>
  <si>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</si>
  <si>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</si>
  <si>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</si>
  <si>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</si>
  <si>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</si>
  <si>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</si>
  <si>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</si>
  <si>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</si>
  <si>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</si>
  <si>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</si>
  <si>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</si>
  <si>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</si>
  <si>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</si>
  <si>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</si>
  <si>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</si>
  <si>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</si>
  <si>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</si>
  <si>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</si>
  <si>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</si>
  <si>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</si>
  <si>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</si>
  <si>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</si>
  <si>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</si>
  <si>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</si>
  <si>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</si>
  <si>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</si>
  <si>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</si>
  <si>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</si>
  <si>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</si>
  <si>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</si>
  <si>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</si>
  <si>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</si>
  <si>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</si>
  <si>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</si>
  <si>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</si>
  <si>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</si>
  <si>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</si>
  <si>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</si>
  <si>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</si>
  <si>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</si>
  <si>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</si>
  <si>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</si>
  <si>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</si>
  <si>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</si>
  <si>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</si>
  <si>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</si>
  <si>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</si>
  <si>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</si>
  <si>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</si>
  <si>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</si>
  <si>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</si>
  <si>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</si>
  <si>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</si>
  <si>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</si>
  <si>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</si>
  <si>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</si>
  <si>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</si>
  <si>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</si>
  <si>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</si>
  <si>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</si>
  <si>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</si>
  <si>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</si>
  <si>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</si>
  <si>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</si>
  <si>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</si>
  <si>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</si>
  <si>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</si>
  <si>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</si>
  <si>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</si>
  <si>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</si>
  <si>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</si>
  <si>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</si>
  <si>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</si>
  <si>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</si>
  <si>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</si>
  <si>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</si>
  <si>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</si>
  <si>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</si>
  <si>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</si>
  <si>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</si>
  <si>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</si>
  <si>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</si>
  <si>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</si>
  <si>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</si>
  <si>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</si>
  <si>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</si>
  <si>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</si>
  <si>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</si>
  <si>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</si>
  <si>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</si>
  <si>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</si>
  <si>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</si>
  <si>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</si>
  <si>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</si>
  <si>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</si>
  <si>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</si>
  <si>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</si>
  <si>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</si>
  <si>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</si>
  <si>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</si>
  <si>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</si>
  <si>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</si>
  <si>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</si>
  <si>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</si>
  <si>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</si>
  <si>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</si>
  <si>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</si>
  <si>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</si>
  <si>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</si>
  <si>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</si>
  <si>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</si>
  <si>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</si>
  <si>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</si>
  <si>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</si>
  <si>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</si>
  <si>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</si>
  <si>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</si>
  <si>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</si>
  <si>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</si>
  <si>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</si>
  <si>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</si>
  <si>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</si>
  <si>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</si>
  <si>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</si>
  <si>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</si>
  <si>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</si>
  <si>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</si>
  <si>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</si>
  <si>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</si>
  <si>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</si>
  <si>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</si>
  <si>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</si>
  <si>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</si>
  <si>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</si>
  <si>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</si>
  <si>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</si>
  <si>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</si>
  <si>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</si>
  <si>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</si>
  <si>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</si>
  <si>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</si>
  <si>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</si>
  <si>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</si>
  <si>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</si>
  <si>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</si>
  <si>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</si>
  <si>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</si>
  <si>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</si>
  <si>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</si>
  <si>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</si>
  <si>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</si>
  <si>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</si>
  <si>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</si>
  <si>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</si>
  <si>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</si>
  <si>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</si>
  <si>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</si>
  <si>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</si>
  <si>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</si>
  <si>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</si>
  <si>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</si>
  <si>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</si>
  <si>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</si>
  <si>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</si>
  <si>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</si>
  <si>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</si>
  <si>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</si>
  <si>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</si>
  <si>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</si>
  <si>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</si>
  <si>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</si>
  <si>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BEV</t>
  </si>
  <si>
    <t>PHEV</t>
  </si>
  <si>
    <t>HEV</t>
  </si>
  <si>
    <t>Total LDV</t>
  </si>
  <si>
    <t>2021 Total</t>
  </si>
  <si>
    <t>2022 Total</t>
  </si>
  <si>
    <t xml:space="preserve">Buses: </t>
  </si>
  <si>
    <t>https://www.iea.org/data-and-statistics/charts/electric-bus-registrations-and-sales-share-by-region-2015-2022</t>
  </si>
  <si>
    <t>IEA</t>
  </si>
  <si>
    <t>EPS</t>
  </si>
  <si>
    <t>EV Sales Share</t>
  </si>
  <si>
    <t>FCEV Sales Share</t>
  </si>
  <si>
    <t>Freight LDVs:</t>
  </si>
  <si>
    <t>PHEV Sales Share</t>
  </si>
  <si>
    <t>Total ZEV</t>
  </si>
  <si>
    <t>Freight HDVs:</t>
  </si>
  <si>
    <t>Sigmoidal Curve Values for battery electric passenger HDV Technologies</t>
  </si>
  <si>
    <t>Total</t>
  </si>
  <si>
    <t>Sigmoidal Curve Values for PHEV passenger LDV Technologies</t>
  </si>
  <si>
    <t>2027-2032, LDV PHEVs</t>
  </si>
  <si>
    <t>2023, LDV BEVs</t>
  </si>
  <si>
    <t>2033, LDV PHEVs</t>
  </si>
  <si>
    <t>Historical Year Values</t>
  </si>
  <si>
    <t>For certain onroad technologies, we calibrate historical year values</t>
  </si>
  <si>
    <t>to match with real-world sales.</t>
  </si>
  <si>
    <t>PHEV Values, passengre LDVs</t>
  </si>
  <si>
    <t>We also use calibration for PHEV values between 2027-2032,</t>
  </si>
  <si>
    <t>in order to align with EPA's projected split between BEVs and PHEVs</t>
  </si>
  <si>
    <t>in their tailpipe rules analysis.</t>
  </si>
  <si>
    <t>https://www.anl.gov/sites/www/files/2024-08/Total%20Sales%20for%20Website_July%202024.pdf</t>
  </si>
  <si>
    <t>2023 Total</t>
  </si>
  <si>
    <t>Time (Year)</t>
  </si>
  <si>
    <t>New Vehicles[LDVs,passenger,battery electric vehicle] : NDC</t>
  </si>
  <si>
    <t>New Vehicles[LDVs,passenger,natural gas vehicle] : NDC</t>
  </si>
  <si>
    <t>New Vehicles[LDVs,passenger,gasoline vehicle] : NDC</t>
  </si>
  <si>
    <t>New Vehicles[LDVs,passenger,diesel vehicle] : NDC</t>
  </si>
  <si>
    <t>New Vehicles[LDVs,passenger,plugin hybrid vehicle] : NDC</t>
  </si>
  <si>
    <t>New Vehicles[LDVs,passenger,LPG vehicle] : NDC</t>
  </si>
  <si>
    <t>New Vehicles[LDVs,passenger,hydrogen vehicle] : NDC</t>
  </si>
  <si>
    <t>New Vehicles Allocated before ZEV Standards[LDVs,passenger,battery electric vehicle] : NDC</t>
  </si>
  <si>
    <t>New Vehicles Allocated before ZEV Standards[LDVs,passenger,natural gas vehicle] : NDC</t>
  </si>
  <si>
    <t>New Vehicles Allocated before ZEV Standards[LDVs,passenger,gasoline vehicle] : NDC</t>
  </si>
  <si>
    <t>New Vehicles Allocated before ZEV Standards[LDVs,passenger,diesel vehicle] : NDC</t>
  </si>
  <si>
    <t>New Vehicles Allocated before ZEV Standards[LDVs,passenger,plugin hybrid vehicle] : NDC</t>
  </si>
  <si>
    <t>New Vehicles Allocated before ZEV Standards[LDVs,passenger,LPG vehicle] : NDC</t>
  </si>
  <si>
    <t>New Vehicles Allocated before ZEV Standards[LDVs,passenger,hydrogen vehicle] : NDC</t>
  </si>
  <si>
    <t>New Vehicles[HDVs,passenger,battery electric vehicle] : NDC</t>
  </si>
  <si>
    <t>New Vehicles[HDVs,passenger,natural gas vehicle] : NDC</t>
  </si>
  <si>
    <t>New Vehicles[HDVs,passenger,gasoline vehicle] : NDC</t>
  </si>
  <si>
    <t>New Vehicles[HDVs,passenger,diesel vehicle] : NDC</t>
  </si>
  <si>
    <t>New Vehicles[HDVs,passenger,plugin hybrid vehicle] : NDC</t>
  </si>
  <si>
    <t>New Vehicles[HDVs,passenger,LPG vehicle] : NDC</t>
  </si>
  <si>
    <t>New Vehicles[HDVs,passenger,hydrogen vehicle] : NDC</t>
  </si>
  <si>
    <t>New Vehicles[LDVs,freight,battery electric vehicle] : NDC</t>
  </si>
  <si>
    <t>New Vehicles[LDVs,freight,natural gas vehicle] : NDC</t>
  </si>
  <si>
    <t>New Vehicles[LDVs,freight,gasoline vehicle] : NDC</t>
  </si>
  <si>
    <t>New Vehicles[LDVs,freight,diesel vehicle] : NDC</t>
  </si>
  <si>
    <t>New Vehicles[LDVs,freight,plugin hybrid vehicle] : NDC</t>
  </si>
  <si>
    <t>New Vehicles[LDVs,freight,LPG vehicle] : NDC</t>
  </si>
  <si>
    <t>New Vehicles[LDVs,freight,hydrogen vehicle] : NDC</t>
  </si>
  <si>
    <t>New Vehicles[HDVs,freight,battery electric vehicle] : NDC</t>
  </si>
  <si>
    <t>New Vehicles[HDVs,freight,natural gas vehicle] : NDC</t>
  </si>
  <si>
    <t>New Vehicles[HDVs,freight,gasoline vehicle] : NDC</t>
  </si>
  <si>
    <t>New Vehicles[HDVs,freight,diesel vehicle] : NDC</t>
  </si>
  <si>
    <t>New Vehicles[HDVs,freight,plugin hybrid vehicle] : NDC</t>
  </si>
  <si>
    <t>New Vehicles[HDVs,freight,LPG vehicle] : NDC</t>
  </si>
  <si>
    <t>New Vehicles[HDVs,freight,hydrogen vehicle] : 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</si>
</sst>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0" fontId="1" fillId="2" borderId="0" xfId="0" applyFont="1" applyFill="1" applyAlignment="1">
      <alignment wrapText="1"/>
    </xf>
    <xf numFmtId="164" fontId="0" fillId="3" borderId="0" xfId="0" applyNumberFormat="1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Assumptions!$B$74:$AE$74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Assumptions!$B$94:$AE$94</c:f>
              <c:numCache>
                <c:formatCode>0.0%</c:formatCode>
                <c:ptCount val="30"/>
                <c:pt idx="0">
                  <c:v>4.2154660961797416E-2</c:v>
                </c:pt>
                <c:pt idx="1">
                  <c:v>6.6744368518300623E-2</c:v>
                </c:pt>
                <c:pt idx="2">
                  <c:v>9.7026267057023635E-2</c:v>
                </c:pt>
                <c:pt idx="3">
                  <c:v>0.1314369839516514</c:v>
                </c:pt>
                <c:pt idx="4">
                  <c:v>0.16698110336755112</c:v>
                </c:pt>
                <c:pt idx="5">
                  <c:v>0.23578518867409873</c:v>
                </c:pt>
                <c:pt idx="6">
                  <c:v>0.31882121112614947</c:v>
                </c:pt>
                <c:pt idx="7">
                  <c:v>0.37102784439830427</c:v>
                </c:pt>
                <c:pt idx="8">
                  <c:v>0.4616136186472703</c:v>
                </c:pt>
                <c:pt idx="9">
                  <c:v>0.53109765073005244</c:v>
                </c:pt>
                <c:pt idx="10">
                  <c:v>0.60778663132743416</c:v>
                </c:pt>
                <c:pt idx="11">
                  <c:v>0.68101820781423272</c:v>
                </c:pt>
                <c:pt idx="12">
                  <c:v>0.67993729735449548</c:v>
                </c:pt>
                <c:pt idx="13">
                  <c:v>0.67885259818875765</c:v>
                </c:pt>
                <c:pt idx="14">
                  <c:v>0.68947395249133514</c:v>
                </c:pt>
                <c:pt idx="15">
                  <c:v>0.70560681892340715</c:v>
                </c:pt>
                <c:pt idx="16">
                  <c:v>0.71952256315576024</c:v>
                </c:pt>
                <c:pt idx="17">
                  <c:v>0.73081610357931914</c:v>
                </c:pt>
                <c:pt idx="18">
                  <c:v>0.74046108021165746</c:v>
                </c:pt>
                <c:pt idx="19">
                  <c:v>0.74829107615694423</c:v>
                </c:pt>
                <c:pt idx="20">
                  <c:v>0.75520828252518302</c:v>
                </c:pt>
                <c:pt idx="21">
                  <c:v>0.76101282443203511</c:v>
                </c:pt>
                <c:pt idx="22">
                  <c:v>0.76630998249647331</c:v>
                </c:pt>
                <c:pt idx="23">
                  <c:v>0.77080264964403677</c:v>
                </c:pt>
                <c:pt idx="24">
                  <c:v>0.77483995791013416</c:v>
                </c:pt>
                <c:pt idx="25">
                  <c:v>0.7788385078158846</c:v>
                </c:pt>
                <c:pt idx="26">
                  <c:v>0.78209941825359219</c:v>
                </c:pt>
                <c:pt idx="27">
                  <c:v>0.78671753938925337</c:v>
                </c:pt>
                <c:pt idx="28">
                  <c:v>0.7898297852399041</c:v>
                </c:pt>
                <c:pt idx="29">
                  <c:v>0.79386824433876724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Assumptions!$B$98:$AE$98</c:f>
              <c:numCache>
                <c:formatCode>0.0%</c:formatCode>
                <c:ptCount val="30"/>
                <c:pt idx="0">
                  <c:v>9.5146314183178898E-3</c:v>
                </c:pt>
                <c:pt idx="1">
                  <c:v>3.3818840712404541E-2</c:v>
                </c:pt>
                <c:pt idx="2">
                  <c:v>6.6426050497899819E-2</c:v>
                </c:pt>
                <c:pt idx="3">
                  <c:v>0.104671378234619</c:v>
                </c:pt>
                <c:pt idx="4">
                  <c:v>0.13469954763370084</c:v>
                </c:pt>
                <c:pt idx="5">
                  <c:v>0.17450266790359065</c:v>
                </c:pt>
                <c:pt idx="6">
                  <c:v>0.22192672154611381</c:v>
                </c:pt>
                <c:pt idx="7">
                  <c:v>0.2673966520134316</c:v>
                </c:pt>
                <c:pt idx="8">
                  <c:v>0.32083914359424814</c:v>
                </c:pt>
                <c:pt idx="9">
                  <c:v>0.36051139989101233</c:v>
                </c:pt>
                <c:pt idx="10">
                  <c:v>0.4103876287530655</c:v>
                </c:pt>
                <c:pt idx="11">
                  <c:v>0.45602931048542517</c:v>
                </c:pt>
                <c:pt idx="12">
                  <c:v>0.47310701297850605</c:v>
                </c:pt>
                <c:pt idx="13">
                  <c:v>0.50815053704308233</c:v>
                </c:pt>
                <c:pt idx="14">
                  <c:v>0.53767558675712968</c:v>
                </c:pt>
                <c:pt idx="15">
                  <c:v>0.56205711578746231</c:v>
                </c:pt>
                <c:pt idx="16">
                  <c:v>0.58308814715125223</c:v>
                </c:pt>
                <c:pt idx="17">
                  <c:v>0.60015554057443099</c:v>
                </c:pt>
                <c:pt idx="18">
                  <c:v>0.61473486202134753</c:v>
                </c:pt>
                <c:pt idx="19">
                  <c:v>0.62656838758221967</c:v>
                </c:pt>
                <c:pt idx="20">
                  <c:v>0.63702358221846689</c:v>
                </c:pt>
                <c:pt idx="21">
                  <c:v>0.64579522041286785</c:v>
                </c:pt>
                <c:pt idx="22">
                  <c:v>0.65380174913167644</c:v>
                </c:pt>
                <c:pt idx="23">
                  <c:v>0.66059190765928999</c:v>
                </c:pt>
                <c:pt idx="24">
                  <c:v>0.66669388082269865</c:v>
                </c:pt>
                <c:pt idx="25">
                  <c:v>0.67273587892126485</c:v>
                </c:pt>
                <c:pt idx="26">
                  <c:v>0.67766562297066535</c:v>
                </c:pt>
                <c:pt idx="27">
                  <c:v>0.68464561200303753</c:v>
                </c:pt>
                <c:pt idx="28">
                  <c:v>0.68934836518248166</c:v>
                </c:pt>
                <c:pt idx="29">
                  <c:v>0.69545082982795037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0.05</c:v>
                </c:pt>
                <c:pt idx="1">
                  <c:v>8.0680691463527979E-2</c:v>
                </c:pt>
                <c:pt idx="2">
                  <c:v>9.505457951868844E-2</c:v>
                </c:pt>
                <c:pt idx="3">
                  <c:v>0.11568149932617947</c:v>
                </c:pt>
                <c:pt idx="4">
                  <c:v>0.14476296466370087</c:v>
                </c:pt>
                <c:pt idx="5">
                  <c:v>0.18475851165546336</c:v>
                </c:pt>
                <c:pt idx="6">
                  <c:v>0.23792530586934729</c:v>
                </c:pt>
                <c:pt idx="7">
                  <c:v>0.30549435030149535</c:v>
                </c:pt>
                <c:pt idx="8">
                  <c:v>0.38662650908549429</c:v>
                </c:pt>
                <c:pt idx="9">
                  <c:v>0.47765770255314599</c:v>
                </c:pt>
                <c:pt idx="10">
                  <c:v>0.57234229744685405</c:v>
                </c:pt>
                <c:pt idx="11">
                  <c:v>0.6633734909145057</c:v>
                </c:pt>
                <c:pt idx="12">
                  <c:v>0.74450564969850463</c:v>
                </c:pt>
                <c:pt idx="13">
                  <c:v>0.8120746941306527</c:v>
                </c:pt>
                <c:pt idx="14">
                  <c:v>0.86524148834453662</c:v>
                </c:pt>
                <c:pt idx="15">
                  <c:v>0.90523703533629907</c:v>
                </c:pt>
                <c:pt idx="16">
                  <c:v>0.93431850067382061</c:v>
                </c:pt>
                <c:pt idx="17">
                  <c:v>0.9549454204813117</c:v>
                </c:pt>
                <c:pt idx="18">
                  <c:v>0.96931930853647208</c:v>
                </c:pt>
                <c:pt idx="19">
                  <c:v>0.97921279261067595</c:v>
                </c:pt>
                <c:pt idx="20">
                  <c:v>0.98596466989139064</c:v>
                </c:pt>
                <c:pt idx="21">
                  <c:v>0.9905457882264409</c:v>
                </c:pt>
                <c:pt idx="22">
                  <c:v>0.99364179162192945</c:v>
                </c:pt>
                <c:pt idx="23">
                  <c:v>0.99572854049710591</c:v>
                </c:pt>
                <c:pt idx="24">
                  <c:v>0.99713250449152702</c:v>
                </c:pt>
                <c:pt idx="25">
                  <c:v>0.99807594563040258</c:v>
                </c:pt>
                <c:pt idx="26">
                  <c:v>0.99870940604709257</c:v>
                </c:pt>
                <c:pt idx="27">
                  <c:v>0.99913450136531945</c:v>
                </c:pt>
                <c:pt idx="28">
                  <c:v>0.99941966460853737</c:v>
                </c:pt>
                <c:pt idx="29">
                  <c:v>0.99961091119326329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0.0000</c:formatCode>
                <c:ptCount val="31"/>
                <c:pt idx="0" formatCode="General">
                  <c:v>0.02</c:v>
                </c:pt>
                <c:pt idx="1">
                  <c:v>6.8000000000000005E-2</c:v>
                </c:pt>
                <c:pt idx="2">
                  <c:v>9.9000000000000005E-2</c:v>
                </c:pt>
                <c:pt idx="3" formatCode="General">
                  <c:v>0.13550148435693454</c:v>
                </c:pt>
                <c:pt idx="4" formatCode="General">
                  <c:v>0.15686570128597005</c:v>
                </c:pt>
                <c:pt idx="5" formatCode="General">
                  <c:v>0.18408372983067212</c:v>
                </c:pt>
                <c:pt idx="6" formatCode="General">
                  <c:v>0.21815354100537743</c:v>
                </c:pt>
                <c:pt idx="7" formatCode="General">
                  <c:v>0.25987118651848296</c:v>
                </c:pt>
                <c:pt idx="8" formatCode="General">
                  <c:v>0.30959779396223247</c:v>
                </c:pt>
                <c:pt idx="9" formatCode="General">
                  <c:v>0.36700545236853371</c:v>
                </c:pt>
                <c:pt idx="10" formatCode="General">
                  <c:v>0.43088423395932512</c:v>
                </c:pt>
                <c:pt idx="11" formatCode="General">
                  <c:v>0.49911538413962542</c:v>
                </c:pt>
                <c:pt idx="12" formatCode="General">
                  <c:v>0.56888461586037464</c:v>
                </c:pt>
                <c:pt idx="13" formatCode="General">
                  <c:v>0.63711576604067499</c:v>
                </c:pt>
                <c:pt idx="14" formatCode="General">
                  <c:v>0.70099454763146607</c:v>
                </c:pt>
                <c:pt idx="15" formatCode="General">
                  <c:v>0.75840220603776753</c:v>
                </c:pt>
                <c:pt idx="16" formatCode="General">
                  <c:v>0.80812881348151699</c:v>
                </c:pt>
                <c:pt idx="17" formatCode="General">
                  <c:v>0.84984645899462241</c:v>
                </c:pt>
                <c:pt idx="18" formatCode="General">
                  <c:v>0.88391627016932772</c:v>
                </c:pt>
                <c:pt idx="19" formatCode="General">
                  <c:v>0.91113429871403007</c:v>
                </c:pt>
                <c:pt idx="20" formatCode="General">
                  <c:v>0.93249851564306541</c:v>
                </c:pt>
                <c:pt idx="21" formatCode="General">
                  <c:v>0.94903701235474314</c:v>
                </c:pt>
                <c:pt idx="22" formatCode="General">
                  <c:v>0.96170292871716656</c:v>
                </c:pt>
                <c:pt idx="23" formatCode="General">
                  <c:v>0.9713234230791381</c:v>
                </c:pt>
                <c:pt idx="24" formatCode="General">
                  <c:v>0.97858509124385606</c:v>
                </c:pt>
                <c:pt idx="25" formatCode="General">
                  <c:v>0.98404040094974166</c:v>
                </c:pt>
                <c:pt idx="26" formatCode="General">
                  <c:v>0.9881241302994479</c:v>
                </c:pt>
                <c:pt idx="27" formatCode="General">
                  <c:v>0.99117298738162618</c:v>
                </c:pt>
                <c:pt idx="28" formatCode="General">
                  <c:v>0.99344469677154446</c:v>
                </c:pt>
                <c:pt idx="29" formatCode="General">
                  <c:v>0.99513484285360354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9-40DF-B5F6-DC2BB01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Data!$I$14:$AL$14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8.0000000000000002E-3</c:v>
                </c:pt>
                <c:pt idx="2">
                  <c:v>1.8679140068700261E-2</c:v>
                </c:pt>
                <c:pt idx="3">
                  <c:v>2.0151128112044503E-2</c:v>
                </c:pt>
                <c:pt idx="4">
                  <c:v>2.6021242730178792E-2</c:v>
                </c:pt>
                <c:pt idx="5">
                  <c:v>3.4401430729338323E-2</c:v>
                </c:pt>
                <c:pt idx="6">
                  <c:v>5.1499999999999997E-2</c:v>
                </c:pt>
                <c:pt idx="7">
                  <c:v>5.5E-2</c:v>
                </c:pt>
                <c:pt idx="8">
                  <c:v>7.4999999999999997E-2</c:v>
                </c:pt>
                <c:pt idx="9">
                  <c:v>8.8999999999999996E-2</c:v>
                </c:pt>
                <c:pt idx="10">
                  <c:v>0.11799999999999999</c:v>
                </c:pt>
                <c:pt idx="11">
                  <c:v>0.15</c:v>
                </c:pt>
                <c:pt idx="12">
                  <c:v>0.17702858227261439</c:v>
                </c:pt>
                <c:pt idx="13">
                  <c:v>0.19652431808271453</c:v>
                </c:pt>
                <c:pt idx="14">
                  <c:v>0.21198289652972047</c:v>
                </c:pt>
                <c:pt idx="15">
                  <c:v>0.22359856927066168</c:v>
                </c:pt>
                <c:pt idx="16">
                  <c:v>0.2319787572698212</c:v>
                </c:pt>
                <c:pt idx="17">
                  <c:v>0.23784887188795553</c:v>
                </c:pt>
                <c:pt idx="18">
                  <c:v>0.24187624796588125</c:v>
                </c:pt>
                <c:pt idx="19">
                  <c:v>0.24460014783483416</c:v>
                </c:pt>
                <c:pt idx="20">
                  <c:v>0.24642468433022793</c:v>
                </c:pt>
                <c:pt idx="21">
                  <c:v>0.2476388869188586</c:v>
                </c:pt>
                <c:pt idx="22">
                  <c:v>0.24844342975100567</c:v>
                </c:pt>
                <c:pt idx="23">
                  <c:v>0.24897499940691589</c:v>
                </c:pt>
                <c:pt idx="24">
                  <c:v>0.24932554691499179</c:v>
                </c:pt>
                <c:pt idx="25">
                  <c:v>0.24955642877591674</c:v>
                </c:pt>
                <c:pt idx="26">
                  <c:v>0.24970836961542547</c:v>
                </c:pt>
                <c:pt idx="27">
                  <c:v>0.24980830595850836</c:v>
                </c:pt>
                <c:pt idx="28">
                  <c:v>0.24987401381406515</c:v>
                </c:pt>
                <c:pt idx="29">
                  <c:v>0.24991720639498693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4CC5-851D-14400ED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0.05</c:v>
                </c:pt>
                <c:pt idx="1">
                  <c:v>8.0680691463527979E-2</c:v>
                </c:pt>
                <c:pt idx="2">
                  <c:v>9.505457951868844E-2</c:v>
                </c:pt>
                <c:pt idx="3">
                  <c:v>0.11568149932617947</c:v>
                </c:pt>
                <c:pt idx="4">
                  <c:v>0.14476296466370087</c:v>
                </c:pt>
                <c:pt idx="5">
                  <c:v>0.18475851165546336</c:v>
                </c:pt>
                <c:pt idx="6">
                  <c:v>0.23792530586934729</c:v>
                </c:pt>
                <c:pt idx="7">
                  <c:v>0.30549435030149535</c:v>
                </c:pt>
                <c:pt idx="8">
                  <c:v>0.38662650908549429</c:v>
                </c:pt>
                <c:pt idx="9">
                  <c:v>0.47765770255314599</c:v>
                </c:pt>
                <c:pt idx="10">
                  <c:v>0.57234229744685405</c:v>
                </c:pt>
                <c:pt idx="11">
                  <c:v>0.6633734909145057</c:v>
                </c:pt>
                <c:pt idx="12">
                  <c:v>0.74450564969850463</c:v>
                </c:pt>
                <c:pt idx="13">
                  <c:v>0.8120746941306527</c:v>
                </c:pt>
                <c:pt idx="14">
                  <c:v>0.86524148834453662</c:v>
                </c:pt>
                <c:pt idx="15">
                  <c:v>0.90523703533629907</c:v>
                </c:pt>
                <c:pt idx="16">
                  <c:v>0.93431850067382061</c:v>
                </c:pt>
                <c:pt idx="17">
                  <c:v>0.9549454204813117</c:v>
                </c:pt>
                <c:pt idx="18">
                  <c:v>0.96931930853647208</c:v>
                </c:pt>
                <c:pt idx="19">
                  <c:v>0.97921279261067595</c:v>
                </c:pt>
                <c:pt idx="20">
                  <c:v>0.98596466989139064</c:v>
                </c:pt>
                <c:pt idx="21">
                  <c:v>0.9905457882264409</c:v>
                </c:pt>
                <c:pt idx="22">
                  <c:v>0.99364179162192945</c:v>
                </c:pt>
                <c:pt idx="23">
                  <c:v>0.99572854049710591</c:v>
                </c:pt>
                <c:pt idx="24">
                  <c:v>0.99713250449152702</c:v>
                </c:pt>
                <c:pt idx="25">
                  <c:v>0.99807594563040258</c:v>
                </c:pt>
                <c:pt idx="26">
                  <c:v>0.99870940604709257</c:v>
                </c:pt>
                <c:pt idx="27">
                  <c:v>0.99913450136531945</c:v>
                </c:pt>
                <c:pt idx="28">
                  <c:v>0.99941966460853737</c:v>
                </c:pt>
                <c:pt idx="29">
                  <c:v>0.99961091119326329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26-A18C-07289D02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83919"/>
        <c:axId val="1637988239"/>
      </c:lineChart>
      <c:catAx>
        <c:axId val="163798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8239"/>
        <c:crosses val="autoZero"/>
        <c:auto val="1"/>
        <c:lblAlgn val="ctr"/>
        <c:lblOffset val="100"/>
        <c:noMultiLvlLbl val="0"/>
      </c:catAx>
      <c:valAx>
        <c:axId val="1637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Data!$I$31:$AL$31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0.15127600491822643</c:v>
                </c:pt>
                <c:pt idx="2">
                  <c:v>0.15077439351524055</c:v>
                </c:pt>
                <c:pt idx="3">
                  <c:v>0.15127600491822643</c:v>
                </c:pt>
                <c:pt idx="4">
                  <c:v>0.15210172968313956</c:v>
                </c:pt>
                <c:pt idx="5">
                  <c:v>0.15345961705851172</c:v>
                </c:pt>
                <c:pt idx="6">
                  <c:v>0.15568892328564213</c:v>
                </c:pt>
                <c:pt idx="7">
                  <c:v>0.15933890123600419</c:v>
                </c:pt>
                <c:pt idx="8">
                  <c:v>0.16528827846777783</c:v>
                </c:pt>
                <c:pt idx="9">
                  <c:v>0.17491539613865287</c:v>
                </c:pt>
                <c:pt idx="10">
                  <c:v>0.19031199220093176</c:v>
                </c:pt>
                <c:pt idx="11">
                  <c:v>0.21447945301805701</c:v>
                </c:pt>
                <c:pt idx="12">
                  <c:v>0.25132248371879989</c:v>
                </c:pt>
                <c:pt idx="13">
                  <c:v>0.30506169523540289</c:v>
                </c:pt>
                <c:pt idx="14">
                  <c:v>0.37860020816449586</c:v>
                </c:pt>
                <c:pt idx="15">
                  <c:v>0.47090956847842358</c:v>
                </c:pt>
                <c:pt idx="16">
                  <c:v>0.57499999999999996</c:v>
                </c:pt>
                <c:pt idx="17">
                  <c:v>0.67909043152157644</c:v>
                </c:pt>
                <c:pt idx="18">
                  <c:v>0.77139979183550411</c:v>
                </c:pt>
                <c:pt idx="19">
                  <c:v>0.84493830476459708</c:v>
                </c:pt>
                <c:pt idx="20">
                  <c:v>0.89867751628119996</c:v>
                </c:pt>
                <c:pt idx="21">
                  <c:v>0.93552054698194298</c:v>
                </c:pt>
                <c:pt idx="22">
                  <c:v>0.95968800779906827</c:v>
                </c:pt>
                <c:pt idx="23">
                  <c:v>0.9750846038613471</c:v>
                </c:pt>
                <c:pt idx="24">
                  <c:v>0.9847117215322222</c:v>
                </c:pt>
                <c:pt idx="25">
                  <c:v>0.99066109876399588</c:v>
                </c:pt>
                <c:pt idx="26">
                  <c:v>0.99431107671435792</c:v>
                </c:pt>
                <c:pt idx="27">
                  <c:v>0.99654038294148828</c:v>
                </c:pt>
                <c:pt idx="28">
                  <c:v>0.99789827031686051</c:v>
                </c:pt>
                <c:pt idx="29">
                  <c:v>0.99872399508177356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8-48A4-922A-6459446F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57072"/>
        <c:axId val="1896858992"/>
      </c:lineChart>
      <c:catAx>
        <c:axId val="189685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8992"/>
        <c:crosses val="autoZero"/>
        <c:auto val="1"/>
        <c:lblAlgn val="ctr"/>
        <c:lblOffset val="100"/>
        <c:noMultiLvlLbl val="0"/>
      </c:catAx>
      <c:valAx>
        <c:axId val="18968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74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33</xdr:row>
      <xdr:rowOff>122237</xdr:rowOff>
    </xdr:from>
    <xdr:to>
      <xdr:col>27</xdr:col>
      <xdr:colOff>596900</xdr:colOff>
      <xdr:row>48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3</xdr:row>
      <xdr:rowOff>128587</xdr:rowOff>
    </xdr:from>
    <xdr:to>
      <xdr:col>35</xdr:col>
      <xdr:colOff>133350</xdr:colOff>
      <xdr:row>12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4F8C5-6199-A6FD-10AB-7EDD2173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2</xdr:row>
      <xdr:rowOff>33337</xdr:rowOff>
    </xdr:from>
    <xdr:to>
      <xdr:col>33</xdr:col>
      <xdr:colOff>104775</xdr:colOff>
      <xdr:row>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EF526-BD1E-EFFF-D20B-034FBCB5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7</xdr:row>
      <xdr:rowOff>52387</xdr:rowOff>
    </xdr:from>
    <xdr:to>
      <xdr:col>28</xdr:col>
      <xdr:colOff>95250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1E0B0-E8D0-FDE4-AA2E-6B666C6B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33</xdr:row>
      <xdr:rowOff>71437</xdr:rowOff>
    </xdr:from>
    <xdr:to>
      <xdr:col>22</xdr:col>
      <xdr:colOff>0</xdr:colOff>
      <xdr:row>61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E2C0A-B1C1-C390-B73A-95D0FD81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tabSelected="1" workbookViewId="0">
      <selection activeCell="B86" sqref="B86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898</v>
      </c>
    </row>
    <row r="3" spans="1:2" x14ac:dyDescent="0.25">
      <c r="A3" s="1" t="s">
        <v>0</v>
      </c>
      <c r="B3" s="12" t="s">
        <v>73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125</v>
      </c>
    </row>
    <row r="7" spans="1:2" x14ac:dyDescent="0.25">
      <c r="B7" t="s">
        <v>128</v>
      </c>
    </row>
    <row r="8" spans="1:2" x14ac:dyDescent="0.25">
      <c r="B8" t="s">
        <v>126</v>
      </c>
    </row>
    <row r="10" spans="1:2" x14ac:dyDescent="0.25">
      <c r="B10" s="12" t="s">
        <v>923</v>
      </c>
    </row>
    <row r="11" spans="1:2" x14ac:dyDescent="0.25">
      <c r="B11" t="s">
        <v>924</v>
      </c>
    </row>
    <row r="12" spans="1:2" x14ac:dyDescent="0.25">
      <c r="B12" s="3">
        <v>2021</v>
      </c>
    </row>
    <row r="13" spans="1:2" x14ac:dyDescent="0.25">
      <c r="B13" t="s">
        <v>925</v>
      </c>
    </row>
    <row r="14" spans="1:2" x14ac:dyDescent="0.25">
      <c r="B14" s="28" t="s">
        <v>926</v>
      </c>
    </row>
    <row r="16" spans="1:2" x14ac:dyDescent="0.25">
      <c r="B16" t="s">
        <v>927</v>
      </c>
    </row>
    <row r="17" spans="2:2" x14ac:dyDescent="0.25">
      <c r="B17" s="3">
        <v>2022</v>
      </c>
    </row>
    <row r="18" spans="2:2" x14ac:dyDescent="0.25">
      <c r="B18" t="s">
        <v>928</v>
      </c>
    </row>
    <row r="19" spans="2:2" x14ac:dyDescent="0.25">
      <c r="B19" s="31" t="s">
        <v>929</v>
      </c>
    </row>
    <row r="20" spans="2:2" x14ac:dyDescent="0.25">
      <c r="B20" s="31"/>
    </row>
    <row r="21" spans="2:2" x14ac:dyDescent="0.25">
      <c r="B21" s="3" t="s">
        <v>930</v>
      </c>
    </row>
    <row r="22" spans="2:2" x14ac:dyDescent="0.25">
      <c r="B22" s="3">
        <v>2020</v>
      </c>
    </row>
    <row r="23" spans="2:2" x14ac:dyDescent="0.25">
      <c r="B23" s="3" t="s">
        <v>931</v>
      </c>
    </row>
    <row r="24" spans="2:2" x14ac:dyDescent="0.25">
      <c r="B24" s="31" t="s">
        <v>932</v>
      </c>
    </row>
    <row r="26" spans="2:2" x14ac:dyDescent="0.25">
      <c r="B26" s="12" t="s">
        <v>74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125</v>
      </c>
    </row>
    <row r="30" spans="2:2" x14ac:dyDescent="0.25">
      <c r="B30" t="s">
        <v>129</v>
      </c>
    </row>
    <row r="31" spans="2:2" x14ac:dyDescent="0.25">
      <c r="B31" t="s">
        <v>127</v>
      </c>
    </row>
    <row r="33" spans="1:2" x14ac:dyDescent="0.25">
      <c r="B33" s="12" t="s">
        <v>75</v>
      </c>
    </row>
    <row r="34" spans="1:2" x14ac:dyDescent="0.25">
      <c r="B34" s="13" t="s">
        <v>43</v>
      </c>
    </row>
    <row r="36" spans="1:2" x14ac:dyDescent="0.25">
      <c r="B36" s="12" t="s">
        <v>76</v>
      </c>
    </row>
    <row r="37" spans="1:2" x14ac:dyDescent="0.25">
      <c r="B37" t="s">
        <v>52</v>
      </c>
    </row>
    <row r="38" spans="1:2" x14ac:dyDescent="0.25">
      <c r="B38" s="3">
        <v>2014</v>
      </c>
    </row>
    <row r="39" spans="1:2" x14ac:dyDescent="0.25">
      <c r="B39" t="s">
        <v>53</v>
      </c>
    </row>
    <row r="40" spans="1:2" x14ac:dyDescent="0.25">
      <c r="B40" t="s">
        <v>54</v>
      </c>
    </row>
    <row r="42" spans="1:2" x14ac:dyDescent="0.25">
      <c r="B42" t="s">
        <v>55</v>
      </c>
    </row>
    <row r="43" spans="1:2" x14ac:dyDescent="0.25">
      <c r="B43" s="3">
        <v>2015</v>
      </c>
    </row>
    <row r="44" spans="1:2" x14ac:dyDescent="0.25">
      <c r="B44" t="s">
        <v>56</v>
      </c>
    </row>
    <row r="45" spans="1:2" x14ac:dyDescent="0.25">
      <c r="B45" t="s">
        <v>57</v>
      </c>
    </row>
    <row r="47" spans="1:2" x14ac:dyDescent="0.25">
      <c r="A47" s="1" t="s">
        <v>6</v>
      </c>
    </row>
    <row r="48" spans="1:2" x14ac:dyDescent="0.25">
      <c r="A48" t="s">
        <v>900</v>
      </c>
    </row>
    <row r="49" spans="1:2" x14ac:dyDescent="0.25">
      <c r="A49" t="s">
        <v>901</v>
      </c>
    </row>
    <row r="50" spans="1:2" x14ac:dyDescent="0.25">
      <c r="A50" t="s">
        <v>902</v>
      </c>
    </row>
    <row r="51" spans="1:2" x14ac:dyDescent="0.25">
      <c r="A51" s="31" t="s">
        <v>903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103</v>
      </c>
    </row>
    <row r="57" spans="1:2" x14ac:dyDescent="0.25">
      <c r="A57" t="s">
        <v>35</v>
      </c>
    </row>
    <row r="58" spans="1:2" x14ac:dyDescent="0.25">
      <c r="A58" t="s">
        <v>899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42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956</v>
      </c>
    </row>
    <row r="78" spans="2:2" x14ac:dyDescent="0.25">
      <c r="B78" t="s">
        <v>957</v>
      </c>
    </row>
    <row r="79" spans="2:2" x14ac:dyDescent="0.25">
      <c r="B79" t="s">
        <v>958</v>
      </c>
    </row>
    <row r="81" spans="2:2" x14ac:dyDescent="0.25">
      <c r="B81" s="12" t="s">
        <v>959</v>
      </c>
    </row>
    <row r="83" spans="2:2" x14ac:dyDescent="0.25">
      <c r="B83" t="s">
        <v>960</v>
      </c>
    </row>
    <row r="84" spans="2:2" x14ac:dyDescent="0.25">
      <c r="B84" t="s">
        <v>961</v>
      </c>
    </row>
    <row r="85" spans="2:2" x14ac:dyDescent="0.25">
      <c r="B85" t="s">
        <v>962</v>
      </c>
    </row>
    <row r="87" spans="2:2" x14ac:dyDescent="0.25">
      <c r="B87" s="12" t="s">
        <v>44</v>
      </c>
    </row>
    <row r="89" spans="2:2" x14ac:dyDescent="0.25">
      <c r="B89" t="s">
        <v>70</v>
      </c>
    </row>
    <row r="90" spans="2:2" x14ac:dyDescent="0.25">
      <c r="B90" t="s">
        <v>133</v>
      </c>
    </row>
    <row r="91" spans="2:2" x14ac:dyDescent="0.25">
      <c r="B91" t="s">
        <v>134</v>
      </c>
    </row>
    <row r="92" spans="2:2" x14ac:dyDescent="0.25">
      <c r="B92" t="s">
        <v>135</v>
      </c>
    </row>
    <row r="94" spans="2:2" x14ac:dyDescent="0.25">
      <c r="B94" t="s">
        <v>77</v>
      </c>
    </row>
    <row r="95" spans="2:2" x14ac:dyDescent="0.25">
      <c r="B95" t="s">
        <v>71</v>
      </c>
    </row>
    <row r="96" spans="2:2" x14ac:dyDescent="0.25">
      <c r="B96" t="s">
        <v>81</v>
      </c>
    </row>
    <row r="97" spans="2:2" x14ac:dyDescent="0.25">
      <c r="B97" t="s">
        <v>72</v>
      </c>
    </row>
    <row r="98" spans="2:2" x14ac:dyDescent="0.25">
      <c r="B98" t="s">
        <v>82</v>
      </c>
    </row>
    <row r="99" spans="2:2" x14ac:dyDescent="0.25">
      <c r="B99" t="s">
        <v>78</v>
      </c>
    </row>
    <row r="100" spans="2:2" x14ac:dyDescent="0.25">
      <c r="B100" t="s">
        <v>79</v>
      </c>
    </row>
    <row r="101" spans="2:2" x14ac:dyDescent="0.25">
      <c r="B101" t="s">
        <v>80</v>
      </c>
    </row>
    <row r="103" spans="2:2" x14ac:dyDescent="0.25">
      <c r="B103" t="s">
        <v>104</v>
      </c>
    </row>
    <row r="104" spans="2:2" x14ac:dyDescent="0.25">
      <c r="B104" t="s">
        <v>108</v>
      </c>
    </row>
    <row r="105" spans="2:2" x14ac:dyDescent="0.25">
      <c r="B105" t="s">
        <v>105</v>
      </c>
    </row>
    <row r="106" spans="2:2" x14ac:dyDescent="0.25">
      <c r="B106" t="s">
        <v>106</v>
      </c>
    </row>
    <row r="107" spans="2:2" x14ac:dyDescent="0.25">
      <c r="B107" t="s">
        <v>107</v>
      </c>
    </row>
    <row r="109" spans="2:2" x14ac:dyDescent="0.25">
      <c r="B109" t="s">
        <v>64</v>
      </c>
    </row>
    <row r="110" spans="2:2" x14ac:dyDescent="0.25">
      <c r="B110" t="s">
        <v>65</v>
      </c>
    </row>
    <row r="111" spans="2:2" x14ac:dyDescent="0.25">
      <c r="B111" t="s">
        <v>66</v>
      </c>
    </row>
    <row r="112" spans="2:2" x14ac:dyDescent="0.25">
      <c r="B112" t="s">
        <v>67</v>
      </c>
    </row>
    <row r="113" spans="2:2" x14ac:dyDescent="0.25">
      <c r="B113" t="s">
        <v>68</v>
      </c>
    </row>
    <row r="114" spans="2:2" x14ac:dyDescent="0.25">
      <c r="B114" t="s">
        <v>69</v>
      </c>
    </row>
    <row r="116" spans="2:2" x14ac:dyDescent="0.25">
      <c r="B116" t="s">
        <v>119</v>
      </c>
    </row>
    <row r="118" spans="2:2" x14ac:dyDescent="0.25">
      <c r="B118" t="s">
        <v>45</v>
      </c>
    </row>
    <row r="119" spans="2:2" x14ac:dyDescent="0.25">
      <c r="B119" t="s">
        <v>46</v>
      </c>
    </row>
    <row r="120" spans="2:2" x14ac:dyDescent="0.25">
      <c r="B120" t="s">
        <v>47</v>
      </c>
    </row>
    <row r="121" spans="2:2" x14ac:dyDescent="0.25">
      <c r="B121" t="s">
        <v>48</v>
      </c>
    </row>
    <row r="122" spans="2:2" x14ac:dyDescent="0.25">
      <c r="B122" t="s">
        <v>49</v>
      </c>
    </row>
    <row r="123" spans="2:2" x14ac:dyDescent="0.25">
      <c r="B123" t="s">
        <v>50</v>
      </c>
    </row>
    <row r="124" spans="2:2" x14ac:dyDescent="0.25">
      <c r="B124" t="s">
        <v>51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123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0.02</v>
      </c>
      <c r="C2">
        <f>Data!J10</f>
        <v>6.8000000000000005E-2</v>
      </c>
      <c r="D2">
        <f>Data!K10</f>
        <v>9.9000000000000005E-2</v>
      </c>
      <c r="E2">
        <f>Data!L10</f>
        <v>0.13550148435693454</v>
      </c>
      <c r="F2">
        <f>Data!M10</f>
        <v>0.15686570128597005</v>
      </c>
      <c r="G2">
        <f>Data!N10</f>
        <v>0.18408372983067212</v>
      </c>
      <c r="H2">
        <f>Data!O10</f>
        <v>0.21815354100537743</v>
      </c>
      <c r="I2">
        <f>Data!P10</f>
        <v>0.25987118651848296</v>
      </c>
      <c r="J2">
        <f>Data!Q10</f>
        <v>0.30959779396223247</v>
      </c>
      <c r="K2">
        <f>Data!R10</f>
        <v>0.36700545236853371</v>
      </c>
      <c r="L2">
        <f>Data!S10</f>
        <v>0.43088423395932512</v>
      </c>
      <c r="M2">
        <f>Data!T10</f>
        <v>0.49911538413962542</v>
      </c>
      <c r="N2">
        <f>Data!U10</f>
        <v>0.56888461586037464</v>
      </c>
      <c r="O2">
        <f>Data!V10</f>
        <v>0.63711576604067499</v>
      </c>
      <c r="P2">
        <f>Data!W10</f>
        <v>0.70099454763146607</v>
      </c>
      <c r="Q2">
        <f>Data!X10</f>
        <v>0.75840220603776753</v>
      </c>
      <c r="R2">
        <f>Data!Y10</f>
        <v>0.80812881348151699</v>
      </c>
      <c r="S2">
        <f>Data!Z10</f>
        <v>0.84984645899462241</v>
      </c>
      <c r="T2">
        <f>Data!AA10</f>
        <v>0.88391627016932772</v>
      </c>
      <c r="U2">
        <f>Data!AB10</f>
        <v>0.91113429871403007</v>
      </c>
      <c r="V2">
        <f>Data!AC10</f>
        <v>0.93249851564306541</v>
      </c>
      <c r="W2">
        <f>Data!AD10</f>
        <v>0.94903701235474314</v>
      </c>
      <c r="X2">
        <f>Data!AE10</f>
        <v>0.96170292871716656</v>
      </c>
      <c r="Y2">
        <f>Data!AF10</f>
        <v>0.9713234230791381</v>
      </c>
      <c r="Z2">
        <f>Data!AG10</f>
        <v>0.97858509124385606</v>
      </c>
      <c r="AA2">
        <f>Data!AH10</f>
        <v>0.98404040094974166</v>
      </c>
      <c r="AB2">
        <f>Data!AI10</f>
        <v>0.9881241302994479</v>
      </c>
      <c r="AC2">
        <f>Data!AJ10</f>
        <v>0.99117298738162618</v>
      </c>
      <c r="AD2">
        <f>Data!AK10</f>
        <v>0.99344469677154446</v>
      </c>
      <c r="AE2">
        <f>Data!AL10</f>
        <v>0.99513484285360354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2.5000000000000001E-3</v>
      </c>
      <c r="C6">
        <f>Data!J14</f>
        <v>8.0000000000000002E-3</v>
      </c>
      <c r="D6">
        <f>Data!K14</f>
        <v>1.8679140068700261E-2</v>
      </c>
      <c r="E6">
        <f>Data!L14</f>
        <v>2.0151128112044503E-2</v>
      </c>
      <c r="F6">
        <f>Data!M14</f>
        <v>2.6021242730178792E-2</v>
      </c>
      <c r="G6">
        <f>Data!N14</f>
        <v>3.4401430729338323E-2</v>
      </c>
      <c r="H6">
        <f>Data!O14</f>
        <v>5.1499999999999997E-2</v>
      </c>
      <c r="I6">
        <f>Data!P14</f>
        <v>5.5E-2</v>
      </c>
      <c r="J6">
        <f>Data!Q14</f>
        <v>7.4999999999999997E-2</v>
      </c>
      <c r="K6">
        <f>Data!R14</f>
        <v>8.8999999999999996E-2</v>
      </c>
      <c r="L6">
        <f>Data!S14</f>
        <v>0.11799999999999999</v>
      </c>
      <c r="M6">
        <f>Data!T14</f>
        <v>0.15</v>
      </c>
      <c r="N6">
        <f>Data!U14</f>
        <v>0.17702858227261439</v>
      </c>
      <c r="O6">
        <f>Data!V14</f>
        <v>0.19652431808271453</v>
      </c>
      <c r="P6">
        <f>Data!W14</f>
        <v>0.21198289652972047</v>
      </c>
      <c r="Q6">
        <f>Data!X14</f>
        <v>0.22359856927066168</v>
      </c>
      <c r="R6">
        <f>Data!Y14</f>
        <v>0.2319787572698212</v>
      </c>
      <c r="S6">
        <f>Data!Z14</f>
        <v>0.23784887188795553</v>
      </c>
      <c r="T6">
        <f>Data!AA14</f>
        <v>0.24187624796588125</v>
      </c>
      <c r="U6">
        <f>Data!AB14</f>
        <v>0.24460014783483416</v>
      </c>
      <c r="V6">
        <f>Data!AC14</f>
        <v>0.24642468433022793</v>
      </c>
      <c r="W6">
        <f>Data!AD14</f>
        <v>0.2476388869188586</v>
      </c>
      <c r="X6">
        <f>Data!AE14</f>
        <v>0.24844342975100567</v>
      </c>
      <c r="Y6">
        <f>Data!AF14</f>
        <v>0.24897499940691589</v>
      </c>
      <c r="Z6">
        <f>Data!AG14</f>
        <v>0.24932554691499179</v>
      </c>
      <c r="AA6">
        <f>Data!AH14</f>
        <v>0.24955642877591674</v>
      </c>
      <c r="AB6">
        <f>Data!AI14</f>
        <v>0.24970836961542547</v>
      </c>
      <c r="AC6">
        <f>Data!AJ14</f>
        <v>0.24980830595850836</v>
      </c>
      <c r="AD6">
        <f>Data!AK14</f>
        <v>0.24987401381406515</v>
      </c>
      <c r="AE6">
        <f>Data!AL14</f>
        <v>0.24991720639498693</v>
      </c>
    </row>
    <row r="7" spans="1:31" x14ac:dyDescent="0.25">
      <c r="A7" t="s">
        <v>120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121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0.05</v>
      </c>
      <c r="C2">
        <f>Data!J17</f>
        <v>8.0680691463527979E-2</v>
      </c>
      <c r="D2">
        <f>Data!K17</f>
        <v>9.505457951868844E-2</v>
      </c>
      <c r="E2">
        <f>Data!L17</f>
        <v>0.11568149932617947</v>
      </c>
      <c r="F2">
        <f>Data!M17</f>
        <v>0.14476296466370087</v>
      </c>
      <c r="G2">
        <f>Data!N17</f>
        <v>0.18475851165546336</v>
      </c>
      <c r="H2">
        <f>Data!O17</f>
        <v>0.23792530586934729</v>
      </c>
      <c r="I2">
        <f>Data!P17</f>
        <v>0.30549435030149535</v>
      </c>
      <c r="J2">
        <f>Data!Q17</f>
        <v>0.38662650908549429</v>
      </c>
      <c r="K2">
        <f>Data!R17</f>
        <v>0.47765770255314599</v>
      </c>
      <c r="L2">
        <f>Data!S17</f>
        <v>0.57234229744685405</v>
      </c>
      <c r="M2">
        <f>Data!T17</f>
        <v>0.6633734909145057</v>
      </c>
      <c r="N2">
        <f>Data!U17</f>
        <v>0.74450564969850463</v>
      </c>
      <c r="O2">
        <f>Data!V17</f>
        <v>0.8120746941306527</v>
      </c>
      <c r="P2">
        <f>Data!W17</f>
        <v>0.86524148834453662</v>
      </c>
      <c r="Q2">
        <f>Data!X17</f>
        <v>0.90523703533629907</v>
      </c>
      <c r="R2">
        <f>Data!Y17</f>
        <v>0.93431850067382061</v>
      </c>
      <c r="S2">
        <f>Data!Z17</f>
        <v>0.9549454204813117</v>
      </c>
      <c r="T2">
        <f>Data!AA17</f>
        <v>0.96931930853647208</v>
      </c>
      <c r="U2">
        <f>Data!AB17</f>
        <v>0.97921279261067595</v>
      </c>
      <c r="V2">
        <f>Data!AC17</f>
        <v>0.98596466989139064</v>
      </c>
      <c r="W2">
        <f>Data!AD17</f>
        <v>0.9905457882264409</v>
      </c>
      <c r="X2">
        <f>Data!AE17</f>
        <v>0.99364179162192945</v>
      </c>
      <c r="Y2">
        <f>Data!AF17</f>
        <v>0.99572854049710591</v>
      </c>
      <c r="Z2">
        <f>Data!AG17</f>
        <v>0.99713250449152702</v>
      </c>
      <c r="AA2">
        <f>Data!AH17</f>
        <v>0.99807594563040258</v>
      </c>
      <c r="AB2">
        <f>Data!AI17</f>
        <v>0.99870940604709257</v>
      </c>
      <c r="AC2">
        <f>Data!AJ17</f>
        <v>0.99913450136531945</v>
      </c>
      <c r="AD2">
        <f>Data!AK17</f>
        <v>0.99941966460853737</v>
      </c>
      <c r="AE2">
        <f>Data!AL17</f>
        <v>0.99961091119326329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3</v>
      </c>
      <c r="C4">
        <f>Data!J19</f>
        <v>3</v>
      </c>
      <c r="D4">
        <f>Data!K19</f>
        <v>3</v>
      </c>
      <c r="E4">
        <f>Data!L19</f>
        <v>3</v>
      </c>
      <c r="F4">
        <f>Data!M19</f>
        <v>3</v>
      </c>
      <c r="G4">
        <f>Data!N19</f>
        <v>3</v>
      </c>
      <c r="H4">
        <f>Data!O19</f>
        <v>3</v>
      </c>
      <c r="I4">
        <f>Data!P19</f>
        <v>3</v>
      </c>
      <c r="J4">
        <f>Data!Q19</f>
        <v>3</v>
      </c>
      <c r="K4">
        <f>Data!R19</f>
        <v>3</v>
      </c>
      <c r="L4">
        <f>Data!S19</f>
        <v>3</v>
      </c>
      <c r="M4">
        <f>Data!T19</f>
        <v>3</v>
      </c>
      <c r="N4">
        <f>Data!U19</f>
        <v>3</v>
      </c>
      <c r="O4">
        <f>Data!V19</f>
        <v>3</v>
      </c>
      <c r="P4">
        <f>Data!W19</f>
        <v>3</v>
      </c>
      <c r="Q4">
        <f>Data!X19</f>
        <v>3</v>
      </c>
      <c r="R4">
        <f>Data!Y19</f>
        <v>3</v>
      </c>
      <c r="S4">
        <f>Data!Z19</f>
        <v>3</v>
      </c>
      <c r="T4">
        <f>Data!AA19</f>
        <v>3</v>
      </c>
      <c r="U4">
        <f>Data!AB19</f>
        <v>3</v>
      </c>
      <c r="V4">
        <f>Data!AC19</f>
        <v>3</v>
      </c>
      <c r="W4">
        <f>Data!AD19</f>
        <v>3</v>
      </c>
      <c r="X4">
        <f>Data!AE19</f>
        <v>3</v>
      </c>
      <c r="Y4">
        <f>Data!AF19</f>
        <v>3</v>
      </c>
      <c r="Z4">
        <f>Data!AG19</f>
        <v>3</v>
      </c>
      <c r="AA4">
        <f>Data!AH19</f>
        <v>3</v>
      </c>
      <c r="AB4">
        <f>Data!AI19</f>
        <v>3</v>
      </c>
      <c r="AC4">
        <f>Data!AJ19</f>
        <v>3</v>
      </c>
      <c r="AD4">
        <f>Data!AK19</f>
        <v>3</v>
      </c>
      <c r="AE4">
        <f>Data!AL19</f>
        <v>3</v>
      </c>
    </row>
    <row r="5" spans="1:31" x14ac:dyDescent="0.25">
      <c r="A5" t="s">
        <v>4</v>
      </c>
      <c r="B5">
        <f>Data!I20</f>
        <v>3</v>
      </c>
      <c r="C5">
        <f>Data!J20</f>
        <v>3</v>
      </c>
      <c r="D5">
        <f>Data!K20</f>
        <v>3</v>
      </c>
      <c r="E5">
        <f>Data!L20</f>
        <v>3</v>
      </c>
      <c r="F5">
        <f>Data!M20</f>
        <v>3</v>
      </c>
      <c r="G5">
        <f>Data!N20</f>
        <v>3</v>
      </c>
      <c r="H5">
        <f>Data!O20</f>
        <v>3</v>
      </c>
      <c r="I5">
        <f>Data!P20</f>
        <v>3</v>
      </c>
      <c r="J5">
        <f>Data!Q20</f>
        <v>3</v>
      </c>
      <c r="K5">
        <f>Data!R20</f>
        <v>3</v>
      </c>
      <c r="L5">
        <f>Data!S20</f>
        <v>3</v>
      </c>
      <c r="M5">
        <f>Data!T20</f>
        <v>3</v>
      </c>
      <c r="N5">
        <f>Data!U20</f>
        <v>3</v>
      </c>
      <c r="O5">
        <f>Data!V20</f>
        <v>3</v>
      </c>
      <c r="P5">
        <f>Data!W20</f>
        <v>3</v>
      </c>
      <c r="Q5">
        <f>Data!X20</f>
        <v>3</v>
      </c>
      <c r="R5">
        <f>Data!Y20</f>
        <v>3</v>
      </c>
      <c r="S5">
        <f>Data!Z20</f>
        <v>3</v>
      </c>
      <c r="T5">
        <f>Data!AA20</f>
        <v>3</v>
      </c>
      <c r="U5">
        <f>Data!AB20</f>
        <v>3</v>
      </c>
      <c r="V5">
        <f>Data!AC20</f>
        <v>3</v>
      </c>
      <c r="W5">
        <f>Data!AD20</f>
        <v>3</v>
      </c>
      <c r="X5">
        <f>Data!AE20</f>
        <v>3</v>
      </c>
      <c r="Y5">
        <f>Data!AF20</f>
        <v>3</v>
      </c>
      <c r="Z5">
        <f>Data!AG20</f>
        <v>3</v>
      </c>
      <c r="AA5">
        <f>Data!AH20</f>
        <v>3</v>
      </c>
      <c r="AB5">
        <f>Data!AI20</f>
        <v>3</v>
      </c>
      <c r="AC5">
        <f>Data!AJ20</f>
        <v>3</v>
      </c>
      <c r="AD5">
        <f>Data!AK20</f>
        <v>3</v>
      </c>
      <c r="AE5">
        <f>Data!AL20</f>
        <v>3</v>
      </c>
    </row>
    <row r="6" spans="1:31" x14ac:dyDescent="0.25">
      <c r="A6" t="s">
        <v>5</v>
      </c>
      <c r="B6">
        <f>Data!I21</f>
        <v>2.8156107643030772E-4</v>
      </c>
      <c r="C6">
        <f>Data!J21</f>
        <v>3.9709092074817981E-3</v>
      </c>
      <c r="D6">
        <f>Data!K21</f>
        <v>5.2360512521104916E-3</v>
      </c>
      <c r="E6">
        <f>Data!L21</f>
        <v>6.9233207925054616E-3</v>
      </c>
      <c r="F6">
        <f>Data!M21</f>
        <v>9.1643429322478421E-3</v>
      </c>
      <c r="G6">
        <f>Data!N21</f>
        <v>1.2124676090919479E-2</v>
      </c>
      <c r="H6">
        <f>Data!O21</f>
        <v>1.6007169244761595E-2</v>
      </c>
      <c r="I6">
        <f>Data!P21</f>
        <v>2.1051317005956457E-2</v>
      </c>
      <c r="J6">
        <f>Data!Q21</f>
        <v>2.7525048956922572E-2</v>
      </c>
      <c r="K6">
        <f>Data!R21</f>
        <v>3.5704387563026088E-2</v>
      </c>
      <c r="L6">
        <f>Data!S21</f>
        <v>4.5836578101168111E-2</v>
      </c>
      <c r="M6">
        <f>Data!T21</f>
        <v>5.8085190790550939E-2</v>
      </c>
      <c r="N6">
        <f>Data!U21</f>
        <v>7.2462800050995702E-2</v>
      </c>
      <c r="O6">
        <f>Data!V21</f>
        <v>8.8767715128136082E-2</v>
      </c>
      <c r="P6">
        <f>Data!W21</f>
        <v>0.10655111145046607</v>
      </c>
      <c r="Q6">
        <f>Data!X21</f>
        <v>0.12514078053821515</v>
      </c>
      <c r="R6">
        <f>Data!Y21</f>
        <v>0.14373044962596424</v>
      </c>
      <c r="S6">
        <f>Data!Z21</f>
        <v>0.16151384594829421</v>
      </c>
      <c r="T6">
        <f>Data!AA21</f>
        <v>0.17781876102543459</v>
      </c>
      <c r="U6">
        <f>Data!AB21</f>
        <v>0.19219637028587935</v>
      </c>
      <c r="V6">
        <f>Data!AC21</f>
        <v>0.20444498297526217</v>
      </c>
      <c r="W6">
        <f>Data!AD21</f>
        <v>0.21457717351340425</v>
      </c>
      <c r="X6">
        <f>Data!AE21</f>
        <v>0.22275651211950773</v>
      </c>
      <c r="Y6">
        <f>Data!AF21</f>
        <v>0.22923024407047385</v>
      </c>
      <c r="Z6">
        <f>Data!AG21</f>
        <v>0.23427439183166873</v>
      </c>
      <c r="AA6">
        <f>Data!AH21</f>
        <v>0.23815688498551085</v>
      </c>
      <c r="AB6">
        <f>Data!AI21</f>
        <v>0.24111721814418247</v>
      </c>
      <c r="AC6">
        <f>Data!AJ21</f>
        <v>0.24335824028392483</v>
      </c>
      <c r="AD6">
        <f>Data!AK21</f>
        <v>0.24504550982431983</v>
      </c>
      <c r="AE6">
        <f>Data!AL21</f>
        <v>0.24631065186894852</v>
      </c>
    </row>
    <row r="7" spans="1:31" x14ac:dyDescent="0.25">
      <c r="A7" t="s">
        <v>120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121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1</v>
      </c>
      <c r="C2">
        <f>Data!J24</f>
        <v>1</v>
      </c>
      <c r="D2">
        <f>Data!K24</f>
        <v>1</v>
      </c>
      <c r="E2">
        <f>Data!L24</f>
        <v>1</v>
      </c>
      <c r="F2">
        <f>Data!M24</f>
        <v>1</v>
      </c>
      <c r="G2">
        <f>Data!N24</f>
        <v>1</v>
      </c>
      <c r="H2">
        <f>Data!O24</f>
        <v>1</v>
      </c>
      <c r="I2">
        <f>Data!P24</f>
        <v>1</v>
      </c>
      <c r="J2">
        <f>Data!Q24</f>
        <v>1</v>
      </c>
      <c r="K2">
        <f>Data!R24</f>
        <v>1</v>
      </c>
      <c r="L2">
        <f>Data!S24</f>
        <v>1</v>
      </c>
      <c r="M2">
        <f>Data!T24</f>
        <v>1</v>
      </c>
      <c r="N2">
        <f>Data!U24</f>
        <v>1</v>
      </c>
      <c r="O2">
        <f>Data!V24</f>
        <v>1</v>
      </c>
      <c r="P2">
        <f>Data!W24</f>
        <v>1</v>
      </c>
      <c r="Q2">
        <f>Data!X24</f>
        <v>1</v>
      </c>
      <c r="R2">
        <f>Data!Y24</f>
        <v>1</v>
      </c>
      <c r="S2">
        <f>Data!Z24</f>
        <v>1</v>
      </c>
      <c r="T2">
        <f>Data!AA24</f>
        <v>1</v>
      </c>
      <c r="U2">
        <f>Data!AB24</f>
        <v>1</v>
      </c>
      <c r="V2">
        <f>Data!AC24</f>
        <v>1</v>
      </c>
      <c r="W2">
        <f>Data!AD24</f>
        <v>1</v>
      </c>
      <c r="X2">
        <f>Data!AE24</f>
        <v>1</v>
      </c>
      <c r="Y2">
        <f>Data!AF24</f>
        <v>1</v>
      </c>
      <c r="Z2">
        <f>Data!AG24</f>
        <v>1</v>
      </c>
      <c r="AA2">
        <f>Data!AH24</f>
        <v>1</v>
      </c>
      <c r="AB2">
        <f>Data!AI24</f>
        <v>1</v>
      </c>
      <c r="AC2">
        <f>Data!AJ24</f>
        <v>1</v>
      </c>
      <c r="AD2">
        <f>Data!AK24</f>
        <v>1</v>
      </c>
      <c r="AE2">
        <f>Data!AL24</f>
        <v>1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2</v>
      </c>
      <c r="C5">
        <f>Data!J27</f>
        <v>2</v>
      </c>
      <c r="D5">
        <f>Data!K27</f>
        <v>2</v>
      </c>
      <c r="E5">
        <f>Data!L27</f>
        <v>2</v>
      </c>
      <c r="F5">
        <f>Data!M27</f>
        <v>2</v>
      </c>
      <c r="G5">
        <f>Data!N27</f>
        <v>2</v>
      </c>
      <c r="H5">
        <f>Data!O27</f>
        <v>2</v>
      </c>
      <c r="I5">
        <f>Data!P27</f>
        <v>2</v>
      </c>
      <c r="J5">
        <f>Data!Q27</f>
        <v>2</v>
      </c>
      <c r="K5">
        <f>Data!R27</f>
        <v>2</v>
      </c>
      <c r="L5">
        <f>Data!S27</f>
        <v>2</v>
      </c>
      <c r="M5">
        <f>Data!T27</f>
        <v>2</v>
      </c>
      <c r="N5">
        <f>Data!U27</f>
        <v>2</v>
      </c>
      <c r="O5">
        <f>Data!V27</f>
        <v>2</v>
      </c>
      <c r="P5">
        <f>Data!W27</f>
        <v>2</v>
      </c>
      <c r="Q5">
        <f>Data!X27</f>
        <v>2</v>
      </c>
      <c r="R5">
        <f>Data!Y27</f>
        <v>2</v>
      </c>
      <c r="S5">
        <f>Data!Z27</f>
        <v>2</v>
      </c>
      <c r="T5">
        <f>Data!AA27</f>
        <v>2</v>
      </c>
      <c r="U5">
        <f>Data!AB27</f>
        <v>2</v>
      </c>
      <c r="V5">
        <f>Data!AC27</f>
        <v>2</v>
      </c>
      <c r="W5">
        <f>Data!AD27</f>
        <v>2</v>
      </c>
      <c r="X5">
        <f>Data!AE27</f>
        <v>2</v>
      </c>
      <c r="Y5">
        <f>Data!AF27</f>
        <v>2</v>
      </c>
      <c r="Z5">
        <f>Data!AG27</f>
        <v>2</v>
      </c>
      <c r="AA5">
        <f>Data!AH27</f>
        <v>2</v>
      </c>
      <c r="AB5">
        <f>Data!AI27</f>
        <v>2</v>
      </c>
      <c r="AC5">
        <f>Data!AJ27</f>
        <v>2</v>
      </c>
      <c r="AD5">
        <f>Data!AK27</f>
        <v>2</v>
      </c>
      <c r="AE5">
        <f>Data!AL27</f>
        <v>2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120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121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0.15</v>
      </c>
      <c r="C2">
        <f>Data!J31</f>
        <v>0.15127600491822643</v>
      </c>
      <c r="D2">
        <f>Data!K31</f>
        <v>0.15077439351524055</v>
      </c>
      <c r="E2">
        <f>Data!L31</f>
        <v>0.15127600491822643</v>
      </c>
      <c r="F2">
        <f>Data!M31</f>
        <v>0.15210172968313956</v>
      </c>
      <c r="G2">
        <f>Data!N31</f>
        <v>0.15345961705851172</v>
      </c>
      <c r="H2">
        <f>Data!O31</f>
        <v>0.15568892328564213</v>
      </c>
      <c r="I2">
        <f>Data!P31</f>
        <v>0.15933890123600419</v>
      </c>
      <c r="J2">
        <f>Data!Q31</f>
        <v>0.16528827846777783</v>
      </c>
      <c r="K2">
        <f>Data!R31</f>
        <v>0.17491539613865287</v>
      </c>
      <c r="L2">
        <f>Data!S31</f>
        <v>0.19031199220093176</v>
      </c>
      <c r="M2">
        <f>Data!T31</f>
        <v>0.21447945301805701</v>
      </c>
      <c r="N2">
        <f>Data!U31</f>
        <v>0.25132248371879989</v>
      </c>
      <c r="O2">
        <f>Data!V31</f>
        <v>0.30506169523540289</v>
      </c>
      <c r="P2">
        <f>Data!W31</f>
        <v>0.37860020816449586</v>
      </c>
      <c r="Q2">
        <f>Data!X31</f>
        <v>0.47090956847842358</v>
      </c>
      <c r="R2">
        <f>Data!Y31</f>
        <v>0.57499999999999996</v>
      </c>
      <c r="S2">
        <f>Data!Z31</f>
        <v>0.67909043152157644</v>
      </c>
      <c r="T2">
        <f>Data!AA31</f>
        <v>0.77139979183550411</v>
      </c>
      <c r="U2">
        <f>Data!AB31</f>
        <v>0.84493830476459708</v>
      </c>
      <c r="V2">
        <f>Data!AC31</f>
        <v>0.89867751628119996</v>
      </c>
      <c r="W2">
        <f>Data!AD31</f>
        <v>0.93552054698194298</v>
      </c>
      <c r="X2">
        <f>Data!AE31</f>
        <v>0.95968800779906827</v>
      </c>
      <c r="Y2">
        <f>Data!AF31</f>
        <v>0.9750846038613471</v>
      </c>
      <c r="Z2">
        <f>Data!AG31</f>
        <v>0.9847117215322222</v>
      </c>
      <c r="AA2">
        <f>Data!AH31</f>
        <v>0.99066109876399588</v>
      </c>
      <c r="AB2">
        <f>Data!AI31</f>
        <v>0.99431107671435792</v>
      </c>
      <c r="AC2">
        <f>Data!AJ31</f>
        <v>0.99654038294148828</v>
      </c>
      <c r="AD2">
        <f>Data!AK31</f>
        <v>0.99789827031686051</v>
      </c>
      <c r="AE2">
        <f>Data!AL31</f>
        <v>0.99872399508177356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  <c r="AE5">
        <f>Data!AL34</f>
        <v>3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120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121</v>
      </c>
      <c r="B8">
        <f>Data!I37</f>
        <v>5.0000000000000001E-3</v>
      </c>
      <c r="C8">
        <f>Data!J37</f>
        <v>5.5170911092645575E-3</v>
      </c>
      <c r="D8">
        <f>Data!K37</f>
        <v>5.6944107006927126E-3</v>
      </c>
      <c r="E8">
        <f>Data!L37</f>
        <v>5.9308947751903051E-3</v>
      </c>
      <c r="F8">
        <f>Data!M37</f>
        <v>6.2449916245422669E-3</v>
      </c>
      <c r="G8">
        <f>Data!N37</f>
        <v>6.6599055612148374E-3</v>
      </c>
      <c r="H8">
        <f>Data!O37</f>
        <v>7.2040674619948779E-3</v>
      </c>
      <c r="I8">
        <f>Data!P37</f>
        <v>7.9110443772872838E-3</v>
      </c>
      <c r="J8">
        <f>Data!Q37</f>
        <v>8.8183887418464522E-3</v>
      </c>
      <c r="K8">
        <f>Data!R37</f>
        <v>9.9647872715170754E-3</v>
      </c>
      <c r="L8">
        <f>Data!S37</f>
        <v>1.1384893333222474E-2</v>
      </c>
      <c r="M8">
        <f>Data!T37</f>
        <v>1.3101632577534383E-2</v>
      </c>
      <c r="N8">
        <f>Data!U37</f>
        <v>1.5116767408124863E-2</v>
      </c>
      <c r="O8">
        <f>Data!V37</f>
        <v>1.7402029282097161E-2</v>
      </c>
      <c r="P8">
        <f>Data!W37</f>
        <v>1.9894511911591937E-2</v>
      </c>
      <c r="Q8">
        <f>Data!X37</f>
        <v>2.2500000000000003E-2</v>
      </c>
      <c r="R8">
        <f>Data!Y37</f>
        <v>2.5105488088408068E-2</v>
      </c>
      <c r="S8">
        <f>Data!Z37</f>
        <v>2.7597970717902844E-2</v>
      </c>
      <c r="T8">
        <f>Data!AA37</f>
        <v>2.9883232591875142E-2</v>
      </c>
      <c r="U8">
        <f>Data!AB37</f>
        <v>3.1898367422465615E-2</v>
      </c>
      <c r="V8">
        <f>Data!AC37</f>
        <v>3.3615106666777528E-2</v>
      </c>
      <c r="W8">
        <f>Data!AD37</f>
        <v>3.503521272848293E-2</v>
      </c>
      <c r="X8">
        <f>Data!AE37</f>
        <v>3.618161125815355E-2</v>
      </c>
      <c r="Y8">
        <f>Data!AF37</f>
        <v>3.7088955622712722E-2</v>
      </c>
      <c r="Z8">
        <f>Data!AG37</f>
        <v>3.7795932538005124E-2</v>
      </c>
      <c r="AA8">
        <f>Data!AH37</f>
        <v>3.8340094438785166E-2</v>
      </c>
      <c r="AB8">
        <f>Data!AI37</f>
        <v>3.8755008375457735E-2</v>
      </c>
      <c r="AC8">
        <f>Data!AJ37</f>
        <v>3.9069105224809692E-2</v>
      </c>
      <c r="AD8">
        <f>Data!AK37</f>
        <v>3.9305589299307289E-2</v>
      </c>
      <c r="AE8">
        <f>Data!AL37</f>
        <v>3.9482908890735441E-2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120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121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120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121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120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121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120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121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120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121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120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121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 x14ac:dyDescent="0.25">
      <c r="A10" t="s">
        <v>136</v>
      </c>
    </row>
    <row r="11" spans="1:36" x14ac:dyDescent="0.25">
      <c r="A11" t="s">
        <v>137</v>
      </c>
    </row>
    <row r="12" spans="1:36" x14ac:dyDescent="0.25">
      <c r="A12" t="s">
        <v>138</v>
      </c>
    </row>
    <row r="13" spans="1:36" x14ac:dyDescent="0.25">
      <c r="A13" t="s">
        <v>139</v>
      </c>
    </row>
    <row r="14" spans="1:36" x14ac:dyDescent="0.25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 x14ac:dyDescent="0.25">
      <c r="A15" t="s">
        <v>144</v>
      </c>
      <c r="C15" t="s">
        <v>145</v>
      </c>
    </row>
    <row r="16" spans="1:36" x14ac:dyDescent="0.25">
      <c r="A16" t="s">
        <v>146</v>
      </c>
      <c r="C16" t="s">
        <v>147</v>
      </c>
    </row>
    <row r="17" spans="1:36" x14ac:dyDescent="0.25">
      <c r="A17" t="s">
        <v>148</v>
      </c>
      <c r="B17" t="s">
        <v>149</v>
      </c>
      <c r="C17" t="s">
        <v>150</v>
      </c>
      <c r="D17" t="s">
        <v>151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152</v>
      </c>
      <c r="B18" t="s">
        <v>153</v>
      </c>
      <c r="C18" t="s">
        <v>154</v>
      </c>
      <c r="D18" t="s">
        <v>151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155</v>
      </c>
      <c r="B19" t="s">
        <v>156</v>
      </c>
      <c r="C19" t="s">
        <v>157</v>
      </c>
      <c r="D19" t="s">
        <v>151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158</v>
      </c>
      <c r="C20" t="s">
        <v>159</v>
      </c>
    </row>
    <row r="21" spans="1:36" x14ac:dyDescent="0.25">
      <c r="A21" t="s">
        <v>160</v>
      </c>
      <c r="B21" t="s">
        <v>161</v>
      </c>
      <c r="C21" t="s">
        <v>162</v>
      </c>
      <c r="D21" t="s">
        <v>151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163</v>
      </c>
      <c r="B22" t="s">
        <v>164</v>
      </c>
      <c r="C22" t="s">
        <v>165</v>
      </c>
      <c r="D22" t="s">
        <v>151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166</v>
      </c>
      <c r="B23" t="s">
        <v>167</v>
      </c>
      <c r="C23" t="s">
        <v>168</v>
      </c>
      <c r="D23" t="s">
        <v>151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169</v>
      </c>
      <c r="B24" t="s">
        <v>170</v>
      </c>
      <c r="C24" t="s">
        <v>171</v>
      </c>
      <c r="D24" t="s">
        <v>151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172</v>
      </c>
      <c r="B25" t="s">
        <v>173</v>
      </c>
      <c r="C25" t="s">
        <v>174</v>
      </c>
      <c r="D25" t="s">
        <v>151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175</v>
      </c>
      <c r="B26" t="s">
        <v>176</v>
      </c>
      <c r="C26" t="s">
        <v>177</v>
      </c>
      <c r="D26" t="s">
        <v>151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178</v>
      </c>
      <c r="B27" t="s">
        <v>179</v>
      </c>
      <c r="C27" t="s">
        <v>180</v>
      </c>
      <c r="D27" t="s">
        <v>151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181</v>
      </c>
      <c r="B28" t="s">
        <v>182</v>
      </c>
      <c r="C28" t="s">
        <v>183</v>
      </c>
      <c r="D28" t="s">
        <v>151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184</v>
      </c>
      <c r="B29" t="s">
        <v>185</v>
      </c>
      <c r="C29" t="s">
        <v>186</v>
      </c>
      <c r="D29" t="s">
        <v>151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187</v>
      </c>
      <c r="B30" t="s">
        <v>188</v>
      </c>
      <c r="C30" t="s">
        <v>189</v>
      </c>
      <c r="D30" t="s">
        <v>151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190</v>
      </c>
      <c r="B31" t="s">
        <v>191</v>
      </c>
      <c r="C31" t="s">
        <v>192</v>
      </c>
      <c r="D31" t="s">
        <v>151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193</v>
      </c>
      <c r="B32" t="s">
        <v>191</v>
      </c>
      <c r="C32" t="s">
        <v>194</v>
      </c>
      <c r="D32" t="s">
        <v>151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195</v>
      </c>
      <c r="B33" t="s">
        <v>196</v>
      </c>
      <c r="C33" t="s">
        <v>197</v>
      </c>
      <c r="D33" t="s">
        <v>151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198</v>
      </c>
      <c r="B34" t="s">
        <v>199</v>
      </c>
      <c r="C34" t="s">
        <v>200</v>
      </c>
      <c r="D34" t="s">
        <v>151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201</v>
      </c>
      <c r="B35" t="s">
        <v>202</v>
      </c>
      <c r="C35" t="s">
        <v>203</v>
      </c>
      <c r="D35" t="s">
        <v>151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109</v>
      </c>
      <c r="B36" t="s">
        <v>204</v>
      </c>
      <c r="C36" t="s">
        <v>205</v>
      </c>
      <c r="D36" t="s">
        <v>206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110</v>
      </c>
      <c r="B37" t="s">
        <v>207</v>
      </c>
      <c r="C37" t="s">
        <v>208</v>
      </c>
      <c r="D37" t="s">
        <v>151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209</v>
      </c>
      <c r="C38" t="s">
        <v>210</v>
      </c>
    </row>
    <row r="39" spans="1:36" x14ac:dyDescent="0.25">
      <c r="A39" t="s">
        <v>211</v>
      </c>
      <c r="C39" t="s">
        <v>212</v>
      </c>
    </row>
    <row r="40" spans="1:36" x14ac:dyDescent="0.25">
      <c r="A40" t="s">
        <v>148</v>
      </c>
      <c r="B40" t="s">
        <v>213</v>
      </c>
      <c r="C40" t="s">
        <v>214</v>
      </c>
      <c r="D40" t="s">
        <v>151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152</v>
      </c>
      <c r="B41" t="s">
        <v>215</v>
      </c>
      <c r="C41" t="s">
        <v>216</v>
      </c>
      <c r="D41" t="s">
        <v>151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217</v>
      </c>
      <c r="B42" t="s">
        <v>218</v>
      </c>
      <c r="C42" t="s">
        <v>219</v>
      </c>
      <c r="D42" t="s">
        <v>151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220</v>
      </c>
      <c r="C43" t="s">
        <v>221</v>
      </c>
    </row>
    <row r="44" spans="1:36" x14ac:dyDescent="0.25">
      <c r="A44" t="s">
        <v>160</v>
      </c>
      <c r="B44" t="s">
        <v>222</v>
      </c>
      <c r="C44" t="s">
        <v>223</v>
      </c>
      <c r="D44" t="s">
        <v>151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163</v>
      </c>
      <c r="B45" t="s">
        <v>224</v>
      </c>
      <c r="C45" t="s">
        <v>225</v>
      </c>
      <c r="D45" t="s">
        <v>151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166</v>
      </c>
      <c r="B46" t="s">
        <v>226</v>
      </c>
      <c r="C46" t="s">
        <v>227</v>
      </c>
      <c r="D46" t="s">
        <v>151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169</v>
      </c>
      <c r="B47" t="s">
        <v>228</v>
      </c>
      <c r="C47" t="s">
        <v>229</v>
      </c>
      <c r="D47" t="s">
        <v>151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172</v>
      </c>
      <c r="B48" t="s">
        <v>230</v>
      </c>
      <c r="C48" t="s">
        <v>231</v>
      </c>
      <c r="D48" t="s">
        <v>151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175</v>
      </c>
      <c r="B49" t="s">
        <v>232</v>
      </c>
      <c r="C49" t="s">
        <v>233</v>
      </c>
      <c r="D49" t="s">
        <v>151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178</v>
      </c>
      <c r="B50" t="s">
        <v>234</v>
      </c>
      <c r="C50" t="s">
        <v>235</v>
      </c>
      <c r="D50" t="s">
        <v>151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181</v>
      </c>
      <c r="B51" t="s">
        <v>236</v>
      </c>
      <c r="C51" t="s">
        <v>237</v>
      </c>
      <c r="D51" t="s">
        <v>151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184</v>
      </c>
      <c r="B52" t="s">
        <v>238</v>
      </c>
      <c r="C52" t="s">
        <v>239</v>
      </c>
      <c r="D52" t="s">
        <v>151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187</v>
      </c>
      <c r="B53" t="s">
        <v>240</v>
      </c>
      <c r="C53" t="s">
        <v>241</v>
      </c>
      <c r="D53" t="s">
        <v>151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190</v>
      </c>
      <c r="B54" t="s">
        <v>242</v>
      </c>
      <c r="C54" t="s">
        <v>243</v>
      </c>
      <c r="D54" t="s">
        <v>151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193</v>
      </c>
      <c r="B55" t="s">
        <v>244</v>
      </c>
      <c r="C55" t="s">
        <v>245</v>
      </c>
      <c r="D55" t="s">
        <v>151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195</v>
      </c>
      <c r="B56" t="s">
        <v>246</v>
      </c>
      <c r="C56" t="s">
        <v>247</v>
      </c>
      <c r="D56" t="s">
        <v>151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198</v>
      </c>
      <c r="B57" t="s">
        <v>248</v>
      </c>
      <c r="C57" t="s">
        <v>249</v>
      </c>
      <c r="D57" t="s">
        <v>151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250</v>
      </c>
      <c r="B58" t="s">
        <v>251</v>
      </c>
      <c r="C58" t="s">
        <v>252</v>
      </c>
      <c r="D58" t="s">
        <v>151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111</v>
      </c>
      <c r="B59" t="s">
        <v>253</v>
      </c>
      <c r="C59" t="s">
        <v>254</v>
      </c>
      <c r="D59" t="s">
        <v>206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112</v>
      </c>
      <c r="B60" t="s">
        <v>255</v>
      </c>
      <c r="C60" t="s">
        <v>256</v>
      </c>
      <c r="D60" t="s">
        <v>151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113</v>
      </c>
      <c r="B61" t="s">
        <v>257</v>
      </c>
      <c r="C61" t="s">
        <v>258</v>
      </c>
      <c r="D61" t="s">
        <v>206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114</v>
      </c>
      <c r="B62" t="s">
        <v>259</v>
      </c>
      <c r="C62" t="s">
        <v>260</v>
      </c>
      <c r="D62" t="s">
        <v>151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115</v>
      </c>
      <c r="B63" t="s">
        <v>261</v>
      </c>
      <c r="C63" t="s">
        <v>262</v>
      </c>
      <c r="D63" t="s">
        <v>151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263</v>
      </c>
      <c r="B64" t="s">
        <v>264</v>
      </c>
      <c r="D64" t="s">
        <v>265</v>
      </c>
    </row>
    <row r="65" spans="1:36" x14ac:dyDescent="0.25">
      <c r="A65" t="s">
        <v>266</v>
      </c>
      <c r="B65" t="s">
        <v>267</v>
      </c>
      <c r="C65" t="s">
        <v>268</v>
      </c>
      <c r="D65" t="s">
        <v>151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269</v>
      </c>
      <c r="B66" t="s">
        <v>270</v>
      </c>
      <c r="C66" t="s">
        <v>271</v>
      </c>
      <c r="D66" t="s">
        <v>151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272</v>
      </c>
      <c r="B67" t="s">
        <v>273</v>
      </c>
      <c r="C67" t="s">
        <v>274</v>
      </c>
      <c r="D67" t="s">
        <v>151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275</v>
      </c>
      <c r="B68" t="s">
        <v>276</v>
      </c>
      <c r="C68" t="s">
        <v>277</v>
      </c>
      <c r="D68" t="s">
        <v>151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278</v>
      </c>
      <c r="B69" t="s">
        <v>279</v>
      </c>
      <c r="C69" t="s">
        <v>280</v>
      </c>
      <c r="D69" t="s">
        <v>151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281</v>
      </c>
      <c r="B70" t="s">
        <v>282</v>
      </c>
      <c r="C70" t="s">
        <v>283</v>
      </c>
      <c r="D70" t="s">
        <v>151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284</v>
      </c>
      <c r="B71" t="s">
        <v>285</v>
      </c>
      <c r="C71" t="s">
        <v>286</v>
      </c>
      <c r="D71" t="s">
        <v>151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287</v>
      </c>
      <c r="B72" t="s">
        <v>288</v>
      </c>
      <c r="C72" t="s">
        <v>289</v>
      </c>
      <c r="D72" t="s">
        <v>151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116</v>
      </c>
      <c r="B73" t="s">
        <v>290</v>
      </c>
      <c r="C73" t="s">
        <v>291</v>
      </c>
      <c r="D73" t="s">
        <v>151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292</v>
      </c>
      <c r="B74" t="s">
        <v>293</v>
      </c>
      <c r="C74" t="s">
        <v>294</v>
      </c>
      <c r="D74" t="s">
        <v>151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295</v>
      </c>
      <c r="B75" t="s">
        <v>296</v>
      </c>
      <c r="C75" t="s">
        <v>297</v>
      </c>
      <c r="D75" t="s">
        <v>151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117</v>
      </c>
      <c r="B76" t="s">
        <v>298</v>
      </c>
      <c r="C76" t="s">
        <v>299</v>
      </c>
      <c r="D76" t="s">
        <v>151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120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121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 x14ac:dyDescent="0.25">
      <c r="A10" t="s">
        <v>300</v>
      </c>
    </row>
    <row r="11" spans="1:36" x14ac:dyDescent="0.25">
      <c r="A11" t="s">
        <v>301</v>
      </c>
    </row>
    <row r="12" spans="1:36" x14ac:dyDescent="0.25">
      <c r="A12" t="s">
        <v>302</v>
      </c>
    </row>
    <row r="13" spans="1:36" x14ac:dyDescent="0.25">
      <c r="A13" t="s">
        <v>139</v>
      </c>
    </row>
    <row r="14" spans="1:36" x14ac:dyDescent="0.25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 x14ac:dyDescent="0.25">
      <c r="A15" t="s">
        <v>303</v>
      </c>
      <c r="C15" t="s">
        <v>344</v>
      </c>
    </row>
    <row r="16" spans="1:36" x14ac:dyDescent="0.25">
      <c r="A16" t="s">
        <v>146</v>
      </c>
      <c r="C16" t="s">
        <v>345</v>
      </c>
    </row>
    <row r="17" spans="1:36" x14ac:dyDescent="0.25">
      <c r="A17" t="s">
        <v>148</v>
      </c>
      <c r="B17" t="s">
        <v>304</v>
      </c>
      <c r="C17" t="s">
        <v>346</v>
      </c>
      <c r="D17" t="s">
        <v>347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152</v>
      </c>
      <c r="B18" t="s">
        <v>305</v>
      </c>
      <c r="C18" t="s">
        <v>348</v>
      </c>
      <c r="D18" t="s">
        <v>347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155</v>
      </c>
      <c r="B19" t="s">
        <v>306</v>
      </c>
      <c r="C19" t="s">
        <v>349</v>
      </c>
      <c r="D19" t="s">
        <v>347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158</v>
      </c>
      <c r="C20" t="s">
        <v>350</v>
      </c>
    </row>
    <row r="21" spans="1:36" x14ac:dyDescent="0.25">
      <c r="A21" t="s">
        <v>160</v>
      </c>
      <c r="B21" t="s">
        <v>307</v>
      </c>
      <c r="C21" t="s">
        <v>351</v>
      </c>
      <c r="D21" t="s">
        <v>347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163</v>
      </c>
      <c r="B22" t="s">
        <v>308</v>
      </c>
      <c r="C22" t="s">
        <v>352</v>
      </c>
      <c r="D22" t="s">
        <v>347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166</v>
      </c>
      <c r="B23" t="s">
        <v>309</v>
      </c>
      <c r="C23" t="s">
        <v>353</v>
      </c>
      <c r="D23" t="s">
        <v>347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169</v>
      </c>
      <c r="B24" t="s">
        <v>310</v>
      </c>
      <c r="C24" t="s">
        <v>354</v>
      </c>
      <c r="D24" t="s">
        <v>347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172</v>
      </c>
      <c r="B25" t="s">
        <v>311</v>
      </c>
      <c r="C25" t="s">
        <v>355</v>
      </c>
      <c r="D25" t="s">
        <v>347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175</v>
      </c>
      <c r="B26" t="s">
        <v>312</v>
      </c>
      <c r="C26" t="s">
        <v>356</v>
      </c>
      <c r="D26" t="s">
        <v>347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178</v>
      </c>
      <c r="B27" t="s">
        <v>313</v>
      </c>
      <c r="C27" t="s">
        <v>357</v>
      </c>
      <c r="D27" t="s">
        <v>347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181</v>
      </c>
      <c r="B28" t="s">
        <v>314</v>
      </c>
      <c r="C28" t="s">
        <v>358</v>
      </c>
      <c r="D28" t="s">
        <v>347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184</v>
      </c>
      <c r="B29" t="s">
        <v>315</v>
      </c>
      <c r="C29" t="s">
        <v>359</v>
      </c>
      <c r="D29" t="s">
        <v>347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187</v>
      </c>
      <c r="B30" t="s">
        <v>316</v>
      </c>
      <c r="C30" t="s">
        <v>360</v>
      </c>
      <c r="D30" t="s">
        <v>347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190</v>
      </c>
      <c r="B31" t="s">
        <v>317</v>
      </c>
      <c r="C31" t="s">
        <v>361</v>
      </c>
      <c r="D31" t="s">
        <v>347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193</v>
      </c>
      <c r="B32" t="s">
        <v>318</v>
      </c>
      <c r="C32" t="s">
        <v>362</v>
      </c>
      <c r="D32" t="s">
        <v>347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195</v>
      </c>
      <c r="B33" t="s">
        <v>319</v>
      </c>
      <c r="C33" t="s">
        <v>363</v>
      </c>
      <c r="D33" t="s">
        <v>347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198</v>
      </c>
      <c r="B34" t="s">
        <v>320</v>
      </c>
      <c r="C34" t="s">
        <v>364</v>
      </c>
      <c r="D34" t="s">
        <v>347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201</v>
      </c>
      <c r="B35" t="s">
        <v>321</v>
      </c>
      <c r="C35" t="s">
        <v>365</v>
      </c>
      <c r="D35" t="s">
        <v>347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322</v>
      </c>
      <c r="C36" t="s">
        <v>366</v>
      </c>
      <c r="D36" t="s">
        <v>347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323</v>
      </c>
      <c r="C37" t="s">
        <v>367</v>
      </c>
    </row>
    <row r="38" spans="1:36" x14ac:dyDescent="0.25">
      <c r="A38" t="s">
        <v>211</v>
      </c>
      <c r="C38" t="s">
        <v>368</v>
      </c>
    </row>
    <row r="39" spans="1:36" x14ac:dyDescent="0.25">
      <c r="A39" t="s">
        <v>148</v>
      </c>
      <c r="B39" t="s">
        <v>324</v>
      </c>
      <c r="C39" t="s">
        <v>369</v>
      </c>
      <c r="D39" t="s">
        <v>347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152</v>
      </c>
      <c r="B40" t="s">
        <v>325</v>
      </c>
      <c r="C40" t="s">
        <v>370</v>
      </c>
      <c r="D40" t="s">
        <v>347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217</v>
      </c>
      <c r="B41" t="s">
        <v>326</v>
      </c>
      <c r="C41" t="s">
        <v>371</v>
      </c>
      <c r="D41" t="s">
        <v>347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220</v>
      </c>
      <c r="C42" t="s">
        <v>372</v>
      </c>
    </row>
    <row r="43" spans="1:36" x14ac:dyDescent="0.25">
      <c r="A43" t="s">
        <v>160</v>
      </c>
      <c r="B43" t="s">
        <v>327</v>
      </c>
      <c r="C43" t="s">
        <v>373</v>
      </c>
      <c r="D43" t="s">
        <v>347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163</v>
      </c>
      <c r="B44" t="s">
        <v>328</v>
      </c>
      <c r="C44" t="s">
        <v>374</v>
      </c>
      <c r="D44" t="s">
        <v>347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166</v>
      </c>
      <c r="B45" t="s">
        <v>329</v>
      </c>
      <c r="C45" t="s">
        <v>375</v>
      </c>
      <c r="D45" t="s">
        <v>347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169</v>
      </c>
      <c r="B46" t="s">
        <v>330</v>
      </c>
      <c r="C46" t="s">
        <v>376</v>
      </c>
      <c r="D46" t="s">
        <v>347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172</v>
      </c>
      <c r="B47" t="s">
        <v>331</v>
      </c>
      <c r="C47" t="s">
        <v>377</v>
      </c>
      <c r="D47" t="s">
        <v>347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175</v>
      </c>
      <c r="B48" t="s">
        <v>332</v>
      </c>
      <c r="C48" t="s">
        <v>378</v>
      </c>
      <c r="D48" t="s">
        <v>347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178</v>
      </c>
      <c r="B49" t="s">
        <v>333</v>
      </c>
      <c r="C49" t="s">
        <v>379</v>
      </c>
      <c r="D49" t="s">
        <v>347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181</v>
      </c>
      <c r="B50" t="s">
        <v>334</v>
      </c>
      <c r="C50" t="s">
        <v>380</v>
      </c>
      <c r="D50" t="s">
        <v>347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184</v>
      </c>
      <c r="B51" t="s">
        <v>335</v>
      </c>
      <c r="C51" t="s">
        <v>381</v>
      </c>
      <c r="D51" t="s">
        <v>347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187</v>
      </c>
      <c r="B52" t="s">
        <v>336</v>
      </c>
      <c r="C52" t="s">
        <v>382</v>
      </c>
      <c r="D52" t="s">
        <v>347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190</v>
      </c>
      <c r="B53" t="s">
        <v>337</v>
      </c>
      <c r="C53" t="s">
        <v>383</v>
      </c>
      <c r="D53" t="s">
        <v>347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193</v>
      </c>
      <c r="B54" t="s">
        <v>338</v>
      </c>
      <c r="C54" t="s">
        <v>384</v>
      </c>
      <c r="D54" t="s">
        <v>347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195</v>
      </c>
      <c r="B55" t="s">
        <v>339</v>
      </c>
      <c r="C55" t="s">
        <v>385</v>
      </c>
      <c r="D55" t="s">
        <v>347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198</v>
      </c>
      <c r="B56" t="s">
        <v>340</v>
      </c>
      <c r="C56" t="s">
        <v>386</v>
      </c>
      <c r="D56" t="s">
        <v>347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250</v>
      </c>
      <c r="B57" t="s">
        <v>341</v>
      </c>
      <c r="C57" t="s">
        <v>387</v>
      </c>
      <c r="D57" t="s">
        <v>347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342</v>
      </c>
      <c r="C58" t="s">
        <v>388</v>
      </c>
      <c r="D58" t="s">
        <v>347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343</v>
      </c>
      <c r="C59" t="s">
        <v>389</v>
      </c>
      <c r="D59" t="s">
        <v>347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905</v>
      </c>
    </row>
    <row r="2" spans="1:11" x14ac:dyDescent="0.25">
      <c r="A2" t="s">
        <v>906</v>
      </c>
    </row>
    <row r="3" spans="1:11" x14ac:dyDescent="0.25">
      <c r="A3" t="s">
        <v>907</v>
      </c>
    </row>
    <row r="4" spans="1:11" x14ac:dyDescent="0.25">
      <c r="A4" t="s">
        <v>139</v>
      </c>
    </row>
    <row r="5" spans="1:11" x14ac:dyDescent="0.25">
      <c r="A5" t="s">
        <v>908</v>
      </c>
      <c r="B5" t="s">
        <v>909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t="s">
        <v>915</v>
      </c>
      <c r="I5" t="s">
        <v>916</v>
      </c>
      <c r="J5" t="s">
        <v>917</v>
      </c>
      <c r="K5" t="s">
        <v>918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1" spans="1:36" x14ac:dyDescent="0.25">
      <c r="A11" t="s">
        <v>390</v>
      </c>
    </row>
    <row r="12" spans="1:36" x14ac:dyDescent="0.25">
      <c r="A12" t="s">
        <v>391</v>
      </c>
    </row>
    <row r="13" spans="1:36" x14ac:dyDescent="0.25">
      <c r="A13" t="s">
        <v>392</v>
      </c>
    </row>
    <row r="14" spans="1:36" x14ac:dyDescent="0.25">
      <c r="A14" t="s">
        <v>139</v>
      </c>
    </row>
    <row r="15" spans="1:36" x14ac:dyDescent="0.25">
      <c r="B15" t="s">
        <v>140</v>
      </c>
      <c r="C15" t="s">
        <v>141</v>
      </c>
      <c r="D15" t="s">
        <v>142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143</v>
      </c>
    </row>
    <row r="16" spans="1:36" x14ac:dyDescent="0.25">
      <c r="A16" t="s">
        <v>41</v>
      </c>
      <c r="C16" t="s">
        <v>643</v>
      </c>
    </row>
    <row r="17" spans="1:36" x14ac:dyDescent="0.25">
      <c r="A17" t="s">
        <v>393</v>
      </c>
      <c r="C17" t="s">
        <v>644</v>
      </c>
    </row>
    <row r="18" spans="1:36" x14ac:dyDescent="0.25">
      <c r="A18" t="s">
        <v>394</v>
      </c>
      <c r="C18" t="s">
        <v>645</v>
      </c>
    </row>
    <row r="19" spans="1:36" x14ac:dyDescent="0.25">
      <c r="A19" t="s">
        <v>395</v>
      </c>
      <c r="B19" t="s">
        <v>396</v>
      </c>
      <c r="C19" t="s">
        <v>646</v>
      </c>
      <c r="D19" t="s">
        <v>647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397</v>
      </c>
      <c r="B20" t="s">
        <v>398</v>
      </c>
      <c r="C20" t="s">
        <v>648</v>
      </c>
      <c r="D20" t="s">
        <v>647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399</v>
      </c>
      <c r="B21" t="s">
        <v>400</v>
      </c>
      <c r="C21" t="s">
        <v>649</v>
      </c>
      <c r="D21" t="s">
        <v>647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401</v>
      </c>
      <c r="B22" t="s">
        <v>402</v>
      </c>
      <c r="C22" t="s">
        <v>650</v>
      </c>
      <c r="D22" t="s">
        <v>647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403</v>
      </c>
      <c r="B23" t="s">
        <v>404</v>
      </c>
      <c r="C23" t="s">
        <v>651</v>
      </c>
      <c r="D23" t="s">
        <v>647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275</v>
      </c>
      <c r="B24" t="s">
        <v>405</v>
      </c>
      <c r="C24" t="s">
        <v>652</v>
      </c>
      <c r="D24" t="s">
        <v>647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406</v>
      </c>
      <c r="B25" t="s">
        <v>407</v>
      </c>
      <c r="C25" t="s">
        <v>653</v>
      </c>
      <c r="D25" t="s">
        <v>647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408</v>
      </c>
      <c r="B26" t="s">
        <v>409</v>
      </c>
      <c r="C26" t="s">
        <v>654</v>
      </c>
      <c r="D26" t="s">
        <v>647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287</v>
      </c>
      <c r="B27" t="s">
        <v>410</v>
      </c>
      <c r="C27" t="s">
        <v>655</v>
      </c>
      <c r="D27" t="s">
        <v>647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411</v>
      </c>
      <c r="B28" t="s">
        <v>412</v>
      </c>
      <c r="C28" t="s">
        <v>656</v>
      </c>
      <c r="D28" t="s">
        <v>647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413</v>
      </c>
      <c r="C29" t="s">
        <v>657</v>
      </c>
    </row>
    <row r="30" spans="1:36" x14ac:dyDescent="0.25">
      <c r="A30" t="s">
        <v>395</v>
      </c>
      <c r="B30" t="s">
        <v>414</v>
      </c>
      <c r="C30" t="s">
        <v>658</v>
      </c>
      <c r="D30" t="s">
        <v>647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397</v>
      </c>
      <c r="B31" t="s">
        <v>415</v>
      </c>
      <c r="C31" t="s">
        <v>659</v>
      </c>
      <c r="D31" t="s">
        <v>647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399</v>
      </c>
      <c r="B32" t="s">
        <v>416</v>
      </c>
      <c r="C32" t="s">
        <v>660</v>
      </c>
      <c r="D32" t="s">
        <v>647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401</v>
      </c>
      <c r="B33" t="s">
        <v>417</v>
      </c>
      <c r="C33" t="s">
        <v>661</v>
      </c>
      <c r="D33" t="s">
        <v>647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403</v>
      </c>
      <c r="B34" t="s">
        <v>418</v>
      </c>
      <c r="C34" t="s">
        <v>662</v>
      </c>
      <c r="D34" t="s">
        <v>647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275</v>
      </c>
      <c r="B35" t="s">
        <v>419</v>
      </c>
      <c r="C35" t="s">
        <v>663</v>
      </c>
      <c r="D35" t="s">
        <v>647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406</v>
      </c>
      <c r="B36" t="s">
        <v>420</v>
      </c>
      <c r="C36" t="s">
        <v>664</v>
      </c>
      <c r="D36" t="s">
        <v>647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408</v>
      </c>
      <c r="B37" t="s">
        <v>421</v>
      </c>
      <c r="C37" t="s">
        <v>665</v>
      </c>
      <c r="D37" t="s">
        <v>647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287</v>
      </c>
      <c r="B38" t="s">
        <v>422</v>
      </c>
      <c r="C38" t="s">
        <v>666</v>
      </c>
      <c r="D38" t="s">
        <v>647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423</v>
      </c>
      <c r="B39" t="s">
        <v>424</v>
      </c>
      <c r="C39" t="s">
        <v>667</v>
      </c>
      <c r="D39" t="s">
        <v>647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425</v>
      </c>
      <c r="C40" t="s">
        <v>668</v>
      </c>
    </row>
    <row r="41" spans="1:36" x14ac:dyDescent="0.25">
      <c r="A41" t="s">
        <v>395</v>
      </c>
      <c r="B41" t="s">
        <v>426</v>
      </c>
      <c r="C41" t="s">
        <v>669</v>
      </c>
      <c r="D41" t="s">
        <v>647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397</v>
      </c>
      <c r="B42" t="s">
        <v>427</v>
      </c>
      <c r="C42" t="s">
        <v>670</v>
      </c>
      <c r="D42" t="s">
        <v>647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399</v>
      </c>
      <c r="B43" t="s">
        <v>428</v>
      </c>
      <c r="C43" t="s">
        <v>671</v>
      </c>
      <c r="D43" t="s">
        <v>647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401</v>
      </c>
      <c r="B44" t="s">
        <v>429</v>
      </c>
      <c r="C44" t="s">
        <v>672</v>
      </c>
      <c r="D44" t="s">
        <v>647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403</v>
      </c>
      <c r="B45" t="s">
        <v>430</v>
      </c>
      <c r="C45" t="s">
        <v>673</v>
      </c>
      <c r="D45" t="s">
        <v>647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275</v>
      </c>
      <c r="B46" t="s">
        <v>431</v>
      </c>
      <c r="C46" t="s">
        <v>674</v>
      </c>
      <c r="D46" t="s">
        <v>647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406</v>
      </c>
      <c r="B47" t="s">
        <v>432</v>
      </c>
      <c r="C47" t="s">
        <v>675</v>
      </c>
      <c r="D47" t="s">
        <v>647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408</v>
      </c>
      <c r="B48" t="s">
        <v>433</v>
      </c>
      <c r="C48" t="s">
        <v>676</v>
      </c>
      <c r="D48" t="s">
        <v>647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287</v>
      </c>
      <c r="B49" t="s">
        <v>434</v>
      </c>
      <c r="C49" t="s">
        <v>677</v>
      </c>
      <c r="D49" t="s">
        <v>647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435</v>
      </c>
      <c r="B50" t="s">
        <v>436</v>
      </c>
      <c r="C50" t="s">
        <v>678</v>
      </c>
      <c r="D50" t="s">
        <v>647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437</v>
      </c>
      <c r="B51" t="s">
        <v>438</v>
      </c>
      <c r="C51" t="s">
        <v>679</v>
      </c>
      <c r="D51" t="s">
        <v>647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439</v>
      </c>
      <c r="C52" t="s">
        <v>680</v>
      </c>
    </row>
    <row r="53" spans="1:36" x14ac:dyDescent="0.25">
      <c r="A53" t="s">
        <v>394</v>
      </c>
      <c r="C53" t="s">
        <v>681</v>
      </c>
    </row>
    <row r="54" spans="1:36" x14ac:dyDescent="0.25">
      <c r="A54" t="s">
        <v>395</v>
      </c>
      <c r="B54" t="s">
        <v>440</v>
      </c>
      <c r="C54" t="s">
        <v>682</v>
      </c>
      <c r="D54" t="s">
        <v>683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397</v>
      </c>
      <c r="B55" t="s">
        <v>441</v>
      </c>
      <c r="C55" t="s">
        <v>684</v>
      </c>
      <c r="D55" t="s">
        <v>683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399</v>
      </c>
      <c r="B56" t="s">
        <v>442</v>
      </c>
      <c r="C56" t="s">
        <v>685</v>
      </c>
      <c r="D56" t="s">
        <v>683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401</v>
      </c>
      <c r="B57" t="s">
        <v>443</v>
      </c>
      <c r="C57" t="s">
        <v>686</v>
      </c>
      <c r="D57" t="s">
        <v>683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403</v>
      </c>
      <c r="B58" t="s">
        <v>444</v>
      </c>
      <c r="C58" t="s">
        <v>687</v>
      </c>
      <c r="D58" t="s">
        <v>683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275</v>
      </c>
      <c r="B59" t="s">
        <v>445</v>
      </c>
      <c r="C59" t="s">
        <v>688</v>
      </c>
      <c r="D59" t="s">
        <v>683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406</v>
      </c>
      <c r="B60" t="s">
        <v>446</v>
      </c>
      <c r="C60" t="s">
        <v>689</v>
      </c>
      <c r="D60" t="s">
        <v>683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408</v>
      </c>
      <c r="B61" t="s">
        <v>447</v>
      </c>
      <c r="C61" t="s">
        <v>690</v>
      </c>
      <c r="D61" t="s">
        <v>683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287</v>
      </c>
      <c r="B62" t="s">
        <v>448</v>
      </c>
      <c r="C62" t="s">
        <v>691</v>
      </c>
      <c r="D62" t="s">
        <v>683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411</v>
      </c>
      <c r="B63" t="s">
        <v>449</v>
      </c>
      <c r="C63" t="s">
        <v>692</v>
      </c>
      <c r="D63" t="s">
        <v>683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413</v>
      </c>
      <c r="C64" t="s">
        <v>693</v>
      </c>
    </row>
    <row r="65" spans="1:36" x14ac:dyDescent="0.25">
      <c r="A65" t="s">
        <v>395</v>
      </c>
      <c r="B65" t="s">
        <v>450</v>
      </c>
      <c r="C65" t="s">
        <v>694</v>
      </c>
      <c r="D65" t="s">
        <v>683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397</v>
      </c>
      <c r="B66" t="s">
        <v>451</v>
      </c>
      <c r="C66" t="s">
        <v>695</v>
      </c>
      <c r="D66" t="s">
        <v>683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399</v>
      </c>
      <c r="B67" t="s">
        <v>452</v>
      </c>
      <c r="C67" t="s">
        <v>696</v>
      </c>
      <c r="D67" t="s">
        <v>683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401</v>
      </c>
      <c r="B68" t="s">
        <v>453</v>
      </c>
      <c r="C68" t="s">
        <v>697</v>
      </c>
      <c r="D68" t="s">
        <v>683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403</v>
      </c>
      <c r="B69" t="s">
        <v>454</v>
      </c>
      <c r="C69" t="s">
        <v>698</v>
      </c>
      <c r="D69" t="s">
        <v>683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275</v>
      </c>
      <c r="B70" t="s">
        <v>455</v>
      </c>
      <c r="C70" t="s">
        <v>699</v>
      </c>
      <c r="D70" t="s">
        <v>683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406</v>
      </c>
      <c r="B71" t="s">
        <v>456</v>
      </c>
      <c r="C71" t="s">
        <v>700</v>
      </c>
      <c r="D71" t="s">
        <v>683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408</v>
      </c>
      <c r="B72" t="s">
        <v>457</v>
      </c>
      <c r="C72" t="s">
        <v>701</v>
      </c>
      <c r="D72" t="s">
        <v>683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287</v>
      </c>
      <c r="B73" t="s">
        <v>458</v>
      </c>
      <c r="C73" t="s">
        <v>702</v>
      </c>
      <c r="D73" t="s">
        <v>683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423</v>
      </c>
      <c r="B74" t="s">
        <v>459</v>
      </c>
      <c r="C74" t="s">
        <v>703</v>
      </c>
      <c r="D74" t="s">
        <v>683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425</v>
      </c>
      <c r="C75" t="s">
        <v>704</v>
      </c>
    </row>
    <row r="76" spans="1:36" x14ac:dyDescent="0.25">
      <c r="A76" t="s">
        <v>395</v>
      </c>
      <c r="B76" t="s">
        <v>460</v>
      </c>
      <c r="C76" t="s">
        <v>705</v>
      </c>
      <c r="D76" t="s">
        <v>683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397</v>
      </c>
      <c r="B77" t="s">
        <v>461</v>
      </c>
      <c r="C77" t="s">
        <v>706</v>
      </c>
      <c r="D77" t="s">
        <v>683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399</v>
      </c>
      <c r="B78" t="s">
        <v>462</v>
      </c>
      <c r="C78" t="s">
        <v>707</v>
      </c>
      <c r="D78" t="s">
        <v>683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401</v>
      </c>
      <c r="B79" t="s">
        <v>463</v>
      </c>
      <c r="C79" t="s">
        <v>708</v>
      </c>
      <c r="D79" t="s">
        <v>683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403</v>
      </c>
      <c r="B80" t="s">
        <v>464</v>
      </c>
      <c r="C80" t="s">
        <v>709</v>
      </c>
      <c r="D80" t="s">
        <v>683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275</v>
      </c>
      <c r="B81" t="s">
        <v>465</v>
      </c>
      <c r="C81" t="s">
        <v>710</v>
      </c>
      <c r="D81" t="s">
        <v>683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406</v>
      </c>
      <c r="B82" t="s">
        <v>466</v>
      </c>
      <c r="C82" t="s">
        <v>711</v>
      </c>
      <c r="D82" t="s">
        <v>683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408</v>
      </c>
      <c r="B83" t="s">
        <v>467</v>
      </c>
      <c r="C83" t="s">
        <v>712</v>
      </c>
      <c r="D83" t="s">
        <v>683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287</v>
      </c>
      <c r="B84" t="s">
        <v>468</v>
      </c>
      <c r="C84" t="s">
        <v>713</v>
      </c>
      <c r="D84" t="s">
        <v>683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435</v>
      </c>
      <c r="B85" t="s">
        <v>469</v>
      </c>
      <c r="C85" t="s">
        <v>714</v>
      </c>
      <c r="D85" t="s">
        <v>683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394</v>
      </c>
      <c r="B86" t="s">
        <v>470</v>
      </c>
      <c r="C86" t="s">
        <v>715</v>
      </c>
    </row>
    <row r="87" spans="1:36" x14ac:dyDescent="0.25">
      <c r="A87" t="s">
        <v>395</v>
      </c>
      <c r="B87" t="s">
        <v>471</v>
      </c>
      <c r="C87" t="s">
        <v>716</v>
      </c>
      <c r="D87" t="s">
        <v>683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397</v>
      </c>
      <c r="B88" t="s">
        <v>472</v>
      </c>
      <c r="C88" t="s">
        <v>717</v>
      </c>
      <c r="D88" t="s">
        <v>683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399</v>
      </c>
      <c r="B89" t="s">
        <v>473</v>
      </c>
      <c r="C89" t="s">
        <v>718</v>
      </c>
      <c r="D89" t="s">
        <v>683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401</v>
      </c>
      <c r="B90" t="s">
        <v>474</v>
      </c>
      <c r="C90" t="s">
        <v>719</v>
      </c>
      <c r="D90" t="s">
        <v>683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403</v>
      </c>
      <c r="B91" t="s">
        <v>475</v>
      </c>
      <c r="C91" t="s">
        <v>720</v>
      </c>
      <c r="D91" t="s">
        <v>683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275</v>
      </c>
      <c r="B92" t="s">
        <v>476</v>
      </c>
      <c r="C92" t="s">
        <v>721</v>
      </c>
      <c r="D92" t="s">
        <v>683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406</v>
      </c>
      <c r="B93" t="s">
        <v>477</v>
      </c>
      <c r="C93" t="s">
        <v>722</v>
      </c>
      <c r="D93" t="s">
        <v>683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408</v>
      </c>
      <c r="B94" t="s">
        <v>478</v>
      </c>
      <c r="C94" t="s">
        <v>723</v>
      </c>
      <c r="D94" t="s">
        <v>683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287</v>
      </c>
      <c r="B95" t="s">
        <v>479</v>
      </c>
      <c r="C95" t="s">
        <v>724</v>
      </c>
      <c r="D95" t="s">
        <v>683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480</v>
      </c>
      <c r="B96" t="s">
        <v>481</v>
      </c>
      <c r="C96" t="s">
        <v>725</v>
      </c>
      <c r="D96" t="s">
        <v>683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482</v>
      </c>
      <c r="C97" t="s">
        <v>726</v>
      </c>
    </row>
    <row r="98" spans="1:36" x14ac:dyDescent="0.25">
      <c r="A98" t="s">
        <v>394</v>
      </c>
      <c r="C98" t="s">
        <v>727</v>
      </c>
    </row>
    <row r="99" spans="1:36" x14ac:dyDescent="0.25">
      <c r="A99" t="s">
        <v>395</v>
      </c>
      <c r="B99" t="s">
        <v>483</v>
      </c>
      <c r="C99" t="s">
        <v>728</v>
      </c>
      <c r="D99" t="s">
        <v>729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397</v>
      </c>
      <c r="B100" t="s">
        <v>484</v>
      </c>
      <c r="C100" t="s">
        <v>730</v>
      </c>
      <c r="D100" t="s">
        <v>731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399</v>
      </c>
      <c r="B101" t="s">
        <v>485</v>
      </c>
      <c r="C101" t="s">
        <v>732</v>
      </c>
      <c r="D101" t="s">
        <v>731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401</v>
      </c>
      <c r="B102" t="s">
        <v>486</v>
      </c>
      <c r="C102" t="s">
        <v>733</v>
      </c>
      <c r="D102" t="s">
        <v>731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403</v>
      </c>
      <c r="B103" t="s">
        <v>487</v>
      </c>
      <c r="C103" t="s">
        <v>734</v>
      </c>
      <c r="D103" t="s">
        <v>731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275</v>
      </c>
      <c r="B104" t="s">
        <v>488</v>
      </c>
      <c r="C104" t="s">
        <v>735</v>
      </c>
      <c r="D104" t="s">
        <v>729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406</v>
      </c>
      <c r="B105" t="s">
        <v>489</v>
      </c>
      <c r="C105" t="s">
        <v>736</v>
      </c>
      <c r="D105" t="s">
        <v>729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408</v>
      </c>
      <c r="B106" t="s">
        <v>490</v>
      </c>
      <c r="C106" t="s">
        <v>737</v>
      </c>
      <c r="D106" t="s">
        <v>731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287</v>
      </c>
      <c r="B107" t="s">
        <v>491</v>
      </c>
      <c r="C107" t="s">
        <v>738</v>
      </c>
      <c r="D107" t="s">
        <v>729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492</v>
      </c>
      <c r="B108" t="s">
        <v>493</v>
      </c>
      <c r="C108" t="s">
        <v>739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413</v>
      </c>
      <c r="C109" t="s">
        <v>740</v>
      </c>
    </row>
    <row r="110" spans="1:36" x14ac:dyDescent="0.25">
      <c r="A110" t="s">
        <v>395</v>
      </c>
      <c r="B110" t="s">
        <v>494</v>
      </c>
      <c r="C110" t="s">
        <v>741</v>
      </c>
      <c r="D110" t="s">
        <v>729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397</v>
      </c>
      <c r="B111" t="s">
        <v>495</v>
      </c>
      <c r="C111" t="s">
        <v>742</v>
      </c>
      <c r="D111" t="s">
        <v>731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399</v>
      </c>
      <c r="B112" t="s">
        <v>496</v>
      </c>
      <c r="C112" t="s">
        <v>743</v>
      </c>
      <c r="D112" t="s">
        <v>731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401</v>
      </c>
      <c r="B113" t="s">
        <v>497</v>
      </c>
      <c r="C113" t="s">
        <v>744</v>
      </c>
      <c r="D113" t="s">
        <v>731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403</v>
      </c>
      <c r="B114" t="s">
        <v>498</v>
      </c>
      <c r="C114" t="s">
        <v>745</v>
      </c>
      <c r="D114" t="s">
        <v>746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275</v>
      </c>
      <c r="B115" t="s">
        <v>499</v>
      </c>
      <c r="C115" t="s">
        <v>747</v>
      </c>
      <c r="D115" t="s">
        <v>731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406</v>
      </c>
      <c r="B116" t="s">
        <v>500</v>
      </c>
      <c r="C116" t="s">
        <v>748</v>
      </c>
      <c r="D116" t="s">
        <v>731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408</v>
      </c>
      <c r="B117" t="s">
        <v>501</v>
      </c>
      <c r="C117" t="s">
        <v>749</v>
      </c>
      <c r="D117" t="s">
        <v>731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287</v>
      </c>
      <c r="B118" t="s">
        <v>502</v>
      </c>
      <c r="C118" t="s">
        <v>750</v>
      </c>
      <c r="D118" t="s">
        <v>731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503</v>
      </c>
      <c r="B119" t="s">
        <v>504</v>
      </c>
      <c r="C119" t="s">
        <v>751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425</v>
      </c>
      <c r="C120" t="s">
        <v>752</v>
      </c>
    </row>
    <row r="121" spans="1:36" x14ac:dyDescent="0.25">
      <c r="A121" t="s">
        <v>395</v>
      </c>
      <c r="B121" t="s">
        <v>505</v>
      </c>
      <c r="C121" t="s">
        <v>753</v>
      </c>
      <c r="D121" t="s">
        <v>729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397</v>
      </c>
      <c r="B122" t="s">
        <v>506</v>
      </c>
      <c r="C122" t="s">
        <v>754</v>
      </c>
      <c r="D122" t="s">
        <v>731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399</v>
      </c>
      <c r="B123" t="s">
        <v>507</v>
      </c>
      <c r="C123" t="s">
        <v>755</v>
      </c>
      <c r="D123" t="s">
        <v>731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401</v>
      </c>
      <c r="B124" t="s">
        <v>508</v>
      </c>
      <c r="C124" t="s">
        <v>756</v>
      </c>
      <c r="D124" t="s">
        <v>729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403</v>
      </c>
      <c r="B125" t="s">
        <v>509</v>
      </c>
      <c r="C125" t="s">
        <v>757</v>
      </c>
      <c r="D125" t="s">
        <v>731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275</v>
      </c>
      <c r="B126" t="s">
        <v>510</v>
      </c>
      <c r="C126" t="s">
        <v>758</v>
      </c>
      <c r="D126" t="s">
        <v>729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406</v>
      </c>
      <c r="B127" t="s">
        <v>511</v>
      </c>
      <c r="C127" t="s">
        <v>759</v>
      </c>
      <c r="D127" t="s">
        <v>729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408</v>
      </c>
      <c r="B128" t="s">
        <v>512</v>
      </c>
      <c r="C128" t="s">
        <v>760</v>
      </c>
      <c r="D128" t="s">
        <v>731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287</v>
      </c>
      <c r="B129" t="s">
        <v>513</v>
      </c>
      <c r="C129" t="s">
        <v>761</v>
      </c>
      <c r="D129" t="s">
        <v>729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514</v>
      </c>
      <c r="B130" t="s">
        <v>515</v>
      </c>
      <c r="C130" t="s">
        <v>762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516</v>
      </c>
      <c r="B131" t="s">
        <v>517</v>
      </c>
      <c r="C131" t="s">
        <v>763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518</v>
      </c>
      <c r="C132" t="s">
        <v>764</v>
      </c>
    </row>
    <row r="133" spans="1:36" x14ac:dyDescent="0.25">
      <c r="A133" t="s">
        <v>394</v>
      </c>
      <c r="C133" t="s">
        <v>765</v>
      </c>
    </row>
    <row r="134" spans="1:36" x14ac:dyDescent="0.25">
      <c r="A134" t="s">
        <v>395</v>
      </c>
      <c r="B134" t="s">
        <v>519</v>
      </c>
      <c r="C134" t="s">
        <v>766</v>
      </c>
      <c r="D134" t="s">
        <v>347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397</v>
      </c>
      <c r="B135" t="s">
        <v>520</v>
      </c>
      <c r="C135" t="s">
        <v>767</v>
      </c>
      <c r="D135" t="s">
        <v>347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399</v>
      </c>
      <c r="B136" t="s">
        <v>521</v>
      </c>
      <c r="C136" t="s">
        <v>768</v>
      </c>
      <c r="D136" t="s">
        <v>347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401</v>
      </c>
      <c r="B137" t="s">
        <v>522</v>
      </c>
      <c r="C137" t="s">
        <v>769</v>
      </c>
      <c r="D137" t="s">
        <v>347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403</v>
      </c>
      <c r="B138" t="s">
        <v>523</v>
      </c>
      <c r="C138" t="s">
        <v>770</v>
      </c>
      <c r="D138" t="s">
        <v>347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275</v>
      </c>
      <c r="B139" t="s">
        <v>524</v>
      </c>
      <c r="C139" t="s">
        <v>771</v>
      </c>
      <c r="D139" t="s">
        <v>347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406</v>
      </c>
      <c r="B140" t="s">
        <v>525</v>
      </c>
      <c r="C140" t="s">
        <v>772</v>
      </c>
      <c r="D140" t="s">
        <v>347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408</v>
      </c>
      <c r="B141" t="s">
        <v>526</v>
      </c>
      <c r="C141" t="s">
        <v>773</v>
      </c>
      <c r="D141" t="s">
        <v>347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287</v>
      </c>
      <c r="B142" t="s">
        <v>527</v>
      </c>
      <c r="C142" t="s">
        <v>774</v>
      </c>
      <c r="D142" t="s">
        <v>347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411</v>
      </c>
      <c r="B143" t="s">
        <v>528</v>
      </c>
      <c r="C143" t="s">
        <v>775</v>
      </c>
      <c r="D143" t="s">
        <v>347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413</v>
      </c>
      <c r="C144" t="s">
        <v>776</v>
      </c>
    </row>
    <row r="145" spans="1:36" x14ac:dyDescent="0.25">
      <c r="A145" t="s">
        <v>395</v>
      </c>
      <c r="B145" t="s">
        <v>529</v>
      </c>
      <c r="C145" t="s">
        <v>777</v>
      </c>
      <c r="D145" t="s">
        <v>347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397</v>
      </c>
      <c r="B146" t="s">
        <v>530</v>
      </c>
      <c r="C146" t="s">
        <v>778</v>
      </c>
      <c r="D146" t="s">
        <v>347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399</v>
      </c>
      <c r="B147" t="s">
        <v>531</v>
      </c>
      <c r="C147" t="s">
        <v>779</v>
      </c>
      <c r="D147" t="s">
        <v>347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401</v>
      </c>
      <c r="B148" t="s">
        <v>532</v>
      </c>
      <c r="C148" t="s">
        <v>780</v>
      </c>
      <c r="D148" t="s">
        <v>347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403</v>
      </c>
      <c r="B149" t="s">
        <v>533</v>
      </c>
      <c r="C149" t="s">
        <v>781</v>
      </c>
      <c r="D149" t="s">
        <v>347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275</v>
      </c>
      <c r="B150" t="s">
        <v>534</v>
      </c>
      <c r="C150" t="s">
        <v>782</v>
      </c>
      <c r="D150" t="s">
        <v>347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406</v>
      </c>
      <c r="B151" t="s">
        <v>535</v>
      </c>
      <c r="C151" t="s">
        <v>783</v>
      </c>
      <c r="D151" t="s">
        <v>347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408</v>
      </c>
      <c r="B152" t="s">
        <v>536</v>
      </c>
      <c r="C152" t="s">
        <v>784</v>
      </c>
      <c r="D152" t="s">
        <v>347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287</v>
      </c>
      <c r="B153" t="s">
        <v>537</v>
      </c>
      <c r="C153" t="s">
        <v>785</v>
      </c>
      <c r="D153" t="s">
        <v>347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423</v>
      </c>
      <c r="B154" t="s">
        <v>538</v>
      </c>
      <c r="C154" t="s">
        <v>786</v>
      </c>
      <c r="D154" t="s">
        <v>347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425</v>
      </c>
      <c r="C155" t="s">
        <v>787</v>
      </c>
    </row>
    <row r="156" spans="1:36" x14ac:dyDescent="0.25">
      <c r="A156" t="s">
        <v>395</v>
      </c>
      <c r="B156" t="s">
        <v>539</v>
      </c>
      <c r="C156" t="s">
        <v>788</v>
      </c>
      <c r="D156" t="s">
        <v>347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397</v>
      </c>
      <c r="B157" t="s">
        <v>540</v>
      </c>
      <c r="C157" t="s">
        <v>789</v>
      </c>
      <c r="D157" t="s">
        <v>347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399</v>
      </c>
      <c r="B158" t="s">
        <v>541</v>
      </c>
      <c r="C158" t="s">
        <v>790</v>
      </c>
      <c r="D158" t="s">
        <v>347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401</v>
      </c>
      <c r="B159" t="s">
        <v>542</v>
      </c>
      <c r="C159" t="s">
        <v>791</v>
      </c>
      <c r="D159" t="s">
        <v>347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403</v>
      </c>
      <c r="B160" t="s">
        <v>543</v>
      </c>
      <c r="C160" t="s">
        <v>792</v>
      </c>
      <c r="D160" t="s">
        <v>347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275</v>
      </c>
      <c r="B161" t="s">
        <v>544</v>
      </c>
      <c r="C161" t="s">
        <v>793</v>
      </c>
      <c r="D161" t="s">
        <v>347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406</v>
      </c>
      <c r="B162" t="s">
        <v>545</v>
      </c>
      <c r="C162" t="s">
        <v>794</v>
      </c>
      <c r="D162" t="s">
        <v>347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408</v>
      </c>
      <c r="B163" t="s">
        <v>546</v>
      </c>
      <c r="C163" t="s">
        <v>795</v>
      </c>
      <c r="D163" t="s">
        <v>347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287</v>
      </c>
      <c r="B164" t="s">
        <v>547</v>
      </c>
      <c r="C164" t="s">
        <v>796</v>
      </c>
      <c r="D164" t="s">
        <v>347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435</v>
      </c>
      <c r="B165" t="s">
        <v>548</v>
      </c>
      <c r="C165" t="s">
        <v>797</v>
      </c>
      <c r="D165" t="s">
        <v>347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549</v>
      </c>
      <c r="C166" t="s">
        <v>798</v>
      </c>
      <c r="D166" t="s">
        <v>347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799</v>
      </c>
    </row>
    <row r="168" spans="1:36" x14ac:dyDescent="0.25">
      <c r="A168" t="s">
        <v>482</v>
      </c>
      <c r="C168" t="s">
        <v>800</v>
      </c>
    </row>
    <row r="169" spans="1:36" x14ac:dyDescent="0.25">
      <c r="A169" t="s">
        <v>394</v>
      </c>
      <c r="C169" t="s">
        <v>801</v>
      </c>
    </row>
    <row r="170" spans="1:36" x14ac:dyDescent="0.25">
      <c r="A170" t="s">
        <v>395</v>
      </c>
      <c r="B170" t="s">
        <v>550</v>
      </c>
      <c r="C170" t="s">
        <v>802</v>
      </c>
      <c r="D170" t="s">
        <v>729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397</v>
      </c>
      <c r="B171" t="s">
        <v>551</v>
      </c>
      <c r="C171" t="s">
        <v>803</v>
      </c>
      <c r="D171" t="s">
        <v>731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399</v>
      </c>
      <c r="B172" t="s">
        <v>552</v>
      </c>
      <c r="C172" t="s">
        <v>804</v>
      </c>
      <c r="D172" t="s">
        <v>731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401</v>
      </c>
      <c r="B173" t="s">
        <v>553</v>
      </c>
      <c r="C173" t="s">
        <v>805</v>
      </c>
      <c r="D173" t="s">
        <v>731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403</v>
      </c>
      <c r="B174" t="s">
        <v>554</v>
      </c>
      <c r="C174" t="s">
        <v>806</v>
      </c>
      <c r="D174" t="s">
        <v>731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275</v>
      </c>
      <c r="B175" t="s">
        <v>555</v>
      </c>
      <c r="C175" t="s">
        <v>807</v>
      </c>
      <c r="D175" t="s">
        <v>729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406</v>
      </c>
      <c r="B176" t="s">
        <v>556</v>
      </c>
      <c r="C176" t="s">
        <v>808</v>
      </c>
      <c r="D176" t="s">
        <v>729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408</v>
      </c>
      <c r="B177" t="s">
        <v>557</v>
      </c>
      <c r="C177" t="s">
        <v>809</v>
      </c>
      <c r="D177" t="s">
        <v>731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287</v>
      </c>
      <c r="B178" t="s">
        <v>558</v>
      </c>
      <c r="C178" t="s">
        <v>810</v>
      </c>
      <c r="D178" t="s">
        <v>729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492</v>
      </c>
      <c r="B179" t="s">
        <v>559</v>
      </c>
      <c r="C179" t="s">
        <v>811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413</v>
      </c>
      <c r="C180" t="s">
        <v>812</v>
      </c>
    </row>
    <row r="181" spans="1:36" x14ac:dyDescent="0.25">
      <c r="A181" t="s">
        <v>395</v>
      </c>
      <c r="B181" t="s">
        <v>560</v>
      </c>
      <c r="C181" t="s">
        <v>813</v>
      </c>
      <c r="D181" t="s">
        <v>729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397</v>
      </c>
      <c r="B182" t="s">
        <v>561</v>
      </c>
      <c r="C182" t="s">
        <v>814</v>
      </c>
      <c r="D182" t="s">
        <v>731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399</v>
      </c>
      <c r="B183" t="s">
        <v>562</v>
      </c>
      <c r="C183" t="s">
        <v>815</v>
      </c>
      <c r="D183" t="s">
        <v>731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401</v>
      </c>
      <c r="B184" t="s">
        <v>563</v>
      </c>
      <c r="C184" t="s">
        <v>816</v>
      </c>
      <c r="D184" t="s">
        <v>731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403</v>
      </c>
      <c r="B185" t="s">
        <v>564</v>
      </c>
      <c r="C185" t="s">
        <v>817</v>
      </c>
      <c r="D185" t="s">
        <v>746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275</v>
      </c>
      <c r="B186" t="s">
        <v>565</v>
      </c>
      <c r="C186" t="s">
        <v>818</v>
      </c>
      <c r="D186" t="s">
        <v>731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406</v>
      </c>
      <c r="B187" t="s">
        <v>566</v>
      </c>
      <c r="C187" t="s">
        <v>819</v>
      </c>
      <c r="D187" t="s">
        <v>731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408</v>
      </c>
      <c r="B188" t="s">
        <v>567</v>
      </c>
      <c r="C188" t="s">
        <v>820</v>
      </c>
      <c r="D188" t="s">
        <v>731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287</v>
      </c>
      <c r="B189" t="s">
        <v>568</v>
      </c>
      <c r="C189" t="s">
        <v>821</v>
      </c>
      <c r="D189" t="s">
        <v>731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503</v>
      </c>
      <c r="B190" t="s">
        <v>569</v>
      </c>
      <c r="C190" t="s">
        <v>822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425</v>
      </c>
      <c r="C191" t="s">
        <v>823</v>
      </c>
    </row>
    <row r="192" spans="1:36" x14ac:dyDescent="0.25">
      <c r="A192" t="s">
        <v>395</v>
      </c>
      <c r="B192" t="s">
        <v>570</v>
      </c>
      <c r="C192" t="s">
        <v>824</v>
      </c>
      <c r="D192" t="s">
        <v>729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397</v>
      </c>
      <c r="B193" t="s">
        <v>571</v>
      </c>
      <c r="C193" t="s">
        <v>825</v>
      </c>
      <c r="D193" t="s">
        <v>731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399</v>
      </c>
      <c r="B194" t="s">
        <v>572</v>
      </c>
      <c r="C194" t="s">
        <v>826</v>
      </c>
      <c r="D194" t="s">
        <v>731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401</v>
      </c>
      <c r="B195" t="s">
        <v>573</v>
      </c>
      <c r="C195" t="s">
        <v>827</v>
      </c>
      <c r="D195" t="s">
        <v>729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403</v>
      </c>
      <c r="B196" t="s">
        <v>574</v>
      </c>
      <c r="C196" t="s">
        <v>828</v>
      </c>
      <c r="D196" t="s">
        <v>731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275</v>
      </c>
      <c r="B197" t="s">
        <v>575</v>
      </c>
      <c r="C197" t="s">
        <v>829</v>
      </c>
      <c r="D197" t="s">
        <v>729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406</v>
      </c>
      <c r="B198" t="s">
        <v>576</v>
      </c>
      <c r="C198" t="s">
        <v>830</v>
      </c>
      <c r="D198" t="s">
        <v>729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408</v>
      </c>
      <c r="B199" t="s">
        <v>577</v>
      </c>
      <c r="C199" t="s">
        <v>831</v>
      </c>
      <c r="D199" t="s">
        <v>731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287</v>
      </c>
      <c r="B200" t="s">
        <v>578</v>
      </c>
      <c r="C200" t="s">
        <v>832</v>
      </c>
      <c r="D200" t="s">
        <v>729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514</v>
      </c>
      <c r="B201" t="s">
        <v>579</v>
      </c>
      <c r="C201" t="s">
        <v>833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516</v>
      </c>
      <c r="B202" t="s">
        <v>580</v>
      </c>
      <c r="C202" t="s">
        <v>834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581</v>
      </c>
      <c r="C203" t="s">
        <v>835</v>
      </c>
    </row>
    <row r="204" spans="1:36" x14ac:dyDescent="0.25">
      <c r="A204" t="s">
        <v>394</v>
      </c>
      <c r="C204" t="s">
        <v>836</v>
      </c>
    </row>
    <row r="205" spans="1:36" x14ac:dyDescent="0.25">
      <c r="A205" t="s">
        <v>395</v>
      </c>
      <c r="B205" t="s">
        <v>582</v>
      </c>
      <c r="C205" t="s">
        <v>837</v>
      </c>
      <c r="D205" t="s">
        <v>151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397</v>
      </c>
      <c r="B206" t="s">
        <v>583</v>
      </c>
      <c r="C206" t="s">
        <v>838</v>
      </c>
      <c r="D206" t="s">
        <v>151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399</v>
      </c>
      <c r="B207" t="s">
        <v>584</v>
      </c>
      <c r="C207" t="s">
        <v>839</v>
      </c>
      <c r="D207" t="s">
        <v>151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401</v>
      </c>
      <c r="B208" t="s">
        <v>585</v>
      </c>
      <c r="C208" t="s">
        <v>840</v>
      </c>
      <c r="D208" t="s">
        <v>151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403</v>
      </c>
      <c r="B209" t="s">
        <v>586</v>
      </c>
      <c r="C209" t="s">
        <v>841</v>
      </c>
      <c r="D209" t="s">
        <v>151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275</v>
      </c>
      <c r="B210" t="s">
        <v>587</v>
      </c>
      <c r="C210" t="s">
        <v>842</v>
      </c>
      <c r="D210" t="s">
        <v>151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406</v>
      </c>
      <c r="B211" t="s">
        <v>588</v>
      </c>
      <c r="C211" t="s">
        <v>843</v>
      </c>
      <c r="D211" t="s">
        <v>151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408</v>
      </c>
      <c r="B212" t="s">
        <v>589</v>
      </c>
      <c r="C212" t="s">
        <v>844</v>
      </c>
      <c r="D212" t="s">
        <v>151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287</v>
      </c>
      <c r="B213" t="s">
        <v>590</v>
      </c>
      <c r="C213" t="s">
        <v>845</v>
      </c>
      <c r="D213" t="s">
        <v>151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411</v>
      </c>
      <c r="B214" t="s">
        <v>591</v>
      </c>
      <c r="C214" t="s">
        <v>846</v>
      </c>
      <c r="D214" t="s">
        <v>151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413</v>
      </c>
      <c r="C215" t="s">
        <v>847</v>
      </c>
    </row>
    <row r="216" spans="1:36" x14ac:dyDescent="0.25">
      <c r="A216" t="s">
        <v>395</v>
      </c>
      <c r="B216" t="s">
        <v>592</v>
      </c>
      <c r="C216" t="s">
        <v>848</v>
      </c>
      <c r="D216" t="s">
        <v>151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397</v>
      </c>
      <c r="B217" t="s">
        <v>593</v>
      </c>
      <c r="C217" t="s">
        <v>849</v>
      </c>
      <c r="D217" t="s">
        <v>151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399</v>
      </c>
      <c r="B218" t="s">
        <v>594</v>
      </c>
      <c r="C218" t="s">
        <v>850</v>
      </c>
      <c r="D218" t="s">
        <v>151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401</v>
      </c>
      <c r="B219" t="s">
        <v>595</v>
      </c>
      <c r="C219" t="s">
        <v>851</v>
      </c>
      <c r="D219" t="s">
        <v>151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403</v>
      </c>
      <c r="B220" t="s">
        <v>596</v>
      </c>
      <c r="C220" t="s">
        <v>852</v>
      </c>
      <c r="D220" t="s">
        <v>151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275</v>
      </c>
      <c r="B221" t="s">
        <v>597</v>
      </c>
      <c r="C221" t="s">
        <v>853</v>
      </c>
      <c r="D221" t="s">
        <v>151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406</v>
      </c>
      <c r="B222" t="s">
        <v>598</v>
      </c>
      <c r="C222" t="s">
        <v>854</v>
      </c>
      <c r="D222" t="s">
        <v>151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408</v>
      </c>
      <c r="B223" t="s">
        <v>599</v>
      </c>
      <c r="C223" t="s">
        <v>855</v>
      </c>
      <c r="D223" t="s">
        <v>151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287</v>
      </c>
      <c r="B224" t="s">
        <v>600</v>
      </c>
      <c r="C224" t="s">
        <v>856</v>
      </c>
      <c r="D224" t="s">
        <v>151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423</v>
      </c>
      <c r="B225" t="s">
        <v>601</v>
      </c>
      <c r="C225" t="s">
        <v>857</v>
      </c>
      <c r="D225" t="s">
        <v>151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425</v>
      </c>
      <c r="C226" t="s">
        <v>858</v>
      </c>
    </row>
    <row r="227" spans="1:36" x14ac:dyDescent="0.25">
      <c r="A227" t="s">
        <v>395</v>
      </c>
      <c r="B227" t="s">
        <v>602</v>
      </c>
      <c r="C227" t="s">
        <v>859</v>
      </c>
      <c r="D227" t="s">
        <v>151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397</v>
      </c>
      <c r="B228" t="s">
        <v>603</v>
      </c>
      <c r="C228" t="s">
        <v>860</v>
      </c>
      <c r="D228" t="s">
        <v>151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399</v>
      </c>
      <c r="B229" t="s">
        <v>604</v>
      </c>
      <c r="C229" t="s">
        <v>861</v>
      </c>
      <c r="D229" t="s">
        <v>151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401</v>
      </c>
      <c r="B230" t="s">
        <v>605</v>
      </c>
      <c r="C230" t="s">
        <v>862</v>
      </c>
      <c r="D230" t="s">
        <v>151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403</v>
      </c>
      <c r="B231" t="s">
        <v>606</v>
      </c>
      <c r="C231" t="s">
        <v>863</v>
      </c>
      <c r="D231" t="s">
        <v>151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275</v>
      </c>
      <c r="B232" t="s">
        <v>607</v>
      </c>
      <c r="C232" t="s">
        <v>864</v>
      </c>
      <c r="D232" t="s">
        <v>151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406</v>
      </c>
      <c r="B233" t="s">
        <v>608</v>
      </c>
      <c r="C233" t="s">
        <v>865</v>
      </c>
      <c r="D233" t="s">
        <v>151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408</v>
      </c>
      <c r="B234" t="s">
        <v>609</v>
      </c>
      <c r="C234" t="s">
        <v>866</v>
      </c>
      <c r="D234" t="s">
        <v>151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287</v>
      </c>
      <c r="B235" t="s">
        <v>610</v>
      </c>
      <c r="C235" t="s">
        <v>867</v>
      </c>
      <c r="D235" t="s">
        <v>151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435</v>
      </c>
      <c r="B236" t="s">
        <v>611</v>
      </c>
      <c r="C236" t="s">
        <v>868</v>
      </c>
      <c r="D236" t="s">
        <v>151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263</v>
      </c>
      <c r="B237" t="s">
        <v>612</v>
      </c>
      <c r="C237" t="s">
        <v>869</v>
      </c>
      <c r="D237" t="s">
        <v>151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870</v>
      </c>
    </row>
    <row r="239" spans="1:36" x14ac:dyDescent="0.25">
      <c r="A239" t="s">
        <v>613</v>
      </c>
      <c r="B239" t="s">
        <v>614</v>
      </c>
      <c r="C239" t="s">
        <v>871</v>
      </c>
      <c r="D239" t="s">
        <v>872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615</v>
      </c>
      <c r="B240" t="s">
        <v>616</v>
      </c>
      <c r="C240" t="s">
        <v>873</v>
      </c>
      <c r="D240" t="s">
        <v>874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617</v>
      </c>
      <c r="C241" t="s">
        <v>875</v>
      </c>
    </row>
    <row r="242" spans="1:36" x14ac:dyDescent="0.25">
      <c r="A242" t="s">
        <v>618</v>
      </c>
      <c r="B242" t="s">
        <v>619</v>
      </c>
      <c r="C242" t="s">
        <v>876</v>
      </c>
      <c r="D242" t="s">
        <v>683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620</v>
      </c>
      <c r="B243" t="s">
        <v>621</v>
      </c>
      <c r="C243" t="s">
        <v>877</v>
      </c>
      <c r="D243" t="s">
        <v>683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622</v>
      </c>
      <c r="B244" t="s">
        <v>623</v>
      </c>
      <c r="C244" t="s">
        <v>878</v>
      </c>
      <c r="D244" t="s">
        <v>683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624</v>
      </c>
      <c r="B245" t="s">
        <v>625</v>
      </c>
      <c r="C245" t="s">
        <v>879</v>
      </c>
      <c r="D245" t="s">
        <v>683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880</v>
      </c>
    </row>
    <row r="247" spans="1:36" x14ac:dyDescent="0.25">
      <c r="A247" t="s">
        <v>626</v>
      </c>
      <c r="B247" t="s">
        <v>627</v>
      </c>
      <c r="C247" t="s">
        <v>881</v>
      </c>
      <c r="D247" t="s">
        <v>872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615</v>
      </c>
      <c r="B248" t="s">
        <v>628</v>
      </c>
      <c r="C248" t="s">
        <v>882</v>
      </c>
      <c r="D248" t="s">
        <v>874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617</v>
      </c>
      <c r="C249" t="s">
        <v>883</v>
      </c>
    </row>
    <row r="250" spans="1:36" x14ac:dyDescent="0.25">
      <c r="A250" t="s">
        <v>618</v>
      </c>
      <c r="B250" t="s">
        <v>629</v>
      </c>
      <c r="C250" t="s">
        <v>884</v>
      </c>
      <c r="D250" t="s">
        <v>683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620</v>
      </c>
      <c r="B251" t="s">
        <v>630</v>
      </c>
      <c r="C251" t="s">
        <v>885</v>
      </c>
      <c r="D251" t="s">
        <v>683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622</v>
      </c>
      <c r="B252" t="s">
        <v>631</v>
      </c>
      <c r="C252" t="s">
        <v>886</v>
      </c>
      <c r="D252" t="s">
        <v>683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624</v>
      </c>
      <c r="B253" t="s">
        <v>632</v>
      </c>
      <c r="C253" t="s">
        <v>887</v>
      </c>
      <c r="D253" t="s">
        <v>683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888</v>
      </c>
    </row>
    <row r="255" spans="1:36" x14ac:dyDescent="0.25">
      <c r="A255" t="s">
        <v>633</v>
      </c>
      <c r="B255" t="s">
        <v>634</v>
      </c>
      <c r="C255" t="s">
        <v>889</v>
      </c>
      <c r="D255" t="s">
        <v>890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635</v>
      </c>
      <c r="B256" t="s">
        <v>636</v>
      </c>
      <c r="C256" t="s">
        <v>891</v>
      </c>
      <c r="D256" t="s">
        <v>890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637</v>
      </c>
      <c r="B257" t="s">
        <v>638</v>
      </c>
      <c r="C257" t="s">
        <v>892</v>
      </c>
      <c r="D257" t="s">
        <v>890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617</v>
      </c>
      <c r="C258" t="s">
        <v>893</v>
      </c>
    </row>
    <row r="259" spans="1:36" x14ac:dyDescent="0.25">
      <c r="A259" t="s">
        <v>618</v>
      </c>
      <c r="B259" t="s">
        <v>639</v>
      </c>
      <c r="C259" t="s">
        <v>894</v>
      </c>
      <c r="D259" t="s">
        <v>683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620</v>
      </c>
      <c r="B260" t="s">
        <v>640</v>
      </c>
      <c r="C260" t="s">
        <v>895</v>
      </c>
      <c r="D260" t="s">
        <v>683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622</v>
      </c>
      <c r="B261" t="s">
        <v>641</v>
      </c>
      <c r="C261" t="s">
        <v>896</v>
      </c>
      <c r="D261" t="s">
        <v>683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624</v>
      </c>
      <c r="B262" t="s">
        <v>642</v>
      </c>
      <c r="C262" t="s">
        <v>897</v>
      </c>
      <c r="D262" t="s">
        <v>683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49"/>
  <sheetViews>
    <sheetView topLeftCell="A93" zoomScale="85" zoomScaleNormal="85" workbookViewId="0">
      <selection activeCell="A137" sqref="A137:AE144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63</v>
      </c>
    </row>
    <row r="2" spans="1:14" x14ac:dyDescent="0.25">
      <c r="A2" s="15">
        <v>5</v>
      </c>
    </row>
    <row r="4" spans="1:14" x14ac:dyDescent="0.25">
      <c r="A4" t="s">
        <v>58</v>
      </c>
    </row>
    <row r="5" spans="1:14" x14ac:dyDescent="0.25">
      <c r="A5" t="s">
        <v>59</v>
      </c>
    </row>
    <row r="6" spans="1:14" x14ac:dyDescent="0.25">
      <c r="A6" t="s">
        <v>60</v>
      </c>
    </row>
    <row r="7" spans="1:14" x14ac:dyDescent="0.25">
      <c r="A7" t="s">
        <v>61</v>
      </c>
    </row>
    <row r="8" spans="1:14" x14ac:dyDescent="0.25">
      <c r="A8" t="s">
        <v>62</v>
      </c>
    </row>
    <row r="10" spans="1:14" x14ac:dyDescent="0.25">
      <c r="A10" s="1" t="s">
        <v>122</v>
      </c>
    </row>
    <row r="11" spans="1:14" x14ac:dyDescent="0.25">
      <c r="A11" s="15">
        <v>4</v>
      </c>
    </row>
    <row r="13" spans="1:14" x14ac:dyDescent="0.25">
      <c r="A13" t="s">
        <v>83</v>
      </c>
    </row>
    <row r="14" spans="1:14" x14ac:dyDescent="0.25">
      <c r="A14" t="s">
        <v>84</v>
      </c>
    </row>
    <row r="15" spans="1:14" x14ac:dyDescent="0.25">
      <c r="A15" t="s">
        <v>60</v>
      </c>
      <c r="N15" s="33"/>
    </row>
    <row r="16" spans="1:14" x14ac:dyDescent="0.25">
      <c r="A16" t="s">
        <v>85</v>
      </c>
      <c r="N16" s="35"/>
    </row>
    <row r="17" spans="1:17" x14ac:dyDescent="0.25">
      <c r="A17" t="s">
        <v>86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87</v>
      </c>
      <c r="N19" s="36"/>
      <c r="O19" s="37"/>
      <c r="P19" s="37"/>
      <c r="Q19" s="37"/>
    </row>
    <row r="20" spans="1:17" x14ac:dyDescent="0.25">
      <c r="A20" t="s">
        <v>88</v>
      </c>
      <c r="N20" s="36"/>
      <c r="O20" s="37"/>
      <c r="P20" s="37"/>
      <c r="Q20" s="37"/>
    </row>
    <row r="21" spans="1:17" x14ac:dyDescent="0.25">
      <c r="A21" t="s">
        <v>89</v>
      </c>
      <c r="N21" s="36"/>
      <c r="O21" s="37"/>
      <c r="P21" s="37"/>
      <c r="Q21" s="37"/>
    </row>
    <row r="22" spans="1:17" x14ac:dyDescent="0.25">
      <c r="A22" t="s">
        <v>90</v>
      </c>
      <c r="N22" s="36"/>
      <c r="O22" s="37"/>
      <c r="P22" s="37"/>
      <c r="Q22" s="37"/>
    </row>
    <row r="23" spans="1:17" x14ac:dyDescent="0.25">
      <c r="A23" t="s">
        <v>91</v>
      </c>
      <c r="N23" s="36"/>
      <c r="O23" s="37"/>
      <c r="P23" s="37"/>
      <c r="Q23" s="37"/>
    </row>
    <row r="24" spans="1:17" x14ac:dyDescent="0.25">
      <c r="A24" t="s">
        <v>92</v>
      </c>
      <c r="N24" s="36"/>
      <c r="O24" s="37"/>
      <c r="P24" s="37"/>
      <c r="Q24" s="37"/>
    </row>
    <row r="25" spans="1:17" x14ac:dyDescent="0.25">
      <c r="A25" t="s">
        <v>93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919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933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963</v>
      </c>
      <c r="N31" s="36"/>
      <c r="O31" s="38"/>
      <c r="P31" s="37"/>
      <c r="Q31" s="37"/>
    </row>
    <row r="32" spans="1:17" x14ac:dyDescent="0.25">
      <c r="A32" s="28"/>
      <c r="B32" t="s">
        <v>934</v>
      </c>
      <c r="C32" t="s">
        <v>935</v>
      </c>
      <c r="D32" t="s">
        <v>936</v>
      </c>
      <c r="E32" t="s">
        <v>937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17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17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17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17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17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17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17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17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17" x14ac:dyDescent="0.25">
      <c r="A57" s="42">
        <v>45314</v>
      </c>
      <c r="B57" s="11">
        <v>72944</v>
      </c>
      <c r="C57" s="11">
        <v>15593</v>
      </c>
      <c r="D57" s="11">
        <v>60069</v>
      </c>
      <c r="E57" s="11">
        <v>1046919</v>
      </c>
      <c r="N57" s="36"/>
      <c r="O57" s="38"/>
      <c r="P57" s="37"/>
      <c r="Q57" s="37"/>
    </row>
    <row r="58" spans="1:17" x14ac:dyDescent="0.25">
      <c r="A58" s="42">
        <v>45345</v>
      </c>
      <c r="B58" s="11">
        <v>81158</v>
      </c>
      <c r="C58" s="11">
        <v>17789</v>
      </c>
      <c r="D58" s="11">
        <v>66320</v>
      </c>
      <c r="E58" s="11">
        <v>1138756</v>
      </c>
      <c r="N58" s="36"/>
      <c r="O58" s="38"/>
      <c r="P58" s="37"/>
      <c r="Q58" s="37"/>
    </row>
    <row r="59" spans="1:17" x14ac:dyDescent="0.25">
      <c r="A59" s="42">
        <v>45374</v>
      </c>
      <c r="B59" s="11">
        <v>92077</v>
      </c>
      <c r="C59" s="11">
        <v>21397</v>
      </c>
      <c r="D59" s="11">
        <v>94289</v>
      </c>
      <c r="E59" s="11">
        <v>1374992</v>
      </c>
      <c r="N59" s="36"/>
      <c r="O59" s="38"/>
      <c r="P59" s="37"/>
      <c r="Q59" s="37"/>
    </row>
    <row r="60" spans="1:17" x14ac:dyDescent="0.25">
      <c r="A60" s="42">
        <v>45405</v>
      </c>
      <c r="B60" s="11">
        <v>92880</v>
      </c>
      <c r="C60" s="11">
        <v>24165</v>
      </c>
      <c r="D60" s="11">
        <v>100528</v>
      </c>
      <c r="E60" s="11">
        <v>1357844</v>
      </c>
      <c r="N60" s="36"/>
      <c r="O60" s="38"/>
      <c r="P60" s="37"/>
      <c r="Q60" s="37"/>
    </row>
    <row r="61" spans="1:17" x14ac:dyDescent="0.25">
      <c r="A61" s="42">
        <v>45435</v>
      </c>
      <c r="B61" s="11">
        <v>95898</v>
      </c>
      <c r="C61" s="11">
        <v>25125</v>
      </c>
      <c r="D61" s="11">
        <v>103832</v>
      </c>
      <c r="E61" s="11">
        <v>1363818</v>
      </c>
      <c r="N61" s="36"/>
      <c r="O61" s="38"/>
      <c r="P61" s="37"/>
      <c r="Q61" s="37"/>
    </row>
    <row r="62" spans="1:17" x14ac:dyDescent="0.25">
      <c r="A62" s="42">
        <v>45466</v>
      </c>
      <c r="B62" s="11">
        <v>102525</v>
      </c>
      <c r="C62" s="11">
        <v>22560</v>
      </c>
      <c r="D62" s="11">
        <v>100762</v>
      </c>
      <c r="E62" s="11">
        <v>1368713</v>
      </c>
      <c r="N62" s="36"/>
      <c r="O62" s="38"/>
      <c r="P62" s="37"/>
      <c r="Q62" s="37"/>
    </row>
    <row r="63" spans="1:17" x14ac:dyDescent="0.25">
      <c r="A63" s="42">
        <v>45496</v>
      </c>
      <c r="B63" s="11">
        <v>101234</v>
      </c>
      <c r="C63" s="11">
        <v>23194</v>
      </c>
      <c r="D63" s="11">
        <v>103757</v>
      </c>
      <c r="E63" s="11">
        <v>1299271</v>
      </c>
      <c r="N63" s="36"/>
      <c r="O63" s="38"/>
      <c r="P63" s="37"/>
      <c r="Q63" s="37"/>
    </row>
    <row r="64" spans="1:17" x14ac:dyDescent="0.25">
      <c r="A64" s="42">
        <v>45527</v>
      </c>
      <c r="B64" s="11">
        <v>92277</v>
      </c>
      <c r="C64" s="11">
        <v>28148</v>
      </c>
      <c r="D64" s="11">
        <v>107325</v>
      </c>
      <c r="E64" s="11">
        <v>1316366</v>
      </c>
      <c r="N64" s="36"/>
      <c r="O64" s="38"/>
      <c r="P64" s="37"/>
      <c r="Q64" s="37"/>
    </row>
    <row r="65" spans="1:31" x14ac:dyDescent="0.25">
      <c r="A65" s="42">
        <v>45558</v>
      </c>
      <c r="B65" s="11">
        <v>101719</v>
      </c>
      <c r="C65" s="11">
        <v>29632</v>
      </c>
      <c r="D65" s="11">
        <v>109269</v>
      </c>
      <c r="E65" s="11">
        <v>1331167</v>
      </c>
      <c r="N65" s="36"/>
      <c r="O65" s="38"/>
      <c r="P65" s="37"/>
      <c r="Q65" s="37"/>
    </row>
    <row r="66" spans="1:31" x14ac:dyDescent="0.25">
      <c r="A66" s="42">
        <v>45588</v>
      </c>
      <c r="B66" s="11">
        <v>90509</v>
      </c>
      <c r="C66" s="11">
        <v>22037</v>
      </c>
      <c r="D66" s="11">
        <v>103799</v>
      </c>
      <c r="E66" s="11">
        <v>1193974</v>
      </c>
      <c r="N66" s="36"/>
      <c r="O66" s="38"/>
      <c r="P66" s="37"/>
      <c r="Q66" s="37"/>
    </row>
    <row r="67" spans="1:31" x14ac:dyDescent="0.25">
      <c r="A67" s="42">
        <v>45619</v>
      </c>
      <c r="B67" s="11">
        <v>102323</v>
      </c>
      <c r="C67" s="11">
        <v>24530</v>
      </c>
      <c r="D67" s="11">
        <v>108549</v>
      </c>
      <c r="E67" s="11">
        <v>1235583</v>
      </c>
      <c r="N67" s="36"/>
      <c r="O67" s="38"/>
      <c r="P67" s="37"/>
      <c r="Q67" s="37"/>
    </row>
    <row r="68" spans="1:31" x14ac:dyDescent="0.25">
      <c r="A68" s="42">
        <v>45649</v>
      </c>
      <c r="B68" s="11">
        <v>121647</v>
      </c>
      <c r="C68" s="11">
        <v>41121</v>
      </c>
      <c r="D68" s="11">
        <v>117098</v>
      </c>
      <c r="E68" s="11">
        <v>1458853</v>
      </c>
      <c r="N68" s="36"/>
      <c r="O68" s="38"/>
      <c r="P68" s="37"/>
      <c r="Q68" s="37"/>
    </row>
    <row r="69" spans="1:31" x14ac:dyDescent="0.25">
      <c r="N69" s="36"/>
      <c r="O69" s="38"/>
      <c r="P69" s="37"/>
      <c r="Q69" s="37"/>
    </row>
    <row r="70" spans="1:31" x14ac:dyDescent="0.25">
      <c r="A70" t="s">
        <v>938</v>
      </c>
      <c r="B70" s="44">
        <f>SUM(B33:B44)/SUM($E33:$E44)</f>
        <v>3.0740270956534144E-2</v>
      </c>
      <c r="C70" s="44">
        <f>SUM(C33:C44)/SUM($E33:$E44)</f>
        <v>1.1782787056616747E-2</v>
      </c>
      <c r="N70" s="36"/>
      <c r="O70" s="38"/>
      <c r="P70" s="37"/>
      <c r="Q70" s="37"/>
    </row>
    <row r="71" spans="1:31" x14ac:dyDescent="0.25">
      <c r="A71" t="s">
        <v>939</v>
      </c>
      <c r="B71" s="44">
        <f>SUM(B45:B56)/SUM($E45:$E56)</f>
        <v>5.4269769832779612E-2</v>
      </c>
      <c r="C71" s="44">
        <f>SUM(C45:C56)/SUM($E45:$E56)</f>
        <v>1.3329237243666206E-2</v>
      </c>
      <c r="N71" s="36"/>
      <c r="O71" s="38"/>
      <c r="P71" s="37"/>
      <c r="Q71" s="37"/>
    </row>
    <row r="72" spans="1:31" x14ac:dyDescent="0.25">
      <c r="A72" t="s">
        <v>964</v>
      </c>
      <c r="B72" s="44">
        <f>SUM(B57:B68)/SUM($E$57:$E$68)</f>
        <v>7.4078008267459874E-2</v>
      </c>
      <c r="C72" s="44">
        <f>SUM(C57:C68)/SUM($E$57:$E$68)</f>
        <v>1.9067939984977647E-2</v>
      </c>
      <c r="N72" s="36"/>
      <c r="O72" s="38"/>
      <c r="P72" s="37"/>
      <c r="Q72" s="37"/>
    </row>
    <row r="74" spans="1:31" x14ac:dyDescent="0.25">
      <c r="A74" t="s">
        <v>965</v>
      </c>
      <c r="B74">
        <v>2021</v>
      </c>
      <c r="C74">
        <v>2022</v>
      </c>
      <c r="D74">
        <v>2023</v>
      </c>
      <c r="E74">
        <v>2024</v>
      </c>
      <c r="F74">
        <v>2025</v>
      </c>
      <c r="G74">
        <v>2026</v>
      </c>
      <c r="H74">
        <v>2027</v>
      </c>
      <c r="I74">
        <v>2028</v>
      </c>
      <c r="J74">
        <v>2029</v>
      </c>
      <c r="K74">
        <v>2030</v>
      </c>
      <c r="L74">
        <v>2031</v>
      </c>
      <c r="M74">
        <v>2032</v>
      </c>
      <c r="N74">
        <v>2033</v>
      </c>
      <c r="O74">
        <v>2034</v>
      </c>
      <c r="P74">
        <v>2035</v>
      </c>
      <c r="Q74">
        <v>2036</v>
      </c>
      <c r="R74">
        <v>2037</v>
      </c>
      <c r="S74">
        <v>2038</v>
      </c>
      <c r="T74">
        <v>2039</v>
      </c>
      <c r="U74">
        <v>2040</v>
      </c>
      <c r="V74">
        <v>2041</v>
      </c>
      <c r="W74">
        <v>2042</v>
      </c>
      <c r="X74">
        <v>2043</v>
      </c>
      <c r="Y74">
        <v>2044</v>
      </c>
      <c r="Z74">
        <v>2045</v>
      </c>
      <c r="AA74">
        <v>2046</v>
      </c>
      <c r="AB74">
        <v>2047</v>
      </c>
      <c r="AC74">
        <v>2048</v>
      </c>
      <c r="AD74">
        <v>2049</v>
      </c>
      <c r="AE74">
        <v>2050</v>
      </c>
    </row>
    <row r="75" spans="1:31" x14ac:dyDescent="0.25">
      <c r="A75" t="s">
        <v>966</v>
      </c>
      <c r="B75" s="39">
        <v>463311</v>
      </c>
      <c r="C75" s="39">
        <v>807492</v>
      </c>
      <c r="D75" s="39">
        <v>1167320</v>
      </c>
      <c r="E75" s="39">
        <v>1726420</v>
      </c>
      <c r="F75" s="39">
        <v>2209270</v>
      </c>
      <c r="G75" s="39">
        <v>3129840</v>
      </c>
      <c r="H75" s="39">
        <v>4152910</v>
      </c>
      <c r="I75" s="39">
        <v>4989540</v>
      </c>
      <c r="J75" s="39">
        <v>6162480</v>
      </c>
      <c r="K75" s="39">
        <v>7139260</v>
      </c>
      <c r="L75" s="39">
        <v>8082380</v>
      </c>
      <c r="M75" s="39">
        <v>8980930</v>
      </c>
      <c r="N75" s="39">
        <v>8965160</v>
      </c>
      <c r="O75" s="39">
        <v>9037440</v>
      </c>
      <c r="P75" s="39">
        <v>9277120</v>
      </c>
      <c r="Q75" s="39">
        <v>9595900</v>
      </c>
      <c r="R75" s="39">
        <v>9890790</v>
      </c>
      <c r="S75" s="39">
        <v>10156600</v>
      </c>
      <c r="T75" s="39">
        <v>10401700</v>
      </c>
      <c r="U75" s="39">
        <v>10625400</v>
      </c>
      <c r="V75" s="39">
        <v>10834400</v>
      </c>
      <c r="W75" s="39">
        <v>11027500</v>
      </c>
      <c r="X75" s="39">
        <v>11211000</v>
      </c>
      <c r="Y75" s="39">
        <v>11381800</v>
      </c>
      <c r="Z75" s="39">
        <v>11545500</v>
      </c>
      <c r="AA75" s="39">
        <v>11712200</v>
      </c>
      <c r="AB75" s="39">
        <v>11862700</v>
      </c>
      <c r="AC75" s="39">
        <v>12034800</v>
      </c>
      <c r="AD75" s="39">
        <v>12183100</v>
      </c>
      <c r="AE75" s="39">
        <v>12352000</v>
      </c>
    </row>
    <row r="76" spans="1:31" x14ac:dyDescent="0.25">
      <c r="A76" t="s">
        <v>967</v>
      </c>
      <c r="B76">
        <v>3516</v>
      </c>
      <c r="C76">
        <v>4470</v>
      </c>
      <c r="D76">
        <v>4062</v>
      </c>
      <c r="E76">
        <v>4176</v>
      </c>
      <c r="F76">
        <v>3870</v>
      </c>
      <c r="G76">
        <v>3540</v>
      </c>
      <c r="H76">
        <v>3210</v>
      </c>
      <c r="I76">
        <v>3030</v>
      </c>
      <c r="J76">
        <v>2694</v>
      </c>
      <c r="K76">
        <v>2463</v>
      </c>
      <c r="L76">
        <v>2178</v>
      </c>
      <c r="M76">
        <v>1887</v>
      </c>
      <c r="N76">
        <v>2028</v>
      </c>
      <c r="O76">
        <v>2190</v>
      </c>
      <c r="P76">
        <v>2286</v>
      </c>
      <c r="Q76">
        <v>2334</v>
      </c>
      <c r="R76">
        <v>2385</v>
      </c>
      <c r="S76">
        <v>2433</v>
      </c>
      <c r="T76">
        <v>2481</v>
      </c>
      <c r="U76">
        <v>2517</v>
      </c>
      <c r="V76">
        <v>2541</v>
      </c>
      <c r="W76">
        <v>2562</v>
      </c>
      <c r="X76">
        <v>2565</v>
      </c>
      <c r="Y76">
        <v>2571</v>
      </c>
      <c r="Z76">
        <v>2565</v>
      </c>
      <c r="AA76">
        <v>2544</v>
      </c>
      <c r="AB76">
        <v>2532</v>
      </c>
      <c r="AC76">
        <v>2502</v>
      </c>
      <c r="AD76">
        <v>2481</v>
      </c>
      <c r="AE76">
        <v>2451</v>
      </c>
    </row>
    <row r="77" spans="1:31" x14ac:dyDescent="0.25">
      <c r="A77" t="s">
        <v>968</v>
      </c>
      <c r="B77" s="39">
        <v>14511600</v>
      </c>
      <c r="C77" s="39">
        <v>14288700</v>
      </c>
      <c r="D77" s="39">
        <v>13843600</v>
      </c>
      <c r="E77" s="39">
        <v>13360600</v>
      </c>
      <c r="F77" s="39">
        <v>12864200</v>
      </c>
      <c r="G77" s="39">
        <v>11848800</v>
      </c>
      <c r="H77" s="39">
        <v>10599800</v>
      </c>
      <c r="I77" s="39">
        <v>9815180</v>
      </c>
      <c r="J77" s="39">
        <v>8425310</v>
      </c>
      <c r="K77" s="39">
        <v>7354610</v>
      </c>
      <c r="L77" s="39">
        <v>6162040</v>
      </c>
      <c r="M77" s="39">
        <v>5018510</v>
      </c>
      <c r="N77" s="39">
        <v>5040260</v>
      </c>
      <c r="O77" s="39">
        <v>5061460</v>
      </c>
      <c r="P77" s="39">
        <v>4899020</v>
      </c>
      <c r="Q77" s="39">
        <v>4652280</v>
      </c>
      <c r="R77" s="39">
        <v>4442140</v>
      </c>
      <c r="S77" s="39">
        <v>4275890</v>
      </c>
      <c r="T77" s="39">
        <v>4136900</v>
      </c>
      <c r="U77" s="39">
        <v>4029200</v>
      </c>
      <c r="V77" s="39">
        <v>3936020</v>
      </c>
      <c r="W77" s="39">
        <v>3860780</v>
      </c>
      <c r="X77" s="39">
        <v>3793520</v>
      </c>
      <c r="Y77" s="39">
        <v>3738370</v>
      </c>
      <c r="Z77" s="39">
        <v>3690880</v>
      </c>
      <c r="AA77" s="39">
        <v>3643840</v>
      </c>
      <c r="AB77" s="39">
        <v>3607970</v>
      </c>
      <c r="AC77" s="39">
        <v>3548650</v>
      </c>
      <c r="AD77" s="39">
        <v>3514410</v>
      </c>
      <c r="AE77" s="39">
        <v>3464980</v>
      </c>
    </row>
    <row r="78" spans="1:31" x14ac:dyDescent="0.25">
      <c r="A78" t="s">
        <v>969</v>
      </c>
      <c r="B78">
        <v>52776</v>
      </c>
      <c r="C78">
        <v>50499</v>
      </c>
      <c r="D78">
        <v>60435</v>
      </c>
      <c r="E78">
        <v>68004</v>
      </c>
      <c r="F78">
        <v>75276</v>
      </c>
      <c r="G78">
        <v>78180</v>
      </c>
      <c r="H78">
        <v>77799</v>
      </c>
      <c r="I78">
        <v>79809</v>
      </c>
      <c r="J78">
        <v>74904</v>
      </c>
      <c r="K78">
        <v>71088</v>
      </c>
      <c r="L78">
        <v>64242</v>
      </c>
      <c r="M78">
        <v>56232</v>
      </c>
      <c r="N78">
        <v>60468</v>
      </c>
      <c r="O78">
        <v>64773</v>
      </c>
      <c r="P78">
        <v>66630</v>
      </c>
      <c r="Q78">
        <v>67236</v>
      </c>
      <c r="R78">
        <v>67806</v>
      </c>
      <c r="S78">
        <v>68808</v>
      </c>
      <c r="T78">
        <v>70164</v>
      </c>
      <c r="U78">
        <v>71637</v>
      </c>
      <c r="V78">
        <v>73212</v>
      </c>
      <c r="W78">
        <v>75114</v>
      </c>
      <c r="X78">
        <v>76824</v>
      </c>
      <c r="Y78">
        <v>79089</v>
      </c>
      <c r="Z78">
        <v>81180</v>
      </c>
      <c r="AA78">
        <v>83421</v>
      </c>
      <c r="AB78">
        <v>85611</v>
      </c>
      <c r="AC78">
        <v>87495</v>
      </c>
      <c r="AD78">
        <v>89817</v>
      </c>
      <c r="AE78">
        <v>91863</v>
      </c>
    </row>
    <row r="79" spans="1:31" x14ac:dyDescent="0.25">
      <c r="A79" t="s">
        <v>970</v>
      </c>
      <c r="B79" s="39">
        <v>177957</v>
      </c>
      <c r="C79" s="39">
        <v>218646</v>
      </c>
      <c r="D79" s="39">
        <v>327606</v>
      </c>
      <c r="E79" s="39">
        <v>307017</v>
      </c>
      <c r="F79" s="39">
        <v>386229</v>
      </c>
      <c r="G79" s="39">
        <v>552588</v>
      </c>
      <c r="H79" s="39">
        <v>848292</v>
      </c>
      <c r="I79" s="39">
        <v>851853</v>
      </c>
      <c r="J79" s="39">
        <v>1131360</v>
      </c>
      <c r="K79" s="39">
        <v>1278360</v>
      </c>
      <c r="L79" s="39">
        <v>1574540</v>
      </c>
      <c r="M79" s="39">
        <v>1863670</v>
      </c>
      <c r="N79" s="39">
        <v>1881280</v>
      </c>
      <c r="O79" s="39">
        <v>1809630</v>
      </c>
      <c r="P79" s="39">
        <v>1760230</v>
      </c>
      <c r="Q79" s="39">
        <v>1728870</v>
      </c>
      <c r="R79" s="39">
        <v>1692780</v>
      </c>
      <c r="S79" s="39">
        <v>1653940</v>
      </c>
      <c r="T79" s="39">
        <v>1616960</v>
      </c>
      <c r="U79" s="39">
        <v>1582600</v>
      </c>
      <c r="V79" s="39">
        <v>1552200</v>
      </c>
      <c r="W79" s="39">
        <v>1524160</v>
      </c>
      <c r="X79" s="39">
        <v>1499740</v>
      </c>
      <c r="Y79" s="39">
        <v>1476450</v>
      </c>
      <c r="Z79" s="39">
        <v>1455800</v>
      </c>
      <c r="AA79" s="39">
        <v>1434830</v>
      </c>
      <c r="AB79" s="39">
        <v>1416200</v>
      </c>
      <c r="AC79" s="39">
        <v>1399870</v>
      </c>
      <c r="AD79" s="39">
        <v>1384600</v>
      </c>
      <c r="AE79" s="39">
        <v>1369780</v>
      </c>
    </row>
    <row r="80" spans="1:31" x14ac:dyDescent="0.25">
      <c r="A80" t="s">
        <v>971</v>
      </c>
      <c r="B80">
        <v>3021</v>
      </c>
      <c r="C80">
        <v>4275</v>
      </c>
      <c r="D80">
        <v>4326</v>
      </c>
      <c r="E80">
        <v>4512</v>
      </c>
      <c r="F80">
        <v>4728</v>
      </c>
      <c r="G80">
        <v>4656</v>
      </c>
      <c r="H80">
        <v>4383</v>
      </c>
      <c r="I80">
        <v>4233</v>
      </c>
      <c r="J80">
        <v>3801</v>
      </c>
      <c r="K80">
        <v>3456</v>
      </c>
      <c r="L80">
        <v>3009</v>
      </c>
      <c r="M80">
        <v>2541</v>
      </c>
      <c r="N80">
        <v>2643</v>
      </c>
      <c r="O80">
        <v>2742</v>
      </c>
      <c r="P80">
        <v>2745</v>
      </c>
      <c r="Q80">
        <v>2694</v>
      </c>
      <c r="R80">
        <v>2649</v>
      </c>
      <c r="S80">
        <v>2622</v>
      </c>
      <c r="T80">
        <v>2610</v>
      </c>
      <c r="U80">
        <v>2607</v>
      </c>
      <c r="V80">
        <v>2613</v>
      </c>
      <c r="W80">
        <v>2628</v>
      </c>
      <c r="X80">
        <v>2646</v>
      </c>
      <c r="Y80">
        <v>2679</v>
      </c>
      <c r="Z80">
        <v>2706</v>
      </c>
      <c r="AA80">
        <v>2739</v>
      </c>
      <c r="AB80">
        <v>2769</v>
      </c>
      <c r="AC80">
        <v>2787</v>
      </c>
      <c r="AD80">
        <v>2814</v>
      </c>
      <c r="AE80">
        <v>2841</v>
      </c>
    </row>
    <row r="81" spans="1:31" x14ac:dyDescent="0.25">
      <c r="A81" t="s">
        <v>972</v>
      </c>
      <c r="B81">
        <v>87</v>
      </c>
      <c r="C81">
        <v>69</v>
      </c>
      <c r="D81">
        <v>87</v>
      </c>
      <c r="E81">
        <v>84</v>
      </c>
      <c r="F81">
        <v>96</v>
      </c>
      <c r="G81">
        <v>120</v>
      </c>
      <c r="H81">
        <v>147</v>
      </c>
      <c r="I81">
        <v>168</v>
      </c>
      <c r="J81">
        <v>198</v>
      </c>
      <c r="K81">
        <v>240</v>
      </c>
      <c r="L81">
        <v>279</v>
      </c>
      <c r="M81">
        <v>327</v>
      </c>
      <c r="N81">
        <v>279</v>
      </c>
      <c r="O81">
        <v>300</v>
      </c>
      <c r="P81">
        <v>333</v>
      </c>
      <c r="Q81">
        <v>375</v>
      </c>
      <c r="R81">
        <v>417</v>
      </c>
      <c r="S81">
        <v>462</v>
      </c>
      <c r="T81">
        <v>504</v>
      </c>
      <c r="U81">
        <v>546</v>
      </c>
      <c r="V81">
        <v>582</v>
      </c>
      <c r="W81">
        <v>618</v>
      </c>
      <c r="X81">
        <v>648</v>
      </c>
      <c r="Y81">
        <v>678</v>
      </c>
      <c r="Z81">
        <v>705</v>
      </c>
      <c r="AA81">
        <v>729</v>
      </c>
      <c r="AB81">
        <v>750</v>
      </c>
      <c r="AC81">
        <v>762</v>
      </c>
      <c r="AD81">
        <v>783</v>
      </c>
      <c r="AE81">
        <v>792</v>
      </c>
    </row>
    <row r="83" spans="1:31" x14ac:dyDescent="0.25">
      <c r="A83" t="s">
        <v>965</v>
      </c>
      <c r="B83">
        <v>2021</v>
      </c>
      <c r="C83">
        <v>2022</v>
      </c>
      <c r="D83">
        <v>2023</v>
      </c>
      <c r="E83">
        <v>2024</v>
      </c>
      <c r="F83">
        <v>2025</v>
      </c>
      <c r="G83">
        <v>2026</v>
      </c>
      <c r="H83">
        <v>2027</v>
      </c>
      <c r="I83">
        <v>2028</v>
      </c>
      <c r="J83">
        <v>2029</v>
      </c>
      <c r="K83">
        <v>2030</v>
      </c>
      <c r="L83">
        <v>2031</v>
      </c>
      <c r="M83">
        <v>2032</v>
      </c>
      <c r="N83">
        <v>2033</v>
      </c>
      <c r="O83">
        <v>2034</v>
      </c>
      <c r="P83">
        <v>2035</v>
      </c>
      <c r="Q83">
        <v>2036</v>
      </c>
      <c r="R83">
        <v>2037</v>
      </c>
      <c r="S83">
        <v>2038</v>
      </c>
      <c r="T83">
        <v>2039</v>
      </c>
      <c r="U83">
        <v>2040</v>
      </c>
      <c r="V83">
        <v>2041</v>
      </c>
      <c r="W83">
        <v>2042</v>
      </c>
      <c r="X83">
        <v>2043</v>
      </c>
      <c r="Y83">
        <v>2044</v>
      </c>
      <c r="Z83">
        <v>2045</v>
      </c>
      <c r="AA83">
        <v>2046</v>
      </c>
      <c r="AB83">
        <v>2047</v>
      </c>
      <c r="AC83">
        <v>2048</v>
      </c>
      <c r="AD83">
        <v>2049</v>
      </c>
      <c r="AE83">
        <v>2050</v>
      </c>
    </row>
    <row r="84" spans="1:31" x14ac:dyDescent="0.25">
      <c r="A84" t="s">
        <v>973</v>
      </c>
      <c r="B84">
        <v>104573</v>
      </c>
      <c r="C84" s="39">
        <v>409151</v>
      </c>
      <c r="D84" s="39">
        <v>799171</v>
      </c>
      <c r="E84" s="39">
        <v>1374860</v>
      </c>
      <c r="F84" s="39">
        <v>1782170</v>
      </c>
      <c r="G84" s="39">
        <v>2316370</v>
      </c>
      <c r="H84" s="39">
        <v>2890770</v>
      </c>
      <c r="I84" s="39">
        <v>3595910</v>
      </c>
      <c r="J84" s="39">
        <v>4283150</v>
      </c>
      <c r="K84" s="39">
        <v>4846180</v>
      </c>
      <c r="L84" s="39">
        <v>5457360</v>
      </c>
      <c r="M84" s="39">
        <v>6013890</v>
      </c>
      <c r="N84" s="39">
        <v>6238040</v>
      </c>
      <c r="O84" s="39">
        <v>6764920</v>
      </c>
      <c r="P84" s="39">
        <v>7234620</v>
      </c>
      <c r="Q84" s="39">
        <v>7643700</v>
      </c>
      <c r="R84" s="39">
        <v>8015320</v>
      </c>
      <c r="S84" s="39">
        <v>8340710</v>
      </c>
      <c r="T84" s="39">
        <v>8635580</v>
      </c>
      <c r="U84" s="39">
        <v>8897010</v>
      </c>
      <c r="V84" s="39">
        <v>9138920</v>
      </c>
      <c r="W84" s="39">
        <v>9357930</v>
      </c>
      <c r="X84" s="39">
        <v>9565050</v>
      </c>
      <c r="Y84" s="39">
        <v>9754430</v>
      </c>
      <c r="Z84" s="39">
        <v>9934100</v>
      </c>
      <c r="AA84" s="39">
        <v>10116600</v>
      </c>
      <c r="AB84" s="39">
        <v>10278700</v>
      </c>
      <c r="AC84" s="39">
        <v>10473400</v>
      </c>
      <c r="AD84" s="39">
        <v>10633200</v>
      </c>
      <c r="AE84" s="39">
        <v>10820700</v>
      </c>
    </row>
    <row r="85" spans="1:31" x14ac:dyDescent="0.25">
      <c r="A85" t="s">
        <v>974</v>
      </c>
      <c r="B85">
        <v>3638.33</v>
      </c>
      <c r="C85">
        <v>4629.22</v>
      </c>
      <c r="D85">
        <v>4202.0600000000004</v>
      </c>
      <c r="E85">
        <v>4305</v>
      </c>
      <c r="F85">
        <v>4021.97</v>
      </c>
      <c r="G85">
        <v>3824.2</v>
      </c>
      <c r="H85">
        <v>3666.92</v>
      </c>
      <c r="I85">
        <v>3530.88</v>
      </c>
      <c r="J85">
        <v>3401.86</v>
      </c>
      <c r="K85">
        <v>3362.38</v>
      </c>
      <c r="L85">
        <v>3274.56</v>
      </c>
      <c r="M85">
        <v>3220.16</v>
      </c>
      <c r="N85">
        <v>3342.01</v>
      </c>
      <c r="O85">
        <v>3358.36</v>
      </c>
      <c r="P85">
        <v>3403.94</v>
      </c>
      <c r="Q85">
        <v>3475.46</v>
      </c>
      <c r="R85">
        <v>3545.57</v>
      </c>
      <c r="S85">
        <v>3617.34</v>
      </c>
      <c r="T85">
        <v>3684.35</v>
      </c>
      <c r="U85">
        <v>3735.01</v>
      </c>
      <c r="V85">
        <v>3769.83</v>
      </c>
      <c r="W85">
        <v>3797.95</v>
      </c>
      <c r="X85">
        <v>3804.43</v>
      </c>
      <c r="Y85">
        <v>3811.51</v>
      </c>
      <c r="Z85">
        <v>3800.7</v>
      </c>
      <c r="AA85">
        <v>3767.45</v>
      </c>
      <c r="AB85">
        <v>3747.52</v>
      </c>
      <c r="AC85">
        <v>3702.44</v>
      </c>
      <c r="AD85">
        <v>3670.26</v>
      </c>
      <c r="AE85">
        <v>3625.18</v>
      </c>
    </row>
    <row r="86" spans="1:31" x14ac:dyDescent="0.25">
      <c r="A86" t="s">
        <v>975</v>
      </c>
      <c r="B86" s="39">
        <v>15006200</v>
      </c>
      <c r="C86" s="39">
        <v>14792900</v>
      </c>
      <c r="D86" s="39">
        <v>14312800</v>
      </c>
      <c r="E86" s="39">
        <v>13772400</v>
      </c>
      <c r="F86" s="39">
        <v>13362800</v>
      </c>
      <c r="G86" s="39">
        <v>12799000</v>
      </c>
      <c r="H86" s="39">
        <v>12107600</v>
      </c>
      <c r="I86" s="39">
        <v>11432400</v>
      </c>
      <c r="J86" s="39">
        <v>10628400</v>
      </c>
      <c r="K86" s="39">
        <v>10030400</v>
      </c>
      <c r="L86" s="39">
        <v>9263600</v>
      </c>
      <c r="M86" s="39">
        <v>8558570</v>
      </c>
      <c r="N86" s="39">
        <v>8297620</v>
      </c>
      <c r="O86" s="39">
        <v>7752050</v>
      </c>
      <c r="P86" s="39">
        <v>7294100</v>
      </c>
      <c r="Q86" s="39">
        <v>6921040</v>
      </c>
      <c r="R86" s="39">
        <v>6603230</v>
      </c>
      <c r="S86" s="39">
        <v>6351670</v>
      </c>
      <c r="T86" s="39">
        <v>6141240</v>
      </c>
      <c r="U86" s="39">
        <v>5978010</v>
      </c>
      <c r="V86" s="39">
        <v>5836690</v>
      </c>
      <c r="W86" s="39">
        <v>5722470</v>
      </c>
      <c r="X86" s="39">
        <v>5620280</v>
      </c>
      <c r="Y86" s="39">
        <v>5536400</v>
      </c>
      <c r="Z86" s="39">
        <v>5464070</v>
      </c>
      <c r="AA86" s="39">
        <v>5392400</v>
      </c>
      <c r="AB86" s="39">
        <v>5337620</v>
      </c>
      <c r="AC86" s="39">
        <v>5247410</v>
      </c>
      <c r="AD86" s="39">
        <v>5195100</v>
      </c>
      <c r="AE86" s="39">
        <v>5119790</v>
      </c>
    </row>
    <row r="87" spans="1:31" x14ac:dyDescent="0.25">
      <c r="A87" t="s">
        <v>976</v>
      </c>
      <c r="B87">
        <v>54575</v>
      </c>
      <c r="C87">
        <v>52281.4</v>
      </c>
      <c r="D87">
        <v>62485.5</v>
      </c>
      <c r="E87">
        <v>70102</v>
      </c>
      <c r="F87">
        <v>78194.7</v>
      </c>
      <c r="G87">
        <v>84450.6</v>
      </c>
      <c r="H87">
        <v>88866.2</v>
      </c>
      <c r="I87">
        <v>92960.2</v>
      </c>
      <c r="J87">
        <v>94490.8</v>
      </c>
      <c r="K87">
        <v>96954.4</v>
      </c>
      <c r="L87">
        <v>96577.3</v>
      </c>
      <c r="M87">
        <v>95901.3</v>
      </c>
      <c r="N87">
        <v>99547.9</v>
      </c>
      <c r="O87">
        <v>99205.6</v>
      </c>
      <c r="P87">
        <v>99206.5</v>
      </c>
      <c r="Q87">
        <v>100029</v>
      </c>
      <c r="R87">
        <v>100796</v>
      </c>
      <c r="S87">
        <v>102215</v>
      </c>
      <c r="T87">
        <v>104161</v>
      </c>
      <c r="U87">
        <v>106288</v>
      </c>
      <c r="V87">
        <v>108569</v>
      </c>
      <c r="W87">
        <v>111335</v>
      </c>
      <c r="X87">
        <v>113822</v>
      </c>
      <c r="Y87">
        <v>117128</v>
      </c>
      <c r="Z87">
        <v>120183</v>
      </c>
      <c r="AA87">
        <v>123454</v>
      </c>
      <c r="AB87">
        <v>126656</v>
      </c>
      <c r="AC87">
        <v>129383</v>
      </c>
      <c r="AD87">
        <v>132773</v>
      </c>
      <c r="AE87">
        <v>135736</v>
      </c>
    </row>
    <row r="88" spans="1:31" x14ac:dyDescent="0.25">
      <c r="A88" t="s">
        <v>977</v>
      </c>
      <c r="B88">
        <v>40166.400000000001</v>
      </c>
      <c r="C88" s="39">
        <v>110787</v>
      </c>
      <c r="D88" s="39">
        <v>224287</v>
      </c>
      <c r="E88" s="39">
        <v>244499</v>
      </c>
      <c r="F88" s="39">
        <v>311565</v>
      </c>
      <c r="G88" s="39">
        <v>408966</v>
      </c>
      <c r="H88" s="39">
        <v>590483</v>
      </c>
      <c r="I88" s="39">
        <v>613924</v>
      </c>
      <c r="J88" s="39">
        <v>786338</v>
      </c>
      <c r="K88" s="39">
        <v>867758</v>
      </c>
      <c r="L88" s="39">
        <v>1063160</v>
      </c>
      <c r="M88" s="39">
        <v>1247970</v>
      </c>
      <c r="N88" s="39">
        <v>1309020</v>
      </c>
      <c r="O88" s="39">
        <v>1354590</v>
      </c>
      <c r="P88" s="39">
        <v>1372690</v>
      </c>
      <c r="Q88" s="39">
        <v>1377150</v>
      </c>
      <c r="R88" s="39">
        <v>1371800</v>
      </c>
      <c r="S88" s="39">
        <v>1358240</v>
      </c>
      <c r="T88" s="39">
        <v>1342410</v>
      </c>
      <c r="U88" s="39">
        <v>1325160</v>
      </c>
      <c r="V88" s="39">
        <v>1309290</v>
      </c>
      <c r="W88" s="39">
        <v>1293400</v>
      </c>
      <c r="X88" s="39">
        <v>1279550</v>
      </c>
      <c r="Y88" s="39">
        <v>1265340</v>
      </c>
      <c r="Z88" s="39">
        <v>1252610</v>
      </c>
      <c r="AA88" s="39">
        <v>1239360</v>
      </c>
      <c r="AB88" s="39">
        <v>1227090</v>
      </c>
      <c r="AC88" s="39">
        <v>1218240</v>
      </c>
      <c r="AD88" s="39">
        <v>1208460</v>
      </c>
      <c r="AE88" s="39">
        <v>1199970</v>
      </c>
    </row>
    <row r="89" spans="1:31" x14ac:dyDescent="0.25">
      <c r="A89" t="s">
        <v>978</v>
      </c>
      <c r="B89">
        <v>3124.15</v>
      </c>
      <c r="C89">
        <v>4426.42</v>
      </c>
      <c r="D89">
        <v>4473.63</v>
      </c>
      <c r="E89">
        <v>4651.57</v>
      </c>
      <c r="F89">
        <v>4911.43</v>
      </c>
      <c r="G89">
        <v>5031.38</v>
      </c>
      <c r="H89">
        <v>5008.46</v>
      </c>
      <c r="I89">
        <v>4933.28</v>
      </c>
      <c r="J89">
        <v>4795.88</v>
      </c>
      <c r="K89">
        <v>4716.55</v>
      </c>
      <c r="L89">
        <v>4524.03</v>
      </c>
      <c r="M89">
        <v>4337.05</v>
      </c>
      <c r="N89">
        <v>4354.97</v>
      </c>
      <c r="O89">
        <v>4202.08</v>
      </c>
      <c r="P89">
        <v>4088.06</v>
      </c>
      <c r="Q89">
        <v>4008.56</v>
      </c>
      <c r="R89">
        <v>3941.36</v>
      </c>
      <c r="S89">
        <v>3895.27</v>
      </c>
      <c r="T89">
        <v>3876.84</v>
      </c>
      <c r="U89">
        <v>3871.76</v>
      </c>
      <c r="V89">
        <v>3874.88</v>
      </c>
      <c r="W89">
        <v>3896.32</v>
      </c>
      <c r="X89">
        <v>3924</v>
      </c>
      <c r="Y89">
        <v>3968.6</v>
      </c>
      <c r="Z89">
        <v>4009.51</v>
      </c>
      <c r="AA89">
        <v>4053.4</v>
      </c>
      <c r="AB89">
        <v>4100.88</v>
      </c>
      <c r="AC89">
        <v>4121.57</v>
      </c>
      <c r="AD89">
        <v>4162.1099999999997</v>
      </c>
      <c r="AE89">
        <v>4199.1000000000004</v>
      </c>
    </row>
    <row r="90" spans="1:31" x14ac:dyDescent="0.25">
      <c r="A90" t="s">
        <v>979</v>
      </c>
      <c r="B90">
        <v>20.2271</v>
      </c>
      <c r="C90">
        <v>36.170299999999997</v>
      </c>
      <c r="D90">
        <v>60.139699999999998</v>
      </c>
      <c r="E90">
        <v>68.810900000000004</v>
      </c>
      <c r="F90">
        <v>78.781700000000001</v>
      </c>
      <c r="G90">
        <v>90.389600000000002</v>
      </c>
      <c r="H90">
        <v>103.08799999999999</v>
      </c>
      <c r="I90">
        <v>121.408</v>
      </c>
      <c r="J90">
        <v>138.869</v>
      </c>
      <c r="K90">
        <v>163.53</v>
      </c>
      <c r="L90">
        <v>189.69200000000001</v>
      </c>
      <c r="M90">
        <v>219.50899999999999</v>
      </c>
      <c r="N90">
        <v>195.45</v>
      </c>
      <c r="O90">
        <v>226.393</v>
      </c>
      <c r="P90">
        <v>261.99700000000001</v>
      </c>
      <c r="Q90">
        <v>300.37599999999998</v>
      </c>
      <c r="R90">
        <v>339.49099999999999</v>
      </c>
      <c r="S90">
        <v>379.642</v>
      </c>
      <c r="T90">
        <v>419.44099999999997</v>
      </c>
      <c r="U90">
        <v>457.21499999999997</v>
      </c>
      <c r="V90">
        <v>492.59100000000001</v>
      </c>
      <c r="W90">
        <v>525.99699999999996</v>
      </c>
      <c r="X90">
        <v>554.86699999999996</v>
      </c>
      <c r="Y90">
        <v>582.49199999999996</v>
      </c>
      <c r="Z90">
        <v>606.83500000000004</v>
      </c>
      <c r="AA90">
        <v>630.28200000000004</v>
      </c>
      <c r="AB90">
        <v>650.85400000000004</v>
      </c>
      <c r="AC90">
        <v>665.40800000000002</v>
      </c>
      <c r="AD90">
        <v>683.63699999999994</v>
      </c>
      <c r="AE90">
        <v>695.59699999999998</v>
      </c>
    </row>
    <row r="92" spans="1:31" x14ac:dyDescent="0.25">
      <c r="A92" t="s">
        <v>920</v>
      </c>
      <c r="B92" s="46">
        <f>B75/SUM(B$75:B$81)</f>
        <v>3.0456405317076982E-2</v>
      </c>
      <c r="C92" s="46">
        <f t="shared" ref="C92:AE92" si="0">C75/SUM(C$75:C$81)</f>
        <v>5.2522705156206675E-2</v>
      </c>
      <c r="D92" s="46">
        <f>D75/SUM(D$75:D$81)</f>
        <v>7.5763417092889432E-2</v>
      </c>
      <c r="E92" s="32">
        <f t="shared" si="0"/>
        <v>0.11159206694567377</v>
      </c>
      <c r="F92" s="32">
        <f t="shared" si="0"/>
        <v>0.14213310898475773</v>
      </c>
      <c r="G92" s="32">
        <f t="shared" si="0"/>
        <v>0.20040308050007799</v>
      </c>
      <c r="H92" s="32">
        <f t="shared" si="0"/>
        <v>0.2647435148386123</v>
      </c>
      <c r="I92" s="32">
        <f t="shared" si="0"/>
        <v>0.31692068497002601</v>
      </c>
      <c r="J92" s="32">
        <f t="shared" si="0"/>
        <v>0.39001194057470828</v>
      </c>
      <c r="K92" s="32">
        <f t="shared" si="0"/>
        <v>0.45044136156669395</v>
      </c>
      <c r="L92" s="32">
        <f t="shared" si="0"/>
        <v>0.50868833057623208</v>
      </c>
      <c r="M92" s="32">
        <f t="shared" si="0"/>
        <v>0.56398362808264735</v>
      </c>
      <c r="N92" s="32">
        <f t="shared" si="0"/>
        <v>0.56200436832275191</v>
      </c>
      <c r="O92" s="32">
        <f t="shared" si="0"/>
        <v>0.56559878612150616</v>
      </c>
      <c r="P92" s="32">
        <f t="shared" si="0"/>
        <v>0.57951705745821369</v>
      </c>
      <c r="Q92" s="32">
        <f t="shared" si="0"/>
        <v>0.5978869746323433</v>
      </c>
      <c r="R92" s="32">
        <f t="shared" si="0"/>
        <v>0.6143742017733187</v>
      </c>
      <c r="S92" s="32">
        <f t="shared" si="0"/>
        <v>0.62847311279701967</v>
      </c>
      <c r="T92" s="32">
        <f t="shared" si="0"/>
        <v>0.64084132657364445</v>
      </c>
      <c r="U92" s="32">
        <f t="shared" si="0"/>
        <v>0.6512853866807008</v>
      </c>
      <c r="V92" s="32">
        <f t="shared" si="0"/>
        <v>0.66057098931029035</v>
      </c>
      <c r="W92" s="32">
        <f t="shared" si="0"/>
        <v>0.66860231407035142</v>
      </c>
      <c r="X92" s="32">
        <f t="shared" si="0"/>
        <v>0.67589308047902497</v>
      </c>
      <c r="Y92" s="32">
        <f t="shared" si="0"/>
        <v>0.68229514885139875</v>
      </c>
      <c r="Z92" s="32">
        <f t="shared" si="0"/>
        <v>0.68807847938678857</v>
      </c>
      <c r="AA92" s="32">
        <f t="shared" si="0"/>
        <v>0.69383825633935603</v>
      </c>
      <c r="AB92" s="32">
        <f t="shared" si="0"/>
        <v>0.69868820225447048</v>
      </c>
      <c r="AC92" s="32">
        <f t="shared" si="0"/>
        <v>0.70474289603256246</v>
      </c>
      <c r="AD92" s="32">
        <f t="shared" si="0"/>
        <v>0.70922671171652352</v>
      </c>
      <c r="AE92" s="32">
        <f t="shared" si="0"/>
        <v>0.71462015526210543</v>
      </c>
    </row>
    <row r="93" spans="1:31" x14ac:dyDescent="0.25">
      <c r="A93" t="s">
        <v>921</v>
      </c>
      <c r="B93" s="46">
        <f>B79/SUM(B$75:B$81)</f>
        <v>1.1698255644720433E-2</v>
      </c>
      <c r="C93" s="46">
        <f t="shared" ref="C93:AE93" si="1">C79/SUM(C$75:C$81)</f>
        <v>1.4221663362093946E-2</v>
      </c>
      <c r="D93" s="46">
        <f t="shared" si="1"/>
        <v>2.12628499641342E-2</v>
      </c>
      <c r="E93" s="32">
        <f t="shared" si="1"/>
        <v>1.9844917005977642E-2</v>
      </c>
      <c r="F93" s="32">
        <f t="shared" si="1"/>
        <v>2.4847994382793406E-2</v>
      </c>
      <c r="G93" s="32">
        <f t="shared" si="1"/>
        <v>3.5382108174020745E-2</v>
      </c>
      <c r="H93" s="32">
        <f t="shared" si="1"/>
        <v>5.4077696287537197E-2</v>
      </c>
      <c r="I93" s="32">
        <f t="shared" si="1"/>
        <v>5.4107159428278269E-2</v>
      </c>
      <c r="J93" s="32">
        <f t="shared" si="1"/>
        <v>7.1601678072562014E-2</v>
      </c>
      <c r="K93" s="32">
        <f t="shared" si="1"/>
        <v>8.0656289163358513E-2</v>
      </c>
      <c r="L93" s="32">
        <f t="shared" si="1"/>
        <v>9.9098300751202045E-2</v>
      </c>
      <c r="M93" s="32">
        <f t="shared" si="1"/>
        <v>0.1170345797315854</v>
      </c>
      <c r="N93" s="32">
        <f t="shared" si="1"/>
        <v>0.11793292903174363</v>
      </c>
      <c r="O93" s="32">
        <f t="shared" si="1"/>
        <v>0.11325381206725148</v>
      </c>
      <c r="P93" s="32">
        <f t="shared" si="1"/>
        <v>0.10995689503312144</v>
      </c>
      <c r="Q93" s="32">
        <f t="shared" si="1"/>
        <v>0.10771984429106383</v>
      </c>
      <c r="R93" s="32">
        <f t="shared" si="1"/>
        <v>0.10514836138244149</v>
      </c>
      <c r="S93" s="32">
        <f t="shared" si="1"/>
        <v>0.10234299078229947</v>
      </c>
      <c r="T93" s="32">
        <f t="shared" si="1"/>
        <v>9.9619753638013023E-2</v>
      </c>
      <c r="U93" s="32">
        <f t="shared" si="1"/>
        <v>9.700568947624344E-2</v>
      </c>
      <c r="V93" s="32">
        <f t="shared" si="1"/>
        <v>9.4637293214892629E-2</v>
      </c>
      <c r="W93" s="32">
        <f t="shared" si="1"/>
        <v>9.2410510361683684E-2</v>
      </c>
      <c r="X93" s="32">
        <f t="shared" si="1"/>
        <v>9.04169020174483E-2</v>
      </c>
      <c r="Y93" s="32">
        <f t="shared" si="1"/>
        <v>8.8507500792638041E-2</v>
      </c>
      <c r="Z93" s="32">
        <f t="shared" si="1"/>
        <v>8.676147852334562E-2</v>
      </c>
      <c r="AA93" s="32">
        <f t="shared" si="1"/>
        <v>8.5000251476528593E-2</v>
      </c>
      <c r="AB93" s="32">
        <f t="shared" si="1"/>
        <v>8.3411215999121713E-2</v>
      </c>
      <c r="AC93" s="32">
        <f t="shared" si="1"/>
        <v>8.1974643356690857E-2</v>
      </c>
      <c r="AD93" s="32">
        <f t="shared" si="1"/>
        <v>8.0603073523380628E-2</v>
      </c>
      <c r="AE93" s="32">
        <f t="shared" si="1"/>
        <v>7.924808907666181E-2</v>
      </c>
    </row>
    <row r="94" spans="1:31" x14ac:dyDescent="0.25">
      <c r="A94" t="s">
        <v>922</v>
      </c>
      <c r="B94" s="40">
        <f t="shared" ref="B94:AE94" si="2">SUM(B92:B93)</f>
        <v>4.2154660961797416E-2</v>
      </c>
      <c r="C94" s="40">
        <f t="shared" si="2"/>
        <v>6.6744368518300623E-2</v>
      </c>
      <c r="D94" s="40">
        <f t="shared" si="2"/>
        <v>9.7026267057023635E-2</v>
      </c>
      <c r="E94" s="40">
        <f t="shared" si="2"/>
        <v>0.1314369839516514</v>
      </c>
      <c r="F94" s="40">
        <f t="shared" si="2"/>
        <v>0.16698110336755112</v>
      </c>
      <c r="G94" s="40">
        <f t="shared" si="2"/>
        <v>0.23578518867409873</v>
      </c>
      <c r="H94" s="40">
        <f t="shared" si="2"/>
        <v>0.31882121112614947</v>
      </c>
      <c r="I94" s="40">
        <f t="shared" si="2"/>
        <v>0.37102784439830427</v>
      </c>
      <c r="J94" s="40">
        <f t="shared" si="2"/>
        <v>0.4616136186472703</v>
      </c>
      <c r="K94" s="40">
        <f t="shared" si="2"/>
        <v>0.53109765073005244</v>
      </c>
      <c r="L94" s="40">
        <f t="shared" si="2"/>
        <v>0.60778663132743416</v>
      </c>
      <c r="M94" s="40">
        <f t="shared" si="2"/>
        <v>0.68101820781423272</v>
      </c>
      <c r="N94" s="40">
        <f t="shared" si="2"/>
        <v>0.67993729735449548</v>
      </c>
      <c r="O94" s="40">
        <f t="shared" si="2"/>
        <v>0.67885259818875765</v>
      </c>
      <c r="P94" s="40">
        <f t="shared" si="2"/>
        <v>0.68947395249133514</v>
      </c>
      <c r="Q94" s="40">
        <f t="shared" si="2"/>
        <v>0.70560681892340715</v>
      </c>
      <c r="R94" s="40">
        <f t="shared" si="2"/>
        <v>0.71952256315576024</v>
      </c>
      <c r="S94" s="40">
        <f t="shared" si="2"/>
        <v>0.73081610357931914</v>
      </c>
      <c r="T94" s="40">
        <f t="shared" si="2"/>
        <v>0.74046108021165746</v>
      </c>
      <c r="U94" s="40">
        <f t="shared" si="2"/>
        <v>0.74829107615694423</v>
      </c>
      <c r="V94" s="40">
        <f t="shared" si="2"/>
        <v>0.75520828252518302</v>
      </c>
      <c r="W94" s="40">
        <f t="shared" si="2"/>
        <v>0.76101282443203511</v>
      </c>
      <c r="X94" s="40">
        <f t="shared" si="2"/>
        <v>0.76630998249647331</v>
      </c>
      <c r="Y94" s="40">
        <f t="shared" si="2"/>
        <v>0.77080264964403677</v>
      </c>
      <c r="Z94" s="40">
        <f t="shared" si="2"/>
        <v>0.77483995791013416</v>
      </c>
      <c r="AA94" s="40">
        <f t="shared" si="2"/>
        <v>0.7788385078158846</v>
      </c>
      <c r="AB94" s="40">
        <f t="shared" si="2"/>
        <v>0.78209941825359219</v>
      </c>
      <c r="AC94" s="40">
        <f t="shared" si="2"/>
        <v>0.78671753938925337</v>
      </c>
      <c r="AD94" s="40">
        <f t="shared" si="2"/>
        <v>0.7898297852399041</v>
      </c>
      <c r="AE94" s="40">
        <f t="shared" si="2"/>
        <v>0.79386824433876724</v>
      </c>
    </row>
    <row r="96" spans="1:31" x14ac:dyDescent="0.25">
      <c r="A96" t="s">
        <v>920</v>
      </c>
      <c r="B96" s="32">
        <f>B84/SUM(B84:B90)</f>
        <v>6.8742412315358267E-3</v>
      </c>
      <c r="C96" s="32">
        <f t="shared" ref="C96:AE96" si="3">C84/SUM(C84:C90)</f>
        <v>2.6612812482105619E-2</v>
      </c>
      <c r="D96" s="32">
        <f t="shared" si="3"/>
        <v>5.1869029508252514E-2</v>
      </c>
      <c r="E96" s="32">
        <f t="shared" si="3"/>
        <v>8.8867564931339058E-2</v>
      </c>
      <c r="F96" s="32">
        <f t="shared" si="3"/>
        <v>0.11465514633244066</v>
      </c>
      <c r="G96" s="32">
        <f t="shared" si="3"/>
        <v>0.14831666438627761</v>
      </c>
      <c r="H96" s="32">
        <f t="shared" si="3"/>
        <v>0.18428396581456719</v>
      </c>
      <c r="I96" s="32">
        <f t="shared" si="3"/>
        <v>0.22840195003926966</v>
      </c>
      <c r="J96" s="32">
        <f t="shared" si="3"/>
        <v>0.27107316910222568</v>
      </c>
      <c r="K96" s="32">
        <f t="shared" si="3"/>
        <v>0.3057616543833388</v>
      </c>
      <c r="L96" s="32">
        <f t="shared" si="3"/>
        <v>0.34347460473272523</v>
      </c>
      <c r="M96" s="32">
        <f t="shared" si="3"/>
        <v>0.37765945777461885</v>
      </c>
      <c r="N96" s="32">
        <f t="shared" si="3"/>
        <v>0.39104770218342505</v>
      </c>
      <c r="O96" s="32">
        <f t="shared" si="3"/>
        <v>0.42337502276042382</v>
      </c>
      <c r="P96" s="32">
        <f t="shared" si="3"/>
        <v>0.4519273214819573</v>
      </c>
      <c r="Q96" s="32">
        <f t="shared" si="3"/>
        <v>0.4762517917873178</v>
      </c>
      <c r="R96" s="32">
        <f t="shared" si="3"/>
        <v>0.49787773967141946</v>
      </c>
      <c r="S96" s="32">
        <f t="shared" si="3"/>
        <v>0.51610981795189814</v>
      </c>
      <c r="T96" s="32">
        <f t="shared" si="3"/>
        <v>0.53203020646185339</v>
      </c>
      <c r="U96" s="32">
        <f t="shared" si="3"/>
        <v>0.54534264348987394</v>
      </c>
      <c r="V96" s="32">
        <f t="shared" si="3"/>
        <v>0.55719664478489539</v>
      </c>
      <c r="W96" s="32">
        <f t="shared" si="3"/>
        <v>0.56737576123903666</v>
      </c>
      <c r="X96" s="32">
        <f t="shared" si="3"/>
        <v>0.57665994324658743</v>
      </c>
      <c r="Y96" s="32">
        <f t="shared" si="3"/>
        <v>0.58473974700279663</v>
      </c>
      <c r="Z96" s="32">
        <f t="shared" si="3"/>
        <v>0.59204213584519227</v>
      </c>
      <c r="AA96" s="32">
        <f t="shared" si="3"/>
        <v>0.59931523118211649</v>
      </c>
      <c r="AB96" s="32">
        <f t="shared" si="3"/>
        <v>0.60539273173146546</v>
      </c>
      <c r="AC96" s="32">
        <f t="shared" si="3"/>
        <v>0.61330723087202599</v>
      </c>
      <c r="AD96" s="32">
        <f t="shared" si="3"/>
        <v>0.61899928191303955</v>
      </c>
      <c r="AE96" s="32">
        <f t="shared" si="3"/>
        <v>0.62602706790214713</v>
      </c>
    </row>
    <row r="97" spans="1:31" x14ac:dyDescent="0.25">
      <c r="A97" t="s">
        <v>921</v>
      </c>
      <c r="B97" s="32">
        <f>B88/SUM(B84:B90)</f>
        <v>2.6403901867820627E-3</v>
      </c>
      <c r="C97" s="32">
        <f t="shared" ref="C97:AE97" si="4">C88/SUM(C84:C90)</f>
        <v>7.2060282302989246E-3</v>
      </c>
      <c r="D97" s="32">
        <f t="shared" si="4"/>
        <v>1.4557020989647312E-2</v>
      </c>
      <c r="E97" s="32">
        <f t="shared" si="4"/>
        <v>1.5803813303279946E-2</v>
      </c>
      <c r="F97" s="32">
        <f t="shared" si="4"/>
        <v>2.004440130126019E-2</v>
      </c>
      <c r="G97" s="32">
        <f t="shared" si="4"/>
        <v>2.6186003517313039E-2</v>
      </c>
      <c r="H97" s="32">
        <f t="shared" si="4"/>
        <v>3.7642755731546643E-2</v>
      </c>
      <c r="I97" s="32">
        <f t="shared" si="4"/>
        <v>3.8994701974161917E-2</v>
      </c>
      <c r="J97" s="32">
        <f t="shared" si="4"/>
        <v>4.9765974492022441E-2</v>
      </c>
      <c r="K97" s="32">
        <f t="shared" si="4"/>
        <v>5.4749745507673531E-2</v>
      </c>
      <c r="L97" s="32">
        <f t="shared" si="4"/>
        <v>6.6913024020340273E-2</v>
      </c>
      <c r="M97" s="32">
        <f t="shared" si="4"/>
        <v>7.836985271080632E-2</v>
      </c>
      <c r="N97" s="32">
        <f t="shared" si="4"/>
        <v>8.2059310795080997E-2</v>
      </c>
      <c r="O97" s="32">
        <f t="shared" si="4"/>
        <v>8.4775514282658559E-2</v>
      </c>
      <c r="P97" s="32">
        <f t="shared" si="4"/>
        <v>8.5748265275172431E-2</v>
      </c>
      <c r="Q97" s="32">
        <f t="shared" si="4"/>
        <v>8.5805324000144526E-2</v>
      </c>
      <c r="R97" s="32">
        <f t="shared" si="4"/>
        <v>8.5210407479832773E-2</v>
      </c>
      <c r="S97" s="32">
        <f t="shared" si="4"/>
        <v>8.4045722622532876E-2</v>
      </c>
      <c r="T97" s="32">
        <f t="shared" si="4"/>
        <v>8.2704655559494161E-2</v>
      </c>
      <c r="U97" s="32">
        <f t="shared" si="4"/>
        <v>8.1225744092345786E-2</v>
      </c>
      <c r="V97" s="32">
        <f t="shared" si="4"/>
        <v>7.9826937433571554E-2</v>
      </c>
      <c r="W97" s="32">
        <f t="shared" si="4"/>
        <v>7.8419459173831182E-2</v>
      </c>
      <c r="X97" s="32">
        <f t="shared" si="4"/>
        <v>7.7141805885089038E-2</v>
      </c>
      <c r="Y97" s="32">
        <f t="shared" si="4"/>
        <v>7.5852160656493375E-2</v>
      </c>
      <c r="Z97" s="32">
        <f t="shared" si="4"/>
        <v>7.4651744977506401E-2</v>
      </c>
      <c r="AA97" s="32">
        <f t="shared" si="4"/>
        <v>7.3420647739148318E-2</v>
      </c>
      <c r="AB97" s="32">
        <f t="shared" si="4"/>
        <v>7.2272891239199888E-2</v>
      </c>
      <c r="AC97" s="32">
        <f t="shared" si="4"/>
        <v>7.1338381131011597E-2</v>
      </c>
      <c r="AD97" s="32">
        <f t="shared" si="4"/>
        <v>7.0349083269442114E-2</v>
      </c>
      <c r="AE97" s="32">
        <f t="shared" si="4"/>
        <v>6.9423761925803282E-2</v>
      </c>
    </row>
    <row r="98" spans="1:31" x14ac:dyDescent="0.25">
      <c r="A98" t="s">
        <v>922</v>
      </c>
      <c r="B98" s="40">
        <f>SUM(B96:B97)</f>
        <v>9.5146314183178898E-3</v>
      </c>
      <c r="C98" s="40">
        <f t="shared" ref="C98:AE98" si="5">SUM(C96:C97)</f>
        <v>3.3818840712404541E-2</v>
      </c>
      <c r="D98" s="40">
        <f t="shared" si="5"/>
        <v>6.6426050497899819E-2</v>
      </c>
      <c r="E98" s="40">
        <f t="shared" si="5"/>
        <v>0.104671378234619</v>
      </c>
      <c r="F98" s="40">
        <f t="shared" si="5"/>
        <v>0.13469954763370084</v>
      </c>
      <c r="G98" s="40">
        <f t="shared" si="5"/>
        <v>0.17450266790359065</v>
      </c>
      <c r="H98" s="40">
        <f t="shared" si="5"/>
        <v>0.22192672154611381</v>
      </c>
      <c r="I98" s="40">
        <f t="shared" si="5"/>
        <v>0.2673966520134316</v>
      </c>
      <c r="J98" s="40">
        <f t="shared" si="5"/>
        <v>0.32083914359424814</v>
      </c>
      <c r="K98" s="40">
        <f t="shared" si="5"/>
        <v>0.36051139989101233</v>
      </c>
      <c r="L98" s="40">
        <f t="shared" si="5"/>
        <v>0.4103876287530655</v>
      </c>
      <c r="M98" s="40">
        <f t="shared" si="5"/>
        <v>0.45602931048542517</v>
      </c>
      <c r="N98" s="40">
        <f t="shared" si="5"/>
        <v>0.47310701297850605</v>
      </c>
      <c r="O98" s="40">
        <f t="shared" si="5"/>
        <v>0.50815053704308233</v>
      </c>
      <c r="P98" s="40">
        <f t="shared" si="5"/>
        <v>0.53767558675712968</v>
      </c>
      <c r="Q98" s="40">
        <f t="shared" si="5"/>
        <v>0.56205711578746231</v>
      </c>
      <c r="R98" s="40">
        <f t="shared" si="5"/>
        <v>0.58308814715125223</v>
      </c>
      <c r="S98" s="40">
        <f t="shared" si="5"/>
        <v>0.60015554057443099</v>
      </c>
      <c r="T98" s="40">
        <f t="shared" si="5"/>
        <v>0.61473486202134753</v>
      </c>
      <c r="U98" s="40">
        <f t="shared" si="5"/>
        <v>0.62656838758221967</v>
      </c>
      <c r="V98" s="40">
        <f t="shared" si="5"/>
        <v>0.63702358221846689</v>
      </c>
      <c r="W98" s="40">
        <f t="shared" si="5"/>
        <v>0.64579522041286785</v>
      </c>
      <c r="X98" s="40">
        <f t="shared" si="5"/>
        <v>0.65380174913167644</v>
      </c>
      <c r="Y98" s="40">
        <f t="shared" si="5"/>
        <v>0.66059190765928999</v>
      </c>
      <c r="Z98" s="40">
        <f t="shared" si="5"/>
        <v>0.66669388082269865</v>
      </c>
      <c r="AA98" s="40">
        <f t="shared" si="5"/>
        <v>0.67273587892126485</v>
      </c>
      <c r="AB98" s="40">
        <f t="shared" si="5"/>
        <v>0.67766562297066535</v>
      </c>
      <c r="AC98" s="40">
        <f t="shared" si="5"/>
        <v>0.68464561200303753</v>
      </c>
      <c r="AD98" s="40">
        <f t="shared" si="5"/>
        <v>0.68934836518248166</v>
      </c>
      <c r="AE98" s="40">
        <f t="shared" si="5"/>
        <v>0.69545082982795037</v>
      </c>
    </row>
    <row r="99" spans="1:31" x14ac:dyDescent="0.2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x14ac:dyDescent="0.25">
      <c r="A100" s="1" t="s">
        <v>940</v>
      </c>
      <c r="B100" t="s">
        <v>941</v>
      </c>
    </row>
    <row r="102" spans="1:31" x14ac:dyDescent="0.25">
      <c r="B102" t="s">
        <v>942</v>
      </c>
      <c r="C102" t="s">
        <v>943</v>
      </c>
    </row>
    <row r="103" spans="1:31" x14ac:dyDescent="0.25">
      <c r="A103">
        <v>2021</v>
      </c>
      <c r="B103" s="44">
        <v>0.01</v>
      </c>
      <c r="C103" s="44">
        <f>B107/SUM(B107:B113)</f>
        <v>9.9649732547720544E-3</v>
      </c>
    </row>
    <row r="104" spans="1:31" x14ac:dyDescent="0.25">
      <c r="A104">
        <v>2022</v>
      </c>
      <c r="B104" s="44">
        <v>0.02</v>
      </c>
      <c r="C104" s="44">
        <f>C107/SUM(C107:C113)</f>
        <v>1.626220809222113E-2</v>
      </c>
    </row>
    <row r="106" spans="1:31" x14ac:dyDescent="0.25">
      <c r="A106" t="s">
        <v>965</v>
      </c>
      <c r="B106">
        <v>2021</v>
      </c>
      <c r="C106">
        <v>2022</v>
      </c>
      <c r="D106">
        <v>2023</v>
      </c>
      <c r="E106">
        <v>2024</v>
      </c>
      <c r="F106">
        <v>2025</v>
      </c>
      <c r="G106">
        <v>2026</v>
      </c>
      <c r="H106">
        <v>2027</v>
      </c>
      <c r="I106">
        <v>2028</v>
      </c>
      <c r="J106">
        <v>2029</v>
      </c>
      <c r="K106">
        <v>2030</v>
      </c>
      <c r="L106">
        <v>2031</v>
      </c>
      <c r="M106">
        <v>2032</v>
      </c>
      <c r="N106">
        <v>2033</v>
      </c>
      <c r="O106">
        <v>2034</v>
      </c>
      <c r="P106">
        <v>2035</v>
      </c>
      <c r="Q106">
        <v>2036</v>
      </c>
      <c r="R106">
        <v>2037</v>
      </c>
      <c r="S106">
        <v>2038</v>
      </c>
      <c r="T106">
        <v>2039</v>
      </c>
      <c r="U106">
        <v>2040</v>
      </c>
      <c r="V106">
        <v>2041</v>
      </c>
      <c r="W106">
        <v>2042</v>
      </c>
      <c r="X106">
        <v>2043</v>
      </c>
      <c r="Y106">
        <v>2044</v>
      </c>
      <c r="Z106">
        <v>2045</v>
      </c>
      <c r="AA106">
        <v>2046</v>
      </c>
      <c r="AB106">
        <v>2047</v>
      </c>
      <c r="AC106">
        <v>2048</v>
      </c>
      <c r="AD106">
        <v>2049</v>
      </c>
      <c r="AE106">
        <v>2050</v>
      </c>
    </row>
    <row r="107" spans="1:31" x14ac:dyDescent="0.25">
      <c r="A107" t="s">
        <v>980</v>
      </c>
      <c r="B107">
        <v>1101</v>
      </c>
      <c r="C107">
        <v>2133</v>
      </c>
      <c r="D107">
        <v>7974</v>
      </c>
      <c r="E107">
        <v>15552</v>
      </c>
      <c r="F107">
        <v>24525</v>
      </c>
      <c r="G107">
        <v>36483</v>
      </c>
      <c r="H107">
        <v>52311</v>
      </c>
      <c r="I107">
        <v>66918</v>
      </c>
      <c r="J107">
        <v>82059</v>
      </c>
      <c r="K107">
        <v>92814</v>
      </c>
      <c r="L107">
        <v>92127</v>
      </c>
      <c r="M107">
        <v>92145</v>
      </c>
      <c r="N107">
        <v>67338</v>
      </c>
      <c r="O107">
        <v>67404</v>
      </c>
      <c r="P107">
        <v>67428</v>
      </c>
      <c r="Q107">
        <v>67359</v>
      </c>
      <c r="R107">
        <v>67248</v>
      </c>
      <c r="S107">
        <v>67086</v>
      </c>
      <c r="T107">
        <v>67524</v>
      </c>
      <c r="U107">
        <v>67920</v>
      </c>
      <c r="V107">
        <v>68511</v>
      </c>
      <c r="W107">
        <v>68718</v>
      </c>
      <c r="X107">
        <v>69066</v>
      </c>
      <c r="Y107">
        <v>69117</v>
      </c>
      <c r="Z107">
        <v>69222</v>
      </c>
      <c r="AA107">
        <v>69729</v>
      </c>
      <c r="AB107">
        <v>69681</v>
      </c>
      <c r="AC107">
        <v>70272</v>
      </c>
      <c r="AD107">
        <v>69987</v>
      </c>
      <c r="AE107">
        <v>70446</v>
      </c>
    </row>
    <row r="108" spans="1:31" x14ac:dyDescent="0.25">
      <c r="A108" t="s">
        <v>981</v>
      </c>
      <c r="B108">
        <v>60</v>
      </c>
      <c r="C108">
        <v>147</v>
      </c>
      <c r="D108">
        <v>99</v>
      </c>
      <c r="E108">
        <v>99</v>
      </c>
      <c r="F108">
        <v>75</v>
      </c>
      <c r="G108">
        <v>60</v>
      </c>
      <c r="H108">
        <v>51</v>
      </c>
      <c r="I108">
        <v>33</v>
      </c>
      <c r="J108">
        <v>24</v>
      </c>
      <c r="K108">
        <v>18</v>
      </c>
      <c r="L108">
        <v>18</v>
      </c>
      <c r="M108">
        <v>15</v>
      </c>
      <c r="N108">
        <v>18</v>
      </c>
      <c r="O108">
        <v>18</v>
      </c>
      <c r="P108">
        <v>15</v>
      </c>
      <c r="Q108">
        <v>12</v>
      </c>
      <c r="R108">
        <v>12</v>
      </c>
      <c r="S108">
        <v>9</v>
      </c>
      <c r="T108">
        <v>9</v>
      </c>
      <c r="U108">
        <v>9</v>
      </c>
      <c r="V108">
        <v>6</v>
      </c>
      <c r="W108">
        <v>6</v>
      </c>
      <c r="X108">
        <v>6</v>
      </c>
      <c r="Y108">
        <v>6</v>
      </c>
      <c r="Z108">
        <v>6</v>
      </c>
      <c r="AA108">
        <v>6</v>
      </c>
      <c r="AB108">
        <v>6</v>
      </c>
      <c r="AC108">
        <v>3</v>
      </c>
      <c r="AD108">
        <v>3</v>
      </c>
      <c r="AE108">
        <v>3</v>
      </c>
    </row>
    <row r="109" spans="1:31" x14ac:dyDescent="0.25">
      <c r="A109" t="s">
        <v>982</v>
      </c>
      <c r="B109">
        <v>12276</v>
      </c>
      <c r="C109">
        <v>15456</v>
      </c>
      <c r="D109">
        <v>15222</v>
      </c>
      <c r="E109">
        <v>15048</v>
      </c>
      <c r="F109">
        <v>14499</v>
      </c>
      <c r="G109">
        <v>13503</v>
      </c>
      <c r="H109">
        <v>11934</v>
      </c>
      <c r="I109">
        <v>10356</v>
      </c>
      <c r="J109">
        <v>8703</v>
      </c>
      <c r="K109">
        <v>7440</v>
      </c>
      <c r="L109">
        <v>7605</v>
      </c>
      <c r="M109">
        <v>7638</v>
      </c>
      <c r="N109">
        <v>10686</v>
      </c>
      <c r="O109">
        <v>10698</v>
      </c>
      <c r="P109">
        <v>10740</v>
      </c>
      <c r="Q109">
        <v>10692</v>
      </c>
      <c r="R109">
        <v>10725</v>
      </c>
      <c r="S109">
        <v>10731</v>
      </c>
      <c r="T109">
        <v>10629</v>
      </c>
      <c r="U109">
        <v>10551</v>
      </c>
      <c r="V109">
        <v>10503</v>
      </c>
      <c r="W109">
        <v>10416</v>
      </c>
      <c r="X109">
        <v>10365</v>
      </c>
      <c r="Y109">
        <v>10248</v>
      </c>
      <c r="Z109">
        <v>10182</v>
      </c>
      <c r="AA109">
        <v>10008</v>
      </c>
      <c r="AB109">
        <v>9954</v>
      </c>
      <c r="AC109">
        <v>9780</v>
      </c>
      <c r="AD109">
        <v>9708</v>
      </c>
      <c r="AE109">
        <v>9540</v>
      </c>
    </row>
    <row r="110" spans="1:31" x14ac:dyDescent="0.25">
      <c r="A110" t="s">
        <v>983</v>
      </c>
      <c r="B110">
        <v>97050</v>
      </c>
      <c r="C110">
        <v>113415</v>
      </c>
      <c r="D110">
        <v>116379</v>
      </c>
      <c r="E110">
        <v>113814</v>
      </c>
      <c r="F110">
        <v>108417</v>
      </c>
      <c r="G110">
        <v>99657</v>
      </c>
      <c r="H110">
        <v>87042</v>
      </c>
      <c r="I110">
        <v>75279</v>
      </c>
      <c r="J110">
        <v>62715</v>
      </c>
      <c r="K110">
        <v>53865</v>
      </c>
      <c r="L110">
        <v>54708</v>
      </c>
      <c r="M110">
        <v>54939</v>
      </c>
      <c r="N110">
        <v>77082</v>
      </c>
      <c r="O110">
        <v>77259</v>
      </c>
      <c r="P110">
        <v>77367</v>
      </c>
      <c r="Q110">
        <v>77541</v>
      </c>
      <c r="R110">
        <v>77622</v>
      </c>
      <c r="S110">
        <v>77640</v>
      </c>
      <c r="T110">
        <v>77070</v>
      </c>
      <c r="U110">
        <v>76458</v>
      </c>
      <c r="V110">
        <v>75555</v>
      </c>
      <c r="W110">
        <v>75036</v>
      </c>
      <c r="X110">
        <v>74277</v>
      </c>
      <c r="Y110">
        <v>73872</v>
      </c>
      <c r="Z110">
        <v>73326</v>
      </c>
      <c r="AA110">
        <v>72498</v>
      </c>
      <c r="AB110">
        <v>72051</v>
      </c>
      <c r="AC110">
        <v>71121</v>
      </c>
      <c r="AD110">
        <v>70902</v>
      </c>
      <c r="AE110">
        <v>70071</v>
      </c>
    </row>
    <row r="111" spans="1:31" x14ac:dyDescent="0.25">
      <c r="A111" t="s">
        <v>984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985</v>
      </c>
      <c r="B112">
        <v>0</v>
      </c>
      <c r="C112">
        <v>12</v>
      </c>
      <c r="D112">
        <v>15</v>
      </c>
      <c r="E112">
        <v>24</v>
      </c>
      <c r="F112">
        <v>30</v>
      </c>
      <c r="G112">
        <v>33</v>
      </c>
      <c r="H112">
        <v>36</v>
      </c>
      <c r="I112">
        <v>30</v>
      </c>
      <c r="J112">
        <v>27</v>
      </c>
      <c r="K112">
        <v>27</v>
      </c>
      <c r="L112">
        <v>27</v>
      </c>
      <c r="M112">
        <v>30</v>
      </c>
      <c r="N112">
        <v>45</v>
      </c>
      <c r="O112">
        <v>48</v>
      </c>
      <c r="P112">
        <v>51</v>
      </c>
      <c r="Q112">
        <v>54</v>
      </c>
      <c r="R112">
        <v>57</v>
      </c>
      <c r="S112">
        <v>57</v>
      </c>
      <c r="T112">
        <v>57</v>
      </c>
      <c r="U112">
        <v>60</v>
      </c>
      <c r="V112">
        <v>60</v>
      </c>
      <c r="W112">
        <v>60</v>
      </c>
      <c r="X112">
        <v>63</v>
      </c>
      <c r="Y112">
        <v>63</v>
      </c>
      <c r="Z112">
        <v>66</v>
      </c>
      <c r="AA112">
        <v>66</v>
      </c>
      <c r="AB112">
        <v>66</v>
      </c>
      <c r="AC112">
        <v>69</v>
      </c>
      <c r="AD112">
        <v>66</v>
      </c>
      <c r="AE112">
        <v>66</v>
      </c>
    </row>
    <row r="113" spans="1:31" x14ac:dyDescent="0.25">
      <c r="A113" t="s">
        <v>986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9</v>
      </c>
      <c r="I113">
        <v>24</v>
      </c>
      <c r="J113">
        <v>51</v>
      </c>
      <c r="K113">
        <v>111</v>
      </c>
      <c r="L113">
        <v>264</v>
      </c>
      <c r="M113">
        <v>363</v>
      </c>
      <c r="N113">
        <v>297</v>
      </c>
      <c r="O113">
        <v>378</v>
      </c>
      <c r="P113">
        <v>471</v>
      </c>
      <c r="Q113">
        <v>639</v>
      </c>
      <c r="R113">
        <v>834</v>
      </c>
      <c r="S113">
        <v>1065</v>
      </c>
      <c r="T113">
        <v>1335</v>
      </c>
      <c r="U113">
        <v>1632</v>
      </c>
      <c r="V113">
        <v>1953</v>
      </c>
      <c r="W113">
        <v>2289</v>
      </c>
      <c r="X113">
        <v>2637</v>
      </c>
      <c r="Y113">
        <v>2997</v>
      </c>
      <c r="Z113">
        <v>3372</v>
      </c>
      <c r="AA113">
        <v>3777</v>
      </c>
      <c r="AB113">
        <v>4170</v>
      </c>
      <c r="AC113">
        <v>4542</v>
      </c>
      <c r="AD113">
        <v>4950</v>
      </c>
      <c r="AE113">
        <v>5343</v>
      </c>
    </row>
    <row r="115" spans="1:31" x14ac:dyDescent="0.25">
      <c r="A115" t="s">
        <v>944</v>
      </c>
      <c r="B115" s="47">
        <f>B107/SUM(B107:B113)</f>
        <v>9.9649732547720544E-3</v>
      </c>
      <c r="C115" s="47">
        <f t="shared" ref="C115:AE115" si="6">C107/SUM(C107:C113)</f>
        <v>1.626220809222113E-2</v>
      </c>
      <c r="D115" s="47">
        <f t="shared" si="6"/>
        <v>5.7083950776367499E-2</v>
      </c>
      <c r="E115" s="47">
        <f t="shared" si="6"/>
        <v>0.10759874634176717</v>
      </c>
      <c r="F115" s="47">
        <f t="shared" si="6"/>
        <v>0.16621934854214956</v>
      </c>
      <c r="G115" s="47">
        <f t="shared" si="6"/>
        <v>0.24364394045639412</v>
      </c>
      <c r="H115" s="47">
        <f t="shared" si="6"/>
        <v>0.34555399219198984</v>
      </c>
      <c r="I115" s="47">
        <f t="shared" si="6"/>
        <v>0.43840408805031444</v>
      </c>
      <c r="J115" s="47">
        <f t="shared" si="6"/>
        <v>0.53431133162737088</v>
      </c>
      <c r="K115" s="47">
        <f t="shared" si="6"/>
        <v>0.60161400097228979</v>
      </c>
      <c r="L115" s="47">
        <f t="shared" si="6"/>
        <v>0.5953317953589361</v>
      </c>
      <c r="M115" s="47">
        <f t="shared" si="6"/>
        <v>0.59398568942177532</v>
      </c>
      <c r="N115" s="47">
        <f t="shared" si="6"/>
        <v>0.43313650573115664</v>
      </c>
      <c r="O115" s="47">
        <f t="shared" si="6"/>
        <v>0.43261769519591797</v>
      </c>
      <c r="P115" s="47">
        <f t="shared" si="6"/>
        <v>0.43203137013685994</v>
      </c>
      <c r="Q115" s="47">
        <f t="shared" si="6"/>
        <v>0.43096796483617728</v>
      </c>
      <c r="R115" s="47">
        <f t="shared" si="6"/>
        <v>0.42970517195107927</v>
      </c>
      <c r="S115" s="47">
        <f t="shared" si="6"/>
        <v>0.42842363399494215</v>
      </c>
      <c r="T115" s="47">
        <f t="shared" si="6"/>
        <v>0.43112166717744405</v>
      </c>
      <c r="U115" s="47">
        <f t="shared" si="6"/>
        <v>0.43363340356253594</v>
      </c>
      <c r="V115" s="47">
        <f t="shared" si="6"/>
        <v>0.43752394819526402</v>
      </c>
      <c r="W115" s="47">
        <f t="shared" si="6"/>
        <v>0.43902252036415906</v>
      </c>
      <c r="X115" s="47">
        <f t="shared" si="6"/>
        <v>0.44155893973685217</v>
      </c>
      <c r="Y115" s="47">
        <f t="shared" si="6"/>
        <v>0.44219880616494883</v>
      </c>
      <c r="Z115" s="47">
        <f t="shared" si="6"/>
        <v>0.44323639018018363</v>
      </c>
      <c r="AA115" s="47">
        <f t="shared" si="6"/>
        <v>0.44674021680633508</v>
      </c>
      <c r="AB115" s="47">
        <f t="shared" si="6"/>
        <v>0.44687932892104049</v>
      </c>
      <c r="AC115" s="47">
        <f t="shared" si="6"/>
        <v>0.45107743264842382</v>
      </c>
      <c r="AD115" s="47">
        <f t="shared" si="6"/>
        <v>0.44974167180752622</v>
      </c>
      <c r="AE115" s="47">
        <f t="shared" si="6"/>
        <v>0.45311927136599578</v>
      </c>
    </row>
    <row r="116" spans="1:31" x14ac:dyDescent="0.25">
      <c r="A116" t="s">
        <v>945</v>
      </c>
      <c r="B116" s="47">
        <f>B113/SUM(B107:B113)</f>
        <v>0</v>
      </c>
      <c r="C116" s="47">
        <f t="shared" ref="C116:AE116" si="7">C113/SUM(C107:C113)</f>
        <v>0</v>
      </c>
      <c r="D116" s="47">
        <f t="shared" si="7"/>
        <v>0</v>
      </c>
      <c r="E116" s="47">
        <f t="shared" si="7"/>
        <v>0</v>
      </c>
      <c r="F116" s="47">
        <f t="shared" si="7"/>
        <v>0</v>
      </c>
      <c r="G116" s="47">
        <f t="shared" si="7"/>
        <v>2.0034860657544126E-5</v>
      </c>
      <c r="H116" s="47">
        <f t="shared" si="7"/>
        <v>5.9451853906977663E-5</v>
      </c>
      <c r="I116" s="47">
        <f t="shared" si="7"/>
        <v>1.5723270440251572E-4</v>
      </c>
      <c r="J116" s="47">
        <f t="shared" si="7"/>
        <v>3.3207665110464323E-4</v>
      </c>
      <c r="K116" s="47">
        <f t="shared" si="7"/>
        <v>7.1949440933398153E-4</v>
      </c>
      <c r="L116" s="47">
        <f t="shared" si="7"/>
        <v>1.7059884070333249E-3</v>
      </c>
      <c r="M116" s="47">
        <f t="shared" si="7"/>
        <v>2.3399729259330885E-3</v>
      </c>
      <c r="N116" s="47">
        <f t="shared" si="7"/>
        <v>1.9103855505383813E-3</v>
      </c>
      <c r="O116" s="47">
        <f t="shared" si="7"/>
        <v>2.4261095600269567E-3</v>
      </c>
      <c r="P116" s="47">
        <f t="shared" si="7"/>
        <v>3.0178379209595571E-3</v>
      </c>
      <c r="Q116" s="47">
        <f t="shared" si="7"/>
        <v>4.0883702182383536E-3</v>
      </c>
      <c r="R116" s="47">
        <f t="shared" si="7"/>
        <v>5.3291415864739483E-3</v>
      </c>
      <c r="S116" s="47">
        <f t="shared" si="7"/>
        <v>6.801287454977393E-3</v>
      </c>
      <c r="T116" s="47">
        <f t="shared" si="7"/>
        <v>8.5235979160281951E-3</v>
      </c>
      <c r="U116" s="47">
        <f t="shared" si="7"/>
        <v>1.0419459873587436E-2</v>
      </c>
      <c r="V116" s="47">
        <f t="shared" si="7"/>
        <v>1.2472220093493754E-2</v>
      </c>
      <c r="W116" s="47">
        <f t="shared" si="7"/>
        <v>1.4623862002874939E-2</v>
      </c>
      <c r="X116" s="47">
        <f t="shared" si="7"/>
        <v>1.6859104683723963E-2</v>
      </c>
      <c r="Y116" s="47">
        <f t="shared" si="7"/>
        <v>1.9174296078770081E-2</v>
      </c>
      <c r="Z116" s="47">
        <f t="shared" si="7"/>
        <v>2.1591302009297323E-2</v>
      </c>
      <c r="AA116" s="47">
        <f t="shared" si="7"/>
        <v>2.4198508495425541E-2</v>
      </c>
      <c r="AB116" s="47">
        <f t="shared" si="7"/>
        <v>2.6743112205633371E-2</v>
      </c>
      <c r="AC116" s="47">
        <f t="shared" si="7"/>
        <v>2.9155192666910589E-2</v>
      </c>
      <c r="AD116" s="47">
        <f t="shared" si="7"/>
        <v>3.180906847624923E-2</v>
      </c>
      <c r="AE116" s="47">
        <f t="shared" si="7"/>
        <v>3.4366979912394111E-2</v>
      </c>
    </row>
    <row r="117" spans="1:31" x14ac:dyDescent="0.25">
      <c r="A117" t="s">
        <v>951</v>
      </c>
      <c r="B117" s="48">
        <f>SUM(B115:B116)</f>
        <v>9.9649732547720544E-3</v>
      </c>
      <c r="C117" s="48">
        <f t="shared" ref="C117:AE117" si="8">SUM(C115:C116)</f>
        <v>1.626220809222113E-2</v>
      </c>
      <c r="D117" s="48">
        <f t="shared" si="8"/>
        <v>5.7083950776367499E-2</v>
      </c>
      <c r="E117" s="48">
        <f t="shared" si="8"/>
        <v>0.10759874634176717</v>
      </c>
      <c r="F117" s="48">
        <f t="shared" si="8"/>
        <v>0.16621934854214956</v>
      </c>
      <c r="G117" s="48">
        <f t="shared" si="8"/>
        <v>0.24366397531705167</v>
      </c>
      <c r="H117" s="48">
        <f t="shared" si="8"/>
        <v>0.34561344404589683</v>
      </c>
      <c r="I117" s="48">
        <f t="shared" si="8"/>
        <v>0.43856132075471699</v>
      </c>
      <c r="J117" s="48">
        <f t="shared" si="8"/>
        <v>0.53464340827847556</v>
      </c>
      <c r="K117" s="48">
        <f t="shared" si="8"/>
        <v>0.60233349538162373</v>
      </c>
      <c r="L117" s="48">
        <f t="shared" si="8"/>
        <v>0.59703778376596939</v>
      </c>
      <c r="M117" s="48">
        <f t="shared" si="8"/>
        <v>0.59632566234770845</v>
      </c>
      <c r="N117" s="48">
        <f t="shared" si="8"/>
        <v>0.43504689128169505</v>
      </c>
      <c r="O117" s="48">
        <f t="shared" si="8"/>
        <v>0.43504380475594495</v>
      </c>
      <c r="P117" s="48">
        <f t="shared" si="8"/>
        <v>0.43504920805781949</v>
      </c>
      <c r="Q117" s="48">
        <f t="shared" si="8"/>
        <v>0.43505633505441565</v>
      </c>
      <c r="R117" s="48">
        <f t="shared" si="8"/>
        <v>0.43503431353755323</v>
      </c>
      <c r="S117" s="48">
        <f t="shared" si="8"/>
        <v>0.43522492144991953</v>
      </c>
      <c r="T117" s="48">
        <f t="shared" si="8"/>
        <v>0.43964526509347224</v>
      </c>
      <c r="U117" s="48">
        <f t="shared" si="8"/>
        <v>0.44405286343612338</v>
      </c>
      <c r="V117" s="48">
        <f t="shared" si="8"/>
        <v>0.44999616828875777</v>
      </c>
      <c r="W117" s="48">
        <f t="shared" si="8"/>
        <v>0.45364638236703403</v>
      </c>
      <c r="X117" s="48">
        <f t="shared" si="8"/>
        <v>0.45841804442057615</v>
      </c>
      <c r="Y117" s="48">
        <f t="shared" si="8"/>
        <v>0.46137310224371891</v>
      </c>
      <c r="Z117" s="48">
        <f t="shared" si="8"/>
        <v>0.46482769218948095</v>
      </c>
      <c r="AA117" s="48">
        <f t="shared" si="8"/>
        <v>0.47093872530176062</v>
      </c>
      <c r="AB117" s="48">
        <f t="shared" si="8"/>
        <v>0.47362244112667384</v>
      </c>
      <c r="AC117" s="48">
        <f t="shared" si="8"/>
        <v>0.48023262531533439</v>
      </c>
      <c r="AD117" s="48">
        <f t="shared" si="8"/>
        <v>0.48155074028377542</v>
      </c>
      <c r="AE117" s="48">
        <f t="shared" si="8"/>
        <v>0.4874862512783899</v>
      </c>
    </row>
    <row r="119" spans="1:31" x14ac:dyDescent="0.25">
      <c r="A119" s="1" t="s">
        <v>946</v>
      </c>
    </row>
    <row r="121" spans="1:31" x14ac:dyDescent="0.25">
      <c r="A121" s="13" t="s">
        <v>965</v>
      </c>
      <c r="B121">
        <v>2021</v>
      </c>
      <c r="C121">
        <v>2022</v>
      </c>
      <c r="D121">
        <v>2023</v>
      </c>
      <c r="E121">
        <v>2024</v>
      </c>
      <c r="F121">
        <v>2025</v>
      </c>
      <c r="G121">
        <v>2026</v>
      </c>
      <c r="H121">
        <v>2027</v>
      </c>
      <c r="I121">
        <v>2028</v>
      </c>
      <c r="J121">
        <v>2029</v>
      </c>
      <c r="K121">
        <v>2030</v>
      </c>
      <c r="L121">
        <v>2031</v>
      </c>
      <c r="M121">
        <v>2032</v>
      </c>
      <c r="N121">
        <v>2033</v>
      </c>
      <c r="O121">
        <v>2034</v>
      </c>
      <c r="P121">
        <v>2035</v>
      </c>
      <c r="Q121">
        <v>2036</v>
      </c>
      <c r="R121">
        <v>2037</v>
      </c>
      <c r="S121">
        <v>2038</v>
      </c>
      <c r="T121">
        <v>2039</v>
      </c>
      <c r="U121">
        <v>2040</v>
      </c>
      <c r="V121">
        <v>2041</v>
      </c>
      <c r="W121">
        <v>2042</v>
      </c>
      <c r="X121">
        <v>2043</v>
      </c>
      <c r="Y121">
        <v>2044</v>
      </c>
      <c r="Z121">
        <v>2045</v>
      </c>
      <c r="AA121">
        <v>2046</v>
      </c>
      <c r="AB121">
        <v>2047</v>
      </c>
      <c r="AC121">
        <v>2048</v>
      </c>
      <c r="AD121">
        <v>2049</v>
      </c>
      <c r="AE121">
        <v>2050</v>
      </c>
    </row>
    <row r="122" spans="1:31" x14ac:dyDescent="0.25">
      <c r="A122" t="s">
        <v>987</v>
      </c>
      <c r="B122">
        <v>7347</v>
      </c>
      <c r="C122">
        <v>11271</v>
      </c>
      <c r="D122">
        <v>20274</v>
      </c>
      <c r="E122">
        <v>33201</v>
      </c>
      <c r="F122">
        <v>52125</v>
      </c>
      <c r="G122">
        <v>72627</v>
      </c>
      <c r="H122">
        <v>202926</v>
      </c>
      <c r="I122">
        <v>263625</v>
      </c>
      <c r="J122">
        <v>324018</v>
      </c>
      <c r="K122">
        <v>384396</v>
      </c>
      <c r="L122">
        <v>553518</v>
      </c>
      <c r="M122">
        <v>722892</v>
      </c>
      <c r="N122">
        <v>723747</v>
      </c>
      <c r="O122">
        <v>722799</v>
      </c>
      <c r="P122">
        <v>721497</v>
      </c>
      <c r="Q122">
        <v>718962</v>
      </c>
      <c r="R122">
        <v>716940</v>
      </c>
      <c r="S122">
        <v>715020</v>
      </c>
      <c r="T122">
        <v>713217</v>
      </c>
      <c r="U122" s="39">
        <v>712041</v>
      </c>
      <c r="V122" s="39">
        <v>711786</v>
      </c>
      <c r="W122" s="39">
        <v>713052</v>
      </c>
      <c r="X122" s="39">
        <v>716232</v>
      </c>
      <c r="Y122" s="39">
        <v>720633</v>
      </c>
      <c r="Z122" s="39">
        <v>725325</v>
      </c>
      <c r="AA122" s="39">
        <v>729951</v>
      </c>
      <c r="AB122" s="39">
        <v>734796</v>
      </c>
      <c r="AC122" s="39">
        <v>740355</v>
      </c>
      <c r="AD122" s="39">
        <v>745575</v>
      </c>
      <c r="AE122" s="39">
        <v>749913</v>
      </c>
    </row>
    <row r="123" spans="1:31" x14ac:dyDescent="0.25">
      <c r="A123" t="s">
        <v>988</v>
      </c>
      <c r="B123">
        <v>342</v>
      </c>
      <c r="C123">
        <v>318</v>
      </c>
      <c r="D123">
        <v>294</v>
      </c>
      <c r="E123">
        <v>303</v>
      </c>
      <c r="F123">
        <v>282</v>
      </c>
      <c r="G123">
        <v>270</v>
      </c>
      <c r="H123">
        <v>237</v>
      </c>
      <c r="I123">
        <v>219</v>
      </c>
      <c r="J123">
        <v>207</v>
      </c>
      <c r="K123">
        <v>192</v>
      </c>
      <c r="L123">
        <v>156</v>
      </c>
      <c r="M123">
        <v>117</v>
      </c>
      <c r="N123">
        <v>117</v>
      </c>
      <c r="O123">
        <v>117</v>
      </c>
      <c r="P123">
        <v>117</v>
      </c>
      <c r="Q123">
        <v>114</v>
      </c>
      <c r="R123">
        <v>114</v>
      </c>
      <c r="S123">
        <v>114</v>
      </c>
      <c r="T123">
        <v>114</v>
      </c>
      <c r="U123">
        <v>111</v>
      </c>
      <c r="V123">
        <v>111</v>
      </c>
      <c r="W123">
        <v>111</v>
      </c>
      <c r="X123">
        <v>111</v>
      </c>
      <c r="Y123">
        <v>111</v>
      </c>
      <c r="Z123">
        <v>111</v>
      </c>
      <c r="AA123">
        <v>111</v>
      </c>
      <c r="AB123">
        <v>111</v>
      </c>
      <c r="AC123">
        <v>111</v>
      </c>
      <c r="AD123">
        <v>111</v>
      </c>
      <c r="AE123">
        <v>111</v>
      </c>
    </row>
    <row r="124" spans="1:31" x14ac:dyDescent="0.25">
      <c r="A124" t="s">
        <v>989</v>
      </c>
      <c r="B124" s="39">
        <v>862224</v>
      </c>
      <c r="C124" s="39">
        <v>737448</v>
      </c>
      <c r="D124" s="39">
        <v>731397</v>
      </c>
      <c r="E124" s="39">
        <v>732237</v>
      </c>
      <c r="F124">
        <v>729291</v>
      </c>
      <c r="G124">
        <v>728367</v>
      </c>
      <c r="H124">
        <v>655545</v>
      </c>
      <c r="I124">
        <v>625401</v>
      </c>
      <c r="J124">
        <v>595767</v>
      </c>
      <c r="K124">
        <v>563820</v>
      </c>
      <c r="L124">
        <v>463563</v>
      </c>
      <c r="M124">
        <v>360552</v>
      </c>
      <c r="N124">
        <v>364605</v>
      </c>
      <c r="O124">
        <v>366792</v>
      </c>
      <c r="P124">
        <v>369513</v>
      </c>
      <c r="Q124">
        <v>371538</v>
      </c>
      <c r="R124">
        <v>374244</v>
      </c>
      <c r="S124">
        <v>376833</v>
      </c>
      <c r="T124">
        <v>379101</v>
      </c>
      <c r="U124">
        <v>381432</v>
      </c>
      <c r="V124">
        <v>383991</v>
      </c>
      <c r="W124">
        <v>386706</v>
      </c>
      <c r="X124">
        <v>390339</v>
      </c>
      <c r="Y124">
        <v>393804</v>
      </c>
      <c r="Z124">
        <v>397497</v>
      </c>
      <c r="AA124">
        <v>400596</v>
      </c>
      <c r="AB124">
        <v>403629</v>
      </c>
      <c r="AC124">
        <v>406893</v>
      </c>
      <c r="AD124">
        <v>410334</v>
      </c>
      <c r="AE124">
        <v>412581</v>
      </c>
    </row>
    <row r="125" spans="1:31" x14ac:dyDescent="0.25">
      <c r="A125" t="s">
        <v>990</v>
      </c>
      <c r="B125">
        <v>604722</v>
      </c>
      <c r="C125">
        <v>505500</v>
      </c>
      <c r="D125">
        <v>508941</v>
      </c>
      <c r="E125">
        <v>505569</v>
      </c>
      <c r="F125">
        <v>502530</v>
      </c>
      <c r="G125">
        <v>496149</v>
      </c>
      <c r="H125">
        <v>445344</v>
      </c>
      <c r="I125">
        <v>423945</v>
      </c>
      <c r="J125">
        <v>401547</v>
      </c>
      <c r="K125">
        <v>380397</v>
      </c>
      <c r="L125">
        <v>310716</v>
      </c>
      <c r="M125">
        <v>241785</v>
      </c>
      <c r="N125">
        <v>242373</v>
      </c>
      <c r="O125">
        <v>243972</v>
      </c>
      <c r="P125">
        <v>244575</v>
      </c>
      <c r="Q125">
        <v>246354</v>
      </c>
      <c r="R125">
        <v>248010</v>
      </c>
      <c r="S125">
        <v>249705</v>
      </c>
      <c r="T125">
        <v>251361</v>
      </c>
      <c r="U125">
        <v>252873</v>
      </c>
      <c r="V125">
        <v>254322</v>
      </c>
      <c r="W125">
        <v>256230</v>
      </c>
      <c r="X125">
        <v>258258</v>
      </c>
      <c r="Y125">
        <v>260976</v>
      </c>
      <c r="Z125">
        <v>263361</v>
      </c>
      <c r="AA125">
        <v>265773</v>
      </c>
      <c r="AB125">
        <v>268137</v>
      </c>
      <c r="AC125">
        <v>270642</v>
      </c>
      <c r="AD125">
        <v>272568</v>
      </c>
      <c r="AE125">
        <v>274524</v>
      </c>
    </row>
    <row r="126" spans="1:31" x14ac:dyDescent="0.25">
      <c r="A126" t="s">
        <v>991</v>
      </c>
      <c r="B126">
        <v>42</v>
      </c>
      <c r="C126">
        <v>561</v>
      </c>
      <c r="D126">
        <v>1008</v>
      </c>
      <c r="E126">
        <v>1641</v>
      </c>
      <c r="F126">
        <v>2601</v>
      </c>
      <c r="G126">
        <v>3633</v>
      </c>
      <c r="H126">
        <v>10194</v>
      </c>
      <c r="I126">
        <v>13440</v>
      </c>
      <c r="J126">
        <v>17043</v>
      </c>
      <c r="K126">
        <v>21744</v>
      </c>
      <c r="L126">
        <v>33156</v>
      </c>
      <c r="M126">
        <v>47076</v>
      </c>
      <c r="N126">
        <v>52152</v>
      </c>
      <c r="O126">
        <v>57942</v>
      </c>
      <c r="P126">
        <v>64704</v>
      </c>
      <c r="Q126">
        <v>72087</v>
      </c>
      <c r="R126">
        <v>79728</v>
      </c>
      <c r="S126">
        <v>87135</v>
      </c>
      <c r="T126">
        <v>93972</v>
      </c>
      <c r="U126">
        <v>100095</v>
      </c>
      <c r="V126">
        <v>105489</v>
      </c>
      <c r="W126">
        <v>110139</v>
      </c>
      <c r="X126">
        <v>114231</v>
      </c>
      <c r="Y126">
        <v>117771</v>
      </c>
      <c r="Z126">
        <v>120846</v>
      </c>
      <c r="AA126">
        <v>123237</v>
      </c>
      <c r="AB126">
        <v>125244</v>
      </c>
      <c r="AC126">
        <v>126993</v>
      </c>
      <c r="AD126">
        <v>128589</v>
      </c>
      <c r="AE126">
        <v>129612</v>
      </c>
    </row>
    <row r="127" spans="1:31" x14ac:dyDescent="0.25">
      <c r="A127" t="s">
        <v>992</v>
      </c>
      <c r="B127">
        <v>126</v>
      </c>
      <c r="C127">
        <v>129</v>
      </c>
      <c r="D127">
        <v>126</v>
      </c>
      <c r="E127">
        <v>129</v>
      </c>
      <c r="F127">
        <v>129</v>
      </c>
      <c r="G127">
        <v>132</v>
      </c>
      <c r="H127">
        <v>120</v>
      </c>
      <c r="I127">
        <v>114</v>
      </c>
      <c r="J127">
        <v>111</v>
      </c>
      <c r="K127">
        <v>105</v>
      </c>
      <c r="L127">
        <v>87</v>
      </c>
      <c r="M127">
        <v>69</v>
      </c>
      <c r="N127">
        <v>72</v>
      </c>
      <c r="O127">
        <v>72</v>
      </c>
      <c r="P127">
        <v>75</v>
      </c>
      <c r="Q127">
        <v>75</v>
      </c>
      <c r="R127">
        <v>78</v>
      </c>
      <c r="S127">
        <v>78</v>
      </c>
      <c r="T127">
        <v>81</v>
      </c>
      <c r="U127">
        <v>81</v>
      </c>
      <c r="V127">
        <v>84</v>
      </c>
      <c r="W127">
        <v>84</v>
      </c>
      <c r="X127">
        <v>87</v>
      </c>
      <c r="Y127">
        <v>87</v>
      </c>
      <c r="Z127">
        <v>90</v>
      </c>
      <c r="AA127">
        <v>93</v>
      </c>
      <c r="AB127">
        <v>93</v>
      </c>
      <c r="AC127">
        <v>96</v>
      </c>
      <c r="AD127">
        <v>99</v>
      </c>
      <c r="AE127">
        <v>99</v>
      </c>
    </row>
    <row r="128" spans="1:31" x14ac:dyDescent="0.25">
      <c r="A128" t="s">
        <v>993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</v>
      </c>
      <c r="M128">
        <v>3</v>
      </c>
      <c r="N128">
        <v>3</v>
      </c>
      <c r="O128">
        <v>3</v>
      </c>
      <c r="P128">
        <v>6</v>
      </c>
      <c r="Q128">
        <v>6</v>
      </c>
      <c r="R128">
        <v>6</v>
      </c>
      <c r="S128">
        <v>9</v>
      </c>
      <c r="T128">
        <v>9</v>
      </c>
      <c r="U128">
        <v>9</v>
      </c>
      <c r="V128">
        <v>12</v>
      </c>
      <c r="W128">
        <v>12</v>
      </c>
      <c r="X128">
        <v>15</v>
      </c>
      <c r="Y128">
        <v>15</v>
      </c>
      <c r="Z128">
        <v>15</v>
      </c>
      <c r="AA128">
        <v>18</v>
      </c>
      <c r="AB128">
        <v>18</v>
      </c>
      <c r="AC128">
        <v>18</v>
      </c>
      <c r="AD128">
        <v>18</v>
      </c>
      <c r="AE128">
        <v>21</v>
      </c>
    </row>
    <row r="130" spans="1:31" x14ac:dyDescent="0.25">
      <c r="A130" t="s">
        <v>944</v>
      </c>
      <c r="B130" s="47">
        <f>B122/SUM(B122:B128)</f>
        <v>4.98168229926302E-3</v>
      </c>
      <c r="C130" s="47">
        <f t="shared" ref="C130:AE130" si="9">C122/SUM(C122:C128)</f>
        <v>8.9792523583383729E-3</v>
      </c>
      <c r="D130" s="47">
        <f t="shared" si="9"/>
        <v>1.6064467053342208E-2</v>
      </c>
      <c r="E130" s="47">
        <f t="shared" si="9"/>
        <v>2.6079272315958149E-2</v>
      </c>
      <c r="F130" s="47">
        <f t="shared" si="9"/>
        <v>4.0502487260656528E-2</v>
      </c>
      <c r="G130" s="47">
        <f t="shared" si="9"/>
        <v>5.581634488133061E-2</v>
      </c>
      <c r="H130" s="47">
        <f t="shared" si="9"/>
        <v>0.15439078612806478</v>
      </c>
      <c r="I130" s="47">
        <f t="shared" si="9"/>
        <v>0.1987007290027315</v>
      </c>
      <c r="J130" s="47">
        <f t="shared" si="9"/>
        <v>0.24204055746911354</v>
      </c>
      <c r="K130" s="47">
        <f t="shared" si="9"/>
        <v>0.28459990493494264</v>
      </c>
      <c r="L130" s="47">
        <f t="shared" si="9"/>
        <v>0.40664002838673846</v>
      </c>
      <c r="M130" s="47">
        <f t="shared" si="9"/>
        <v>0.5266995702713454</v>
      </c>
      <c r="N130" s="47">
        <f t="shared" si="9"/>
        <v>0.5232905950462341</v>
      </c>
      <c r="O130" s="47">
        <f t="shared" si="9"/>
        <v>0.51936520665058561</v>
      </c>
      <c r="P130" s="47">
        <f t="shared" si="9"/>
        <v>0.51517579242077938</v>
      </c>
      <c r="Q130" s="47">
        <f t="shared" si="9"/>
        <v>0.51021476990155668</v>
      </c>
      <c r="R130" s="47">
        <f t="shared" si="9"/>
        <v>0.50520040588533743</v>
      </c>
      <c r="S130" s="47">
        <f t="shared" si="9"/>
        <v>0.50040100945206567</v>
      </c>
      <c r="T130" s="47">
        <f t="shared" si="9"/>
        <v>0.49602845905880633</v>
      </c>
      <c r="U130" s="47">
        <f t="shared" si="9"/>
        <v>0.49220263202644471</v>
      </c>
      <c r="V130" s="47">
        <f t="shared" si="9"/>
        <v>0.4889328511225825</v>
      </c>
      <c r="W130" s="47">
        <f t="shared" si="9"/>
        <v>0.48628211580717629</v>
      </c>
      <c r="X130" s="47">
        <f t="shared" si="9"/>
        <v>0.48417837681077125</v>
      </c>
      <c r="Y130" s="47">
        <f t="shared" si="9"/>
        <v>0.48254616823255975</v>
      </c>
      <c r="Z130" s="47">
        <f t="shared" si="9"/>
        <v>0.48122567996576537</v>
      </c>
      <c r="AA130" s="47">
        <f t="shared" si="9"/>
        <v>0.48030075425440144</v>
      </c>
      <c r="AB130" s="47">
        <f t="shared" si="9"/>
        <v>0.47962308782868196</v>
      </c>
      <c r="AC130" s="47">
        <f t="shared" si="9"/>
        <v>0.47916068003013379</v>
      </c>
      <c r="AD130" s="47">
        <f t="shared" si="9"/>
        <v>0.47876316225452614</v>
      </c>
      <c r="AE130" s="47">
        <f t="shared" si="9"/>
        <v>0.47860850451954579</v>
      </c>
    </row>
    <row r="131" spans="1:31" x14ac:dyDescent="0.25">
      <c r="A131" t="s">
        <v>947</v>
      </c>
      <c r="B131" s="47">
        <f>B126/SUM(B122:B128)</f>
        <v>2.8478379824288396E-5</v>
      </c>
      <c r="C131" s="47">
        <f t="shared" ref="C131:AE131" si="10">C126/SUM(C122:C128)</f>
        <v>4.4693111285847102E-4</v>
      </c>
      <c r="D131" s="47">
        <f t="shared" si="10"/>
        <v>7.9870685556717694E-4</v>
      </c>
      <c r="E131" s="47">
        <f t="shared" si="10"/>
        <v>1.288999905740409E-3</v>
      </c>
      <c r="F131" s="47">
        <f t="shared" si="10"/>
        <v>2.0210449758267168E-3</v>
      </c>
      <c r="G131" s="47">
        <f t="shared" si="10"/>
        <v>2.7920853257586589E-3</v>
      </c>
      <c r="H131" s="47">
        <f t="shared" si="10"/>
        <v>7.7558305677414051E-3</v>
      </c>
      <c r="I131" s="47">
        <f t="shared" si="10"/>
        <v>1.013006277021038E-2</v>
      </c>
      <c r="J131" s="47">
        <f t="shared" si="10"/>
        <v>1.2731074264226375E-2</v>
      </c>
      <c r="K131" s="47">
        <f t="shared" si="10"/>
        <v>1.6098867659667095E-2</v>
      </c>
      <c r="L131" s="47">
        <f t="shared" si="10"/>
        <v>2.435793737726813E-2</v>
      </c>
      <c r="M131" s="47">
        <f t="shared" si="10"/>
        <v>3.429960349553441E-2</v>
      </c>
      <c r="N131" s="47">
        <f t="shared" si="10"/>
        <v>3.7707446266238343E-2</v>
      </c>
      <c r="O131" s="47">
        <f t="shared" si="10"/>
        <v>4.1634062586899306E-2</v>
      </c>
      <c r="P131" s="47">
        <f t="shared" si="10"/>
        <v>4.6201071484419348E-2</v>
      </c>
      <c r="Q131" s="47">
        <f t="shared" si="10"/>
        <v>5.1156879108900773E-2</v>
      </c>
      <c r="R131" s="47">
        <f t="shared" si="10"/>
        <v>5.6181295450701843E-2</v>
      </c>
      <c r="S131" s="47">
        <f t="shared" si="10"/>
        <v>6.0980730551041577E-2</v>
      </c>
      <c r="T131" s="47">
        <f t="shared" si="10"/>
        <v>6.5355686074047806E-2</v>
      </c>
      <c r="U131" s="47">
        <f t="shared" si="10"/>
        <v>6.9191271924913006E-2</v>
      </c>
      <c r="V131" s="47">
        <f t="shared" si="10"/>
        <v>7.246143859540663E-2</v>
      </c>
      <c r="W131" s="47">
        <f t="shared" si="10"/>
        <v>7.5111809451325548E-2</v>
      </c>
      <c r="X131" s="47">
        <f t="shared" si="10"/>
        <v>7.7221040335353916E-2</v>
      </c>
      <c r="Y131" s="47">
        <f t="shared" si="10"/>
        <v>7.8861146768073057E-2</v>
      </c>
      <c r="Z131" s="47">
        <f t="shared" si="10"/>
        <v>8.0176746315297115E-2</v>
      </c>
      <c r="AA131" s="47">
        <f t="shared" si="10"/>
        <v>8.1088763563649718E-2</v>
      </c>
      <c r="AB131" s="47">
        <f t="shared" si="10"/>
        <v>8.1750464090734637E-2</v>
      </c>
      <c r="AC131" s="47">
        <f t="shared" si="10"/>
        <v>8.2190371158520958E-2</v>
      </c>
      <c r="AD131" s="47">
        <f t="shared" si="10"/>
        <v>8.2572076948861289E-2</v>
      </c>
      <c r="AE131" s="47">
        <f t="shared" si="10"/>
        <v>8.2720802930189727E-2</v>
      </c>
    </row>
    <row r="132" spans="1:31" x14ac:dyDescent="0.25">
      <c r="A132" t="s">
        <v>945</v>
      </c>
      <c r="B132" s="47">
        <f>B128/SUM(B122:B128)</f>
        <v>0</v>
      </c>
      <c r="C132" s="47">
        <f t="shared" ref="C132:AE132" si="11">C128/SUM(C122:C128)</f>
        <v>0</v>
      </c>
      <c r="D132" s="47">
        <f t="shared" si="11"/>
        <v>0</v>
      </c>
      <c r="E132" s="47">
        <f t="shared" si="11"/>
        <v>0</v>
      </c>
      <c r="F132" s="47">
        <f t="shared" si="11"/>
        <v>0</v>
      </c>
      <c r="G132" s="47">
        <f t="shared" si="11"/>
        <v>0</v>
      </c>
      <c r="H132" s="47">
        <f t="shared" si="11"/>
        <v>0</v>
      </c>
      <c r="I132" s="47">
        <f t="shared" si="11"/>
        <v>0</v>
      </c>
      <c r="J132" s="47">
        <f t="shared" si="11"/>
        <v>0</v>
      </c>
      <c r="K132" s="47">
        <f t="shared" si="11"/>
        <v>0</v>
      </c>
      <c r="L132" s="47">
        <f t="shared" si="11"/>
        <v>2.2039393211426103E-6</v>
      </c>
      <c r="M132" s="47">
        <f t="shared" si="11"/>
        <v>2.1858019051449404E-6</v>
      </c>
      <c r="N132" s="47">
        <f t="shared" si="11"/>
        <v>2.1690891777633653E-6</v>
      </c>
      <c r="O132" s="47">
        <f t="shared" si="11"/>
        <v>2.1556416375116137E-6</v>
      </c>
      <c r="P132" s="47">
        <f t="shared" si="11"/>
        <v>4.2842239877985304E-6</v>
      </c>
      <c r="Q132" s="47">
        <f t="shared" si="11"/>
        <v>4.2579282624246343E-6</v>
      </c>
      <c r="R132" s="47">
        <f t="shared" si="11"/>
        <v>4.2279722645019451E-6</v>
      </c>
      <c r="S132" s="47">
        <f t="shared" si="11"/>
        <v>6.2985777811370193E-6</v>
      </c>
      <c r="T132" s="47">
        <f t="shared" si="11"/>
        <v>6.2593237843871604E-6</v>
      </c>
      <c r="U132" s="47">
        <f t="shared" si="11"/>
        <v>6.2213042342196619E-6</v>
      </c>
      <c r="V132" s="47">
        <f t="shared" si="11"/>
        <v>8.2429188175532949E-6</v>
      </c>
      <c r="W132" s="47">
        <f t="shared" si="11"/>
        <v>8.1836743879634513E-6</v>
      </c>
      <c r="X132" s="47">
        <f t="shared" si="11"/>
        <v>1.014011612460986E-5</v>
      </c>
      <c r="Y132" s="47">
        <f t="shared" si="11"/>
        <v>1.0044214632813645E-5</v>
      </c>
      <c r="Z132" s="47">
        <f t="shared" si="11"/>
        <v>9.9519321676303457E-6</v>
      </c>
      <c r="AA132" s="47">
        <f t="shared" si="11"/>
        <v>1.1843827293310409E-5</v>
      </c>
      <c r="AB132" s="47">
        <f t="shared" si="11"/>
        <v>1.1749132522382098E-5</v>
      </c>
      <c r="AC132" s="47">
        <f t="shared" si="11"/>
        <v>1.1649671090952865E-5</v>
      </c>
      <c r="AD132" s="47">
        <f t="shared" si="11"/>
        <v>1.1558511109655594E-5</v>
      </c>
      <c r="AE132" s="47">
        <f t="shared" si="11"/>
        <v>1.3402592827315249E-5</v>
      </c>
    </row>
    <row r="133" spans="1:31" x14ac:dyDescent="0.25">
      <c r="A133" t="s">
        <v>948</v>
      </c>
      <c r="B133" s="48">
        <f>SUM(B130:B132)</f>
        <v>5.0101606790873086E-3</v>
      </c>
      <c r="C133" s="48">
        <f t="shared" ref="C133:AE133" si="12">SUM(C130:C132)</f>
        <v>9.4261834711968431E-3</v>
      </c>
      <c r="D133" s="48">
        <f t="shared" si="12"/>
        <v>1.6863173908909384E-2</v>
      </c>
      <c r="E133" s="48">
        <f t="shared" si="12"/>
        <v>2.7368272221698558E-2</v>
      </c>
      <c r="F133" s="48">
        <f t="shared" si="12"/>
        <v>4.2523532236483245E-2</v>
      </c>
      <c r="G133" s="48">
        <f t="shared" si="12"/>
        <v>5.8608430207089265E-2</v>
      </c>
      <c r="H133" s="48">
        <f t="shared" si="12"/>
        <v>0.16214661669580618</v>
      </c>
      <c r="I133" s="48">
        <f t="shared" si="12"/>
        <v>0.20883079177294189</v>
      </c>
      <c r="J133" s="48">
        <f t="shared" si="12"/>
        <v>0.25477163173333994</v>
      </c>
      <c r="K133" s="48">
        <f t="shared" si="12"/>
        <v>0.30069877259460975</v>
      </c>
      <c r="L133" s="48">
        <f t="shared" si="12"/>
        <v>0.43100016970332777</v>
      </c>
      <c r="M133" s="48">
        <f t="shared" si="12"/>
        <v>0.56100135956878494</v>
      </c>
      <c r="N133" s="48">
        <f t="shared" si="12"/>
        <v>0.56100021040165016</v>
      </c>
      <c r="O133" s="48">
        <f t="shared" si="12"/>
        <v>0.56100142487912241</v>
      </c>
      <c r="P133" s="48">
        <f t="shared" si="12"/>
        <v>0.56138114812918649</v>
      </c>
      <c r="Q133" s="48">
        <f t="shared" si="12"/>
        <v>0.56137590693871986</v>
      </c>
      <c r="R133" s="48">
        <f t="shared" si="12"/>
        <v>0.56138592930830378</v>
      </c>
      <c r="S133" s="48">
        <f t="shared" si="12"/>
        <v>0.56138803858088837</v>
      </c>
      <c r="T133" s="48">
        <f t="shared" si="12"/>
        <v>0.56139040445663857</v>
      </c>
      <c r="U133" s="48">
        <f t="shared" si="12"/>
        <v>0.56140012525559191</v>
      </c>
      <c r="V133" s="48">
        <f t="shared" si="12"/>
        <v>0.56140253263680662</v>
      </c>
      <c r="W133" s="48">
        <f t="shared" si="12"/>
        <v>0.56140210893288978</v>
      </c>
      <c r="X133" s="48">
        <f t="shared" si="12"/>
        <v>0.56140955726224984</v>
      </c>
      <c r="Y133" s="48">
        <f t="shared" si="12"/>
        <v>0.56141735921526559</v>
      </c>
      <c r="Z133" s="48">
        <f t="shared" si="12"/>
        <v>0.5614123782132302</v>
      </c>
      <c r="AA133" s="48">
        <f t="shared" si="12"/>
        <v>0.56140136164534449</v>
      </c>
      <c r="AB133" s="48">
        <f t="shared" si="12"/>
        <v>0.56138530105193896</v>
      </c>
      <c r="AC133" s="48">
        <f t="shared" si="12"/>
        <v>0.56136270085974571</v>
      </c>
      <c r="AD133" s="48">
        <f t="shared" si="12"/>
        <v>0.56134679771449714</v>
      </c>
      <c r="AE133" s="48">
        <f t="shared" si="12"/>
        <v>0.56134271004256286</v>
      </c>
    </row>
    <row r="135" spans="1:31" x14ac:dyDescent="0.25">
      <c r="A135" s="1" t="s">
        <v>949</v>
      </c>
    </row>
    <row r="137" spans="1:31" x14ac:dyDescent="0.25">
      <c r="A137" s="13" t="s">
        <v>965</v>
      </c>
      <c r="B137">
        <v>2021</v>
      </c>
      <c r="C137">
        <v>2022</v>
      </c>
      <c r="D137">
        <v>2023</v>
      </c>
      <c r="E137">
        <v>2024</v>
      </c>
      <c r="F137">
        <v>2025</v>
      </c>
      <c r="G137">
        <v>2026</v>
      </c>
      <c r="H137">
        <v>2027</v>
      </c>
      <c r="I137">
        <v>2028</v>
      </c>
      <c r="J137">
        <v>2029</v>
      </c>
      <c r="K137">
        <v>2030</v>
      </c>
      <c r="L137">
        <v>2031</v>
      </c>
      <c r="M137">
        <v>2032</v>
      </c>
      <c r="N137">
        <v>2033</v>
      </c>
      <c r="O137">
        <v>2034</v>
      </c>
      <c r="P137">
        <v>2035</v>
      </c>
      <c r="Q137">
        <v>2036</v>
      </c>
      <c r="R137">
        <v>2037</v>
      </c>
      <c r="S137">
        <v>2038</v>
      </c>
      <c r="T137">
        <v>2039</v>
      </c>
      <c r="U137">
        <v>2040</v>
      </c>
      <c r="V137">
        <v>2041</v>
      </c>
      <c r="W137">
        <v>2042</v>
      </c>
      <c r="X137">
        <v>2043</v>
      </c>
      <c r="Y137">
        <v>2044</v>
      </c>
      <c r="Z137">
        <v>2045</v>
      </c>
      <c r="AA137">
        <v>2046</v>
      </c>
      <c r="AB137">
        <v>2047</v>
      </c>
      <c r="AC137">
        <v>2048</v>
      </c>
      <c r="AD137">
        <v>2049</v>
      </c>
      <c r="AE137">
        <v>2050</v>
      </c>
    </row>
    <row r="138" spans="1:31" x14ac:dyDescent="0.25">
      <c r="A138" t="s">
        <v>994</v>
      </c>
      <c r="B138">
        <v>0</v>
      </c>
      <c r="C138">
        <v>0</v>
      </c>
      <c r="D138">
        <v>12</v>
      </c>
      <c r="E138">
        <v>1575</v>
      </c>
      <c r="F138">
        <v>4365</v>
      </c>
      <c r="G138">
        <v>6357</v>
      </c>
      <c r="H138">
        <v>11655</v>
      </c>
      <c r="I138">
        <v>15957</v>
      </c>
      <c r="J138">
        <v>20703</v>
      </c>
      <c r="K138">
        <v>29718</v>
      </c>
      <c r="L138">
        <v>52710</v>
      </c>
      <c r="M138">
        <v>87363</v>
      </c>
      <c r="N138">
        <v>90498</v>
      </c>
      <c r="O138">
        <v>90522</v>
      </c>
      <c r="P138">
        <v>90606</v>
      </c>
      <c r="Q138">
        <v>90624</v>
      </c>
      <c r="R138">
        <v>90861</v>
      </c>
      <c r="S138">
        <v>91098</v>
      </c>
      <c r="T138">
        <v>91131</v>
      </c>
      <c r="U138" s="39">
        <v>91086</v>
      </c>
      <c r="V138" s="39">
        <v>90768</v>
      </c>
      <c r="W138" s="39">
        <v>90633</v>
      </c>
      <c r="X138" s="39">
        <v>90615</v>
      </c>
      <c r="Y138" s="39">
        <v>90669</v>
      </c>
      <c r="Z138" s="39">
        <v>90732</v>
      </c>
      <c r="AA138" s="39">
        <v>90594</v>
      </c>
      <c r="AB138" s="39">
        <v>90306</v>
      </c>
      <c r="AC138" s="39">
        <v>90180</v>
      </c>
      <c r="AD138" s="39">
        <v>89913</v>
      </c>
      <c r="AE138" s="39">
        <v>89520</v>
      </c>
    </row>
    <row r="139" spans="1:31" x14ac:dyDescent="0.25">
      <c r="A139" t="s">
        <v>995</v>
      </c>
      <c r="B139">
        <v>216</v>
      </c>
      <c r="C139">
        <v>423</v>
      </c>
      <c r="D139">
        <v>246</v>
      </c>
      <c r="E139">
        <v>324</v>
      </c>
      <c r="F139">
        <v>252</v>
      </c>
      <c r="G139">
        <v>237</v>
      </c>
      <c r="H139">
        <v>237</v>
      </c>
      <c r="I139">
        <v>243</v>
      </c>
      <c r="J139">
        <v>261</v>
      </c>
      <c r="K139">
        <v>282</v>
      </c>
      <c r="L139">
        <v>288</v>
      </c>
      <c r="M139">
        <v>279</v>
      </c>
      <c r="N139">
        <v>318</v>
      </c>
      <c r="O139">
        <v>360</v>
      </c>
      <c r="P139">
        <v>405</v>
      </c>
      <c r="Q139">
        <v>447</v>
      </c>
      <c r="R139">
        <v>492</v>
      </c>
      <c r="S139">
        <v>531</v>
      </c>
      <c r="T139">
        <v>564</v>
      </c>
      <c r="U139">
        <v>594</v>
      </c>
      <c r="V139">
        <v>618</v>
      </c>
      <c r="W139">
        <v>639</v>
      </c>
      <c r="X139">
        <v>657</v>
      </c>
      <c r="Y139">
        <v>666</v>
      </c>
      <c r="Z139">
        <v>675</v>
      </c>
      <c r="AA139">
        <v>678</v>
      </c>
      <c r="AB139">
        <v>681</v>
      </c>
      <c r="AC139">
        <v>681</v>
      </c>
      <c r="AD139">
        <v>678</v>
      </c>
      <c r="AE139">
        <v>678</v>
      </c>
    </row>
    <row r="140" spans="1:31" x14ac:dyDescent="0.25">
      <c r="A140" t="s">
        <v>996</v>
      </c>
      <c r="B140" s="39">
        <v>0</v>
      </c>
      <c r="C140" s="39">
        <v>0</v>
      </c>
      <c r="D140" s="39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997</v>
      </c>
      <c r="B141">
        <v>325233</v>
      </c>
      <c r="C141">
        <v>278238</v>
      </c>
      <c r="D141">
        <v>278943</v>
      </c>
      <c r="E141">
        <v>277641</v>
      </c>
      <c r="F141">
        <v>276681</v>
      </c>
      <c r="G141">
        <v>277521</v>
      </c>
      <c r="H141">
        <v>275220</v>
      </c>
      <c r="I141">
        <v>273813</v>
      </c>
      <c r="J141">
        <v>271518</v>
      </c>
      <c r="K141">
        <v>264405</v>
      </c>
      <c r="L141">
        <v>242238</v>
      </c>
      <c r="M141">
        <v>207252</v>
      </c>
      <c r="N141">
        <v>207942</v>
      </c>
      <c r="O141">
        <v>207756</v>
      </c>
      <c r="P141">
        <v>207588</v>
      </c>
      <c r="Q141">
        <v>207552</v>
      </c>
      <c r="R141">
        <v>207936</v>
      </c>
      <c r="S141">
        <v>208428</v>
      </c>
      <c r="T141">
        <v>208497</v>
      </c>
      <c r="U141">
        <v>208443</v>
      </c>
      <c r="V141">
        <v>207777</v>
      </c>
      <c r="W141">
        <v>207612</v>
      </c>
      <c r="X141">
        <v>207681</v>
      </c>
      <c r="Y141">
        <v>208005</v>
      </c>
      <c r="Z141">
        <v>208362</v>
      </c>
      <c r="AA141">
        <v>208269</v>
      </c>
      <c r="AB141">
        <v>207837</v>
      </c>
      <c r="AC141">
        <v>207456</v>
      </c>
      <c r="AD141">
        <v>207105</v>
      </c>
      <c r="AE141">
        <v>206103</v>
      </c>
    </row>
    <row r="142" spans="1:31" x14ac:dyDescent="0.25">
      <c r="A142" t="s">
        <v>998</v>
      </c>
      <c r="B142">
        <v>0</v>
      </c>
      <c r="C142">
        <v>0</v>
      </c>
      <c r="D142">
        <v>0</v>
      </c>
      <c r="E142">
        <v>0</v>
      </c>
      <c r="F142">
        <v>3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999</v>
      </c>
      <c r="B143">
        <v>27</v>
      </c>
      <c r="C143">
        <v>63</v>
      </c>
      <c r="D143">
        <v>54</v>
      </c>
      <c r="E143">
        <v>66</v>
      </c>
      <c r="F143">
        <v>78</v>
      </c>
      <c r="G143">
        <v>90</v>
      </c>
      <c r="H143">
        <v>96</v>
      </c>
      <c r="I143">
        <v>102</v>
      </c>
      <c r="J143">
        <v>111</v>
      </c>
      <c r="K143">
        <v>117</v>
      </c>
      <c r="L143">
        <v>114</v>
      </c>
      <c r="M143">
        <v>105</v>
      </c>
      <c r="N143">
        <v>114</v>
      </c>
      <c r="O143">
        <v>120</v>
      </c>
      <c r="P143">
        <v>126</v>
      </c>
      <c r="Q143">
        <v>132</v>
      </c>
      <c r="R143">
        <v>138</v>
      </c>
      <c r="S143">
        <v>144</v>
      </c>
      <c r="T143">
        <v>150</v>
      </c>
      <c r="U143">
        <v>156</v>
      </c>
      <c r="V143">
        <v>159</v>
      </c>
      <c r="W143">
        <v>165</v>
      </c>
      <c r="X143">
        <v>171</v>
      </c>
      <c r="Y143">
        <v>177</v>
      </c>
      <c r="Z143">
        <v>183</v>
      </c>
      <c r="AA143">
        <v>192</v>
      </c>
      <c r="AB143">
        <v>198</v>
      </c>
      <c r="AC143">
        <v>201</v>
      </c>
      <c r="AD143">
        <v>207</v>
      </c>
      <c r="AE143">
        <v>213</v>
      </c>
    </row>
    <row r="144" spans="1:31" x14ac:dyDescent="0.25">
      <c r="A144" t="s">
        <v>1000</v>
      </c>
      <c r="B144">
        <v>0</v>
      </c>
      <c r="C144">
        <v>0</v>
      </c>
      <c r="D144">
        <v>0</v>
      </c>
      <c r="E144">
        <v>6</v>
      </c>
      <c r="F144">
        <v>27</v>
      </c>
      <c r="G144">
        <v>54</v>
      </c>
      <c r="H144">
        <v>132</v>
      </c>
      <c r="I144">
        <v>249</v>
      </c>
      <c r="J144">
        <v>432</v>
      </c>
      <c r="K144">
        <v>1074</v>
      </c>
      <c r="L144">
        <v>2268</v>
      </c>
      <c r="M144">
        <v>4251</v>
      </c>
      <c r="N144">
        <v>1485</v>
      </c>
      <c r="O144">
        <v>1446</v>
      </c>
      <c r="P144">
        <v>1353</v>
      </c>
      <c r="Q144">
        <v>1341</v>
      </c>
      <c r="R144">
        <v>1296</v>
      </c>
      <c r="S144">
        <v>1293</v>
      </c>
      <c r="T144">
        <v>1308</v>
      </c>
      <c r="U144">
        <v>1344</v>
      </c>
      <c r="V144">
        <v>1380</v>
      </c>
      <c r="W144">
        <v>1452</v>
      </c>
      <c r="X144">
        <v>1512</v>
      </c>
      <c r="Y144">
        <v>1608</v>
      </c>
      <c r="Z144">
        <v>1707</v>
      </c>
      <c r="AA144">
        <v>1809</v>
      </c>
      <c r="AB144">
        <v>1908</v>
      </c>
      <c r="AC144">
        <v>1869</v>
      </c>
      <c r="AD144">
        <v>1980</v>
      </c>
      <c r="AE144">
        <v>1935</v>
      </c>
    </row>
    <row r="146" spans="1:31" x14ac:dyDescent="0.25">
      <c r="A146" t="s">
        <v>944</v>
      </c>
      <c r="B146" s="47">
        <f>B138/SUM(B138:B144)</f>
        <v>0</v>
      </c>
      <c r="C146" s="47">
        <f t="shared" ref="C146:AE146" si="13">C138/SUM(C138:C144)</f>
        <v>0</v>
      </c>
      <c r="D146" s="47">
        <f t="shared" si="13"/>
        <v>4.2971477681688779E-5</v>
      </c>
      <c r="E146" s="47">
        <f t="shared" si="13"/>
        <v>5.6328054589931762E-3</v>
      </c>
      <c r="F146" s="47">
        <f t="shared" si="13"/>
        <v>1.55113963454937E-2</v>
      </c>
      <c r="G146" s="47">
        <f t="shared" si="13"/>
        <v>2.2363172003292738E-2</v>
      </c>
      <c r="H146" s="47">
        <f t="shared" si="13"/>
        <v>4.0561703904781789E-2</v>
      </c>
      <c r="I146" s="47">
        <f t="shared" si="13"/>
        <v>5.4955159730545107E-2</v>
      </c>
      <c r="J146" s="47">
        <f t="shared" si="13"/>
        <v>7.0652674686460193E-2</v>
      </c>
      <c r="K146" s="47">
        <f t="shared" si="13"/>
        <v>0.10053586652052125</v>
      </c>
      <c r="L146" s="47">
        <f t="shared" si="13"/>
        <v>0.17710622341390642</v>
      </c>
      <c r="M146" s="47">
        <f t="shared" si="13"/>
        <v>0.29193984962406017</v>
      </c>
      <c r="N146" s="47">
        <f t="shared" si="13"/>
        <v>0.30130145127298513</v>
      </c>
      <c r="O146" s="47">
        <f t="shared" si="13"/>
        <v>0.30153495622976378</v>
      </c>
      <c r="P146" s="47">
        <f t="shared" si="13"/>
        <v>0.30194149521124508</v>
      </c>
      <c r="Q146" s="47">
        <f t="shared" si="13"/>
        <v>0.30198336532309661</v>
      </c>
      <c r="R146" s="47">
        <f t="shared" si="13"/>
        <v>0.30214183817001028</v>
      </c>
      <c r="S146" s="47">
        <f t="shared" si="13"/>
        <v>0.30215526677147803</v>
      </c>
      <c r="T146" s="47">
        <f t="shared" si="13"/>
        <v>0.30210840377921433</v>
      </c>
      <c r="U146" s="47">
        <f t="shared" si="13"/>
        <v>0.30198625436389137</v>
      </c>
      <c r="V146" s="47">
        <f t="shared" si="13"/>
        <v>0.30185366242991402</v>
      </c>
      <c r="W146" s="47">
        <f t="shared" si="13"/>
        <v>0.30160631744985872</v>
      </c>
      <c r="X146" s="47">
        <f t="shared" si="13"/>
        <v>0.30141100866163734</v>
      </c>
      <c r="Y146" s="47">
        <f t="shared" si="13"/>
        <v>0.30110087173100869</v>
      </c>
      <c r="Z146" s="47">
        <f t="shared" si="13"/>
        <v>0.30077670482233249</v>
      </c>
      <c r="AA146" s="47">
        <f t="shared" si="13"/>
        <v>0.30043576019260998</v>
      </c>
      <c r="AB146" s="47">
        <f t="shared" si="13"/>
        <v>0.3000897218622271</v>
      </c>
      <c r="AC146" s="47">
        <f t="shared" si="13"/>
        <v>0.30021272558399664</v>
      </c>
      <c r="AD146" s="47">
        <f t="shared" si="13"/>
        <v>0.29982693250367642</v>
      </c>
      <c r="AE146" s="47">
        <f t="shared" si="13"/>
        <v>0.29995074535347749</v>
      </c>
    </row>
    <row r="147" spans="1:31" x14ac:dyDescent="0.25">
      <c r="A147" t="s">
        <v>947</v>
      </c>
      <c r="B147" s="47">
        <f>B142/SUM(B138:B144)</f>
        <v>0</v>
      </c>
      <c r="C147" s="47">
        <f t="shared" ref="C147:AE147" si="14">C142/SUM(C138:C144)</f>
        <v>0</v>
      </c>
      <c r="D147" s="47">
        <f t="shared" si="14"/>
        <v>0</v>
      </c>
      <c r="E147" s="47">
        <f t="shared" si="14"/>
        <v>0</v>
      </c>
      <c r="F147" s="47">
        <f t="shared" si="14"/>
        <v>1.0660753502057525E-5</v>
      </c>
      <c r="G147" s="47">
        <f t="shared" si="14"/>
        <v>1.0553644173333052E-5</v>
      </c>
      <c r="H147" s="47">
        <f t="shared" si="14"/>
        <v>0</v>
      </c>
      <c r="I147" s="47">
        <f t="shared" si="14"/>
        <v>0</v>
      </c>
      <c r="J147" s="47">
        <f t="shared" si="14"/>
        <v>0</v>
      </c>
      <c r="K147" s="47">
        <f t="shared" si="14"/>
        <v>0</v>
      </c>
      <c r="L147" s="47">
        <f t="shared" si="14"/>
        <v>0</v>
      </c>
      <c r="M147" s="47">
        <f t="shared" si="14"/>
        <v>0</v>
      </c>
      <c r="N147" s="47">
        <f t="shared" si="14"/>
        <v>0</v>
      </c>
      <c r="O147" s="47">
        <f t="shared" si="14"/>
        <v>0</v>
      </c>
      <c r="P147" s="47">
        <f t="shared" si="14"/>
        <v>0</v>
      </c>
      <c r="Q147" s="47">
        <f t="shared" si="14"/>
        <v>0</v>
      </c>
      <c r="R147" s="47">
        <f t="shared" si="14"/>
        <v>0</v>
      </c>
      <c r="S147" s="47">
        <f t="shared" si="14"/>
        <v>0</v>
      </c>
      <c r="T147" s="47">
        <f t="shared" si="14"/>
        <v>0</v>
      </c>
      <c r="U147" s="47">
        <f t="shared" si="14"/>
        <v>0</v>
      </c>
      <c r="V147" s="47">
        <f t="shared" si="14"/>
        <v>0</v>
      </c>
      <c r="W147" s="47">
        <f t="shared" si="14"/>
        <v>0</v>
      </c>
      <c r="X147" s="47">
        <f t="shared" si="14"/>
        <v>0</v>
      </c>
      <c r="Y147" s="47">
        <f t="shared" si="14"/>
        <v>0</v>
      </c>
      <c r="Z147" s="47">
        <f t="shared" si="14"/>
        <v>0</v>
      </c>
      <c r="AA147" s="47">
        <f t="shared" si="14"/>
        <v>0</v>
      </c>
      <c r="AB147" s="47">
        <f t="shared" si="14"/>
        <v>0</v>
      </c>
      <c r="AC147" s="47">
        <f t="shared" si="14"/>
        <v>0</v>
      </c>
      <c r="AD147" s="47">
        <f t="shared" si="14"/>
        <v>0</v>
      </c>
      <c r="AE147" s="47">
        <f t="shared" si="14"/>
        <v>0</v>
      </c>
    </row>
    <row r="148" spans="1:31" x14ac:dyDescent="0.25">
      <c r="A148" t="s">
        <v>945</v>
      </c>
      <c r="B148" s="47">
        <f>B144/SUM(B138:B144)</f>
        <v>0</v>
      </c>
      <c r="C148" s="47">
        <f t="shared" ref="C148:AE148" si="15">C144/SUM(C138:C144)</f>
        <v>0</v>
      </c>
      <c r="D148" s="47">
        <f t="shared" si="15"/>
        <v>0</v>
      </c>
      <c r="E148" s="47">
        <f t="shared" si="15"/>
        <v>2.1458306510450196E-5</v>
      </c>
      <c r="F148" s="47">
        <f t="shared" si="15"/>
        <v>9.5946781518517726E-5</v>
      </c>
      <c r="G148" s="47">
        <f t="shared" si="15"/>
        <v>1.8996559511999492E-4</v>
      </c>
      <c r="H148" s="47">
        <f t="shared" si="15"/>
        <v>4.5938609313008979E-4</v>
      </c>
      <c r="I148" s="47">
        <f t="shared" si="15"/>
        <v>8.5754432367648884E-4</v>
      </c>
      <c r="J148" s="47">
        <f t="shared" si="15"/>
        <v>1.474276938827745E-3</v>
      </c>
      <c r="K148" s="47">
        <f t="shared" si="15"/>
        <v>3.6333373929281856E-3</v>
      </c>
      <c r="L148" s="47">
        <f t="shared" si="15"/>
        <v>7.6205068241840214E-3</v>
      </c>
      <c r="M148" s="47">
        <f t="shared" si="15"/>
        <v>1.4205513784461153E-2</v>
      </c>
      <c r="N148" s="47">
        <f t="shared" si="15"/>
        <v>4.9441165013633772E-3</v>
      </c>
      <c r="O148" s="47">
        <f t="shared" si="15"/>
        <v>4.8167246272534676E-3</v>
      </c>
      <c r="P148" s="47">
        <f t="shared" si="15"/>
        <v>4.5088277047967531E-3</v>
      </c>
      <c r="Q148" s="47">
        <f t="shared" si="15"/>
        <v>4.4685700575815739E-3</v>
      </c>
      <c r="R148" s="47">
        <f t="shared" si="15"/>
        <v>4.3096138306680902E-3</v>
      </c>
      <c r="S148" s="47">
        <f t="shared" si="15"/>
        <v>4.2886425600509462E-3</v>
      </c>
      <c r="T148" s="47">
        <f t="shared" si="15"/>
        <v>4.3361511685728492E-3</v>
      </c>
      <c r="U148" s="47">
        <f t="shared" si="15"/>
        <v>4.4558936155399288E-3</v>
      </c>
      <c r="V148" s="47">
        <f t="shared" si="15"/>
        <v>4.589261128958238E-3</v>
      </c>
      <c r="W148" s="47">
        <f t="shared" si="15"/>
        <v>4.8319306757714613E-3</v>
      </c>
      <c r="X148" s="47">
        <f t="shared" si="15"/>
        <v>5.0293378038558257E-3</v>
      </c>
      <c r="Y148" s="47">
        <f t="shared" si="15"/>
        <v>5.3399750933997509E-3</v>
      </c>
      <c r="Z148" s="47">
        <f t="shared" si="15"/>
        <v>5.6587073483635496E-3</v>
      </c>
      <c r="AA148" s="47">
        <f t="shared" si="15"/>
        <v>5.9991642955210221E-3</v>
      </c>
      <c r="AB148" s="47">
        <f t="shared" si="15"/>
        <v>6.3403449307147842E-3</v>
      </c>
      <c r="AC148" s="47">
        <f t="shared" si="15"/>
        <v>6.2219736539863577E-3</v>
      </c>
      <c r="AD148" s="47">
        <f t="shared" si="15"/>
        <v>6.6025750042516583E-3</v>
      </c>
      <c r="AE148" s="47">
        <f t="shared" si="15"/>
        <v>6.4835197973523119E-3</v>
      </c>
    </row>
    <row r="149" spans="1:31" x14ac:dyDescent="0.25">
      <c r="A149" t="s">
        <v>948</v>
      </c>
      <c r="B149" s="48">
        <f t="shared" ref="B149:AE149" si="16">SUM(B146:B148)</f>
        <v>0</v>
      </c>
      <c r="C149" s="48">
        <f t="shared" si="16"/>
        <v>0</v>
      </c>
      <c r="D149" s="48">
        <f t="shared" si="16"/>
        <v>4.2971477681688779E-5</v>
      </c>
      <c r="E149" s="48">
        <f t="shared" si="16"/>
        <v>5.6542637655036263E-3</v>
      </c>
      <c r="F149" s="48">
        <f t="shared" si="16"/>
        <v>1.5618003880514274E-2</v>
      </c>
      <c r="G149" s="48">
        <f t="shared" si="16"/>
        <v>2.2563691242586066E-2</v>
      </c>
      <c r="H149" s="48">
        <f t="shared" si="16"/>
        <v>4.1021089997911882E-2</v>
      </c>
      <c r="I149" s="48">
        <f t="shared" si="16"/>
        <v>5.5812704054221597E-2</v>
      </c>
      <c r="J149" s="48">
        <f t="shared" si="16"/>
        <v>7.2126951625287941E-2</v>
      </c>
      <c r="K149" s="48">
        <f t="shared" si="16"/>
        <v>0.10416920391344944</v>
      </c>
      <c r="L149" s="48">
        <f t="shared" si="16"/>
        <v>0.18472673023809044</v>
      </c>
      <c r="M149" s="48">
        <f t="shared" si="16"/>
        <v>0.30614536340852133</v>
      </c>
      <c r="N149" s="48">
        <f t="shared" si="16"/>
        <v>0.30624556777434853</v>
      </c>
      <c r="O149" s="48">
        <f t="shared" si="16"/>
        <v>0.30635168085701725</v>
      </c>
      <c r="P149" s="48">
        <f t="shared" si="16"/>
        <v>0.30645032291604185</v>
      </c>
      <c r="Q149" s="48">
        <f t="shared" si="16"/>
        <v>0.30645193538067816</v>
      </c>
      <c r="R149" s="48">
        <f t="shared" si="16"/>
        <v>0.30645145200067836</v>
      </c>
      <c r="S149" s="48">
        <f t="shared" si="16"/>
        <v>0.30644390933152899</v>
      </c>
      <c r="T149" s="48">
        <f t="shared" si="16"/>
        <v>0.30644455494778716</v>
      </c>
      <c r="U149" s="48">
        <f t="shared" si="16"/>
        <v>0.30644214797943131</v>
      </c>
      <c r="V149" s="48">
        <f t="shared" si="16"/>
        <v>0.30644292355887226</v>
      </c>
      <c r="W149" s="48">
        <f t="shared" si="16"/>
        <v>0.3064382481256302</v>
      </c>
      <c r="X149" s="48">
        <f t="shared" si="16"/>
        <v>0.30644034646549317</v>
      </c>
      <c r="Y149" s="48">
        <f t="shared" si="16"/>
        <v>0.30644084682440842</v>
      </c>
      <c r="Z149" s="48">
        <f t="shared" si="16"/>
        <v>0.30643541217069603</v>
      </c>
      <c r="AA149" s="48">
        <f t="shared" si="16"/>
        <v>0.30643492448813098</v>
      </c>
      <c r="AB149" s="48">
        <f t="shared" si="16"/>
        <v>0.30643006679294188</v>
      </c>
      <c r="AC149" s="48">
        <f t="shared" si="16"/>
        <v>0.306434699237983</v>
      </c>
      <c r="AD149" s="48">
        <f t="shared" si="16"/>
        <v>0.30642950750792808</v>
      </c>
      <c r="AE149" s="48">
        <f t="shared" si="16"/>
        <v>0.30643426515082978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50" workbookViewId="0">
      <selection activeCell="E32" sqref="E32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4" max="14" width="11.140625" customWidth="1"/>
  </cols>
  <sheetData>
    <row r="1" spans="1:38" x14ac:dyDescent="0.25">
      <c r="A1" t="s">
        <v>98</v>
      </c>
      <c r="H1" s="16" t="s">
        <v>132</v>
      </c>
      <c r="I1" s="17"/>
      <c r="J1" s="18"/>
      <c r="K1" s="18"/>
      <c r="L1" s="18"/>
      <c r="N1" s="16" t="s">
        <v>131</v>
      </c>
      <c r="O1" s="17"/>
      <c r="P1" s="18"/>
      <c r="Q1" s="16" t="s">
        <v>950</v>
      </c>
      <c r="R1" s="17"/>
      <c r="T1" s="16" t="s">
        <v>952</v>
      </c>
      <c r="U1" s="17"/>
      <c r="W1" s="16" t="s">
        <v>131</v>
      </c>
      <c r="X1" s="17"/>
    </row>
    <row r="2" spans="1:38" x14ac:dyDescent="0.25">
      <c r="A2" t="s">
        <v>99</v>
      </c>
      <c r="H2" s="9" t="s">
        <v>94</v>
      </c>
      <c r="I2" s="19">
        <v>1</v>
      </c>
      <c r="N2" s="9" t="s">
        <v>94</v>
      </c>
      <c r="O2" s="19">
        <v>1</v>
      </c>
      <c r="Q2" s="9" t="s">
        <v>94</v>
      </c>
      <c r="R2" s="19">
        <v>1</v>
      </c>
      <c r="T2" s="9" t="s">
        <v>94</v>
      </c>
      <c r="U2" s="19">
        <v>1</v>
      </c>
      <c r="W2" s="9" t="s">
        <v>94</v>
      </c>
      <c r="X2" s="19">
        <v>1</v>
      </c>
    </row>
    <row r="3" spans="1:38" x14ac:dyDescent="0.25">
      <c r="A3" t="s">
        <v>100</v>
      </c>
      <c r="H3" s="9" t="s">
        <v>95</v>
      </c>
      <c r="I3" s="19">
        <v>-0.3</v>
      </c>
      <c r="N3" s="9" t="s">
        <v>95</v>
      </c>
      <c r="O3" s="19">
        <v>-0.3</v>
      </c>
      <c r="Q3" s="9" t="s">
        <v>95</v>
      </c>
      <c r="R3" s="19">
        <v>-0.5</v>
      </c>
      <c r="T3" s="9" t="s">
        <v>95</v>
      </c>
      <c r="U3" s="19">
        <v>-0.42</v>
      </c>
      <c r="W3" s="9" t="s">
        <v>95</v>
      </c>
      <c r="X3" s="19">
        <v>-0.4</v>
      </c>
    </row>
    <row r="4" spans="1:38" ht="15.75" thickBot="1" x14ac:dyDescent="0.3">
      <c r="A4" t="s">
        <v>101</v>
      </c>
      <c r="H4" s="10" t="s">
        <v>96</v>
      </c>
      <c r="I4" s="20">
        <v>-16</v>
      </c>
      <c r="N4" s="10" t="s">
        <v>96</v>
      </c>
      <c r="O4" s="20">
        <v>-10.5</v>
      </c>
      <c r="Q4" s="10" t="s">
        <v>96</v>
      </c>
      <c r="R4" s="20">
        <v>-15</v>
      </c>
      <c r="T4" s="10" t="s">
        <v>96</v>
      </c>
      <c r="U4" s="20">
        <v>-11</v>
      </c>
      <c r="W4" s="10" t="s">
        <v>96</v>
      </c>
      <c r="X4" s="20">
        <v>-10.5</v>
      </c>
    </row>
    <row r="5" spans="1:38" x14ac:dyDescent="0.25">
      <c r="A5" t="s">
        <v>102</v>
      </c>
    </row>
    <row r="6" spans="1:38" ht="6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97</v>
      </c>
      <c r="N6" s="49" t="s">
        <v>954</v>
      </c>
      <c r="O6" s="22">
        <v>9.9000000000000005E-2</v>
      </c>
      <c r="R6" s="49" t="s">
        <v>953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30" x14ac:dyDescent="0.25">
      <c r="A7" s="12"/>
      <c r="B7" s="12"/>
      <c r="C7" s="12" t="s">
        <v>904</v>
      </c>
      <c r="D7" s="12"/>
      <c r="E7" s="2">
        <v>2020</v>
      </c>
      <c r="F7" s="2">
        <v>2050</v>
      </c>
      <c r="G7" s="2"/>
      <c r="N7" s="49" t="s">
        <v>955</v>
      </c>
      <c r="O7">
        <v>1.8679140068700261E-2</v>
      </c>
    </row>
    <row r="8" spans="1:38" ht="90" x14ac:dyDescent="0.25">
      <c r="A8" s="12"/>
      <c r="B8" s="12"/>
      <c r="C8" s="12"/>
      <c r="D8" s="12"/>
      <c r="E8" s="27"/>
      <c r="F8" s="27"/>
      <c r="G8" s="27" t="s">
        <v>130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0.02</v>
      </c>
      <c r="E10" s="22">
        <v>6.8000000000000005E-2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15">
        <f>D10</f>
        <v>0.02</v>
      </c>
      <c r="J10" s="50">
        <f>E10</f>
        <v>6.8000000000000005E-2</v>
      </c>
      <c r="K10" s="50">
        <f>O6</f>
        <v>9.9000000000000005E-2</v>
      </c>
      <c r="L10">
        <f>IF($G10="s-curve",$E10+($F10-$E10)*$O$2/(1+EXP($O$3*(COUNT($K$9:L$9)+$O$4))),TREND($E10:$F10,$E$9:$F$9,L$9))</f>
        <v>0.13550148435693454</v>
      </c>
      <c r="M10">
        <f>IF($G10="s-curve",$E10+($F10-$E10)*$O$2/(1+EXP($O$3*(COUNT($K$9:M$9)+$O$4))),TREND($E10:$F10,$E$9:$F$9,M$9))</f>
        <v>0.15686570128597005</v>
      </c>
      <c r="N10">
        <f>IF($G10="s-curve",$E10+($F10-$E10)*$O$2/(1+EXP($O$3*(COUNT($K$9:N$9)+$O$4))),TREND($E10:$F10,$E$9:$F$9,N$9))</f>
        <v>0.18408372983067212</v>
      </c>
      <c r="O10">
        <f>IF($G10="s-curve",$E10+($F10-$E10)*$O$2/(1+EXP($O$3*(COUNT($K$9:O$9)+$O$4))),TREND($E10:$F10,$E$9:$F$9,O$9))</f>
        <v>0.21815354100537743</v>
      </c>
      <c r="P10">
        <f>IF($G10="s-curve",$E10+($F10-$E10)*$O$2/(1+EXP($O$3*(COUNT($K$9:P$9)+$O$4))),TREND($E10:$F10,$E$9:$F$9,P$9))</f>
        <v>0.25987118651848296</v>
      </c>
      <c r="Q10">
        <f>IF($G10="s-curve",$E10+($F10-$E10)*$O$2/(1+EXP($O$3*(COUNT($K$9:Q$9)+$O$4))),TREND($E10:$F10,$E$9:$F$9,Q$9))</f>
        <v>0.30959779396223247</v>
      </c>
      <c r="R10">
        <f>IF($G10="s-curve",$E10+($F10-$E10)*$O$2/(1+EXP($O$3*(COUNT($K$9:R$9)+$O$4))),TREND($E10:$F10,$E$9:$F$9,R$9))</f>
        <v>0.36700545236853371</v>
      </c>
      <c r="S10">
        <f>IF($G10="s-curve",$E10+($F10-$E10)*$O$2/(1+EXP($O$3*(COUNT($K$9:S$9)+$O$4))),TREND($E10:$F10,$E$9:$F$9,S$9))</f>
        <v>0.43088423395932512</v>
      </c>
      <c r="T10">
        <f>IF($G10="s-curve",$E10+($F10-$E10)*$O$2/(1+EXP($O$3*(COUNT($K$9:T$9)+$O$4))),TREND($E10:$F10,$E$9:$F$9,T$9))</f>
        <v>0.49911538413962542</v>
      </c>
      <c r="U10">
        <f>IF($G10="s-curve",$E10+($F10-$E10)*$O$2/(1+EXP($O$3*(COUNT($K$9:U$9)+$O$4))),TREND($E10:$F10,$E$9:$F$9,U$9))</f>
        <v>0.56888461586037464</v>
      </c>
      <c r="V10">
        <f>IF($G10="s-curve",$E10+($F10-$E10)*$O$2/(1+EXP($O$3*(COUNT($K$9:V$9)+$O$4))),TREND($E10:$F10,$E$9:$F$9,V$9))</f>
        <v>0.63711576604067499</v>
      </c>
      <c r="W10">
        <f>IF($G10="s-curve",$E10+($F10-$E10)*$O$2/(1+EXP($O$3*(COUNT($K$9:W$9)+$O$4))),TREND($E10:$F10,$E$9:$F$9,W$9))</f>
        <v>0.70099454763146607</v>
      </c>
      <c r="X10">
        <f>IF($G10="s-curve",$E10+($F10-$E10)*$O$2/(1+EXP($O$3*(COUNT($K$9:X$9)+$O$4))),TREND($E10:$F10,$E$9:$F$9,X$9))</f>
        <v>0.75840220603776753</v>
      </c>
      <c r="Y10">
        <f>IF($G10="s-curve",$E10+($F10-$E10)*$O$2/(1+EXP($O$3*(COUNT($K$9:Y$9)+$O$4))),TREND($E10:$F10,$E$9:$F$9,Y$9))</f>
        <v>0.80812881348151699</v>
      </c>
      <c r="Z10">
        <f>IF($G10="s-curve",$E10+($F10-$E10)*$O$2/(1+EXP($O$3*(COUNT($K$9:Z$9)+$O$4))),TREND($E10:$F10,$E$9:$F$9,Z$9))</f>
        <v>0.84984645899462241</v>
      </c>
      <c r="AA10">
        <f>IF($G10="s-curve",$E10+($F10-$E10)*$O$2/(1+EXP($O$3*(COUNT($K$9:AA$9)+$O$4))),TREND($E10:$F10,$E$9:$F$9,AA$9))</f>
        <v>0.88391627016932772</v>
      </c>
      <c r="AB10">
        <f>IF($G10="s-curve",$E10+($F10-$E10)*$O$2/(1+EXP($O$3*(COUNT($K$9:AB$9)+$O$4))),TREND($E10:$F10,$E$9:$F$9,AB$9))</f>
        <v>0.91113429871403007</v>
      </c>
      <c r="AC10">
        <f>IF($G10="s-curve",$E10+($F10-$E10)*$O$2/(1+EXP($O$3*(COUNT($K$9:AC$9)+$O$4))),TREND($E10:$F10,$E$9:$F$9,AC$9))</f>
        <v>0.93249851564306541</v>
      </c>
      <c r="AD10">
        <f>IF($G10="s-curve",$E10+($F10-$E10)*$O$2/(1+EXP($O$3*(COUNT($K$9:AD$9)+$O$4))),TREND($E10:$F10,$E$9:$F$9,AD$9))</f>
        <v>0.94903701235474314</v>
      </c>
      <c r="AE10">
        <f>IF($G10="s-curve",$E10+($F10-$E10)*$O$2/(1+EXP($O$3*(COUNT($K$9:AE$9)+$O$4))),TREND($E10:$F10,$E$9:$F$9,AE$9))</f>
        <v>0.96170292871716656</v>
      </c>
      <c r="AF10">
        <f>IF($G10="s-curve",$E10+($F10-$E10)*$O$2/(1+EXP($O$3*(COUNT($K$9:AF$9)+$O$4))),TREND($E10:$F10,$E$9:$F$9,AF$9))</f>
        <v>0.9713234230791381</v>
      </c>
      <c r="AG10">
        <f>IF($G10="s-curve",$E10+($F10-$E10)*$O$2/(1+EXP($O$3*(COUNT($K$9:AG$9)+$O$4))),TREND($E10:$F10,$E$9:$F$9,AG$9))</f>
        <v>0.97858509124385606</v>
      </c>
      <c r="AH10">
        <f>IF($G10="s-curve",$E10+($F10-$E10)*$O$2/(1+EXP($O$3*(COUNT($K$9:AH$9)+$O$4))),TREND($E10:$F10,$E$9:$F$9,AH$9))</f>
        <v>0.98404040094974166</v>
      </c>
      <c r="AI10">
        <f>IF($G10="s-curve",$E10+($F10-$E10)*$O$2/(1+EXP($O$3*(COUNT($K$9:AI$9)+$O$4))),TREND($E10:$F10,$E$9:$F$9,AI$9))</f>
        <v>0.9881241302994479</v>
      </c>
      <c r="AJ10">
        <f>IF($G10="s-curve",$E10+($F10-$E10)*$O$2/(1+EXP($O$3*(COUNT($K$9:AJ$9)+$O$4))),TREND($E10:$F10,$E$9:$F$9,AJ$9))</f>
        <v>0.99117298738162618</v>
      </c>
      <c r="AK10">
        <f>IF($G10="s-curve",$E10+($F10-$E10)*$O$2/(1+EXP($O$3*(COUNT($K$9:AK$9)+$O$4))),TREND($E10:$F10,$E$9:$F$9,AK$9))</f>
        <v>0.99344469677154446</v>
      </c>
      <c r="AL10">
        <f>IF($G10="s-curve",$E10+($F10-$E10)*$O$2/(1+EXP($O$3*(COUNT($K$9:AL$9)+$O$4))),TREND($E10:$F10,$E$9:$F$9,AL$9))</f>
        <v>0.99513484285360354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2.5000000000000001E-3</v>
      </c>
      <c r="E14" s="22">
        <v>8.0000000000000002E-3</v>
      </c>
      <c r="F14" s="41">
        <v>0.25</v>
      </c>
      <c r="G14" s="7" t="str">
        <f>IF(E14=F14,"n/a",IF(OR(C14="battery electric vehicle",C14="natural gas vehicle",C14="plugin hybrid vehicle",C14="hydrogen vehicle"),"s-curve","linear"))</f>
        <v>s-curve</v>
      </c>
      <c r="I14" s="15">
        <f>D14</f>
        <v>2.5000000000000001E-3</v>
      </c>
      <c r="J14" s="15">
        <f>E14</f>
        <v>8.0000000000000002E-3</v>
      </c>
      <c r="K14" s="15">
        <f>O7</f>
        <v>1.8679140068700261E-2</v>
      </c>
      <c r="L14">
        <f>IF($G14="s-curve",$E14+($F14-$E14)*$U$2/(1+EXP($U$3*(COUNT($I$9:L$9)+$U$4))),TREND($E14:$F14,$E$9:$F$9,L$9))</f>
        <v>2.0151128112044503E-2</v>
      </c>
      <c r="M14">
        <f>IF($G14="s-curve",$E14+($F14-$E14)*$U$2/(1+EXP($U$3*(COUNT($I$9:M$9)+$U$4))),TREND($E14:$F14,$E$9:$F$9,M$9))</f>
        <v>2.6021242730178792E-2</v>
      </c>
      <c r="N14">
        <f>IF($G14="s-curve",$E14+($F14-$E14)*$U$2/(1+EXP($U$3*(COUNT($I$9:N$9)+$U$4))),TREND($E14:$F14,$E$9:$F$9,N$9))</f>
        <v>3.4401430729338323E-2</v>
      </c>
      <c r="O14" s="15">
        <v>5.1499999999999997E-2</v>
      </c>
      <c r="P14" s="15">
        <v>5.5E-2</v>
      </c>
      <c r="Q14" s="15">
        <v>7.4999999999999997E-2</v>
      </c>
      <c r="R14" s="15">
        <v>8.8999999999999996E-2</v>
      </c>
      <c r="S14" s="15">
        <v>0.11799999999999999</v>
      </c>
      <c r="T14" s="15">
        <f>X6</f>
        <v>0.15</v>
      </c>
      <c r="U14">
        <f>IF($G14="s-curve",$E14+($F14-$E14)*$U$2/(1+EXP($U$3*(COUNT($I$9:U$9)+$U$4))),TREND($E14:$F14,$E$9:$F$9,U$9))</f>
        <v>0.17702858227261439</v>
      </c>
      <c r="V14">
        <f>IF($G14="s-curve",$E14+($F14-$E14)*$U$2/(1+EXP($U$3*(COUNT($I$9:V$9)+$U$4))),TREND($E14:$F14,$E$9:$F$9,V$9))</f>
        <v>0.19652431808271453</v>
      </c>
      <c r="W14">
        <f>IF($G14="s-curve",$E14+($F14-$E14)*$U$2/(1+EXP($U$3*(COUNT($I$9:W$9)+$U$4))),TREND($E14:$F14,$E$9:$F$9,W$9))</f>
        <v>0.21198289652972047</v>
      </c>
      <c r="X14">
        <f>IF($G14="s-curve",$E14+($F14-$E14)*$U$2/(1+EXP($U$3*(COUNT($I$9:X$9)+$U$4))),TREND($E14:$F14,$E$9:$F$9,X$9))</f>
        <v>0.22359856927066168</v>
      </c>
      <c r="Y14">
        <f>IF($G14="s-curve",$E14+($F14-$E14)*$U$2/(1+EXP($U$3*(COUNT($I$9:Y$9)+$U$4))),TREND($E14:$F14,$E$9:$F$9,Y$9))</f>
        <v>0.2319787572698212</v>
      </c>
      <c r="Z14">
        <f>IF($G14="s-curve",$E14+($F14-$E14)*$U$2/(1+EXP($U$3*(COUNT($I$9:Z$9)+$U$4))),TREND($E14:$F14,$E$9:$F$9,Z$9))</f>
        <v>0.23784887188795553</v>
      </c>
      <c r="AA14">
        <f>IF($G14="s-curve",$E14+($F14-$E14)*$U$2/(1+EXP($U$3*(COUNT($I$9:AA$9)+$U$4))),TREND($E14:$F14,$E$9:$F$9,AA$9))</f>
        <v>0.24187624796588125</v>
      </c>
      <c r="AB14">
        <f>IF($G14="s-curve",$E14+($F14-$E14)*$U$2/(1+EXP($U$3*(COUNT($I$9:AB$9)+$U$4))),TREND($E14:$F14,$E$9:$F$9,AB$9))</f>
        <v>0.24460014783483416</v>
      </c>
      <c r="AC14">
        <f>IF($G14="s-curve",$E14+($F14-$E14)*$U$2/(1+EXP($U$3*(COUNT($I$9:AC$9)+$U$4))),TREND($E14:$F14,$E$9:$F$9,AC$9))</f>
        <v>0.24642468433022793</v>
      </c>
      <c r="AD14">
        <f>IF($G14="s-curve",$E14+($F14-$E14)*$U$2/(1+EXP($U$3*(COUNT($I$9:AD$9)+$U$4))),TREND($E14:$F14,$E$9:$F$9,AD$9))</f>
        <v>0.2476388869188586</v>
      </c>
      <c r="AE14">
        <f>IF($G14="s-curve",$E14+($F14-$E14)*$U$2/(1+EXP($U$3*(COUNT($I$9:AE$9)+$U$4))),TREND($E14:$F14,$E$9:$F$9,AE$9))</f>
        <v>0.24844342975100567</v>
      </c>
      <c r="AF14">
        <f>IF($G14="s-curve",$E14+($F14-$E14)*$U$2/(1+EXP($U$3*(COUNT($I$9:AF$9)+$U$4))),TREND($E14:$F14,$E$9:$F$9,AF$9))</f>
        <v>0.24897499940691589</v>
      </c>
      <c r="AG14">
        <f>IF($G14="s-curve",$E14+($F14-$E14)*$U$2/(1+EXP($U$3*(COUNT($I$9:AG$9)+$U$4))),TREND($E14:$F14,$E$9:$F$9,AG$9))</f>
        <v>0.24932554691499179</v>
      </c>
      <c r="AH14">
        <f>IF($G14="s-curve",$E14+($F14-$E14)*$U$2/(1+EXP($U$3*(COUNT($I$9:AH$9)+$U$4))),TREND($E14:$F14,$E$9:$F$9,AH$9))</f>
        <v>0.24955642877591674</v>
      </c>
      <c r="AI14">
        <f>IF($G14="s-curve",$E14+($F14-$E14)*$U$2/(1+EXP($U$3*(COUNT($I$9:AI$9)+$U$4))),TREND($E14:$F14,$E$9:$F$9,AI$9))</f>
        <v>0.24970836961542547</v>
      </c>
      <c r="AJ14">
        <f>IF($G14="s-curve",$E14+($F14-$E14)*$U$2/(1+EXP($U$3*(COUNT($I$9:AJ$9)+$U$4))),TREND($E14:$F14,$E$9:$F$9,AJ$9))</f>
        <v>0.24980830595850836</v>
      </c>
      <c r="AK14">
        <f>IF($G14="s-curve",$E14+($F14-$E14)*$U$2/(1+EXP($U$3*(COUNT($I$9:AK$9)+$U$4))),TREND($E14:$F14,$E$9:$F$9,AK$9))</f>
        <v>0.24987401381406515</v>
      </c>
      <c r="AL14">
        <f>IF($G14="s-curve",$E14+($F14-$E14)*$U$2/(1+EXP($U$3*(COUNT($I$9:AL$9)+$U$4))),TREND($E14:$F14,$E$9:$F$9,AL$9))</f>
        <v>0.24991720639498693</v>
      </c>
    </row>
    <row r="15" spans="1:38" x14ac:dyDescent="0.25">
      <c r="C15" t="s">
        <v>120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121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0.05</v>
      </c>
      <c r="J17">
        <f>IF($G17="s-curve",$E17+($F17-$E17)*$X$2/(1+EXP($X$3*(COUNT($I$9:J$9)+$X$4))),TREND($E17:$F17,$E$9:$F$9,J$9))</f>
        <v>8.0680691463527979E-2</v>
      </c>
      <c r="K17">
        <f>IF($G17="s-curve",$E17+($F17-$E17)*$X$2/(1+EXP($X$3*(COUNT($I$9:K$9)+$X$4))),TREND($E17:$F17,$E$9:$F$9,K$9))</f>
        <v>9.505457951868844E-2</v>
      </c>
      <c r="L17">
        <f>IF($G17="s-curve",$E17+($F17-$E17)*$X$2/(1+EXP($X$3*(COUNT($I$9:L$9)+$X$4))),TREND($E17:$F17,$E$9:$F$9,L$9))</f>
        <v>0.11568149932617947</v>
      </c>
      <c r="M17">
        <f>IF($G17="s-curve",$E17+($F17-$E17)*$X$2/(1+EXP($X$3*(COUNT($I$9:M$9)+$X$4))),TREND($E17:$F17,$E$9:$F$9,M$9))</f>
        <v>0.14476296466370087</v>
      </c>
      <c r="N17">
        <f>IF($G17="s-curve",$E17+($F17-$E17)*$X$2/(1+EXP($X$3*(COUNT($I$9:N$9)+$X$4))),TREND($E17:$F17,$E$9:$F$9,N$9))</f>
        <v>0.18475851165546336</v>
      </c>
      <c r="O17">
        <f>IF($G17="s-curve",$E17+($F17-$E17)*$X$2/(1+EXP($X$3*(COUNT($I$9:O$9)+$X$4))),TREND($E17:$F17,$E$9:$F$9,O$9))</f>
        <v>0.23792530586934729</v>
      </c>
      <c r="P17">
        <f>IF($G17="s-curve",$E17+($F17-$E17)*$X$2/(1+EXP($X$3*(COUNT($I$9:P$9)+$X$4))),TREND($E17:$F17,$E$9:$F$9,P$9))</f>
        <v>0.30549435030149535</v>
      </c>
      <c r="Q17">
        <f>IF($G17="s-curve",$E17+($F17-$E17)*$X$2/(1+EXP($X$3*(COUNT($I$9:Q$9)+$X$4))),TREND($E17:$F17,$E$9:$F$9,Q$9))</f>
        <v>0.38662650908549429</v>
      </c>
      <c r="R17">
        <f>IF($G17="s-curve",$E17+($F17-$E17)*$X$2/(1+EXP($X$3*(COUNT($I$9:R$9)+$X$4))),TREND($E17:$F17,$E$9:$F$9,R$9))</f>
        <v>0.47765770255314599</v>
      </c>
      <c r="S17">
        <f>IF($G17="s-curve",$E17+($F17-$E17)*$X$2/(1+EXP($X$3*(COUNT($I$9:S$9)+$X$4))),TREND($E17:$F17,$E$9:$F$9,S$9))</f>
        <v>0.57234229744685405</v>
      </c>
      <c r="T17">
        <f>IF($G17="s-curve",$E17+($F17-$E17)*$X$2/(1+EXP($X$3*(COUNT($I$9:T$9)+$X$4))),TREND($E17:$F17,$E$9:$F$9,T$9))</f>
        <v>0.6633734909145057</v>
      </c>
      <c r="U17">
        <f>IF($G17="s-curve",$E17+($F17-$E17)*$X$2/(1+EXP($X$3*(COUNT($I$9:U$9)+$X$4))),TREND($E17:$F17,$E$9:$F$9,U$9))</f>
        <v>0.74450564969850463</v>
      </c>
      <c r="V17">
        <f>IF($G17="s-curve",$E17+($F17-$E17)*$X$2/(1+EXP($X$3*(COUNT($I$9:V$9)+$X$4))),TREND($E17:$F17,$E$9:$F$9,V$9))</f>
        <v>0.8120746941306527</v>
      </c>
      <c r="W17">
        <f>IF($G17="s-curve",$E17+($F17-$E17)*$X$2/(1+EXP($X$3*(COUNT($I$9:W$9)+$X$4))),TREND($E17:$F17,$E$9:$F$9,W$9))</f>
        <v>0.86524148834453662</v>
      </c>
      <c r="X17">
        <f>IF($G17="s-curve",$E17+($F17-$E17)*$X$2/(1+EXP($X$3*(COUNT($I$9:X$9)+$X$4))),TREND($E17:$F17,$E$9:$F$9,X$9))</f>
        <v>0.90523703533629907</v>
      </c>
      <c r="Y17">
        <f>IF($G17="s-curve",$E17+($F17-$E17)*$X$2/(1+EXP($X$3*(COUNT($I$9:Y$9)+$X$4))),TREND($E17:$F17,$E$9:$F$9,Y$9))</f>
        <v>0.93431850067382061</v>
      </c>
      <c r="Z17">
        <f>IF($G17="s-curve",$E17+($F17-$E17)*$X$2/(1+EXP($X$3*(COUNT($I$9:Z$9)+$X$4))),TREND($E17:$F17,$E$9:$F$9,Z$9))</f>
        <v>0.9549454204813117</v>
      </c>
      <c r="AA17">
        <f>IF($G17="s-curve",$E17+($F17-$E17)*$X$2/(1+EXP($X$3*(COUNT($I$9:AA$9)+$X$4))),TREND($E17:$F17,$E$9:$F$9,AA$9))</f>
        <v>0.96931930853647208</v>
      </c>
      <c r="AB17">
        <f>IF($G17="s-curve",$E17+($F17-$E17)*$X$2/(1+EXP($X$3*(COUNT($I$9:AB$9)+$X$4))),TREND($E17:$F17,$E$9:$F$9,AB$9))</f>
        <v>0.97921279261067595</v>
      </c>
      <c r="AC17">
        <f>IF($G17="s-curve",$E17+($F17-$E17)*$X$2/(1+EXP($X$3*(COUNT($I$9:AC$9)+$X$4))),TREND($E17:$F17,$E$9:$F$9,AC$9))</f>
        <v>0.98596466989139064</v>
      </c>
      <c r="AD17">
        <f>IF($G17="s-curve",$E17+($F17-$E17)*$X$2/(1+EXP($X$3*(COUNT($I$9:AD$9)+$X$4))),TREND($E17:$F17,$E$9:$F$9,AD$9))</f>
        <v>0.9905457882264409</v>
      </c>
      <c r="AE17">
        <f>IF($G17="s-curve",$E17+($F17-$E17)*$X$2/(1+EXP($X$3*(COUNT($I$9:AE$9)+$X$4))),TREND($E17:$F17,$E$9:$F$9,AE$9))</f>
        <v>0.99364179162192945</v>
      </c>
      <c r="AF17">
        <f>IF($G17="s-curve",$E17+($F17-$E17)*$X$2/(1+EXP($X$3*(COUNT($I$9:AF$9)+$X$4))),TREND($E17:$F17,$E$9:$F$9,AF$9))</f>
        <v>0.99572854049710591</v>
      </c>
      <c r="AG17">
        <f>IF($G17="s-curve",$E17+($F17-$E17)*$X$2/(1+EXP($X$3*(COUNT($I$9:AG$9)+$X$4))),TREND($E17:$F17,$E$9:$F$9,AG$9))</f>
        <v>0.99713250449152702</v>
      </c>
      <c r="AH17">
        <f>IF($G17="s-curve",$E17+($F17-$E17)*$X$2/(1+EXP($X$3*(COUNT($I$9:AH$9)+$X$4))),TREND($E17:$F17,$E$9:$F$9,AH$9))</f>
        <v>0.99807594563040258</v>
      </c>
      <c r="AI17">
        <f>IF($G17="s-curve",$E17+($F17-$E17)*$X$2/(1+EXP($X$3*(COUNT($I$9:AI$9)+$X$4))),TREND($E17:$F17,$E$9:$F$9,AI$9))</f>
        <v>0.99870940604709257</v>
      </c>
      <c r="AJ17">
        <f>IF($G17="s-curve",$E17+($F17-$E17)*$X$2/(1+EXP($X$3*(COUNT($I$9:AJ$9)+$X$4))),TREND($E17:$F17,$E$9:$F$9,AJ$9))</f>
        <v>0.99913450136531945</v>
      </c>
      <c r="AK17">
        <f>IF($G17="s-curve",$E17+($F17-$E17)*$X$2/(1+EXP($X$3*(COUNT($I$9:AK$9)+$X$4))),TREND($E17:$F17,$E$9:$F$9,AK$9))</f>
        <v>0.99941966460853737</v>
      </c>
      <c r="AL17">
        <f>IF($G17="s-curve",$E17+($F17-$E17)*$X$2/(1+EXP($X$3*(COUNT($I$9:AL$9)+$X$4))),TREND($E17:$F17,$E$9:$F$9,AL$9))</f>
        <v>0.99961091119326329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118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3</v>
      </c>
      <c r="F19">
        <v>3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3</v>
      </c>
      <c r="J19">
        <f>IF($G19="s-curve",$E19+($F19-$E19)*$I$2/(1+EXP($I$3*(COUNT($I$9:J$9)+$I$4))),TREND($E19:$F19,$E$9:$F$9,J$9))</f>
        <v>3</v>
      </c>
      <c r="K19">
        <f>IF($G19="s-curve",$E19+($F19-$E19)*$I$2/(1+EXP($I$3*(COUNT($I$9:K$9)+$I$4))),TREND($E19:$F19,$E$9:$F$9,K$9))</f>
        <v>3</v>
      </c>
      <c r="L19">
        <f>IF($G19="s-curve",$E19+($F19-$E19)*$I$2/(1+EXP($I$3*(COUNT($I$9:L$9)+$I$4))),TREND($E19:$F19,$E$9:$F$9,L$9))</f>
        <v>3</v>
      </c>
      <c r="M19">
        <f>IF($G19="s-curve",$E19+($F19-$E19)*$I$2/(1+EXP($I$3*(COUNT($I$9:M$9)+$I$4))),TREND($E19:$F19,$E$9:$F$9,M$9))</f>
        <v>3</v>
      </c>
      <c r="N19">
        <f>IF($G19="s-curve",$E19+($F19-$E19)*$I$2/(1+EXP($I$3*(COUNT($I$9:N$9)+$I$4))),TREND($E19:$F19,$E$9:$F$9,N$9))</f>
        <v>3</v>
      </c>
      <c r="O19">
        <f>IF($G19="s-curve",$E19+($F19-$E19)*$I$2/(1+EXP($I$3*(COUNT($I$9:O$9)+$I$4))),TREND($E19:$F19,$E$9:$F$9,O$9))</f>
        <v>3</v>
      </c>
      <c r="P19">
        <f>IF($G19="s-curve",$E19+($F19-$E19)*$I$2/(1+EXP($I$3*(COUNT($I$9:P$9)+$I$4))),TREND($E19:$F19,$E$9:$F$9,P$9))</f>
        <v>3</v>
      </c>
      <c r="Q19">
        <f>IF($G19="s-curve",$E19+($F19-$E19)*$I$2/(1+EXP($I$3*(COUNT($I$9:Q$9)+$I$4))),TREND($E19:$F19,$E$9:$F$9,Q$9))</f>
        <v>3</v>
      </c>
      <c r="R19">
        <f>IF($G19="s-curve",$E19+($F19-$E19)*$I$2/(1+EXP($I$3*(COUNT($I$9:R$9)+$I$4))),TREND($E19:$F19,$E$9:$F$9,R$9))</f>
        <v>3</v>
      </c>
      <c r="S19">
        <f>IF($G19="s-curve",$E19+($F19-$E19)*$I$2/(1+EXP($I$3*(COUNT($I$9:S$9)+$I$4))),TREND($E19:$F19,$E$9:$F$9,S$9))</f>
        <v>3</v>
      </c>
      <c r="T19">
        <f>IF($G19="s-curve",$E19+($F19-$E19)*$I$2/(1+EXP($I$3*(COUNT($I$9:T$9)+$I$4))),TREND($E19:$F19,$E$9:$F$9,T$9))</f>
        <v>3</v>
      </c>
      <c r="U19">
        <f>IF($G19="s-curve",$E19+($F19-$E19)*$I$2/(1+EXP($I$3*(COUNT($I$9:U$9)+$I$4))),TREND($E19:$F19,$E$9:$F$9,U$9))</f>
        <v>3</v>
      </c>
      <c r="V19">
        <f>IF($G19="s-curve",$E19+($F19-$E19)*$I$2/(1+EXP($I$3*(COUNT($I$9:V$9)+$I$4))),TREND($E19:$F19,$E$9:$F$9,V$9))</f>
        <v>3</v>
      </c>
      <c r="W19">
        <f>IF($G19="s-curve",$E19+($F19-$E19)*$I$2/(1+EXP($I$3*(COUNT($I$9:W$9)+$I$4))),TREND($E19:$F19,$E$9:$F$9,W$9))</f>
        <v>3</v>
      </c>
      <c r="X19">
        <f>IF($G19="s-curve",$E19+($F19-$E19)*$I$2/(1+EXP($I$3*(COUNT($I$9:X$9)+$I$4))),TREND($E19:$F19,$E$9:$F$9,X$9))</f>
        <v>3</v>
      </c>
      <c r="Y19">
        <f>IF($G19="s-curve",$E19+($F19-$E19)*$I$2/(1+EXP($I$3*(COUNT($I$9:Y$9)+$I$4))),TREND($E19:$F19,$E$9:$F$9,Y$9))</f>
        <v>3</v>
      </c>
      <c r="Z19">
        <f>IF($G19="s-curve",$E19+($F19-$E19)*$I$2/(1+EXP($I$3*(COUNT($I$9:Z$9)+$I$4))),TREND($E19:$F19,$E$9:$F$9,Z$9))</f>
        <v>3</v>
      </c>
      <c r="AA19">
        <f>IF($G19="s-curve",$E19+($F19-$E19)*$I$2/(1+EXP($I$3*(COUNT($I$9:AA$9)+$I$4))),TREND($E19:$F19,$E$9:$F$9,AA$9))</f>
        <v>3</v>
      </c>
      <c r="AB19">
        <f>IF($G19="s-curve",$E19+($F19-$E19)*$I$2/(1+EXP($I$3*(COUNT($I$9:AB$9)+$I$4))),TREND($E19:$F19,$E$9:$F$9,AB$9))</f>
        <v>3</v>
      </c>
      <c r="AC19">
        <f>IF($G19="s-curve",$E19+($F19-$E19)*$I$2/(1+EXP($I$3*(COUNT($I$9:AC$9)+$I$4))),TREND($E19:$F19,$E$9:$F$9,AC$9))</f>
        <v>3</v>
      </c>
      <c r="AD19">
        <f>IF($G19="s-curve",$E19+($F19-$E19)*$I$2/(1+EXP($I$3*(COUNT($I$9:AD$9)+$I$4))),TREND($E19:$F19,$E$9:$F$9,AD$9))</f>
        <v>3</v>
      </c>
      <c r="AE19">
        <f>IF($G19="s-curve",$E19+($F19-$E19)*$I$2/(1+EXP($I$3*(COUNT($I$9:AE$9)+$I$4))),TREND($E19:$F19,$E$9:$F$9,AE$9))</f>
        <v>3</v>
      </c>
      <c r="AF19">
        <f>IF($G19="s-curve",$E19+($F19-$E19)*$I$2/(1+EXP($I$3*(COUNT($I$9:AF$9)+$I$4))),TREND($E19:$F19,$E$9:$F$9,AF$9))</f>
        <v>3</v>
      </c>
      <c r="AG19">
        <f>IF($G19="s-curve",$E19+($F19-$E19)*$I$2/(1+EXP($I$3*(COUNT($I$9:AG$9)+$I$4))),TREND($E19:$F19,$E$9:$F$9,AG$9))</f>
        <v>3</v>
      </c>
      <c r="AH19">
        <f>IF($G19="s-curve",$E19+($F19-$E19)*$I$2/(1+EXP($I$3*(COUNT($I$9:AH$9)+$I$4))),TREND($E19:$F19,$E$9:$F$9,AH$9))</f>
        <v>3</v>
      </c>
      <c r="AI19">
        <f>IF($G19="s-curve",$E19+($F19-$E19)*$I$2/(1+EXP($I$3*(COUNT($I$9:AI$9)+$I$4))),TREND($E19:$F19,$E$9:$F$9,AI$9))</f>
        <v>3</v>
      </c>
      <c r="AJ19">
        <f>IF($G19="s-curve",$E19+($F19-$E19)*$I$2/(1+EXP($I$3*(COUNT($I$9:AJ$9)+$I$4))),TREND($E19:$F19,$E$9:$F$9,AJ$9))</f>
        <v>3</v>
      </c>
      <c r="AK19">
        <f>IF($G19="s-curve",$E19+($F19-$E19)*$I$2/(1+EXP($I$3*(COUNT($I$9:AK$9)+$I$4))),TREND($E19:$F19,$E$9:$F$9,AK$9))</f>
        <v>3</v>
      </c>
      <c r="AL19">
        <f>IF($G19="s-curve",$E19+($F19-$E19)*$I$2/(1+EXP($I$3*(COUNT($I$9:AL$9)+$I$4))),TREND($E19:$F19,$E$9:$F$9,AL$9))</f>
        <v>3</v>
      </c>
    </row>
    <row r="20" spans="1:38" x14ac:dyDescent="0.25">
      <c r="C20" t="s">
        <v>4</v>
      </c>
      <c r="E20" s="22">
        <v>3</v>
      </c>
      <c r="F20" s="29">
        <v>3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3</v>
      </c>
      <c r="J20">
        <f>IF($G20="s-curve",$E20+($F20-$E20)*$I$2/(1+EXP($I$3*(COUNT($I$9:J$9)+$I$4))),TREND($E20:$F20,$E$9:$F$9,J$9))</f>
        <v>3</v>
      </c>
      <c r="K20">
        <f>IF($G20="s-curve",$E20+($F20-$E20)*$I$2/(1+EXP($I$3*(COUNT($I$9:K$9)+$I$4))),TREND($E20:$F20,$E$9:$F$9,K$9))</f>
        <v>3</v>
      </c>
      <c r="L20">
        <f>IF($G20="s-curve",$E20+($F20-$E20)*$I$2/(1+EXP($I$3*(COUNT($I$9:L$9)+$I$4))),TREND($E20:$F20,$E$9:$F$9,L$9))</f>
        <v>3</v>
      </c>
      <c r="M20">
        <f>IF($G20="s-curve",$E20+($F20-$E20)*$I$2/(1+EXP($I$3*(COUNT($I$9:M$9)+$I$4))),TREND($E20:$F20,$E$9:$F$9,M$9))</f>
        <v>3</v>
      </c>
      <c r="N20">
        <f>IF($G20="s-curve",$E20+($F20-$E20)*$I$2/(1+EXP($I$3*(COUNT($I$9:N$9)+$I$4))),TREND($E20:$F20,$E$9:$F$9,N$9))</f>
        <v>3</v>
      </c>
      <c r="O20">
        <f>IF($G20="s-curve",$E20+($F20-$E20)*$I$2/(1+EXP($I$3*(COUNT($I$9:O$9)+$I$4))),TREND($E20:$F20,$E$9:$F$9,O$9))</f>
        <v>3</v>
      </c>
      <c r="P20">
        <f>IF($G20="s-curve",$E20+($F20-$E20)*$I$2/(1+EXP($I$3*(COUNT($I$9:P$9)+$I$4))),TREND($E20:$F20,$E$9:$F$9,P$9))</f>
        <v>3</v>
      </c>
      <c r="Q20">
        <f>IF($G20="s-curve",$E20+($F20-$E20)*$I$2/(1+EXP($I$3*(COUNT($I$9:Q$9)+$I$4))),TREND($E20:$F20,$E$9:$F$9,Q$9))</f>
        <v>3</v>
      </c>
      <c r="R20">
        <f>IF($G20="s-curve",$E20+($F20-$E20)*$I$2/(1+EXP($I$3*(COUNT($I$9:R$9)+$I$4))),TREND($E20:$F20,$E$9:$F$9,R$9))</f>
        <v>3</v>
      </c>
      <c r="S20">
        <f>IF($G20="s-curve",$E20+($F20-$E20)*$I$2/(1+EXP($I$3*(COUNT($I$9:S$9)+$I$4))),TREND($E20:$F20,$E$9:$F$9,S$9))</f>
        <v>3</v>
      </c>
      <c r="T20">
        <f>IF($G20="s-curve",$E20+($F20-$E20)*$I$2/(1+EXP($I$3*(COUNT($I$9:T$9)+$I$4))),TREND($E20:$F20,$E$9:$F$9,T$9))</f>
        <v>3</v>
      </c>
      <c r="U20">
        <f>IF($G20="s-curve",$E20+($F20-$E20)*$I$2/(1+EXP($I$3*(COUNT($I$9:U$9)+$I$4))),TREND($E20:$F20,$E$9:$F$9,U$9))</f>
        <v>3</v>
      </c>
      <c r="V20">
        <f>IF($G20="s-curve",$E20+($F20-$E20)*$I$2/(1+EXP($I$3*(COUNT($I$9:V$9)+$I$4))),TREND($E20:$F20,$E$9:$F$9,V$9))</f>
        <v>3</v>
      </c>
      <c r="W20">
        <f>IF($G20="s-curve",$E20+($F20-$E20)*$I$2/(1+EXP($I$3*(COUNT($I$9:W$9)+$I$4))),TREND($E20:$F20,$E$9:$F$9,W$9))</f>
        <v>3</v>
      </c>
      <c r="X20">
        <f>IF($G20="s-curve",$E20+($F20-$E20)*$I$2/(1+EXP($I$3*(COUNT($I$9:X$9)+$I$4))),TREND($E20:$F20,$E$9:$F$9,X$9))</f>
        <v>3</v>
      </c>
      <c r="Y20">
        <f>IF($G20="s-curve",$E20+($F20-$E20)*$I$2/(1+EXP($I$3*(COUNT($I$9:Y$9)+$I$4))),TREND($E20:$F20,$E$9:$F$9,Y$9))</f>
        <v>3</v>
      </c>
      <c r="Z20">
        <f>IF($G20="s-curve",$E20+($F20-$E20)*$I$2/(1+EXP($I$3*(COUNT($I$9:Z$9)+$I$4))),TREND($E20:$F20,$E$9:$F$9,Z$9))</f>
        <v>3</v>
      </c>
      <c r="AA20">
        <f>IF($G20="s-curve",$E20+($F20-$E20)*$I$2/(1+EXP($I$3*(COUNT($I$9:AA$9)+$I$4))),TREND($E20:$F20,$E$9:$F$9,AA$9))</f>
        <v>3</v>
      </c>
      <c r="AB20">
        <f>IF($G20="s-curve",$E20+($F20-$E20)*$I$2/(1+EXP($I$3*(COUNT($I$9:AB$9)+$I$4))),TREND($E20:$F20,$E$9:$F$9,AB$9))</f>
        <v>3</v>
      </c>
      <c r="AC20">
        <f>IF($G20="s-curve",$E20+($F20-$E20)*$I$2/(1+EXP($I$3*(COUNT($I$9:AC$9)+$I$4))),TREND($E20:$F20,$E$9:$F$9,AC$9))</f>
        <v>3</v>
      </c>
      <c r="AD20">
        <f>IF($G20="s-curve",$E20+($F20-$E20)*$I$2/(1+EXP($I$3*(COUNT($I$9:AD$9)+$I$4))),TREND($E20:$F20,$E$9:$F$9,AD$9))</f>
        <v>3</v>
      </c>
      <c r="AE20">
        <f>IF($G20="s-curve",$E20+($F20-$E20)*$I$2/(1+EXP($I$3*(COUNT($I$9:AE$9)+$I$4))),TREND($E20:$F20,$E$9:$F$9,AE$9))</f>
        <v>3</v>
      </c>
      <c r="AF20">
        <f>IF($G20="s-curve",$E20+($F20-$E20)*$I$2/(1+EXP($I$3*(COUNT($I$9:AF$9)+$I$4))),TREND($E20:$F20,$E$9:$F$9,AF$9))</f>
        <v>3</v>
      </c>
      <c r="AG20">
        <f>IF($G20="s-curve",$E20+($F20-$E20)*$I$2/(1+EXP($I$3*(COUNT($I$9:AG$9)+$I$4))),TREND($E20:$F20,$E$9:$F$9,AG$9))</f>
        <v>3</v>
      </c>
      <c r="AH20">
        <f>IF($G20="s-curve",$E20+($F20-$E20)*$I$2/(1+EXP($I$3*(COUNT($I$9:AH$9)+$I$4))),TREND($E20:$F20,$E$9:$F$9,AH$9))</f>
        <v>3</v>
      </c>
      <c r="AI20">
        <f>IF($G20="s-curve",$E20+($F20-$E20)*$I$2/(1+EXP($I$3*(COUNT($I$9:AI$9)+$I$4))),TREND($E20:$F20,$E$9:$F$9,AI$9))</f>
        <v>3</v>
      </c>
      <c r="AJ20">
        <f>IF($G20="s-curve",$E20+($F20-$E20)*$I$2/(1+EXP($I$3*(COUNT($I$9:AJ$9)+$I$4))),TREND($E20:$F20,$E$9:$F$9,AJ$9))</f>
        <v>3</v>
      </c>
      <c r="AK20">
        <f>IF($G20="s-curve",$E20+($F20-$E20)*$I$2/(1+EXP($I$3*(COUNT($I$9:AK$9)+$I$4))),TREND($E20:$F20,$E$9:$F$9,AK$9))</f>
        <v>3</v>
      </c>
      <c r="AL20">
        <f>IF($G20="s-curve",$E20+($F20-$E20)*$I$2/(1+EXP($I$3*(COUNT($I$9:AL$9)+$I$4))),TREND($E20:$F20,$E$9:$F$9,AL$9))</f>
        <v>3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0.25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3.9709092074817981E-3</v>
      </c>
      <c r="K21">
        <f>IF($G21="s-curve",$E21+($F21-$E21)*$I$2/(1+EXP($I$3*(COUNT($I$9:K$9)+$I$4))),TREND($E21:$F21,$E$9:$F$9,K$9))</f>
        <v>5.2360512521104916E-3</v>
      </c>
      <c r="L21">
        <f>IF($G21="s-curve",$E21+($F21-$E21)*$I$2/(1+EXP($I$3*(COUNT($I$9:L$9)+$I$4))),TREND($E21:$F21,$E$9:$F$9,L$9))</f>
        <v>6.9233207925054616E-3</v>
      </c>
      <c r="M21">
        <f>IF($G21="s-curve",$E21+($F21-$E21)*$I$2/(1+EXP($I$3*(COUNT($I$9:M$9)+$I$4))),TREND($E21:$F21,$E$9:$F$9,M$9))</f>
        <v>9.1643429322478421E-3</v>
      </c>
      <c r="N21">
        <f>IF($G21="s-curve",$E21+($F21-$E21)*$I$2/(1+EXP($I$3*(COUNT($I$9:N$9)+$I$4))),TREND($E21:$F21,$E$9:$F$9,N$9))</f>
        <v>1.2124676090919479E-2</v>
      </c>
      <c r="O21">
        <f>IF($G21="s-curve",$E21+($F21-$E21)*$I$2/(1+EXP($I$3*(COUNT($I$9:O$9)+$I$4))),TREND($E21:$F21,$E$9:$F$9,O$9))</f>
        <v>1.6007169244761595E-2</v>
      </c>
      <c r="P21">
        <f>IF($G21="s-curve",$E21+($F21-$E21)*$I$2/(1+EXP($I$3*(COUNT($I$9:P$9)+$I$4))),TREND($E21:$F21,$E$9:$F$9,P$9))</f>
        <v>2.1051317005956457E-2</v>
      </c>
      <c r="Q21">
        <f>IF($G21="s-curve",$E21+($F21-$E21)*$I$2/(1+EXP($I$3*(COUNT($I$9:Q$9)+$I$4))),TREND($E21:$F21,$E$9:$F$9,Q$9))</f>
        <v>2.7525048956922572E-2</v>
      </c>
      <c r="R21">
        <f>IF($G21="s-curve",$E21+($F21-$E21)*$I$2/(1+EXP($I$3*(COUNT($I$9:R$9)+$I$4))),TREND($E21:$F21,$E$9:$F$9,R$9))</f>
        <v>3.5704387563026088E-2</v>
      </c>
      <c r="S21">
        <f>IF($G21="s-curve",$E21+($F21-$E21)*$I$2/(1+EXP($I$3*(COUNT($I$9:S$9)+$I$4))),TREND($E21:$F21,$E$9:$F$9,S$9))</f>
        <v>4.5836578101168111E-2</v>
      </c>
      <c r="T21">
        <f>IF($G21="s-curve",$E21+($F21-$E21)*$I$2/(1+EXP($I$3*(COUNT($I$9:T$9)+$I$4))),TREND($E21:$F21,$E$9:$F$9,T$9))</f>
        <v>5.8085190790550939E-2</v>
      </c>
      <c r="U21">
        <f>IF($G21="s-curve",$E21+($F21-$E21)*$I$2/(1+EXP($I$3*(COUNT($I$9:U$9)+$I$4))),TREND($E21:$F21,$E$9:$F$9,U$9))</f>
        <v>7.2462800050995702E-2</v>
      </c>
      <c r="V21">
        <f>IF($G21="s-curve",$E21+($F21-$E21)*$I$2/(1+EXP($I$3*(COUNT($I$9:V$9)+$I$4))),TREND($E21:$F21,$E$9:$F$9,V$9))</f>
        <v>8.8767715128136082E-2</v>
      </c>
      <c r="W21">
        <f>IF($G21="s-curve",$E21+($F21-$E21)*$I$2/(1+EXP($I$3*(COUNT($I$9:W$9)+$I$4))),TREND($E21:$F21,$E$9:$F$9,W$9))</f>
        <v>0.10655111145046607</v>
      </c>
      <c r="X21">
        <f>IF($G21="s-curve",$E21+($F21-$E21)*$I$2/(1+EXP($I$3*(COUNT($I$9:X$9)+$I$4))),TREND($E21:$F21,$E$9:$F$9,X$9))</f>
        <v>0.12514078053821515</v>
      </c>
      <c r="Y21">
        <f>IF($G21="s-curve",$E21+($F21-$E21)*$I$2/(1+EXP($I$3*(COUNT($I$9:Y$9)+$I$4))),TREND($E21:$F21,$E$9:$F$9,Y$9))</f>
        <v>0.14373044962596424</v>
      </c>
      <c r="Z21">
        <f>IF($G21="s-curve",$E21+($F21-$E21)*$I$2/(1+EXP($I$3*(COUNT($I$9:Z$9)+$I$4))),TREND($E21:$F21,$E$9:$F$9,Z$9))</f>
        <v>0.16151384594829421</v>
      </c>
      <c r="AA21">
        <f>IF($G21="s-curve",$E21+($F21-$E21)*$I$2/(1+EXP($I$3*(COUNT($I$9:AA$9)+$I$4))),TREND($E21:$F21,$E$9:$F$9,AA$9))</f>
        <v>0.17781876102543459</v>
      </c>
      <c r="AB21">
        <f>IF($G21="s-curve",$E21+($F21-$E21)*$I$2/(1+EXP($I$3*(COUNT($I$9:AB$9)+$I$4))),TREND($E21:$F21,$E$9:$F$9,AB$9))</f>
        <v>0.19219637028587935</v>
      </c>
      <c r="AC21">
        <f>IF($G21="s-curve",$E21+($F21-$E21)*$I$2/(1+EXP($I$3*(COUNT($I$9:AC$9)+$I$4))),TREND($E21:$F21,$E$9:$F$9,AC$9))</f>
        <v>0.20444498297526217</v>
      </c>
      <c r="AD21">
        <f>IF($G21="s-curve",$E21+($F21-$E21)*$I$2/(1+EXP($I$3*(COUNT($I$9:AD$9)+$I$4))),TREND($E21:$F21,$E$9:$F$9,AD$9))</f>
        <v>0.21457717351340425</v>
      </c>
      <c r="AE21">
        <f>IF($G21="s-curve",$E21+($F21-$E21)*$I$2/(1+EXP($I$3*(COUNT($I$9:AE$9)+$I$4))),TREND($E21:$F21,$E$9:$F$9,AE$9))</f>
        <v>0.22275651211950773</v>
      </c>
      <c r="AF21">
        <f>IF($G21="s-curve",$E21+($F21-$E21)*$I$2/(1+EXP($I$3*(COUNT($I$9:AF$9)+$I$4))),TREND($E21:$F21,$E$9:$F$9,AF$9))</f>
        <v>0.22923024407047385</v>
      </c>
      <c r="AG21">
        <f>IF($G21="s-curve",$E21+($F21-$E21)*$I$2/(1+EXP($I$3*(COUNT($I$9:AG$9)+$I$4))),TREND($E21:$F21,$E$9:$F$9,AG$9))</f>
        <v>0.23427439183166873</v>
      </c>
      <c r="AH21">
        <f>IF($G21="s-curve",$E21+($F21-$E21)*$I$2/(1+EXP($I$3*(COUNT($I$9:AH$9)+$I$4))),TREND($E21:$F21,$E$9:$F$9,AH$9))</f>
        <v>0.23815688498551085</v>
      </c>
      <c r="AI21">
        <f>IF($G21="s-curve",$E21+($F21-$E21)*$I$2/(1+EXP($I$3*(COUNT($I$9:AI$9)+$I$4))),TREND($E21:$F21,$E$9:$F$9,AI$9))</f>
        <v>0.24111721814418247</v>
      </c>
      <c r="AJ21">
        <f>IF($G21="s-curve",$E21+($F21-$E21)*$I$2/(1+EXP($I$3*(COUNT($I$9:AJ$9)+$I$4))),TREND($E21:$F21,$E$9:$F$9,AJ$9))</f>
        <v>0.24335824028392483</v>
      </c>
      <c r="AK21">
        <f>IF($G21="s-curve",$E21+($F21-$E21)*$I$2/(1+EXP($I$3*(COUNT($I$9:AK$9)+$I$4))),TREND($E21:$F21,$E$9:$F$9,AK$9))</f>
        <v>0.24504550982431983</v>
      </c>
      <c r="AL21">
        <f>IF($G21="s-curve",$E21+($F21-$E21)*$I$2/(1+EXP($I$3*(COUNT($I$9:AL$9)+$I$4))),TREND($E21:$F21,$E$9:$F$9,AL$9))</f>
        <v>0.24631065186894852</v>
      </c>
    </row>
    <row r="22" spans="1:38" x14ac:dyDescent="0.25">
      <c r="C22" t="s">
        <v>120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121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1</v>
      </c>
      <c r="E24" s="22">
        <v>1</v>
      </c>
      <c r="F24" s="29">
        <v>1</v>
      </c>
      <c r="G24" s="7" t="str">
        <f>IF(E24=F24,"n/a",IF(OR(C24="battery electric vehicle",C24="natural gas vehicle",C24="plugin hybrid vehicle"),"s-curve","linear"))</f>
        <v>n/a</v>
      </c>
      <c r="I24" s="22">
        <f>D24</f>
        <v>1</v>
      </c>
      <c r="J24" s="22">
        <f>E24</f>
        <v>1</v>
      </c>
      <c r="K24">
        <f>IF($G24="s-curve",$E24+($F24-$E24)*$O$2/(1+EXP($O$3*(COUNT($K$9:K$9)+$O$4))),TREND($E24:$F24,$E$9:$F$9,K$9))</f>
        <v>1</v>
      </c>
      <c r="L24">
        <f>IF($G24="s-curve",$E24+($F24-$E24)*$O$2/(1+EXP($O$3*(COUNT($K$9:L$9)+$O$4))),TREND($E24:$F24,$E$9:$F$9,L$9))</f>
        <v>1</v>
      </c>
      <c r="M24">
        <f>IF($G24="s-curve",$E24+($F24-$E24)*$O$2/(1+EXP($O$3*(COUNT($K$9:M$9)+$O$4))),TREND($E24:$F24,$E$9:$F$9,M$9))</f>
        <v>1</v>
      </c>
      <c r="N24">
        <f>IF($G24="s-curve",$E24+($F24-$E24)*$O$2/(1+EXP($O$3*(COUNT($K$9:N$9)+$O$4))),TREND($E24:$F24,$E$9:$F$9,N$9))</f>
        <v>1</v>
      </c>
      <c r="O24">
        <f>IF($G24="s-curve",$E24+($F24-$E24)*$O$2/(1+EXP($O$3*(COUNT($K$9:O$9)+$O$4))),TREND($E24:$F24,$E$9:$F$9,O$9))</f>
        <v>1</v>
      </c>
      <c r="P24">
        <f>IF($G24="s-curve",$E24+($F24-$E24)*$O$2/(1+EXP($O$3*(COUNT($K$9:P$9)+$O$4))),TREND($E24:$F24,$E$9:$F$9,P$9))</f>
        <v>1</v>
      </c>
      <c r="Q24">
        <f>IF($G24="s-curve",$E24+($F24-$E24)*$O$2/(1+EXP($O$3*(COUNT($K$9:Q$9)+$O$4))),TREND($E24:$F24,$E$9:$F$9,Q$9))</f>
        <v>1</v>
      </c>
      <c r="R24">
        <f>IF($G24="s-curve",$E24+($F24-$E24)*$O$2/(1+EXP($O$3*(COUNT($K$9:R$9)+$O$4))),TREND($E24:$F24,$E$9:$F$9,R$9))</f>
        <v>1</v>
      </c>
      <c r="S24">
        <f>IF($G24="s-curve",$E24+($F24-$E24)*$O$2/(1+EXP($O$3*(COUNT($K$9:S$9)+$O$4))),TREND($E24:$F24,$E$9:$F$9,S$9))</f>
        <v>1</v>
      </c>
      <c r="T24">
        <f>IF($G24="s-curve",$E24+($F24-$E24)*$O$2/(1+EXP($O$3*(COUNT($K$9:T$9)+$O$4))),TREND($E24:$F24,$E$9:$F$9,T$9))</f>
        <v>1</v>
      </c>
      <c r="U24">
        <f>IF($G24="s-curve",$E24+($F24-$E24)*$O$2/(1+EXP($O$3*(COUNT($K$9:U$9)+$O$4))),TREND($E24:$F24,$E$9:$F$9,U$9))</f>
        <v>1</v>
      </c>
      <c r="V24">
        <f>IF($G24="s-curve",$E24+($F24-$E24)*$O$2/(1+EXP($O$3*(COUNT($K$9:V$9)+$O$4))),TREND($E24:$F24,$E$9:$F$9,V$9))</f>
        <v>1</v>
      </c>
      <c r="W24">
        <f>IF($G24="s-curve",$E24+($F24-$E24)*$O$2/(1+EXP($O$3*(COUNT($K$9:W$9)+$O$4))),TREND($E24:$F24,$E$9:$F$9,W$9))</f>
        <v>1</v>
      </c>
      <c r="X24">
        <f>IF($G24="s-curve",$E24+($F24-$E24)*$O$2/(1+EXP($O$3*(COUNT($K$9:X$9)+$O$4))),TREND($E24:$F24,$E$9:$F$9,X$9))</f>
        <v>1</v>
      </c>
      <c r="Y24">
        <f>IF($G24="s-curve",$E24+($F24-$E24)*$O$2/(1+EXP($O$3*(COUNT($K$9:Y$9)+$O$4))),TREND($E24:$F24,$E$9:$F$9,Y$9))</f>
        <v>1</v>
      </c>
      <c r="Z24">
        <f>IF($G24="s-curve",$E24+($F24-$E24)*$O$2/(1+EXP($O$3*(COUNT($K$9:Z$9)+$O$4))),TREND($E24:$F24,$E$9:$F$9,Z$9))</f>
        <v>1</v>
      </c>
      <c r="AA24">
        <f>IF($G24="s-curve",$E24+($F24-$E24)*$O$2/(1+EXP($O$3*(COUNT($K$9:AA$9)+$O$4))),TREND($E24:$F24,$E$9:$F$9,AA$9))</f>
        <v>1</v>
      </c>
      <c r="AB24">
        <f>IF($G24="s-curve",$E24+($F24-$E24)*$O$2/(1+EXP($O$3*(COUNT($K$9:AB$9)+$O$4))),TREND($E24:$F24,$E$9:$F$9,AB$9))</f>
        <v>1</v>
      </c>
      <c r="AC24">
        <f>IF($G24="s-curve",$E24+($F24-$E24)*$O$2/(1+EXP($O$3*(COUNT($K$9:AC$9)+$O$4))),TREND($E24:$F24,$E$9:$F$9,AC$9))</f>
        <v>1</v>
      </c>
      <c r="AD24">
        <f>IF($G24="s-curve",$E24+($F24-$E24)*$O$2/(1+EXP($O$3*(COUNT($K$9:AD$9)+$O$4))),TREND($E24:$F24,$E$9:$F$9,AD$9))</f>
        <v>1</v>
      </c>
      <c r="AE24">
        <f>IF($G24="s-curve",$E24+($F24-$E24)*$O$2/(1+EXP($O$3*(COUNT($K$9:AE$9)+$O$4))),TREND($E24:$F24,$E$9:$F$9,AE$9))</f>
        <v>1</v>
      </c>
      <c r="AF24">
        <f>IF($G24="s-curve",$E24+($F24-$E24)*$O$2/(1+EXP($O$3*(COUNT($K$9:AF$9)+$O$4))),TREND($E24:$F24,$E$9:$F$9,AF$9))</f>
        <v>1</v>
      </c>
      <c r="AG24">
        <f>IF($G24="s-curve",$E24+($F24-$E24)*$O$2/(1+EXP($O$3*(COUNT($K$9:AG$9)+$O$4))),TREND($E24:$F24,$E$9:$F$9,AG$9))</f>
        <v>1</v>
      </c>
      <c r="AH24">
        <f>IF($G24="s-curve",$E24+($F24-$E24)*$O$2/(1+EXP($O$3*(COUNT($K$9:AH$9)+$O$4))),TREND($E24:$F24,$E$9:$F$9,AH$9))</f>
        <v>1</v>
      </c>
      <c r="AI24">
        <f>IF($G24="s-curve",$E24+($F24-$E24)*$O$2/(1+EXP($O$3*(COUNT($K$9:AI$9)+$O$4))),TREND($E24:$F24,$E$9:$F$9,AI$9))</f>
        <v>1</v>
      </c>
      <c r="AJ24">
        <f>IF($G24="s-curve",$E24+($F24-$E24)*$O$2/(1+EXP($O$3*(COUNT($K$9:AJ$9)+$O$4))),TREND($E24:$F24,$E$9:$F$9,AJ$9))</f>
        <v>1</v>
      </c>
      <c r="AK24">
        <f>IF($G24="s-curve",$E24+($F24-$E24)*$O$2/(1+EXP($O$3*(COUNT($K$9:AK$9)+$O$4))),TREND($E24:$F24,$E$9:$F$9,AK$9))</f>
        <v>1</v>
      </c>
      <c r="AL24">
        <f>IF($G24="s-curve",$E24+($F24-$E24)*$O$2/(1+EXP($O$3*(COUNT($K$9:AL$9)+$O$4))),TREND($E24:$F24,$E$9:$F$9,AL$9))</f>
        <v>1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2</v>
      </c>
      <c r="F27">
        <v>2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2</v>
      </c>
      <c r="J27">
        <f>IF($G27="s-curve",$E27+($F27-$E27)*$I$2/(1+EXP($I$3*(COUNT($I$9:J$9)+$I$4))),TREND($E27:$F27,$E$9:$F$9,J$9))</f>
        <v>2</v>
      </c>
      <c r="K27">
        <f>IF($G27="s-curve",$E27+($F27-$E27)*$I$2/(1+EXP($I$3*(COUNT($I$9:K$9)+$I$4))),TREND($E27:$F27,$E$9:$F$9,K$9))</f>
        <v>2</v>
      </c>
      <c r="L27">
        <f>IF($G27="s-curve",$E27+($F27-$E27)*$I$2/(1+EXP($I$3*(COUNT($I$9:L$9)+$I$4))),TREND($E27:$F27,$E$9:$F$9,L$9))</f>
        <v>2</v>
      </c>
      <c r="M27">
        <f>IF($G27="s-curve",$E27+($F27-$E27)*$I$2/(1+EXP($I$3*(COUNT($I$9:M$9)+$I$4))),TREND($E27:$F27,$E$9:$F$9,M$9))</f>
        <v>2</v>
      </c>
      <c r="N27">
        <f>IF($G27="s-curve",$E27+($F27-$E27)*$I$2/(1+EXP($I$3*(COUNT($I$9:N$9)+$I$4))),TREND($E27:$F27,$E$9:$F$9,N$9))</f>
        <v>2</v>
      </c>
      <c r="O27">
        <f>IF($G27="s-curve",$E27+($F27-$E27)*$I$2/(1+EXP($I$3*(COUNT($I$9:O$9)+$I$4))),TREND($E27:$F27,$E$9:$F$9,O$9))</f>
        <v>2</v>
      </c>
      <c r="P27">
        <f>IF($G27="s-curve",$E27+($F27-$E27)*$I$2/(1+EXP($I$3*(COUNT($I$9:P$9)+$I$4))),TREND($E27:$F27,$E$9:$F$9,P$9))</f>
        <v>2</v>
      </c>
      <c r="Q27">
        <f>IF($G27="s-curve",$E27+($F27-$E27)*$I$2/(1+EXP($I$3*(COUNT($I$9:Q$9)+$I$4))),TREND($E27:$F27,$E$9:$F$9,Q$9))</f>
        <v>2</v>
      </c>
      <c r="R27">
        <f>IF($G27="s-curve",$E27+($F27-$E27)*$I$2/(1+EXP($I$3*(COUNT($I$9:R$9)+$I$4))),TREND($E27:$F27,$E$9:$F$9,R$9))</f>
        <v>2</v>
      </c>
      <c r="S27">
        <f>IF($G27="s-curve",$E27+($F27-$E27)*$I$2/(1+EXP($I$3*(COUNT($I$9:S$9)+$I$4))),TREND($E27:$F27,$E$9:$F$9,S$9))</f>
        <v>2</v>
      </c>
      <c r="T27">
        <f>IF($G27="s-curve",$E27+($F27-$E27)*$I$2/(1+EXP($I$3*(COUNT($I$9:T$9)+$I$4))),TREND($E27:$F27,$E$9:$F$9,T$9))</f>
        <v>2</v>
      </c>
      <c r="U27">
        <f>IF($G27="s-curve",$E27+($F27-$E27)*$I$2/(1+EXP($I$3*(COUNT($I$9:U$9)+$I$4))),TREND($E27:$F27,$E$9:$F$9,U$9))</f>
        <v>2</v>
      </c>
      <c r="V27">
        <f>IF($G27="s-curve",$E27+($F27-$E27)*$I$2/(1+EXP($I$3*(COUNT($I$9:V$9)+$I$4))),TREND($E27:$F27,$E$9:$F$9,V$9))</f>
        <v>2</v>
      </c>
      <c r="W27">
        <f>IF($G27="s-curve",$E27+($F27-$E27)*$I$2/(1+EXP($I$3*(COUNT($I$9:W$9)+$I$4))),TREND($E27:$F27,$E$9:$F$9,W$9))</f>
        <v>2</v>
      </c>
      <c r="X27">
        <f>IF($G27="s-curve",$E27+($F27-$E27)*$I$2/(1+EXP($I$3*(COUNT($I$9:X$9)+$I$4))),TREND($E27:$F27,$E$9:$F$9,X$9))</f>
        <v>2</v>
      </c>
      <c r="Y27">
        <f>IF($G27="s-curve",$E27+($F27-$E27)*$I$2/(1+EXP($I$3*(COUNT($I$9:Y$9)+$I$4))),TREND($E27:$F27,$E$9:$F$9,Y$9))</f>
        <v>2</v>
      </c>
      <c r="Z27">
        <f>IF($G27="s-curve",$E27+($F27-$E27)*$I$2/(1+EXP($I$3*(COUNT($I$9:Z$9)+$I$4))),TREND($E27:$F27,$E$9:$F$9,Z$9))</f>
        <v>2</v>
      </c>
      <c r="AA27">
        <f>IF($G27="s-curve",$E27+($F27-$E27)*$I$2/(1+EXP($I$3*(COUNT($I$9:AA$9)+$I$4))),TREND($E27:$F27,$E$9:$F$9,AA$9))</f>
        <v>2</v>
      </c>
      <c r="AB27">
        <f>IF($G27="s-curve",$E27+($F27-$E27)*$I$2/(1+EXP($I$3*(COUNT($I$9:AB$9)+$I$4))),TREND($E27:$F27,$E$9:$F$9,AB$9))</f>
        <v>2</v>
      </c>
      <c r="AC27">
        <f>IF($G27="s-curve",$E27+($F27-$E27)*$I$2/(1+EXP($I$3*(COUNT($I$9:AC$9)+$I$4))),TREND($E27:$F27,$E$9:$F$9,AC$9))</f>
        <v>2</v>
      </c>
      <c r="AD27">
        <f>IF($G27="s-curve",$E27+($F27-$E27)*$I$2/(1+EXP($I$3*(COUNT($I$9:AD$9)+$I$4))),TREND($E27:$F27,$E$9:$F$9,AD$9))</f>
        <v>2</v>
      </c>
      <c r="AE27">
        <f>IF($G27="s-curve",$E27+($F27-$E27)*$I$2/(1+EXP($I$3*(COUNT($I$9:AE$9)+$I$4))),TREND($E27:$F27,$E$9:$F$9,AE$9))</f>
        <v>2</v>
      </c>
      <c r="AF27">
        <f>IF($G27="s-curve",$E27+($F27-$E27)*$I$2/(1+EXP($I$3*(COUNT($I$9:AF$9)+$I$4))),TREND($E27:$F27,$E$9:$F$9,AF$9))</f>
        <v>2</v>
      </c>
      <c r="AG27">
        <f>IF($G27="s-curve",$E27+($F27-$E27)*$I$2/(1+EXP($I$3*(COUNT($I$9:AG$9)+$I$4))),TREND($E27:$F27,$E$9:$F$9,AG$9))</f>
        <v>2</v>
      </c>
      <c r="AH27">
        <f>IF($G27="s-curve",$E27+($F27-$E27)*$I$2/(1+EXP($I$3*(COUNT($I$9:AH$9)+$I$4))),TREND($E27:$F27,$E$9:$F$9,AH$9))</f>
        <v>2</v>
      </c>
      <c r="AI27">
        <f>IF($G27="s-curve",$E27+($F27-$E27)*$I$2/(1+EXP($I$3*(COUNT($I$9:AI$9)+$I$4))),TREND($E27:$F27,$E$9:$F$9,AI$9))</f>
        <v>2</v>
      </c>
      <c r="AJ27">
        <f>IF($G27="s-curve",$E27+($F27-$E27)*$I$2/(1+EXP($I$3*(COUNT($I$9:AJ$9)+$I$4))),TREND($E27:$F27,$E$9:$F$9,AJ$9))</f>
        <v>2</v>
      </c>
      <c r="AK27">
        <f>IF($G27="s-curve",$E27+($F27-$E27)*$I$2/(1+EXP($I$3*(COUNT($I$9:AK$9)+$I$4))),TREND($E27:$F27,$E$9:$F$9,AK$9))</f>
        <v>2</v>
      </c>
      <c r="AL27">
        <f>IF($G27="s-curve",$E27+($F27-$E27)*$I$2/(1+EXP($I$3*(COUNT($I$9:AL$9)+$I$4))),TREND($E27:$F27,$E$9:$F$9,AL$9))</f>
        <v>2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120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121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0.15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0.15</v>
      </c>
      <c r="J31">
        <f>IF($G31="s-curve",$E31+($F31-$E31)*$R$2/(1+EXP($R$3*(COUNT(J$9:$K$9)+$R$4))),TREND($E31:$F31,$E$9:$F$9,J$9))</f>
        <v>0.15127600491822643</v>
      </c>
      <c r="K31">
        <f>IF($G31="s-curve",$E31+($F31-$E31)*$R$2/(1+EXP($R$3*(COUNT($K$9:K$9)+$R$4))),TREND($E31:$F31,$E$9:$F$9,K$9))</f>
        <v>0.15077439351524055</v>
      </c>
      <c r="L31">
        <f>IF($G31="s-curve",$E31+($F31-$E31)*$R$2/(1+EXP($R$3*(COUNT($K$9:L$9)+$R$4))),TREND($E31:$F31,$E$9:$F$9,L$9))</f>
        <v>0.15127600491822643</v>
      </c>
      <c r="M31">
        <f>IF($G31="s-curve",$E31+($F31-$E31)*$R$2/(1+EXP($R$3*(COUNT($K$9:M$9)+$R$4))),TREND($E31:$F31,$E$9:$F$9,M$9))</f>
        <v>0.15210172968313956</v>
      </c>
      <c r="N31">
        <f>IF($G31="s-curve",$E31+($F31-$E31)*$R$2/(1+EXP($R$3*(COUNT($K$9:N$9)+$R$4))),TREND($E31:$F31,$E$9:$F$9,N$9))</f>
        <v>0.15345961705851172</v>
      </c>
      <c r="O31">
        <f>IF($G31="s-curve",$E31+($F31-$E31)*$R$2/(1+EXP($R$3*(COUNT($K$9:O$9)+$R$4))),TREND($E31:$F31,$E$9:$F$9,O$9))</f>
        <v>0.15568892328564213</v>
      </c>
      <c r="P31">
        <f>IF($G31="s-curve",$E31+($F31-$E31)*$R$2/(1+EXP($R$3*(COUNT($K$9:P$9)+$R$4))),TREND($E31:$F31,$E$9:$F$9,P$9))</f>
        <v>0.15933890123600419</v>
      </c>
      <c r="Q31">
        <f>IF($G31="s-curve",$E31+($F31-$E31)*$R$2/(1+EXP($R$3*(COUNT($K$9:Q$9)+$R$4))),TREND($E31:$F31,$E$9:$F$9,Q$9))</f>
        <v>0.16528827846777783</v>
      </c>
      <c r="R31">
        <f>IF($G31="s-curve",$E31+($F31-$E31)*$R$2/(1+EXP($R$3*(COUNT($K$9:R$9)+$R$4))),TREND($E31:$F31,$E$9:$F$9,R$9))</f>
        <v>0.17491539613865287</v>
      </c>
      <c r="S31">
        <f>IF($G31="s-curve",$E31+($F31-$E31)*$R$2/(1+EXP($R$3*(COUNT($K$9:S$9)+$R$4))),TREND($E31:$F31,$E$9:$F$9,S$9))</f>
        <v>0.19031199220093176</v>
      </c>
      <c r="T31">
        <f>IF($G31="s-curve",$E31+($F31-$E31)*$R$2/(1+EXP($R$3*(COUNT($K$9:T$9)+$R$4))),TREND($E31:$F31,$E$9:$F$9,T$9))</f>
        <v>0.21447945301805701</v>
      </c>
      <c r="U31">
        <f>IF($G31="s-curve",$E31+($F31-$E31)*$R$2/(1+EXP($R$3*(COUNT($K$9:U$9)+$R$4))),TREND($E31:$F31,$E$9:$F$9,U$9))</f>
        <v>0.25132248371879989</v>
      </c>
      <c r="V31">
        <f>IF($G31="s-curve",$E31+($F31-$E31)*$R$2/(1+EXP($R$3*(COUNT($K$9:V$9)+$R$4))),TREND($E31:$F31,$E$9:$F$9,V$9))</f>
        <v>0.30506169523540289</v>
      </c>
      <c r="W31">
        <f>IF($G31="s-curve",$E31+($F31-$E31)*$R$2/(1+EXP($R$3*(COUNT($K$9:W$9)+$R$4))),TREND($E31:$F31,$E$9:$F$9,W$9))</f>
        <v>0.37860020816449586</v>
      </c>
      <c r="X31">
        <f>IF($G31="s-curve",$E31+($F31-$E31)*$R$2/(1+EXP($R$3*(COUNT($K$9:X$9)+$R$4))),TREND($E31:$F31,$E$9:$F$9,X$9))</f>
        <v>0.47090956847842358</v>
      </c>
      <c r="Y31">
        <f>IF($G31="s-curve",$E31+($F31-$E31)*$R$2/(1+EXP($R$3*(COUNT($K$9:Y$9)+$R$4))),TREND($E31:$F31,$E$9:$F$9,Y$9))</f>
        <v>0.57499999999999996</v>
      </c>
      <c r="Z31">
        <f>IF($G31="s-curve",$E31+($F31-$E31)*$R$2/(1+EXP($R$3*(COUNT($K$9:Z$9)+$R$4))),TREND($E31:$F31,$E$9:$F$9,Z$9))</f>
        <v>0.67909043152157644</v>
      </c>
      <c r="AA31">
        <f>IF($G31="s-curve",$E31+($F31-$E31)*$R$2/(1+EXP($R$3*(COUNT($K$9:AA$9)+$R$4))),TREND($E31:$F31,$E$9:$F$9,AA$9))</f>
        <v>0.77139979183550411</v>
      </c>
      <c r="AB31">
        <f>IF($G31="s-curve",$E31+($F31-$E31)*$R$2/(1+EXP($R$3*(COUNT($K$9:AB$9)+$R$4))),TREND($E31:$F31,$E$9:$F$9,AB$9))</f>
        <v>0.84493830476459708</v>
      </c>
      <c r="AC31">
        <f>IF($G31="s-curve",$E31+($F31-$E31)*$R$2/(1+EXP($R$3*(COUNT($K$9:AC$9)+$R$4))),TREND($E31:$F31,$E$9:$F$9,AC$9))</f>
        <v>0.89867751628119996</v>
      </c>
      <c r="AD31">
        <f>IF($G31="s-curve",$E31+($F31-$E31)*$R$2/(1+EXP($R$3*(COUNT($K$9:AD$9)+$R$4))),TREND($E31:$F31,$E$9:$F$9,AD$9))</f>
        <v>0.93552054698194298</v>
      </c>
      <c r="AE31">
        <f>IF($G31="s-curve",$E31+($F31-$E31)*$R$2/(1+EXP($R$3*(COUNT($K$9:AE$9)+$R$4))),TREND($E31:$F31,$E$9:$F$9,AE$9))</f>
        <v>0.95968800779906827</v>
      </c>
      <c r="AF31">
        <f>IF($G31="s-curve",$E31+($F31-$E31)*$R$2/(1+EXP($R$3*(COUNT($K$9:AF$9)+$R$4))),TREND($E31:$F31,$E$9:$F$9,AF$9))</f>
        <v>0.9750846038613471</v>
      </c>
      <c r="AG31">
        <f>IF($G31="s-curve",$E31+($F31-$E31)*$R$2/(1+EXP($R$3*(COUNT($K$9:AG$9)+$R$4))),TREND($E31:$F31,$E$9:$F$9,AG$9))</f>
        <v>0.9847117215322222</v>
      </c>
      <c r="AH31">
        <f>IF($G31="s-curve",$E31+($F31-$E31)*$R$2/(1+EXP($R$3*(COUNT($K$9:AH$9)+$R$4))),TREND($E31:$F31,$E$9:$F$9,AH$9))</f>
        <v>0.99066109876399588</v>
      </c>
      <c r="AI31">
        <f>IF($G31="s-curve",$E31+($F31-$E31)*$R$2/(1+EXP($R$3*(COUNT($K$9:AI$9)+$R$4))),TREND($E31:$F31,$E$9:$F$9,AI$9))</f>
        <v>0.99431107671435792</v>
      </c>
      <c r="AJ31">
        <f>IF($G31="s-curve",$E31+($F31-$E31)*$R$2/(1+EXP($R$3*(COUNT($K$9:AJ$9)+$R$4))),TREND($E31:$F31,$E$9:$F$9,AJ$9))</f>
        <v>0.99654038294148828</v>
      </c>
      <c r="AK31">
        <f>IF($G31="s-curve",$E31+($F31-$E31)*$R$2/(1+EXP($R$3*(COUNT($K$9:AK$9)+$R$4))),TREND($E31:$F31,$E$9:$F$9,AK$9))</f>
        <v>0.99789827031686051</v>
      </c>
      <c r="AL31">
        <f>IF($G31="s-curve",$E31+($F31-$E31)*$R$2/(1+EXP($R$3*(COUNT($K$9:AL$9)+$R$4))),TREND($E31:$F31,$E$9:$F$9,AL$9))</f>
        <v>0.99872399508177356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  <c r="AL34">
        <f>IF($G34="s-curve",$E34+($F34-$E34)*$I$2/(1+EXP($I$3*(COUNT($I$9:AL$9)+$I$4))),TREND($E34:$F34,$E$9:$F$9,AL$9))</f>
        <v>3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120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121</v>
      </c>
      <c r="D37" s="23"/>
      <c r="E37" s="26">
        <v>5.0000000000000001E-3</v>
      </c>
      <c r="F37" s="26">
        <v>0.04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5.0000000000000001E-3</v>
      </c>
      <c r="J37">
        <f>IF($G37="s-curve",$E37+($F37-$E37)*$I$2/(1+EXP($I$3*(COUNT($I$9:J$9)+$I$4))),TREND($E37:$F37,$E$9:$F$9,J$9))</f>
        <v>5.5170911092645575E-3</v>
      </c>
      <c r="K37">
        <f>IF($G37="s-curve",$E37+($F37-$E37)*$I$2/(1+EXP($I$3*(COUNT($I$9:K$9)+$I$4))),TREND($E37:$F37,$E$9:$F$9,K$9))</f>
        <v>5.6944107006927126E-3</v>
      </c>
      <c r="L37">
        <f>IF($G37="s-curve",$E37+($F37-$E37)*$I$2/(1+EXP($I$3*(COUNT($I$9:L$9)+$I$4))),TREND($E37:$F37,$E$9:$F$9,L$9))</f>
        <v>5.9308947751903051E-3</v>
      </c>
      <c r="M37">
        <f>IF($G37="s-curve",$E37+($F37-$E37)*$I$2/(1+EXP($I$3*(COUNT($I$9:M$9)+$I$4))),TREND($E37:$F37,$E$9:$F$9,M$9))</f>
        <v>6.2449916245422669E-3</v>
      </c>
      <c r="N37">
        <f>IF($G37="s-curve",$E37+($F37-$E37)*$I$2/(1+EXP($I$3*(COUNT($I$9:N$9)+$I$4))),TREND($E37:$F37,$E$9:$F$9,N$9))</f>
        <v>6.6599055612148374E-3</v>
      </c>
      <c r="O37">
        <f>IF($G37="s-curve",$E37+($F37-$E37)*$I$2/(1+EXP($I$3*(COUNT($I$9:O$9)+$I$4))),TREND($E37:$F37,$E$9:$F$9,O$9))</f>
        <v>7.2040674619948779E-3</v>
      </c>
      <c r="P37">
        <f>IF($G37="s-curve",$E37+($F37-$E37)*$I$2/(1+EXP($I$3*(COUNT($I$9:P$9)+$I$4))),TREND($E37:$F37,$E$9:$F$9,P$9))</f>
        <v>7.9110443772872838E-3</v>
      </c>
      <c r="Q37">
        <f>IF($G37="s-curve",$E37+($F37-$E37)*$I$2/(1+EXP($I$3*(COUNT($I$9:Q$9)+$I$4))),TREND($E37:$F37,$E$9:$F$9,Q$9))</f>
        <v>8.8183887418464522E-3</v>
      </c>
      <c r="R37">
        <f>IF($G37="s-curve",$E37+($F37-$E37)*$I$2/(1+EXP($I$3*(COUNT($I$9:R$9)+$I$4))),TREND($E37:$F37,$E$9:$F$9,R$9))</f>
        <v>9.9647872715170754E-3</v>
      </c>
      <c r="S37">
        <f>IF($G37="s-curve",$E37+($F37-$E37)*$I$2/(1+EXP($I$3*(COUNT($I$9:S$9)+$I$4))),TREND($E37:$F37,$E$9:$F$9,S$9))</f>
        <v>1.1384893333222474E-2</v>
      </c>
      <c r="T37">
        <f>IF($G37="s-curve",$E37+($F37-$E37)*$I$2/(1+EXP($I$3*(COUNT($I$9:T$9)+$I$4))),TREND($E37:$F37,$E$9:$F$9,T$9))</f>
        <v>1.3101632577534383E-2</v>
      </c>
      <c r="U37">
        <f>IF($G37="s-curve",$E37+($F37-$E37)*$I$2/(1+EXP($I$3*(COUNT($I$9:U$9)+$I$4))),TREND($E37:$F37,$E$9:$F$9,U$9))</f>
        <v>1.5116767408124863E-2</v>
      </c>
      <c r="V37">
        <f>IF($G37="s-curve",$E37+($F37-$E37)*$I$2/(1+EXP($I$3*(COUNT($I$9:V$9)+$I$4))),TREND($E37:$F37,$E$9:$F$9,V$9))</f>
        <v>1.7402029282097161E-2</v>
      </c>
      <c r="W37">
        <f>IF($G37="s-curve",$E37+($F37-$E37)*$I$2/(1+EXP($I$3*(COUNT($I$9:W$9)+$I$4))),TREND($E37:$F37,$E$9:$F$9,W$9))</f>
        <v>1.9894511911591937E-2</v>
      </c>
      <c r="X37">
        <f>IF($G37="s-curve",$E37+($F37-$E37)*$I$2/(1+EXP($I$3*(COUNT($I$9:X$9)+$I$4))),TREND($E37:$F37,$E$9:$F$9,X$9))</f>
        <v>2.2500000000000003E-2</v>
      </c>
      <c r="Y37">
        <f>IF($G37="s-curve",$E37+($F37-$E37)*$I$2/(1+EXP($I$3*(COUNT($I$9:Y$9)+$I$4))),TREND($E37:$F37,$E$9:$F$9,Y$9))</f>
        <v>2.5105488088408068E-2</v>
      </c>
      <c r="Z37">
        <f>IF($G37="s-curve",$E37+($F37-$E37)*$I$2/(1+EXP($I$3*(COUNT($I$9:Z$9)+$I$4))),TREND($E37:$F37,$E$9:$F$9,Z$9))</f>
        <v>2.7597970717902844E-2</v>
      </c>
      <c r="AA37">
        <f>IF($G37="s-curve",$E37+($F37-$E37)*$I$2/(1+EXP($I$3*(COUNT($I$9:AA$9)+$I$4))),TREND($E37:$F37,$E$9:$F$9,AA$9))</f>
        <v>2.9883232591875142E-2</v>
      </c>
      <c r="AB37">
        <f>IF($G37="s-curve",$E37+($F37-$E37)*$I$2/(1+EXP($I$3*(COUNT($I$9:AB$9)+$I$4))),TREND($E37:$F37,$E$9:$F$9,AB$9))</f>
        <v>3.1898367422465615E-2</v>
      </c>
      <c r="AC37">
        <f>IF($G37="s-curve",$E37+($F37-$E37)*$I$2/(1+EXP($I$3*(COUNT($I$9:AC$9)+$I$4))),TREND($E37:$F37,$E$9:$F$9,AC$9))</f>
        <v>3.3615106666777528E-2</v>
      </c>
      <c r="AD37">
        <f>IF($G37="s-curve",$E37+($F37-$E37)*$I$2/(1+EXP($I$3*(COUNT($I$9:AD$9)+$I$4))),TREND($E37:$F37,$E$9:$F$9,AD$9))</f>
        <v>3.503521272848293E-2</v>
      </c>
      <c r="AE37">
        <f>IF($G37="s-curve",$E37+($F37-$E37)*$I$2/(1+EXP($I$3*(COUNT($I$9:AE$9)+$I$4))),TREND($E37:$F37,$E$9:$F$9,AE$9))</f>
        <v>3.618161125815355E-2</v>
      </c>
      <c r="AF37">
        <f>IF($G37="s-curve",$E37+($F37-$E37)*$I$2/(1+EXP($I$3*(COUNT($I$9:AF$9)+$I$4))),TREND($E37:$F37,$E$9:$F$9,AF$9))</f>
        <v>3.7088955622712722E-2</v>
      </c>
      <c r="AG37">
        <f>IF($G37="s-curve",$E37+($F37-$E37)*$I$2/(1+EXP($I$3*(COUNT($I$9:AG$9)+$I$4))),TREND($E37:$F37,$E$9:$F$9,AG$9))</f>
        <v>3.7795932538005124E-2</v>
      </c>
      <c r="AH37">
        <f>IF($G37="s-curve",$E37+($F37-$E37)*$I$2/(1+EXP($I$3*(COUNT($I$9:AH$9)+$I$4))),TREND($E37:$F37,$E$9:$F$9,AH$9))</f>
        <v>3.8340094438785166E-2</v>
      </c>
      <c r="AI37">
        <f>IF($G37="s-curve",$E37+($F37-$E37)*$I$2/(1+EXP($I$3*(COUNT($I$9:AI$9)+$I$4))),TREND($E37:$F37,$E$9:$F$9,AI$9))</f>
        <v>3.8755008375457735E-2</v>
      </c>
      <c r="AJ37">
        <f>IF($G37="s-curve",$E37+($F37-$E37)*$I$2/(1+EXP($I$3*(COUNT($I$9:AJ$9)+$I$4))),TREND($E37:$F37,$E$9:$F$9,AJ$9))</f>
        <v>3.9069105224809692E-2</v>
      </c>
      <c r="AK37">
        <f>IF($G37="s-curve",$E37+($F37-$E37)*$I$2/(1+EXP($I$3*(COUNT($I$9:AK$9)+$I$4))),TREND($E37:$F37,$E$9:$F$9,AK$9))</f>
        <v>3.9305589299307289E-2</v>
      </c>
      <c r="AL37">
        <f>IF($G37="s-curve",$E37+($F37-$E37)*$I$2/(1+EXP($I$3*(COUNT($I$9:AL$9)+$I$4))),TREND($E37:$F37,$E$9:$F$9,AL$9))</f>
        <v>3.9482908890735441E-2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120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121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120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121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120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121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120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121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120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121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120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121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120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121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120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121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2024-08-27T19:35:37Z</dcterms:modified>
</cp:coreProperties>
</file>