
<file path=[Content_Types].xml><?xml version="1.0" encoding="utf-8"?>
<Types xmlns="http://schemas.openxmlformats.org/package/2006/content-types">
  <Default Extension="1DDACE90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ccs\BCS\"/>
    </mc:Choice>
  </mc:AlternateContent>
  <xr:revisionPtr revIDLastSave="0" documentId="13_ncr:1_{7519D7CE-E98F-413E-A6DF-5C9601EE62D0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About" sheetId="1" r:id="rId1"/>
    <sheet name="Calculations" sheetId="7" r:id="rId2"/>
    <sheet name="BCS-BCS" sheetId="4" r:id="rId3"/>
    <sheet name="BCS-DoSfCS" sheetId="6" r:id="rId4"/>
  </sheets>
  <definedNames>
    <definedName name="solver_adj" localSheetId="0" hidden="1">About!$A$11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4" l="1"/>
  <c r="O2" i="4"/>
  <c r="P2" i="4"/>
  <c r="E2" i="4"/>
  <c r="F2" i="4"/>
  <c r="G2" i="4"/>
  <c r="H2" i="4"/>
  <c r="I2" i="4"/>
  <c r="J2" i="4"/>
  <c r="K2" i="4"/>
  <c r="L2" i="4"/>
  <c r="M2" i="4"/>
  <c r="D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M3" i="7"/>
  <c r="N3" i="7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N2" i="7"/>
  <c r="O2" i="7" s="1"/>
  <c r="P2" i="7" s="1"/>
  <c r="M2" i="7"/>
  <c r="L2" i="7"/>
  <c r="E2" i="6" l="1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D2" i="6"/>
  <c r="C2" i="6"/>
</calcChain>
</file>

<file path=xl/sharedStrings.xml><?xml version="1.0" encoding="utf-8"?>
<sst xmlns="http://schemas.openxmlformats.org/spreadsheetml/2006/main" count="56" uniqueCount="56">
  <si>
    <t>Source:</t>
  </si>
  <si>
    <t>Notes:</t>
  </si>
  <si>
    <t>electricity sector</t>
  </si>
  <si>
    <t>industry sector</t>
  </si>
  <si>
    <t>None needed</t>
  </si>
  <si>
    <t>This variable captures any BAU subsidies for CCS, specified in dollars per ton captured.</t>
  </si>
  <si>
    <t>BCS BAU CCS Subsidy</t>
  </si>
  <si>
    <t>$ / metric ton</t>
  </si>
  <si>
    <t>45Q Tax Credit Amount</t>
  </si>
  <si>
    <t>For electricity, adjust the credit value based on its duration relative to the financing repayment period</t>
  </si>
  <si>
    <t>Years</t>
  </si>
  <si>
    <t>Duration</t>
  </si>
  <si>
    <t>45Q Duration</t>
  </si>
  <si>
    <t>12 years</t>
  </si>
  <si>
    <t>https://www.bls.gov/data/inflation_calculator.htm</t>
  </si>
  <si>
    <t>2024 to 2012 USD</t>
  </si>
  <si>
    <t>*inflation adjusted starting in 2025, so we use the 2024 currency year to adjust to 2012 $</t>
  </si>
  <si>
    <t>45Q tax credits include a commenced construction provision. Based on EIA data, we assume a construction timeline</t>
  </si>
  <si>
    <t>of 3 years for the electricity sector.</t>
  </si>
  <si>
    <t>45Q phase-in period</t>
  </si>
  <si>
    <t>45Q phase-out period</t>
  </si>
  <si>
    <t>The potentials below use the "High emissions" values from the Rhodium figure above and are presented as MMT of capture capacity.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</si>
  <si>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</si>
  <si>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</si>
  <si>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</si>
  <si>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</si>
  <si>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</si>
  <si>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</si>
  <si>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</si>
  <si>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</si>
  <si>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19 - energy</t>
  </si>
  <si>
    <t>*mapped to energy-related emissions rather than process emissions, since CCS equipment is installed on crackers</t>
  </si>
  <si>
    <t>refined petroleum and coke 19 - process</t>
  </si>
  <si>
    <t>*mapped to process emissions</t>
  </si>
  <si>
    <t>chemicals 20</t>
  </si>
  <si>
    <t>*ammonia not counted because we assume this industry is decarbonized through the hydrogen PTC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</si>
  <si>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</si>
  <si>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</si>
  <si>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</si>
  <si>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</si>
  <si>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</si>
  <si>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</si>
  <si>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</si>
  <si>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</si>
  <si>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</si>
  <si>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</si>
  <si>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</si>
  <si>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</si>
  <si>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</si>
  <si>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</si>
  <si>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</si>
  <si>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*We use the data below for calculating the fraction of CCS potential achieved by industry. We do not subscript 45Q tax credits by sub-industry, so we must</t>
  </si>
  <si>
    <t>choose a representative value for determining how to apply a duration multiplier. Since most of the incremental CCS comes online between 2030-2035, we use that timeline.</t>
  </si>
  <si>
    <t>The electricity sector calculations properly apply the tax credit duration depending on when CCS capacity comes online.</t>
  </si>
  <si>
    <t>However, the industry sector does not have stock tracking for CCS equipment. Therefore, we adjust the BAU subsidy</t>
  </si>
  <si>
    <t>values for industry only to reflect the duration multiplier.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</si>
</sst>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right" wrapText="1"/>
    </xf>
    <xf numFmtId="10" fontId="0" fillId="0" borderId="0" xfId="0" applyNumberFormat="1"/>
    <xf numFmtId="2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1DDACE9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15</xdr:row>
      <xdr:rowOff>38100</xdr:rowOff>
    </xdr:from>
    <xdr:to>
      <xdr:col>4</xdr:col>
      <xdr:colOff>485775</xdr:colOff>
      <xdr:row>48</xdr:row>
      <xdr:rowOff>76200</xdr:rowOff>
    </xdr:to>
    <xdr:pic>
      <xdr:nvPicPr>
        <xdr:cNvPr id="2" name="x_x_Picture 1">
          <a:extLst>
            <a:ext uri="{FF2B5EF4-FFF2-40B4-BE49-F238E27FC236}">
              <a16:creationId xmlns:a16="http://schemas.microsoft.com/office/drawing/2014/main" id="{6796C786-003E-1A25-FAA4-247700522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895600"/>
          <a:ext cx="9429750" cy="6324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A57" sqref="A57"/>
    </sheetView>
  </sheetViews>
  <sheetFormatPr defaultRowHeight="14.5" x14ac:dyDescent="0.35"/>
  <cols>
    <col min="1" max="1" width="41.81640625" customWidth="1"/>
    <col min="2" max="2" width="55.81640625" customWidth="1"/>
    <col min="4" max="4" width="30.54296875" customWidth="1"/>
  </cols>
  <sheetData>
    <row r="1" spans="1:3" x14ac:dyDescent="0.35">
      <c r="A1" s="1" t="s">
        <v>6</v>
      </c>
    </row>
    <row r="3" spans="1:3" x14ac:dyDescent="0.35">
      <c r="A3" s="1" t="s">
        <v>0</v>
      </c>
      <c r="B3" t="s">
        <v>4</v>
      </c>
    </row>
    <row r="5" spans="1:3" x14ac:dyDescent="0.35">
      <c r="A5" s="1" t="s">
        <v>1</v>
      </c>
    </row>
    <row r="6" spans="1:3" x14ac:dyDescent="0.35">
      <c r="A6" t="s">
        <v>5</v>
      </c>
    </row>
    <row r="7" spans="1:3" x14ac:dyDescent="0.35">
      <c r="A7" t="s">
        <v>9</v>
      </c>
    </row>
    <row r="9" spans="1:3" x14ac:dyDescent="0.35">
      <c r="A9" s="4">
        <v>0.73</v>
      </c>
      <c r="B9" t="s">
        <v>15</v>
      </c>
      <c r="C9" t="s">
        <v>14</v>
      </c>
    </row>
    <row r="11" spans="1:3" x14ac:dyDescent="0.35">
      <c r="A11" s="3" t="s">
        <v>8</v>
      </c>
      <c r="B11" s="5">
        <v>85</v>
      </c>
    </row>
    <row r="12" spans="1:3" x14ac:dyDescent="0.35">
      <c r="A12" s="3" t="s">
        <v>16</v>
      </c>
      <c r="B12" s="5"/>
    </row>
    <row r="14" spans="1:3" x14ac:dyDescent="0.35">
      <c r="A14" t="s">
        <v>12</v>
      </c>
      <c r="B14" t="s">
        <v>13</v>
      </c>
    </row>
    <row r="51" spans="1:1" x14ac:dyDescent="0.35">
      <c r="A51" t="s">
        <v>17</v>
      </c>
    </row>
    <row r="52" spans="1:1" x14ac:dyDescent="0.35">
      <c r="A52" t="s">
        <v>18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6F14D-0ABA-4CBC-A6C8-8AA6F7BA1ED0}">
  <dimension ref="A1:AE35"/>
  <sheetViews>
    <sheetView workbookViewId="0">
      <selection activeCell="L3" sqref="L3:AE3"/>
    </sheetView>
  </sheetViews>
  <sheetFormatPr defaultRowHeight="14.5" x14ac:dyDescent="0.35"/>
  <cols>
    <col min="1" max="1" width="20.1796875" customWidth="1"/>
  </cols>
  <sheetData>
    <row r="1" spans="1:31" x14ac:dyDescent="0.35">
      <c r="B1" s="6">
        <v>2021</v>
      </c>
      <c r="C1">
        <v>2022</v>
      </c>
      <c r="D1" s="6">
        <v>2023</v>
      </c>
      <c r="E1">
        <v>2024</v>
      </c>
      <c r="F1" s="6">
        <v>2025</v>
      </c>
      <c r="G1">
        <v>2026</v>
      </c>
      <c r="H1" s="6">
        <v>2027</v>
      </c>
      <c r="I1">
        <v>2028</v>
      </c>
      <c r="J1" s="6">
        <v>2029</v>
      </c>
      <c r="K1">
        <v>2030</v>
      </c>
      <c r="L1" s="6">
        <v>2031</v>
      </c>
      <c r="M1">
        <v>2032</v>
      </c>
      <c r="N1" s="6">
        <v>2033</v>
      </c>
      <c r="O1">
        <v>2034</v>
      </c>
      <c r="P1" s="6">
        <v>2035</v>
      </c>
      <c r="Q1">
        <v>2036</v>
      </c>
      <c r="R1" s="6">
        <v>2037</v>
      </c>
      <c r="S1">
        <v>2038</v>
      </c>
      <c r="T1" s="6">
        <v>2039</v>
      </c>
      <c r="U1">
        <v>2040</v>
      </c>
      <c r="V1" s="6">
        <v>2041</v>
      </c>
      <c r="W1">
        <v>2042</v>
      </c>
      <c r="X1" s="6">
        <v>2043</v>
      </c>
      <c r="Y1">
        <v>2044</v>
      </c>
      <c r="Z1" s="6">
        <v>2045</v>
      </c>
      <c r="AA1">
        <v>2046</v>
      </c>
      <c r="AB1" s="6">
        <v>2047</v>
      </c>
      <c r="AC1">
        <v>2048</v>
      </c>
      <c r="AD1" s="6">
        <v>2049</v>
      </c>
      <c r="AE1">
        <v>2050</v>
      </c>
    </row>
    <row r="2" spans="1:31" x14ac:dyDescent="0.35">
      <c r="A2" s="1" t="s">
        <v>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1/5</f>
        <v>0.2</v>
      </c>
      <c r="M2">
        <f>L2+1/5</f>
        <v>0.4</v>
      </c>
      <c r="N2">
        <f t="shared" ref="N2:P2" si="0">M2+1/5</f>
        <v>0.60000000000000009</v>
      </c>
      <c r="O2">
        <f t="shared" si="0"/>
        <v>0.8</v>
      </c>
      <c r="P2">
        <f t="shared" si="0"/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s="1" t="s">
        <v>20</v>
      </c>
      <c r="B3">
        <f>IFERROR(IF(A3=1,1,INDEX($B$2:$AE$2,MATCH((B1-'BCS-DoSfCS'!$B$2),$B$1:$AE$1,0))),0)</f>
        <v>0</v>
      </c>
      <c r="C3">
        <f>IFERROR(IF(B3=1,1,INDEX($B$2:$AE$2,MATCH((C1-'BCS-DoSfCS'!$B$2),$B$1:$AE$1,0))),0)</f>
        <v>0</v>
      </c>
      <c r="D3">
        <f>IFERROR(IF(C3=1,1,INDEX($B$2:$AE$2,MATCH((D1-'BCS-DoSfCS'!$B$2),$B$1:$AE$1,0))),0)</f>
        <v>0</v>
      </c>
      <c r="E3">
        <f>IFERROR(IF(D3=1,1,INDEX($B$2:$AE$2,MATCH((E1-'BCS-DoSfCS'!$B$2),$B$1:$AE$1,0))),0)</f>
        <v>0</v>
      </c>
      <c r="F3">
        <f>IFERROR(IF(E3=1,1,INDEX($B$2:$AE$2,MATCH((F1-'BCS-DoSfCS'!$B$2),$B$1:$AE$1,0))),0)</f>
        <v>0</v>
      </c>
      <c r="G3">
        <f>IFERROR(IF(F3=1,1,INDEX($B$2:$AE$2,MATCH((G1-'BCS-DoSfCS'!$B$2),$B$1:$AE$1,0))),0)</f>
        <v>0</v>
      </c>
      <c r="H3">
        <f>IFERROR(IF(G3=1,1,INDEX($B$2:$AE$2,MATCH((H1-'BCS-DoSfCS'!$B$2),$B$1:$AE$1,0))),0)</f>
        <v>0</v>
      </c>
      <c r="I3">
        <f>IFERROR(IF(H3=1,1,INDEX($B$2:$AE$2,MATCH((I1-'BCS-DoSfCS'!$B$2),$B$1:$AE$1,0))),0)</f>
        <v>0</v>
      </c>
      <c r="J3">
        <f>IFERROR(IF(I3=1,1,INDEX($B$2:$AE$2,MATCH((J1-'BCS-DoSfCS'!$B$2),$B$1:$AE$1,0))),0)</f>
        <v>0</v>
      </c>
      <c r="K3">
        <f>IFERROR(IF(J3=1,1,INDEX($B$2:$AE$2,MATCH((K1-'BCS-DoSfCS'!$B$2),$B$1:$AE$1,0))),0)</f>
        <v>0</v>
      </c>
      <c r="L3">
        <f>IFERROR(IF(K3=1,1,INDEX($B$2:$AE$2,MATCH((L1-'BCS-DoSfCS'!$B$2),$B$1:$AE$1,0))),0)</f>
        <v>0</v>
      </c>
      <c r="M3">
        <f>IFERROR(IF(L3=1,1,INDEX($B$2:$AE$2,MATCH((M1-'BCS-DoSfCS'!$B$2),$B$1:$AE$1,0))),0)</f>
        <v>0</v>
      </c>
      <c r="N3">
        <f>IFERROR(IF(M3=1,1,INDEX($B$2:$AE$2,MATCH((N1-'BCS-DoSfCS'!$B$2),$B$1:$AE$1,0))),0)</f>
        <v>0</v>
      </c>
      <c r="O3">
        <f>IFERROR(IF(N3=1,1,INDEX($B$2:$AE$2,MATCH((O1-'BCS-DoSfCS'!$B$2),$B$1:$AE$1,0))),0)</f>
        <v>0</v>
      </c>
      <c r="P3">
        <f>IFERROR(IF(O3=1,1,INDEX($B$2:$AE$2,MATCH((P1-'BCS-DoSfCS'!$B$2),$B$1:$AE$1,0))),0)</f>
        <v>0</v>
      </c>
      <c r="Q3">
        <f>IFERROR(IF(P3=1,1,INDEX($B$2:$AE$2,MATCH((Q1-'BCS-DoSfCS'!$B$2),$B$1:$AE$1,0))),0)</f>
        <v>0</v>
      </c>
      <c r="R3">
        <f>IFERROR(IF(Q3=1,1,INDEX($B$2:$AE$2,MATCH((R1-'BCS-DoSfCS'!$B$2),$B$1:$AE$1,0))),0)</f>
        <v>0</v>
      </c>
      <c r="S3">
        <f>IFERROR(IF(R3=1,1,INDEX($B$2:$AE$2,MATCH((S1-'BCS-DoSfCS'!$B$2),$B$1:$AE$1,0))),0)</f>
        <v>0</v>
      </c>
      <c r="T3">
        <f>IFERROR(IF(S3=1,1,INDEX($B$2:$AE$2,MATCH((T1-'BCS-DoSfCS'!$B$2),$B$1:$AE$1,0))),0)</f>
        <v>0</v>
      </c>
      <c r="U3">
        <f>IFERROR(IF(T3=1,1,INDEX($B$2:$AE$2,MATCH((U1-'BCS-DoSfCS'!$B$2),$B$1:$AE$1,0))),0)</f>
        <v>0</v>
      </c>
      <c r="V3">
        <f>IFERROR(IF(U3=1,1,INDEX($B$2:$AE$2,MATCH((V1-'BCS-DoSfCS'!$B$2),$B$1:$AE$1,0))),0)</f>
        <v>0</v>
      </c>
      <c r="W3">
        <f>IFERROR(IF(V3=1,1,INDEX($B$2:$AE$2,MATCH((W1-'BCS-DoSfCS'!$B$2),$B$1:$AE$1,0))),0)</f>
        <v>0</v>
      </c>
      <c r="X3">
        <f>IFERROR(IF(W3=1,1,INDEX($B$2:$AE$2,MATCH((X1-'BCS-DoSfCS'!$B$2),$B$1:$AE$1,0))),0)</f>
        <v>0.2</v>
      </c>
      <c r="Y3">
        <f>IFERROR(IF(X3=1,1,INDEX($B$2:$AE$2,MATCH((Y1-'BCS-DoSfCS'!$B$2),$B$1:$AE$1,0))),0)</f>
        <v>0.4</v>
      </c>
      <c r="Z3">
        <f>IFERROR(IF(Y3=1,1,INDEX($B$2:$AE$2,MATCH((Z1-'BCS-DoSfCS'!$B$2),$B$1:$AE$1,0))),0)</f>
        <v>0.60000000000000009</v>
      </c>
      <c r="AA3">
        <f>IFERROR(IF(Z3=1,1,INDEX($B$2:$AE$2,MATCH((AA1-'BCS-DoSfCS'!$B$2),$B$1:$AE$1,0))),0)</f>
        <v>0.8</v>
      </c>
      <c r="AB3">
        <f>IFERROR(IF(AA3=1,1,INDEX($B$2:$AE$2,MATCH((AB1-'BCS-DoSfCS'!$B$2),$B$1:$AE$1,0))),0)</f>
        <v>1</v>
      </c>
      <c r="AC3">
        <f>IFERROR(IF(AB3=1,1,INDEX($B$2:$AE$2,MATCH((AC1-'BCS-DoSfCS'!$B$2),$B$1:$AE$1,0))),0)</f>
        <v>1</v>
      </c>
      <c r="AD3">
        <f>IFERROR(IF(AC3=1,1,INDEX($B$2:$AE$2,MATCH((AD1-'BCS-DoSfCS'!$B$2),$B$1:$AE$1,0))),0)</f>
        <v>1</v>
      </c>
      <c r="AE3">
        <f>IFERROR(IF(AD3=1,1,INDEX($B$2:$AE$2,MATCH((AE1-'BCS-DoSfCS'!$B$2),$B$1:$AE$1,0))),0)</f>
        <v>1</v>
      </c>
    </row>
    <row r="6" spans="1:31" x14ac:dyDescent="0.35">
      <c r="A6" t="s">
        <v>51</v>
      </c>
    </row>
    <row r="7" spans="1:31" x14ac:dyDescent="0.35">
      <c r="A7" t="s">
        <v>52</v>
      </c>
    </row>
    <row r="8" spans="1:31" x14ac:dyDescent="0.35">
      <c r="A8" t="s">
        <v>21</v>
      </c>
    </row>
    <row r="9" spans="1:31" x14ac:dyDescent="0.35">
      <c r="B9">
        <v>2022</v>
      </c>
      <c r="C9">
        <v>2030</v>
      </c>
      <c r="D9">
        <v>2035</v>
      </c>
    </row>
    <row r="10" spans="1:31" x14ac:dyDescent="0.35">
      <c r="A10" t="s">
        <v>22</v>
      </c>
    </row>
    <row r="11" spans="1:31" x14ac:dyDescent="0.35">
      <c r="A11" t="s">
        <v>23</v>
      </c>
    </row>
    <row r="12" spans="1:31" x14ac:dyDescent="0.35">
      <c r="A12" t="s">
        <v>24</v>
      </c>
      <c r="B12">
        <v>14</v>
      </c>
      <c r="C12">
        <v>16</v>
      </c>
      <c r="D12">
        <v>16</v>
      </c>
    </row>
    <row r="13" spans="1:31" x14ac:dyDescent="0.35">
      <c r="A13" t="s">
        <v>25</v>
      </c>
    </row>
    <row r="14" spans="1:31" x14ac:dyDescent="0.35">
      <c r="A14" t="s">
        <v>26</v>
      </c>
    </row>
    <row r="15" spans="1:31" x14ac:dyDescent="0.35">
      <c r="A15" t="s">
        <v>27</v>
      </c>
    </row>
    <row r="16" spans="1:31" x14ac:dyDescent="0.35">
      <c r="A16" t="s">
        <v>28</v>
      </c>
    </row>
    <row r="17" spans="1:5" x14ac:dyDescent="0.35">
      <c r="A17" t="s">
        <v>29</v>
      </c>
    </row>
    <row r="18" spans="1:5" x14ac:dyDescent="0.35">
      <c r="A18" t="s">
        <v>30</v>
      </c>
      <c r="B18">
        <v>0</v>
      </c>
      <c r="C18">
        <v>0</v>
      </c>
      <c r="D18">
        <v>60</v>
      </c>
      <c r="E18" t="s">
        <v>31</v>
      </c>
    </row>
    <row r="19" spans="1:5" x14ac:dyDescent="0.35">
      <c r="A19" t="s">
        <v>32</v>
      </c>
      <c r="B19">
        <v>2</v>
      </c>
      <c r="C19">
        <v>53</v>
      </c>
      <c r="D19">
        <v>53</v>
      </c>
      <c r="E19" t="s">
        <v>33</v>
      </c>
    </row>
    <row r="20" spans="1:5" x14ac:dyDescent="0.35">
      <c r="A20" t="s">
        <v>34</v>
      </c>
      <c r="E20" t="s">
        <v>35</v>
      </c>
    </row>
    <row r="21" spans="1:5" x14ac:dyDescent="0.35">
      <c r="A21" t="s">
        <v>36</v>
      </c>
    </row>
    <row r="22" spans="1:5" x14ac:dyDescent="0.35">
      <c r="A22" t="s">
        <v>37</v>
      </c>
    </row>
    <row r="23" spans="1:5" x14ac:dyDescent="0.35">
      <c r="A23" t="s">
        <v>38</v>
      </c>
      <c r="B23">
        <v>0</v>
      </c>
      <c r="C23">
        <v>0</v>
      </c>
      <c r="D23">
        <v>50</v>
      </c>
    </row>
    <row r="24" spans="1:5" x14ac:dyDescent="0.35">
      <c r="A24" t="s">
        <v>39</v>
      </c>
      <c r="B24">
        <v>0</v>
      </c>
      <c r="C24">
        <v>0</v>
      </c>
      <c r="D24">
        <v>14</v>
      </c>
    </row>
    <row r="25" spans="1:5" x14ac:dyDescent="0.35">
      <c r="A25" t="s">
        <v>40</v>
      </c>
    </row>
    <row r="26" spans="1:5" x14ac:dyDescent="0.35">
      <c r="A26" t="s">
        <v>41</v>
      </c>
    </row>
    <row r="27" spans="1:5" x14ac:dyDescent="0.35">
      <c r="A27" t="s">
        <v>42</v>
      </c>
    </row>
    <row r="28" spans="1:5" x14ac:dyDescent="0.35">
      <c r="A28" t="s">
        <v>43</v>
      </c>
    </row>
    <row r="29" spans="1:5" x14ac:dyDescent="0.35">
      <c r="A29" t="s">
        <v>44</v>
      </c>
    </row>
    <row r="30" spans="1:5" x14ac:dyDescent="0.35">
      <c r="A30" t="s">
        <v>45</v>
      </c>
    </row>
    <row r="31" spans="1:5" x14ac:dyDescent="0.35">
      <c r="A31" t="s">
        <v>46</v>
      </c>
    </row>
    <row r="32" spans="1:5" x14ac:dyDescent="0.35">
      <c r="A32" t="s">
        <v>47</v>
      </c>
    </row>
    <row r="33" spans="1:1" x14ac:dyDescent="0.35">
      <c r="A33" t="s">
        <v>48</v>
      </c>
    </row>
    <row r="34" spans="1:1" x14ac:dyDescent="0.35">
      <c r="A34" t="s">
        <v>49</v>
      </c>
    </row>
    <row r="35" spans="1:1" x14ac:dyDescent="0.35">
      <c r="A3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E3"/>
  <sheetViews>
    <sheetView tabSelected="1" workbookViewId="0">
      <selection activeCell="M2" sqref="M2:P2"/>
    </sheetView>
  </sheetViews>
  <sheetFormatPr defaultRowHeight="14.5" x14ac:dyDescent="0.35"/>
  <cols>
    <col min="1" max="1" width="19.453125" customWidth="1"/>
    <col min="2" max="2" width="24.54296875" customWidth="1"/>
  </cols>
  <sheetData>
    <row r="1" spans="1:31" x14ac:dyDescent="0.35">
      <c r="A1" t="s">
        <v>7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</row>
    <row r="2" spans="1:31" x14ac:dyDescent="0.35">
      <c r="A2" t="s">
        <v>2</v>
      </c>
      <c r="B2">
        <v>0</v>
      </c>
      <c r="C2">
        <v>0</v>
      </c>
      <c r="D2">
        <f>About!$B$11*About!$A$9</f>
        <v>62.05</v>
      </c>
      <c r="E2">
        <f>About!$B$11*About!$A$9</f>
        <v>62.05</v>
      </c>
      <c r="F2">
        <f>About!$B$11*About!$A$9</f>
        <v>62.05</v>
      </c>
      <c r="G2">
        <f>About!$B$11*About!$A$9</f>
        <v>62.05</v>
      </c>
      <c r="H2">
        <f>About!$B$11*About!$A$9</f>
        <v>62.05</v>
      </c>
      <c r="I2">
        <f>About!$B$11*About!$A$9</f>
        <v>62.05</v>
      </c>
      <c r="J2">
        <f>About!$B$11*About!$A$9</f>
        <v>62.05</v>
      </c>
      <c r="K2">
        <f>About!$B$11*About!$A$9</f>
        <v>62.05</v>
      </c>
      <c r="L2">
        <f>About!$B$11*About!$A$9</f>
        <v>62.05</v>
      </c>
      <c r="M2">
        <f>About!$B$11*About!$A$9</f>
        <v>62.05</v>
      </c>
      <c r="N2">
        <f>About!$B$11*About!$A$9</f>
        <v>62.05</v>
      </c>
      <c r="O2">
        <f>About!$B$11*About!$A$9</f>
        <v>62.05</v>
      </c>
      <c r="P2">
        <f>About!$B$11*About!$A$9</f>
        <v>62.05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3</v>
      </c>
      <c r="B3">
        <v>0</v>
      </c>
      <c r="C3">
        <v>0</v>
      </c>
      <c r="D3">
        <f>About!$B$11*About!$A$9*(1-Calculations!D3)</f>
        <v>62.05</v>
      </c>
      <c r="E3">
        <f>About!$B$11*About!$A$9*(1-Calculations!E3)</f>
        <v>62.05</v>
      </c>
      <c r="F3">
        <f>About!$B$11*About!$A$9*(1-Calculations!F3)</f>
        <v>62.05</v>
      </c>
      <c r="G3">
        <f>About!$B$11*About!$A$9*(1-Calculations!G3)</f>
        <v>62.05</v>
      </c>
      <c r="H3">
        <f>About!$B$11*About!$A$9*(1-Calculations!H3)</f>
        <v>62.05</v>
      </c>
      <c r="I3">
        <f>About!$B$11*About!$A$9*(1-Calculations!I3)</f>
        <v>62.05</v>
      </c>
      <c r="J3">
        <f>About!$B$11*About!$A$9*(1-Calculations!J3)</f>
        <v>62.05</v>
      </c>
      <c r="K3">
        <f>About!$B$11*About!$A$9*(1-Calculations!K3)</f>
        <v>62.05</v>
      </c>
      <c r="L3">
        <f>About!$B$11*About!$A$9*(1-Calculations!L3)</f>
        <v>62.05</v>
      </c>
      <c r="M3">
        <f>About!$B$11*About!$A$9*(1-Calculations!M3)</f>
        <v>62.05</v>
      </c>
      <c r="N3">
        <f>About!$B$11*About!$A$9*(1-Calculations!N3)</f>
        <v>62.05</v>
      </c>
      <c r="O3">
        <f>About!$B$11*About!$A$9*(1-Calculations!O3)</f>
        <v>62.05</v>
      </c>
      <c r="P3">
        <f>About!$B$11*About!$A$9*(1-Calculations!P3)</f>
        <v>62.05</v>
      </c>
      <c r="Q3">
        <f>About!$B$11*About!$A$9*(1-Calculations!Q3)</f>
        <v>62.05</v>
      </c>
      <c r="R3">
        <f>About!$B$11*About!$A$9*(1-Calculations!R3)</f>
        <v>62.05</v>
      </c>
      <c r="S3">
        <f>About!$B$11*About!$A$9*(1-Calculations!S3)</f>
        <v>62.05</v>
      </c>
      <c r="T3">
        <f>About!$B$11*About!$A$9*(1-Calculations!T3)</f>
        <v>62.05</v>
      </c>
      <c r="U3">
        <f>About!$B$11*About!$A$9*(1-Calculations!U3)</f>
        <v>62.05</v>
      </c>
      <c r="V3">
        <f>About!$B$11*About!$A$9*(1-Calculations!V3)</f>
        <v>62.05</v>
      </c>
      <c r="W3">
        <f>About!$B$11*About!$A$9*(1-Calculations!W3)</f>
        <v>62.05</v>
      </c>
      <c r="X3">
        <f>About!$B$11*About!$A$9*(1-Calculations!X3)</f>
        <v>49.64</v>
      </c>
      <c r="Y3">
        <f>About!$B$11*About!$A$9*(1-Calculations!Y3)</f>
        <v>37.229999999999997</v>
      </c>
      <c r="Z3">
        <f>About!$B$11*About!$A$9*(1-Calculations!Z3)</f>
        <v>24.819999999999993</v>
      </c>
      <c r="AA3">
        <f>About!$B$11*About!$A$9*(1-Calculations!AA3)</f>
        <v>12.409999999999997</v>
      </c>
      <c r="AB3">
        <f>About!$B$11*About!$A$9*(1-Calculations!AB3)</f>
        <v>0</v>
      </c>
      <c r="AC3">
        <f>About!$B$11*About!$A$9*(1-Calculations!AC3)</f>
        <v>0</v>
      </c>
      <c r="AD3">
        <f>About!$B$11*About!$A$9*(1-Calculations!AD3)</f>
        <v>0</v>
      </c>
      <c r="AE3">
        <f>About!$B$11*About!$A$9*(1-Calculations!AE3)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8252-CD29-4D86-9D7F-2214C5598602}">
  <sheetPr>
    <tabColor theme="3"/>
  </sheetPr>
  <dimension ref="A1:AE2"/>
  <sheetViews>
    <sheetView workbookViewId="0">
      <selection activeCell="C32" sqref="C32"/>
    </sheetView>
  </sheetViews>
  <sheetFormatPr defaultRowHeight="14.5" x14ac:dyDescent="0.35"/>
  <sheetData>
    <row r="1" spans="1:31" x14ac:dyDescent="0.35">
      <c r="A1" t="s">
        <v>10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11</v>
      </c>
      <c r="B2">
        <v>12</v>
      </c>
      <c r="C2">
        <f>$B$2</f>
        <v>12</v>
      </c>
      <c r="D2">
        <f>$B$2</f>
        <v>12</v>
      </c>
      <c r="E2">
        <f t="shared" ref="E2:AE2" si="0">$B$2</f>
        <v>12</v>
      </c>
      <c r="F2">
        <f t="shared" si="0"/>
        <v>12</v>
      </c>
      <c r="G2">
        <f t="shared" si="0"/>
        <v>12</v>
      </c>
      <c r="H2">
        <f t="shared" si="0"/>
        <v>12</v>
      </c>
      <c r="I2">
        <f t="shared" si="0"/>
        <v>12</v>
      </c>
      <c r="J2">
        <f t="shared" si="0"/>
        <v>12</v>
      </c>
      <c r="K2">
        <f t="shared" si="0"/>
        <v>12</v>
      </c>
      <c r="L2">
        <f t="shared" si="0"/>
        <v>12</v>
      </c>
      <c r="M2">
        <f t="shared" si="0"/>
        <v>12</v>
      </c>
      <c r="N2">
        <f t="shared" si="0"/>
        <v>12</v>
      </c>
      <c r="O2">
        <f t="shared" si="0"/>
        <v>12</v>
      </c>
      <c r="P2">
        <f t="shared" si="0"/>
        <v>12</v>
      </c>
      <c r="Q2">
        <f t="shared" si="0"/>
        <v>12</v>
      </c>
      <c r="R2">
        <f t="shared" si="0"/>
        <v>12</v>
      </c>
      <c r="S2">
        <f t="shared" si="0"/>
        <v>12</v>
      </c>
      <c r="T2">
        <f t="shared" si="0"/>
        <v>12</v>
      </c>
      <c r="U2">
        <f t="shared" si="0"/>
        <v>12</v>
      </c>
      <c r="V2">
        <f t="shared" si="0"/>
        <v>12</v>
      </c>
      <c r="W2">
        <f t="shared" si="0"/>
        <v>12</v>
      </c>
      <c r="X2">
        <f t="shared" si="0"/>
        <v>12</v>
      </c>
      <c r="Y2">
        <f t="shared" si="0"/>
        <v>12</v>
      </c>
      <c r="Z2">
        <f t="shared" si="0"/>
        <v>12</v>
      </c>
      <c r="AA2">
        <f t="shared" si="0"/>
        <v>12</v>
      </c>
      <c r="AB2">
        <f t="shared" si="0"/>
        <v>12</v>
      </c>
      <c r="AC2">
        <f t="shared" si="0"/>
        <v>12</v>
      </c>
      <c r="AD2">
        <f t="shared" si="0"/>
        <v>12</v>
      </c>
      <c r="AE2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BCS-BCS</vt:lpstr>
      <vt:lpstr>BCS-DoSfCS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2014-08-18T23:28:12Z</dcterms:created>
  <dcterms:modified xsi:type="dcterms:W3CDTF">2025-03-25T19:38:25Z</dcterms:modified>
</cp:coreProperties>
</file>