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defaultThemeVersion="124226"/>
  <mc:AlternateContent xmlns:mc="http://schemas.openxmlformats.org/markup-compatibility/2006">
    <mc:Choice Requires="x15">
      <x15ac:absPath xmlns:x15ac="http://schemas.microsoft.com/office/spreadsheetml/2010/11/ac" url="C:\Users\robbie\Dropbox (Energy Innovation)\My Documents\Energy Policy Solutions\US\Models\eps-us\InputData\fuels\BFPIaE\"/>
    </mc:Choice>
  </mc:AlternateContent>
  <xr:revisionPtr revIDLastSave="0" documentId="13_ncr:1_{B0E40BA2-520A-4EA7-8DB4-A8A72C8D985B}" xr6:coauthVersionLast="47" xr6:coauthVersionMax="47" xr10:uidLastSave="{00000000-0000-0000-0000-000000000000}"/>
  <bookViews>
    <workbookView xWindow="-120" yWindow="-120" windowWidth="57840" windowHeight="23640" tabRatio="986" activeTab="10" xr2:uid="{00000000-000D-0000-FFFF-FFFF00000000}"/>
  </bookViews>
  <sheets>
    <sheet name="About" sheetId="4" r:id="rId1"/>
    <sheet name="Petroleum and Biofuel Data" sheetId="5" r:id="rId2"/>
    <sheet name="Biomass Data" sheetId="6" r:id="rId3"/>
    <sheet name="Uranium, Coal, MSW, Hydrogen" sheetId="8" r:id="rId4"/>
    <sheet name="AEO20 Table 1" sheetId="17" r:id="rId5"/>
    <sheet name="AEO22 Table 1" sheetId="20" r:id="rId6"/>
    <sheet name="AEO21 Table 71" sheetId="15" r:id="rId7"/>
    <sheet name="AEO22 58 Raw" sheetId="25" r:id="rId8"/>
    <sheet name="AEO22 58" sheetId="21" r:id="rId9"/>
    <sheet name="AEO22 59 Raw" sheetId="26" r:id="rId10"/>
    <sheet name="AEO22 59" sheetId="22" r:id="rId11"/>
    <sheet name="GREET1 Fuel_Specs" sheetId="16" r:id="rId12"/>
    <sheet name="Start Year Data" sheetId="9" r:id="rId13"/>
    <sheet name="Time Series Scaling Factors" sheetId="18" r:id="rId14"/>
    <sheet name="ref2022.0112a" sheetId="24" r:id="rId15"/>
    <sheet name="growth rate gas and oil" sheetId="23" r:id="rId16"/>
    <sheet name="BFPIaE-production" sheetId="12" r:id="rId17"/>
    <sheet name="BFPIaE-imports" sheetId="19" r:id="rId18"/>
    <sheet name="BFPIaE-exports" sheetId="13" r:id="rId19"/>
  </sheets>
  <externalReferences>
    <externalReference r:id="rId20"/>
    <externalReference r:id="rId21"/>
  </externalReferences>
  <definedNames>
    <definedName name="gal_per_barrel">[1]About!$A$63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 i="22" l="1"/>
  <c r="E16" i="22"/>
  <c r="F16" i="22"/>
  <c r="G16" i="22"/>
  <c r="H16" i="22"/>
  <c r="I16" i="22"/>
  <c r="J16" i="22"/>
  <c r="K16" i="22"/>
  <c r="L16" i="22"/>
  <c r="M16" i="22"/>
  <c r="N16" i="22"/>
  <c r="O16" i="22"/>
  <c r="P16" i="22"/>
  <c r="Q16" i="22"/>
  <c r="R16" i="22"/>
  <c r="S16" i="22"/>
  <c r="T16" i="22"/>
  <c r="U16" i="22"/>
  <c r="V16" i="22"/>
  <c r="W16" i="22"/>
  <c r="X16" i="22"/>
  <c r="Y16" i="22"/>
  <c r="Z16" i="22"/>
  <c r="AA16" i="22"/>
  <c r="AB16" i="22"/>
  <c r="AC16" i="22"/>
  <c r="AD16" i="22"/>
  <c r="AE16" i="22"/>
  <c r="AF16" i="22"/>
  <c r="AG16" i="22"/>
  <c r="D18" i="22"/>
  <c r="E18" i="22"/>
  <c r="F18" i="22"/>
  <c r="G18" i="22"/>
  <c r="H18" i="22"/>
  <c r="I18" i="22"/>
  <c r="J18" i="22"/>
  <c r="K18" i="22"/>
  <c r="L18" i="22"/>
  <c r="M18" i="22"/>
  <c r="N18" i="22"/>
  <c r="O18" i="22"/>
  <c r="P18" i="22"/>
  <c r="Q18" i="22"/>
  <c r="R18" i="22"/>
  <c r="S18" i="22"/>
  <c r="T18" i="22"/>
  <c r="U18" i="22"/>
  <c r="V18" i="22"/>
  <c r="W18" i="22"/>
  <c r="X18" i="22"/>
  <c r="Y18" i="22"/>
  <c r="Z18" i="22"/>
  <c r="AA18" i="22"/>
  <c r="AB18" i="22"/>
  <c r="AC18" i="22"/>
  <c r="AD18" i="22"/>
  <c r="AE18" i="22"/>
  <c r="AF18" i="22"/>
  <c r="AG18" i="22"/>
  <c r="D19" i="22"/>
  <c r="E19" i="22"/>
  <c r="F19" i="22"/>
  <c r="G19" i="22"/>
  <c r="H19" i="22"/>
  <c r="I19" i="22"/>
  <c r="J19" i="22"/>
  <c r="K19" i="22"/>
  <c r="L19" i="22"/>
  <c r="M19" i="22"/>
  <c r="N19" i="22"/>
  <c r="O19" i="22"/>
  <c r="P19" i="22"/>
  <c r="Q19" i="22"/>
  <c r="R19" i="22"/>
  <c r="S19" i="22"/>
  <c r="T19" i="22"/>
  <c r="U19" i="22"/>
  <c r="V19" i="22"/>
  <c r="W19" i="22"/>
  <c r="X19" i="22"/>
  <c r="Y19" i="22"/>
  <c r="Z19" i="22"/>
  <c r="AA19" i="22"/>
  <c r="AB19" i="22"/>
  <c r="AC19" i="22"/>
  <c r="AD19" i="22"/>
  <c r="AE19" i="22"/>
  <c r="AF19" i="22"/>
  <c r="AG19" i="22"/>
  <c r="D20" i="22"/>
  <c r="E20" i="22"/>
  <c r="F20" i="22"/>
  <c r="G20" i="22"/>
  <c r="H20" i="22"/>
  <c r="I20" i="22"/>
  <c r="J20" i="22"/>
  <c r="K20" i="22"/>
  <c r="L20" i="22"/>
  <c r="M20" i="22"/>
  <c r="N20" i="22"/>
  <c r="O20" i="22"/>
  <c r="P20" i="22"/>
  <c r="Q20" i="22"/>
  <c r="R20" i="22"/>
  <c r="S20" i="22"/>
  <c r="T20" i="22"/>
  <c r="U20" i="22"/>
  <c r="V20" i="22"/>
  <c r="W20" i="22"/>
  <c r="X20" i="22"/>
  <c r="Y20" i="22"/>
  <c r="Z20" i="22"/>
  <c r="AA20" i="22"/>
  <c r="AB20" i="22"/>
  <c r="AC20" i="22"/>
  <c r="AD20" i="22"/>
  <c r="AE20" i="22"/>
  <c r="AF20" i="22"/>
  <c r="AG20" i="22"/>
  <c r="D21" i="22"/>
  <c r="E21" i="22"/>
  <c r="F21" i="22"/>
  <c r="G21" i="22"/>
  <c r="H21" i="22"/>
  <c r="I21" i="22"/>
  <c r="J21" i="22"/>
  <c r="K21" i="22"/>
  <c r="L21" i="22"/>
  <c r="M21" i="22"/>
  <c r="N21" i="22"/>
  <c r="O21" i="22"/>
  <c r="P21" i="22"/>
  <c r="Q21" i="22"/>
  <c r="R21" i="22"/>
  <c r="S21" i="22"/>
  <c r="T21" i="22"/>
  <c r="U21" i="22"/>
  <c r="V21" i="22"/>
  <c r="W21" i="22"/>
  <c r="X21" i="22"/>
  <c r="Y21" i="22"/>
  <c r="Z21" i="22"/>
  <c r="AA21" i="22"/>
  <c r="AB21" i="22"/>
  <c r="AC21" i="22"/>
  <c r="AD21" i="22"/>
  <c r="AE21" i="22"/>
  <c r="AF21" i="22"/>
  <c r="AG21" i="22"/>
  <c r="D22" i="22"/>
  <c r="E22" i="22"/>
  <c r="F22" i="22"/>
  <c r="G22" i="22"/>
  <c r="H22" i="22"/>
  <c r="I22" i="22"/>
  <c r="J22" i="22"/>
  <c r="K22" i="22"/>
  <c r="L22" i="22"/>
  <c r="M22" i="22"/>
  <c r="N22" i="22"/>
  <c r="O22" i="22"/>
  <c r="P22" i="22"/>
  <c r="Q22" i="22"/>
  <c r="R22" i="22"/>
  <c r="S22" i="22"/>
  <c r="T22" i="22"/>
  <c r="U22" i="22"/>
  <c r="V22" i="22"/>
  <c r="W22" i="22"/>
  <c r="X22" i="22"/>
  <c r="Y22" i="22"/>
  <c r="Z22" i="22"/>
  <c r="AA22" i="22"/>
  <c r="AB22" i="22"/>
  <c r="AC22" i="22"/>
  <c r="AD22" i="22"/>
  <c r="AE22" i="22"/>
  <c r="AF22" i="22"/>
  <c r="AG22" i="22"/>
  <c r="D23" i="22"/>
  <c r="E23" i="22"/>
  <c r="F23" i="22"/>
  <c r="G23" i="22"/>
  <c r="H23" i="22"/>
  <c r="I23" i="22"/>
  <c r="J23" i="22"/>
  <c r="K23" i="22"/>
  <c r="L23" i="22"/>
  <c r="M23" i="22"/>
  <c r="N23" i="22"/>
  <c r="O23" i="22"/>
  <c r="P23" i="22"/>
  <c r="Q23" i="22"/>
  <c r="R23" i="22"/>
  <c r="S23" i="22"/>
  <c r="T23" i="22"/>
  <c r="U23" i="22"/>
  <c r="V23" i="22"/>
  <c r="W23" i="22"/>
  <c r="X23" i="22"/>
  <c r="Y23" i="22"/>
  <c r="Z23" i="22"/>
  <c r="AA23" i="22"/>
  <c r="AB23" i="22"/>
  <c r="AC23" i="22"/>
  <c r="AD23" i="22"/>
  <c r="AE23" i="22"/>
  <c r="AF23" i="22"/>
  <c r="AG23" i="22"/>
  <c r="D24" i="22"/>
  <c r="E24" i="22"/>
  <c r="F24" i="22"/>
  <c r="G24" i="22"/>
  <c r="H24" i="22"/>
  <c r="I24" i="22"/>
  <c r="J24" i="22"/>
  <c r="K24" i="22"/>
  <c r="L24" i="22"/>
  <c r="M24" i="22"/>
  <c r="N24" i="22"/>
  <c r="O24" i="22"/>
  <c r="P24" i="22"/>
  <c r="Q24" i="22"/>
  <c r="R24" i="22"/>
  <c r="S24" i="22"/>
  <c r="T24" i="22"/>
  <c r="U24" i="22"/>
  <c r="V24" i="22"/>
  <c r="W24" i="22"/>
  <c r="X24" i="22"/>
  <c r="Y24" i="22"/>
  <c r="Z24" i="22"/>
  <c r="AA24" i="22"/>
  <c r="AB24" i="22"/>
  <c r="AC24" i="22"/>
  <c r="AD24" i="22"/>
  <c r="AE24" i="22"/>
  <c r="AF24" i="22"/>
  <c r="AG24" i="22"/>
  <c r="D25" i="22"/>
  <c r="E25" i="22"/>
  <c r="F25" i="22"/>
  <c r="G25" i="22"/>
  <c r="H25" i="22"/>
  <c r="I25" i="22"/>
  <c r="J25" i="22"/>
  <c r="K25" i="22"/>
  <c r="L25" i="22"/>
  <c r="M25" i="22"/>
  <c r="N25" i="22"/>
  <c r="O25" i="22"/>
  <c r="P25" i="22"/>
  <c r="Q25" i="22"/>
  <c r="R25" i="22"/>
  <c r="S25" i="22"/>
  <c r="T25" i="22"/>
  <c r="U25" i="22"/>
  <c r="V25" i="22"/>
  <c r="W25" i="22"/>
  <c r="X25" i="22"/>
  <c r="Y25" i="22"/>
  <c r="Z25" i="22"/>
  <c r="AA25" i="22"/>
  <c r="AB25" i="22"/>
  <c r="AC25" i="22"/>
  <c r="AD25" i="22"/>
  <c r="AE25" i="22"/>
  <c r="AF25" i="22"/>
  <c r="AG25" i="22"/>
  <c r="D27" i="22"/>
  <c r="E27" i="22"/>
  <c r="F27" i="22"/>
  <c r="G27" i="22"/>
  <c r="H27" i="22"/>
  <c r="I27" i="22"/>
  <c r="J27" i="22"/>
  <c r="K27" i="22"/>
  <c r="L27" i="22"/>
  <c r="M27" i="22"/>
  <c r="N27" i="22"/>
  <c r="O27" i="22"/>
  <c r="P27" i="22"/>
  <c r="Q27" i="22"/>
  <c r="R27" i="22"/>
  <c r="S27" i="22"/>
  <c r="T27" i="22"/>
  <c r="U27" i="22"/>
  <c r="V27" i="22"/>
  <c r="W27" i="22"/>
  <c r="X27" i="22"/>
  <c r="Y27" i="22"/>
  <c r="Z27" i="22"/>
  <c r="AA27" i="22"/>
  <c r="AB27" i="22"/>
  <c r="AC27" i="22"/>
  <c r="AD27" i="22"/>
  <c r="AE27" i="22"/>
  <c r="AF27" i="22"/>
  <c r="AG27" i="22"/>
  <c r="D28" i="22"/>
  <c r="E28" i="22"/>
  <c r="F28" i="22"/>
  <c r="G28" i="22"/>
  <c r="H28" i="22"/>
  <c r="I28" i="22"/>
  <c r="J28" i="22"/>
  <c r="K28" i="22"/>
  <c r="L28" i="22"/>
  <c r="M28" i="22"/>
  <c r="N28" i="22"/>
  <c r="O28" i="22"/>
  <c r="P28" i="22"/>
  <c r="Q28" i="22"/>
  <c r="R28" i="22"/>
  <c r="S28" i="22"/>
  <c r="T28" i="22"/>
  <c r="U28" i="22"/>
  <c r="V28" i="22"/>
  <c r="W28" i="22"/>
  <c r="X28" i="22"/>
  <c r="Y28" i="22"/>
  <c r="Z28" i="22"/>
  <c r="AA28" i="22"/>
  <c r="AB28" i="22"/>
  <c r="AC28" i="22"/>
  <c r="AD28" i="22"/>
  <c r="AE28" i="22"/>
  <c r="AF28" i="22"/>
  <c r="AG28" i="22"/>
  <c r="D29" i="22"/>
  <c r="E29" i="22"/>
  <c r="F29" i="22"/>
  <c r="G29" i="22"/>
  <c r="H29" i="22"/>
  <c r="I29" i="22"/>
  <c r="J29" i="22"/>
  <c r="K29" i="22"/>
  <c r="L29" i="22"/>
  <c r="M29" i="22"/>
  <c r="N29" i="22"/>
  <c r="O29" i="22"/>
  <c r="P29" i="22"/>
  <c r="Q29" i="22"/>
  <c r="R29" i="22"/>
  <c r="S29" i="22"/>
  <c r="T29" i="22"/>
  <c r="U29" i="22"/>
  <c r="V29" i="22"/>
  <c r="W29" i="22"/>
  <c r="X29" i="22"/>
  <c r="Y29" i="22"/>
  <c r="Z29" i="22"/>
  <c r="AA29" i="22"/>
  <c r="AB29" i="22"/>
  <c r="AC29" i="22"/>
  <c r="AD29" i="22"/>
  <c r="AE29" i="22"/>
  <c r="AF29" i="22"/>
  <c r="AG29" i="22"/>
  <c r="D30" i="22"/>
  <c r="E30" i="22"/>
  <c r="F30" i="22"/>
  <c r="G30" i="22"/>
  <c r="H30" i="22"/>
  <c r="I30" i="22"/>
  <c r="J30" i="22"/>
  <c r="K30" i="22"/>
  <c r="L30" i="22"/>
  <c r="M30" i="22"/>
  <c r="N30" i="22"/>
  <c r="O30" i="22"/>
  <c r="P30" i="22"/>
  <c r="Q30" i="22"/>
  <c r="R30" i="22"/>
  <c r="S30" i="22"/>
  <c r="T30" i="22"/>
  <c r="U30" i="22"/>
  <c r="V30" i="22"/>
  <c r="W30" i="22"/>
  <c r="X30" i="22"/>
  <c r="Y30" i="22"/>
  <c r="Z30" i="22"/>
  <c r="AA30" i="22"/>
  <c r="AB30" i="22"/>
  <c r="AC30" i="22"/>
  <c r="AD30" i="22"/>
  <c r="AE30" i="22"/>
  <c r="AF30" i="22"/>
  <c r="AG30" i="22"/>
  <c r="D31" i="22"/>
  <c r="E31" i="22"/>
  <c r="F31" i="22"/>
  <c r="G31" i="22"/>
  <c r="H31" i="22"/>
  <c r="I31" i="22"/>
  <c r="J31" i="22"/>
  <c r="K31" i="22"/>
  <c r="L31" i="22"/>
  <c r="M31" i="22"/>
  <c r="N31" i="22"/>
  <c r="O31" i="22"/>
  <c r="P31" i="22"/>
  <c r="Q31" i="22"/>
  <c r="R31" i="22"/>
  <c r="S31" i="22"/>
  <c r="T31" i="22"/>
  <c r="U31" i="22"/>
  <c r="V31" i="22"/>
  <c r="W31" i="22"/>
  <c r="X31" i="22"/>
  <c r="Y31" i="22"/>
  <c r="Z31" i="22"/>
  <c r="AA31" i="22"/>
  <c r="AB31" i="22"/>
  <c r="AC31" i="22"/>
  <c r="AD31" i="22"/>
  <c r="AE31" i="22"/>
  <c r="AF31" i="22"/>
  <c r="AG31" i="22"/>
  <c r="D32" i="22"/>
  <c r="E32" i="22"/>
  <c r="F32" i="22"/>
  <c r="G32" i="22"/>
  <c r="H32" i="22"/>
  <c r="I32" i="22"/>
  <c r="J32" i="22"/>
  <c r="K32" i="22"/>
  <c r="L32" i="22"/>
  <c r="M32" i="22"/>
  <c r="N32" i="22"/>
  <c r="O32" i="22"/>
  <c r="P32" i="22"/>
  <c r="Q32" i="22"/>
  <c r="R32" i="22"/>
  <c r="S32" i="22"/>
  <c r="T32" i="22"/>
  <c r="U32" i="22"/>
  <c r="V32" i="22"/>
  <c r="W32" i="22"/>
  <c r="X32" i="22"/>
  <c r="Y32" i="22"/>
  <c r="Z32" i="22"/>
  <c r="AA32" i="22"/>
  <c r="AB32" i="22"/>
  <c r="AC32" i="22"/>
  <c r="AD32" i="22"/>
  <c r="AE32" i="22"/>
  <c r="AF32" i="22"/>
  <c r="AG32" i="22"/>
  <c r="D33" i="22"/>
  <c r="E33" i="22"/>
  <c r="F33" i="22"/>
  <c r="G33" i="22"/>
  <c r="H33" i="22"/>
  <c r="I33" i="22"/>
  <c r="J33" i="22"/>
  <c r="K33" i="22"/>
  <c r="L33" i="22"/>
  <c r="M33" i="22"/>
  <c r="N33" i="22"/>
  <c r="O33" i="22"/>
  <c r="P33" i="22"/>
  <c r="Q33" i="22"/>
  <c r="R33" i="22"/>
  <c r="S33" i="22"/>
  <c r="T33" i="22"/>
  <c r="U33" i="22"/>
  <c r="V33" i="22"/>
  <c r="W33" i="22"/>
  <c r="X33" i="22"/>
  <c r="Y33" i="22"/>
  <c r="Z33" i="22"/>
  <c r="AA33" i="22"/>
  <c r="AB33" i="22"/>
  <c r="AC33" i="22"/>
  <c r="AD33" i="22"/>
  <c r="AE33" i="22"/>
  <c r="AF33" i="22"/>
  <c r="AG33" i="22"/>
  <c r="D34" i="22"/>
  <c r="E34" i="22"/>
  <c r="F34" i="22"/>
  <c r="G34" i="22"/>
  <c r="H34" i="22"/>
  <c r="I34" i="22"/>
  <c r="J34" i="22"/>
  <c r="K34" i="22"/>
  <c r="L34" i="22"/>
  <c r="M34" i="22"/>
  <c r="N34" i="22"/>
  <c r="O34" i="22"/>
  <c r="P34" i="22"/>
  <c r="Q34" i="22"/>
  <c r="R34" i="22"/>
  <c r="S34" i="22"/>
  <c r="T34" i="22"/>
  <c r="U34" i="22"/>
  <c r="V34" i="22"/>
  <c r="W34" i="22"/>
  <c r="X34" i="22"/>
  <c r="Y34" i="22"/>
  <c r="Z34" i="22"/>
  <c r="AA34" i="22"/>
  <c r="AB34" i="22"/>
  <c r="AC34" i="22"/>
  <c r="AD34" i="22"/>
  <c r="AE34" i="22"/>
  <c r="AF34" i="22"/>
  <c r="AG34" i="22"/>
  <c r="D35" i="22"/>
  <c r="E35" i="22"/>
  <c r="F35" i="22"/>
  <c r="G35" i="22"/>
  <c r="H35" i="22"/>
  <c r="I35" i="22"/>
  <c r="J35" i="22"/>
  <c r="K35" i="22"/>
  <c r="L35" i="22"/>
  <c r="M35" i="22"/>
  <c r="N35" i="22"/>
  <c r="O35" i="22"/>
  <c r="P35" i="22"/>
  <c r="Q35" i="22"/>
  <c r="R35" i="22"/>
  <c r="S35" i="22"/>
  <c r="T35" i="22"/>
  <c r="U35" i="22"/>
  <c r="V35" i="22"/>
  <c r="W35" i="22"/>
  <c r="X35" i="22"/>
  <c r="Y35" i="22"/>
  <c r="Z35" i="22"/>
  <c r="AA35" i="22"/>
  <c r="AB35" i="22"/>
  <c r="AC35" i="22"/>
  <c r="AD35" i="22"/>
  <c r="AE35" i="22"/>
  <c r="AF35" i="22"/>
  <c r="AG35" i="22"/>
  <c r="D36" i="22"/>
  <c r="E36" i="22"/>
  <c r="F36" i="22"/>
  <c r="G36" i="22"/>
  <c r="H36" i="22"/>
  <c r="I36" i="22"/>
  <c r="J36" i="22"/>
  <c r="K36" i="22"/>
  <c r="L36" i="22"/>
  <c r="M36" i="22"/>
  <c r="N36" i="22"/>
  <c r="O36" i="22"/>
  <c r="P36" i="22"/>
  <c r="Q36" i="22"/>
  <c r="R36" i="22"/>
  <c r="S36" i="22"/>
  <c r="T36" i="22"/>
  <c r="U36" i="22"/>
  <c r="V36" i="22"/>
  <c r="W36" i="22"/>
  <c r="X36" i="22"/>
  <c r="Y36" i="22"/>
  <c r="Z36" i="22"/>
  <c r="AA36" i="22"/>
  <c r="AB36" i="22"/>
  <c r="AC36" i="22"/>
  <c r="AD36" i="22"/>
  <c r="AE36" i="22"/>
  <c r="AF36" i="22"/>
  <c r="AG36" i="22"/>
  <c r="D37" i="22"/>
  <c r="E37" i="22"/>
  <c r="F37" i="22"/>
  <c r="G37" i="22"/>
  <c r="H37" i="22"/>
  <c r="I37" i="22"/>
  <c r="J37" i="22"/>
  <c r="K37" i="22"/>
  <c r="L37" i="22"/>
  <c r="M37" i="22"/>
  <c r="N37" i="22"/>
  <c r="O37" i="22"/>
  <c r="P37" i="22"/>
  <c r="Q37" i="22"/>
  <c r="R37" i="22"/>
  <c r="S37" i="22"/>
  <c r="T37" i="22"/>
  <c r="U37" i="22"/>
  <c r="V37" i="22"/>
  <c r="W37" i="22"/>
  <c r="X37" i="22"/>
  <c r="Y37" i="22"/>
  <c r="Z37" i="22"/>
  <c r="AA37" i="22"/>
  <c r="AB37" i="22"/>
  <c r="AC37" i="22"/>
  <c r="AD37" i="22"/>
  <c r="AE37" i="22"/>
  <c r="AF37" i="22"/>
  <c r="AG37" i="22"/>
  <c r="D42" i="22"/>
  <c r="E42" i="22"/>
  <c r="F42" i="22"/>
  <c r="G42" i="22"/>
  <c r="H42" i="22"/>
  <c r="I42" i="22"/>
  <c r="J42" i="22"/>
  <c r="K42" i="22"/>
  <c r="L42" i="22"/>
  <c r="M42" i="22"/>
  <c r="N42" i="22"/>
  <c r="O42" i="22"/>
  <c r="P42" i="22"/>
  <c r="Q42" i="22"/>
  <c r="R42" i="22"/>
  <c r="S42" i="22"/>
  <c r="T42" i="22"/>
  <c r="U42" i="22"/>
  <c r="V42" i="22"/>
  <c r="W42" i="22"/>
  <c r="X42" i="22"/>
  <c r="Y42" i="22"/>
  <c r="Z42" i="22"/>
  <c r="AA42" i="22"/>
  <c r="AB42" i="22"/>
  <c r="AC42" i="22"/>
  <c r="AD42" i="22"/>
  <c r="AE42" i="22"/>
  <c r="AF42" i="22"/>
  <c r="AG42" i="22"/>
  <c r="D43" i="22"/>
  <c r="E43" i="22"/>
  <c r="F43" i="22"/>
  <c r="G43" i="22"/>
  <c r="H43" i="22"/>
  <c r="I43" i="22"/>
  <c r="J43" i="22"/>
  <c r="K43" i="22"/>
  <c r="L43" i="22"/>
  <c r="M43" i="22"/>
  <c r="N43" i="22"/>
  <c r="O43" i="22"/>
  <c r="P43" i="22"/>
  <c r="Q43" i="22"/>
  <c r="R43" i="22"/>
  <c r="S43" i="22"/>
  <c r="T43" i="22"/>
  <c r="U43" i="22"/>
  <c r="V43" i="22"/>
  <c r="W43" i="22"/>
  <c r="X43" i="22"/>
  <c r="Y43" i="22"/>
  <c r="Z43" i="22"/>
  <c r="AA43" i="22"/>
  <c r="AB43" i="22"/>
  <c r="AC43" i="22"/>
  <c r="AD43" i="22"/>
  <c r="AE43" i="22"/>
  <c r="AF43" i="22"/>
  <c r="AG43" i="22"/>
  <c r="D46" i="22"/>
  <c r="E46" i="22"/>
  <c r="F46" i="22"/>
  <c r="G46" i="22"/>
  <c r="H46" i="22"/>
  <c r="I46" i="22"/>
  <c r="J46" i="22"/>
  <c r="K46" i="22"/>
  <c r="L46" i="22"/>
  <c r="M46" i="22"/>
  <c r="N46" i="22"/>
  <c r="O46" i="22"/>
  <c r="P46" i="22"/>
  <c r="Q46" i="22"/>
  <c r="R46" i="22"/>
  <c r="S46" i="22"/>
  <c r="T46" i="22"/>
  <c r="U46" i="22"/>
  <c r="V46" i="22"/>
  <c r="W46" i="22"/>
  <c r="X46" i="22"/>
  <c r="Y46" i="22"/>
  <c r="Z46" i="22"/>
  <c r="AA46" i="22"/>
  <c r="AB46" i="22"/>
  <c r="AC46" i="22"/>
  <c r="AD46" i="22"/>
  <c r="AE46" i="22"/>
  <c r="AF46" i="22"/>
  <c r="AG46" i="22"/>
  <c r="D49" i="22"/>
  <c r="E49" i="22"/>
  <c r="F49" i="22"/>
  <c r="G49" i="22"/>
  <c r="H49" i="22"/>
  <c r="I49" i="22"/>
  <c r="J49" i="22"/>
  <c r="K49" i="22"/>
  <c r="L49" i="22"/>
  <c r="M49" i="22"/>
  <c r="N49" i="22"/>
  <c r="O49" i="22"/>
  <c r="P49" i="22"/>
  <c r="Q49" i="22"/>
  <c r="R49" i="22"/>
  <c r="S49" i="22"/>
  <c r="T49" i="22"/>
  <c r="U49" i="22"/>
  <c r="V49" i="22"/>
  <c r="W49" i="22"/>
  <c r="X49" i="22"/>
  <c r="Y49" i="22"/>
  <c r="Z49" i="22"/>
  <c r="AA49" i="22"/>
  <c r="AB49" i="22"/>
  <c r="AC49" i="22"/>
  <c r="AD49" i="22"/>
  <c r="AE49" i="22"/>
  <c r="AF49" i="22"/>
  <c r="AG49" i="22"/>
  <c r="D50" i="22"/>
  <c r="E50" i="22"/>
  <c r="F50" i="22"/>
  <c r="G50" i="22"/>
  <c r="H50" i="22"/>
  <c r="I50" i="22"/>
  <c r="J50" i="22"/>
  <c r="K50" i="22"/>
  <c r="L50" i="22"/>
  <c r="M50" i="22"/>
  <c r="N50" i="22"/>
  <c r="O50" i="22"/>
  <c r="P50" i="22"/>
  <c r="Q50" i="22"/>
  <c r="R50" i="22"/>
  <c r="S50" i="22"/>
  <c r="T50" i="22"/>
  <c r="U50" i="22"/>
  <c r="V50" i="22"/>
  <c r="W50" i="22"/>
  <c r="X50" i="22"/>
  <c r="Y50" i="22"/>
  <c r="Z50" i="22"/>
  <c r="AA50" i="22"/>
  <c r="AB50" i="22"/>
  <c r="AC50" i="22"/>
  <c r="AD50" i="22"/>
  <c r="AE50" i="22"/>
  <c r="AF50" i="22"/>
  <c r="AG50" i="22"/>
  <c r="D51" i="22"/>
  <c r="E51" i="22"/>
  <c r="F51" i="22"/>
  <c r="G51" i="22"/>
  <c r="H51" i="22"/>
  <c r="I51" i="22"/>
  <c r="J51" i="22"/>
  <c r="K51" i="22"/>
  <c r="L51" i="22"/>
  <c r="M51" i="22"/>
  <c r="N51" i="22"/>
  <c r="O51" i="22"/>
  <c r="P51" i="22"/>
  <c r="Q51" i="22"/>
  <c r="R51" i="22"/>
  <c r="S51" i="22"/>
  <c r="T51" i="22"/>
  <c r="U51" i="22"/>
  <c r="V51" i="22"/>
  <c r="W51" i="22"/>
  <c r="X51" i="22"/>
  <c r="Y51" i="22"/>
  <c r="Z51" i="22"/>
  <c r="AA51" i="22"/>
  <c r="AB51" i="22"/>
  <c r="AC51" i="22"/>
  <c r="AD51" i="22"/>
  <c r="AE51" i="22"/>
  <c r="AF51" i="22"/>
  <c r="AG51" i="22"/>
  <c r="D52" i="22"/>
  <c r="E52" i="22"/>
  <c r="F52" i="22"/>
  <c r="G52" i="22"/>
  <c r="H52" i="22"/>
  <c r="I52" i="22"/>
  <c r="J52" i="22"/>
  <c r="K52" i="22"/>
  <c r="L52" i="22"/>
  <c r="M52" i="22"/>
  <c r="N52" i="22"/>
  <c r="O52" i="22"/>
  <c r="P52" i="22"/>
  <c r="Q52" i="22"/>
  <c r="R52" i="22"/>
  <c r="S52" i="22"/>
  <c r="T52" i="22"/>
  <c r="U52" i="22"/>
  <c r="V52" i="22"/>
  <c r="W52" i="22"/>
  <c r="X52" i="22"/>
  <c r="Y52" i="22"/>
  <c r="Z52" i="22"/>
  <c r="AA52" i="22"/>
  <c r="AB52" i="22"/>
  <c r="AC52" i="22"/>
  <c r="AD52" i="22"/>
  <c r="AE52" i="22"/>
  <c r="AF52" i="22"/>
  <c r="AG52" i="22"/>
  <c r="D53" i="22"/>
  <c r="E53" i="22"/>
  <c r="F53" i="22"/>
  <c r="G53" i="22"/>
  <c r="H53" i="22"/>
  <c r="I53" i="22"/>
  <c r="J53" i="22"/>
  <c r="K53" i="22"/>
  <c r="L53" i="22"/>
  <c r="M53" i="22"/>
  <c r="N53" i="22"/>
  <c r="O53" i="22"/>
  <c r="P53" i="22"/>
  <c r="Q53" i="22"/>
  <c r="R53" i="22"/>
  <c r="S53" i="22"/>
  <c r="T53" i="22"/>
  <c r="U53" i="22"/>
  <c r="V53" i="22"/>
  <c r="W53" i="22"/>
  <c r="X53" i="22"/>
  <c r="Y53" i="22"/>
  <c r="Z53" i="22"/>
  <c r="AA53" i="22"/>
  <c r="AB53" i="22"/>
  <c r="AC53" i="22"/>
  <c r="AD53" i="22"/>
  <c r="AE53" i="22"/>
  <c r="AF53" i="22"/>
  <c r="AG53" i="22"/>
  <c r="D54" i="22"/>
  <c r="E54" i="22"/>
  <c r="F54" i="22"/>
  <c r="G54" i="22"/>
  <c r="H54" i="22"/>
  <c r="I54" i="22"/>
  <c r="J54" i="22"/>
  <c r="K54" i="22"/>
  <c r="L54" i="22"/>
  <c r="M54" i="22"/>
  <c r="N54" i="22"/>
  <c r="O54" i="22"/>
  <c r="P54" i="22"/>
  <c r="Q54" i="22"/>
  <c r="R54" i="22"/>
  <c r="S54" i="22"/>
  <c r="T54" i="22"/>
  <c r="U54" i="22"/>
  <c r="V54" i="22"/>
  <c r="W54" i="22"/>
  <c r="X54" i="22"/>
  <c r="Y54" i="22"/>
  <c r="Z54" i="22"/>
  <c r="AA54" i="22"/>
  <c r="AB54" i="22"/>
  <c r="AC54" i="22"/>
  <c r="AD54" i="22"/>
  <c r="AE54" i="22"/>
  <c r="AF54" i="22"/>
  <c r="AG54" i="22"/>
  <c r="D55" i="22"/>
  <c r="E55" i="22"/>
  <c r="F55" i="22"/>
  <c r="G55" i="22"/>
  <c r="H55" i="22"/>
  <c r="I55" i="22"/>
  <c r="J55" i="22"/>
  <c r="K55" i="22"/>
  <c r="L55" i="22"/>
  <c r="M55" i="22"/>
  <c r="N55" i="22"/>
  <c r="O55" i="22"/>
  <c r="P55" i="22"/>
  <c r="Q55" i="22"/>
  <c r="R55" i="22"/>
  <c r="S55" i="22"/>
  <c r="T55" i="22"/>
  <c r="U55" i="22"/>
  <c r="V55" i="22"/>
  <c r="W55" i="22"/>
  <c r="X55" i="22"/>
  <c r="Y55" i="22"/>
  <c r="Z55" i="22"/>
  <c r="AA55" i="22"/>
  <c r="AB55" i="22"/>
  <c r="AC55" i="22"/>
  <c r="AD55" i="22"/>
  <c r="AE55" i="22"/>
  <c r="AF55" i="22"/>
  <c r="AG55" i="22"/>
  <c r="D58" i="22"/>
  <c r="E58" i="22"/>
  <c r="F58" i="22"/>
  <c r="G58" i="22"/>
  <c r="H58" i="22"/>
  <c r="I58" i="22"/>
  <c r="J58" i="22"/>
  <c r="K58" i="22"/>
  <c r="L58" i="22"/>
  <c r="M58" i="22"/>
  <c r="N58" i="22"/>
  <c r="O58" i="22"/>
  <c r="P58" i="22"/>
  <c r="Q58" i="22"/>
  <c r="R58" i="22"/>
  <c r="S58" i="22"/>
  <c r="T58" i="22"/>
  <c r="U58" i="22"/>
  <c r="V58" i="22"/>
  <c r="W58" i="22"/>
  <c r="X58" i="22"/>
  <c r="Y58" i="22"/>
  <c r="Z58" i="22"/>
  <c r="AA58" i="22"/>
  <c r="AB58" i="22"/>
  <c r="AC58" i="22"/>
  <c r="AD58" i="22"/>
  <c r="AE58" i="22"/>
  <c r="AF58" i="22"/>
  <c r="AG58" i="22"/>
  <c r="D59" i="22"/>
  <c r="E59" i="22"/>
  <c r="F59" i="22"/>
  <c r="G59" i="22"/>
  <c r="H59" i="22"/>
  <c r="I59" i="22"/>
  <c r="J59" i="22"/>
  <c r="K59" i="22"/>
  <c r="L59" i="22"/>
  <c r="M59" i="22"/>
  <c r="N59" i="22"/>
  <c r="O59" i="22"/>
  <c r="P59" i="22"/>
  <c r="Q59" i="22"/>
  <c r="R59" i="22"/>
  <c r="S59" i="22"/>
  <c r="T59" i="22"/>
  <c r="U59" i="22"/>
  <c r="V59" i="22"/>
  <c r="W59" i="22"/>
  <c r="X59" i="22"/>
  <c r="Y59" i="22"/>
  <c r="Z59" i="22"/>
  <c r="AA59" i="22"/>
  <c r="AB59" i="22"/>
  <c r="AC59" i="22"/>
  <c r="AD59" i="22"/>
  <c r="AE59" i="22"/>
  <c r="AF59" i="22"/>
  <c r="AG59" i="22"/>
  <c r="D60" i="22"/>
  <c r="E60" i="22"/>
  <c r="F60" i="22"/>
  <c r="G60" i="22"/>
  <c r="H60" i="22"/>
  <c r="I60" i="22"/>
  <c r="J60" i="22"/>
  <c r="K60" i="22"/>
  <c r="L60" i="22"/>
  <c r="M60" i="22"/>
  <c r="N60" i="22"/>
  <c r="O60" i="22"/>
  <c r="P60" i="22"/>
  <c r="Q60" i="22"/>
  <c r="R60" i="22"/>
  <c r="S60" i="22"/>
  <c r="T60" i="22"/>
  <c r="U60" i="22"/>
  <c r="V60" i="22"/>
  <c r="W60" i="22"/>
  <c r="X60" i="22"/>
  <c r="Y60" i="22"/>
  <c r="Z60" i="22"/>
  <c r="AA60" i="22"/>
  <c r="AB60" i="22"/>
  <c r="AC60" i="22"/>
  <c r="AD60" i="22"/>
  <c r="AE60" i="22"/>
  <c r="AF60" i="22"/>
  <c r="AG60" i="22"/>
  <c r="C64" i="22"/>
  <c r="C65" i="22"/>
  <c r="C66" i="22"/>
  <c r="C67" i="22"/>
  <c r="C68" i="22"/>
  <c r="C69" i="22"/>
  <c r="C70" i="22"/>
  <c r="C71" i="22"/>
  <c r="C72" i="22"/>
  <c r="C73" i="22"/>
  <c r="C63" i="22"/>
  <c r="C59" i="22"/>
  <c r="C60" i="22"/>
  <c r="C58" i="22"/>
  <c r="C50" i="22"/>
  <c r="C51" i="22"/>
  <c r="C52" i="22"/>
  <c r="C53" i="22"/>
  <c r="C54" i="22"/>
  <c r="C55" i="22"/>
  <c r="C49" i="22"/>
  <c r="C46" i="22"/>
  <c r="C43" i="22"/>
  <c r="C42" i="22"/>
  <c r="C28" i="22"/>
  <c r="C29" i="22"/>
  <c r="C30" i="22"/>
  <c r="C31" i="22"/>
  <c r="C32" i="22"/>
  <c r="C33" i="22"/>
  <c r="C34" i="22"/>
  <c r="C35" i="22"/>
  <c r="C36" i="22"/>
  <c r="C37" i="22"/>
  <c r="C27" i="22"/>
  <c r="C19" i="22"/>
  <c r="C20" i="22"/>
  <c r="C21" i="22"/>
  <c r="C22" i="22"/>
  <c r="C23" i="22"/>
  <c r="C24" i="22"/>
  <c r="C25" i="22"/>
  <c r="C18" i="22"/>
  <c r="C16" i="22"/>
  <c r="D17" i="21"/>
  <c r="E17" i="21"/>
  <c r="F17" i="21"/>
  <c r="G17" i="21"/>
  <c r="H17" i="21"/>
  <c r="I17" i="21"/>
  <c r="J17" i="21"/>
  <c r="K17" i="21"/>
  <c r="K16" i="21" s="1"/>
  <c r="L17" i="21"/>
  <c r="M17" i="21"/>
  <c r="N17" i="21"/>
  <c r="O17" i="21"/>
  <c r="P17" i="21"/>
  <c r="Q17" i="21"/>
  <c r="Q16" i="21" s="1"/>
  <c r="R17" i="21"/>
  <c r="R16" i="21" s="1"/>
  <c r="S17" i="21"/>
  <c r="S16" i="21" s="1"/>
  <c r="T17" i="21"/>
  <c r="U17" i="21"/>
  <c r="V17" i="21"/>
  <c r="W17" i="21"/>
  <c r="W16" i="21" s="1"/>
  <c r="X17" i="21"/>
  <c r="Y17" i="21"/>
  <c r="Y16" i="21" s="1"/>
  <c r="Z17" i="21"/>
  <c r="Z43" i="23" s="1"/>
  <c r="AB48" i="23" s="1"/>
  <c r="AA17" i="21"/>
  <c r="AA16" i="21" s="1"/>
  <c r="AB17" i="21"/>
  <c r="AC17" i="21"/>
  <c r="AD17" i="21"/>
  <c r="AE17" i="21"/>
  <c r="AE16" i="21" s="1"/>
  <c r="AF17" i="21"/>
  <c r="AG17" i="21"/>
  <c r="AG43" i="23" s="1"/>
  <c r="D19" i="21"/>
  <c r="E19" i="21"/>
  <c r="F19" i="21"/>
  <c r="G19" i="21"/>
  <c r="H19" i="21"/>
  <c r="I19" i="21"/>
  <c r="J19" i="21"/>
  <c r="K19" i="21"/>
  <c r="L19" i="21"/>
  <c r="M19" i="21"/>
  <c r="N19" i="21"/>
  <c r="O19" i="21"/>
  <c r="P19" i="21"/>
  <c r="Q19" i="21"/>
  <c r="R19" i="21"/>
  <c r="S19" i="21"/>
  <c r="T19" i="21"/>
  <c r="U19" i="21"/>
  <c r="V19" i="21"/>
  <c r="W19" i="21"/>
  <c r="X19" i="21"/>
  <c r="Y19" i="21"/>
  <c r="Z19" i="21"/>
  <c r="AA19" i="21"/>
  <c r="AB19" i="21"/>
  <c r="AC19" i="21"/>
  <c r="AD19" i="21"/>
  <c r="AE19" i="21"/>
  <c r="AF19" i="21"/>
  <c r="AG19" i="21"/>
  <c r="D20" i="21"/>
  <c r="E20" i="21"/>
  <c r="F20" i="21"/>
  <c r="G20" i="21"/>
  <c r="H20" i="21"/>
  <c r="I20" i="21"/>
  <c r="J20" i="21"/>
  <c r="K20" i="21"/>
  <c r="L20" i="21"/>
  <c r="M20" i="21"/>
  <c r="N20" i="21"/>
  <c r="O20" i="21"/>
  <c r="P20" i="21"/>
  <c r="Q20" i="21"/>
  <c r="R20" i="21"/>
  <c r="S20" i="21"/>
  <c r="T20" i="21"/>
  <c r="U20" i="21"/>
  <c r="V20" i="21"/>
  <c r="W20" i="21"/>
  <c r="X20" i="21"/>
  <c r="Y20" i="21"/>
  <c r="Z20" i="21"/>
  <c r="AA20" i="21"/>
  <c r="AB20" i="21"/>
  <c r="AC20" i="21"/>
  <c r="AD20" i="21"/>
  <c r="AE20" i="21"/>
  <c r="AF20" i="21"/>
  <c r="AG20" i="21"/>
  <c r="D21" i="21"/>
  <c r="E21" i="21"/>
  <c r="F21" i="21"/>
  <c r="G21" i="21"/>
  <c r="H21" i="21"/>
  <c r="I21" i="21"/>
  <c r="J21" i="21"/>
  <c r="K21" i="21"/>
  <c r="L21" i="21"/>
  <c r="M21" i="21"/>
  <c r="N21" i="21"/>
  <c r="O21" i="21"/>
  <c r="P21" i="21"/>
  <c r="Q21" i="21"/>
  <c r="R21" i="21"/>
  <c r="S21" i="21"/>
  <c r="T21" i="21"/>
  <c r="U21" i="21"/>
  <c r="V21" i="21"/>
  <c r="W21" i="21"/>
  <c r="X21" i="21"/>
  <c r="Y21" i="21"/>
  <c r="Z21" i="21"/>
  <c r="AA21" i="21"/>
  <c r="AB21" i="21"/>
  <c r="AC21" i="21"/>
  <c r="AD21" i="21"/>
  <c r="AE21" i="21"/>
  <c r="AF21" i="21"/>
  <c r="AG21" i="21"/>
  <c r="D22" i="21"/>
  <c r="E22" i="21"/>
  <c r="F22" i="21"/>
  <c r="G22" i="21"/>
  <c r="H22" i="21"/>
  <c r="I22" i="21"/>
  <c r="J22" i="21"/>
  <c r="K22" i="21"/>
  <c r="L22" i="21"/>
  <c r="M22" i="21"/>
  <c r="N22" i="21"/>
  <c r="O22" i="21"/>
  <c r="P22" i="21"/>
  <c r="Q22" i="21"/>
  <c r="R22" i="21"/>
  <c r="S22" i="21"/>
  <c r="T22" i="21"/>
  <c r="U22" i="21"/>
  <c r="V22" i="21"/>
  <c r="W22" i="21"/>
  <c r="X22" i="21"/>
  <c r="Y22" i="21"/>
  <c r="Z22" i="21"/>
  <c r="AA22" i="21"/>
  <c r="AB22" i="21"/>
  <c r="AC22" i="21"/>
  <c r="AD22" i="21"/>
  <c r="AE22" i="21"/>
  <c r="AF22" i="21"/>
  <c r="AG22" i="21"/>
  <c r="D23" i="21"/>
  <c r="E23" i="21"/>
  <c r="F23" i="21"/>
  <c r="G23" i="21"/>
  <c r="H23" i="21"/>
  <c r="I23" i="21"/>
  <c r="J23" i="21"/>
  <c r="K23" i="21"/>
  <c r="L23" i="21"/>
  <c r="M23" i="21"/>
  <c r="N23" i="21"/>
  <c r="O23" i="21"/>
  <c r="P23" i="21"/>
  <c r="Q23" i="21"/>
  <c r="R23" i="21"/>
  <c r="S23" i="21"/>
  <c r="T23" i="21"/>
  <c r="U23" i="21"/>
  <c r="V23" i="21"/>
  <c r="W23" i="21"/>
  <c r="X23" i="21"/>
  <c r="Y23" i="21"/>
  <c r="Z23" i="21"/>
  <c r="AA23" i="21"/>
  <c r="AB23" i="21"/>
  <c r="AC23" i="21"/>
  <c r="AD23" i="21"/>
  <c r="AE23" i="21"/>
  <c r="AF23" i="21"/>
  <c r="AG23" i="21"/>
  <c r="D24" i="21"/>
  <c r="E24" i="21"/>
  <c r="F24" i="21"/>
  <c r="G24" i="21"/>
  <c r="H24" i="21"/>
  <c r="I24" i="21"/>
  <c r="J24" i="21"/>
  <c r="K24" i="21"/>
  <c r="L24" i="21"/>
  <c r="M24" i="21"/>
  <c r="N24" i="21"/>
  <c r="O24" i="21"/>
  <c r="P24" i="21"/>
  <c r="Q24" i="21"/>
  <c r="R24" i="21"/>
  <c r="S24" i="21"/>
  <c r="T24" i="21"/>
  <c r="U24" i="21"/>
  <c r="V24" i="21"/>
  <c r="W24" i="21"/>
  <c r="X24" i="21"/>
  <c r="Y24" i="21"/>
  <c r="Z24" i="21"/>
  <c r="AA24" i="21"/>
  <c r="AB24" i="21"/>
  <c r="AC24" i="21"/>
  <c r="AD24" i="21"/>
  <c r="AE24" i="21"/>
  <c r="AF24" i="21"/>
  <c r="AG24" i="21"/>
  <c r="D25" i="21"/>
  <c r="E25" i="21"/>
  <c r="F25" i="21"/>
  <c r="G25" i="21"/>
  <c r="H25" i="21"/>
  <c r="I25" i="21"/>
  <c r="J25" i="21"/>
  <c r="K25" i="21"/>
  <c r="L25" i="21"/>
  <c r="M25" i="21"/>
  <c r="N25" i="21"/>
  <c r="O25" i="21"/>
  <c r="P25" i="21"/>
  <c r="Q25" i="21"/>
  <c r="R25" i="21"/>
  <c r="S25" i="21"/>
  <c r="T25" i="21"/>
  <c r="U25" i="21"/>
  <c r="V25" i="21"/>
  <c r="W25" i="21"/>
  <c r="X25" i="21"/>
  <c r="Y25" i="21"/>
  <c r="Z25" i="21"/>
  <c r="AA25" i="21"/>
  <c r="AB25" i="21"/>
  <c r="AC25" i="21"/>
  <c r="AD25" i="21"/>
  <c r="AE25" i="21"/>
  <c r="AF25" i="21"/>
  <c r="AG25" i="21"/>
  <c r="D26" i="21"/>
  <c r="E26" i="21"/>
  <c r="F26" i="21"/>
  <c r="G26" i="21"/>
  <c r="H26" i="21"/>
  <c r="I26" i="21"/>
  <c r="J26" i="21"/>
  <c r="K26" i="21"/>
  <c r="L26" i="21"/>
  <c r="M26" i="21"/>
  <c r="N26" i="21"/>
  <c r="O26" i="21"/>
  <c r="P26" i="21"/>
  <c r="Q26" i="21"/>
  <c r="R26" i="21"/>
  <c r="S26" i="21"/>
  <c r="T26" i="21"/>
  <c r="U26" i="21"/>
  <c r="V26" i="21"/>
  <c r="W26" i="21"/>
  <c r="X26" i="21"/>
  <c r="Y26" i="21"/>
  <c r="Z26" i="21"/>
  <c r="AA26" i="21"/>
  <c r="AB26" i="21"/>
  <c r="AC26" i="21"/>
  <c r="AD26" i="21"/>
  <c r="AE26" i="21"/>
  <c r="AF26" i="21"/>
  <c r="AG26" i="21"/>
  <c r="D28" i="21"/>
  <c r="E28" i="21"/>
  <c r="F28" i="21"/>
  <c r="G28" i="21"/>
  <c r="H28" i="21"/>
  <c r="I28" i="21"/>
  <c r="J28" i="21"/>
  <c r="K28" i="21"/>
  <c r="L28" i="21"/>
  <c r="M28" i="21"/>
  <c r="N28" i="21"/>
  <c r="O28" i="21"/>
  <c r="P28" i="21"/>
  <c r="Q28" i="21"/>
  <c r="R28" i="21"/>
  <c r="S28" i="21"/>
  <c r="T28" i="21"/>
  <c r="U28" i="21"/>
  <c r="V28" i="21"/>
  <c r="W28" i="21"/>
  <c r="X28" i="21"/>
  <c r="Y28" i="21"/>
  <c r="Z28" i="21"/>
  <c r="AA28" i="21"/>
  <c r="AB28" i="21"/>
  <c r="AC28" i="21"/>
  <c r="AD28" i="21"/>
  <c r="AE28" i="21"/>
  <c r="AF28" i="21"/>
  <c r="AG28" i="21"/>
  <c r="D29" i="21"/>
  <c r="E29" i="21"/>
  <c r="F29" i="21"/>
  <c r="G29" i="21"/>
  <c r="H29" i="21"/>
  <c r="I29" i="21"/>
  <c r="J29" i="21"/>
  <c r="K29" i="21"/>
  <c r="L29" i="21"/>
  <c r="M29" i="21"/>
  <c r="N29" i="21"/>
  <c r="O29" i="21"/>
  <c r="P29" i="21"/>
  <c r="Q29" i="21"/>
  <c r="R29" i="21"/>
  <c r="S29" i="21"/>
  <c r="T29" i="21"/>
  <c r="U29" i="21"/>
  <c r="V29" i="21"/>
  <c r="W29" i="21"/>
  <c r="X29" i="21"/>
  <c r="Y29" i="21"/>
  <c r="Z29" i="21"/>
  <c r="AA29" i="21"/>
  <c r="AB29" i="21"/>
  <c r="AC29" i="21"/>
  <c r="AD29" i="21"/>
  <c r="AE29" i="21"/>
  <c r="AF29" i="21"/>
  <c r="AG29" i="21"/>
  <c r="D30" i="21"/>
  <c r="E30" i="21"/>
  <c r="F30" i="21"/>
  <c r="G30" i="21"/>
  <c r="H30" i="21"/>
  <c r="I30" i="21"/>
  <c r="J30" i="21"/>
  <c r="K30" i="21"/>
  <c r="L30" i="21"/>
  <c r="M30" i="21"/>
  <c r="N30" i="21"/>
  <c r="O30" i="21"/>
  <c r="P30" i="21"/>
  <c r="Q30" i="21"/>
  <c r="R30" i="21"/>
  <c r="S30" i="21"/>
  <c r="T30" i="21"/>
  <c r="U30" i="21"/>
  <c r="V30" i="21"/>
  <c r="W30" i="21"/>
  <c r="X30" i="21"/>
  <c r="Y30" i="21"/>
  <c r="Z30" i="21"/>
  <c r="AA30" i="21"/>
  <c r="AB30" i="21"/>
  <c r="AC30" i="21"/>
  <c r="AD30" i="21"/>
  <c r="AE30" i="21"/>
  <c r="AF30" i="21"/>
  <c r="AG30" i="21"/>
  <c r="D31" i="21"/>
  <c r="E31" i="21"/>
  <c r="F31" i="21"/>
  <c r="G31" i="21"/>
  <c r="H31" i="21"/>
  <c r="I31" i="21"/>
  <c r="J31" i="21"/>
  <c r="K31" i="21"/>
  <c r="L31" i="21"/>
  <c r="M31" i="21"/>
  <c r="N31" i="21"/>
  <c r="O31" i="21"/>
  <c r="P31" i="21"/>
  <c r="Q31" i="21"/>
  <c r="R31" i="21"/>
  <c r="S31" i="21"/>
  <c r="T31" i="21"/>
  <c r="U31" i="21"/>
  <c r="V31" i="21"/>
  <c r="W31" i="21"/>
  <c r="X31" i="21"/>
  <c r="Y31" i="21"/>
  <c r="Z31" i="21"/>
  <c r="AA31" i="21"/>
  <c r="AB31" i="21"/>
  <c r="AC31" i="21"/>
  <c r="AD31" i="21"/>
  <c r="AE31" i="21"/>
  <c r="AF31" i="21"/>
  <c r="AG31" i="21"/>
  <c r="D32" i="21"/>
  <c r="E32" i="21"/>
  <c r="F32" i="21"/>
  <c r="G32" i="21"/>
  <c r="H32" i="21"/>
  <c r="I32" i="21"/>
  <c r="J32" i="21"/>
  <c r="K32" i="21"/>
  <c r="L32" i="21"/>
  <c r="M32" i="21"/>
  <c r="N32" i="21"/>
  <c r="O32" i="21"/>
  <c r="P32" i="21"/>
  <c r="Q32" i="21"/>
  <c r="R32" i="21"/>
  <c r="S32" i="21"/>
  <c r="T32" i="21"/>
  <c r="U32" i="21"/>
  <c r="V32" i="21"/>
  <c r="W32" i="21"/>
  <c r="X32" i="21"/>
  <c r="Y32" i="21"/>
  <c r="Z32" i="21"/>
  <c r="AA32" i="21"/>
  <c r="AB32" i="21"/>
  <c r="AC32" i="21"/>
  <c r="AD32" i="21"/>
  <c r="AE32" i="21"/>
  <c r="AF32" i="21"/>
  <c r="AG32" i="21"/>
  <c r="D33" i="21"/>
  <c r="E33" i="21"/>
  <c r="F33" i="21"/>
  <c r="G33" i="21"/>
  <c r="H33" i="21"/>
  <c r="I33" i="21"/>
  <c r="J33" i="21"/>
  <c r="K33" i="21"/>
  <c r="L33" i="21"/>
  <c r="M33" i="21"/>
  <c r="N33" i="21"/>
  <c r="O33" i="21"/>
  <c r="P33" i="21"/>
  <c r="Q33" i="21"/>
  <c r="R33" i="21"/>
  <c r="S33" i="21"/>
  <c r="T33" i="21"/>
  <c r="U33" i="21"/>
  <c r="V33" i="21"/>
  <c r="W33" i="21"/>
  <c r="X33" i="21"/>
  <c r="Y33" i="21"/>
  <c r="Z33" i="21"/>
  <c r="AA33" i="21"/>
  <c r="AB33" i="21"/>
  <c r="AC33" i="21"/>
  <c r="AD33" i="21"/>
  <c r="AE33" i="21"/>
  <c r="AF33" i="21"/>
  <c r="AG33" i="21"/>
  <c r="D34" i="21"/>
  <c r="E34" i="21"/>
  <c r="F34" i="21"/>
  <c r="G34" i="21"/>
  <c r="H34" i="21"/>
  <c r="I34" i="21"/>
  <c r="J34" i="21"/>
  <c r="K34" i="21"/>
  <c r="L34" i="21"/>
  <c r="M34" i="21"/>
  <c r="N34" i="21"/>
  <c r="O34" i="21"/>
  <c r="P34" i="21"/>
  <c r="Q34" i="21"/>
  <c r="R34" i="21"/>
  <c r="S34" i="21"/>
  <c r="T34" i="21"/>
  <c r="U34" i="21"/>
  <c r="V34" i="21"/>
  <c r="W34" i="21"/>
  <c r="X34" i="21"/>
  <c r="Y34" i="21"/>
  <c r="Z34" i="21"/>
  <c r="AA34" i="21"/>
  <c r="AB34" i="21"/>
  <c r="AC34" i="21"/>
  <c r="AD34" i="21"/>
  <c r="AE34" i="21"/>
  <c r="AF34" i="21"/>
  <c r="AG34" i="21"/>
  <c r="D35" i="21"/>
  <c r="E35" i="21"/>
  <c r="F35" i="21"/>
  <c r="G35" i="21"/>
  <c r="H35" i="21"/>
  <c r="I35" i="21"/>
  <c r="J35" i="21"/>
  <c r="K35" i="21"/>
  <c r="L35" i="21"/>
  <c r="M35" i="21"/>
  <c r="N35" i="21"/>
  <c r="O35" i="21"/>
  <c r="P35" i="21"/>
  <c r="Q35" i="21"/>
  <c r="R35" i="21"/>
  <c r="S35" i="21"/>
  <c r="T35" i="21"/>
  <c r="U35" i="21"/>
  <c r="V35" i="21"/>
  <c r="W35" i="21"/>
  <c r="X35" i="21"/>
  <c r="Y35" i="21"/>
  <c r="Z35" i="21"/>
  <c r="AA35" i="21"/>
  <c r="AB35" i="21"/>
  <c r="AC35" i="21"/>
  <c r="AD35" i="21"/>
  <c r="AE35" i="21"/>
  <c r="AF35" i="21"/>
  <c r="AG35" i="21"/>
  <c r="D36" i="21"/>
  <c r="E36" i="21"/>
  <c r="F36" i="21"/>
  <c r="G36" i="21"/>
  <c r="H36" i="21"/>
  <c r="I36" i="21"/>
  <c r="J36" i="21"/>
  <c r="K36" i="21"/>
  <c r="L36" i="21"/>
  <c r="M36" i="21"/>
  <c r="N36" i="21"/>
  <c r="O36" i="21"/>
  <c r="P36" i="21"/>
  <c r="Q36" i="21"/>
  <c r="R36" i="21"/>
  <c r="S36" i="21"/>
  <c r="T36" i="21"/>
  <c r="U36" i="21"/>
  <c r="V36" i="21"/>
  <c r="W36" i="21"/>
  <c r="X36" i="21"/>
  <c r="Y36" i="21"/>
  <c r="Z36" i="21"/>
  <c r="AA36" i="21"/>
  <c r="AB36" i="21"/>
  <c r="AC36" i="21"/>
  <c r="AD36" i="21"/>
  <c r="AE36" i="21"/>
  <c r="AF36" i="21"/>
  <c r="AG36" i="21"/>
  <c r="D37" i="21"/>
  <c r="E37" i="21"/>
  <c r="F37" i="21"/>
  <c r="G37" i="21"/>
  <c r="H37" i="21"/>
  <c r="I37" i="21"/>
  <c r="J37" i="21"/>
  <c r="K37" i="21"/>
  <c r="L37" i="21"/>
  <c r="M37" i="21"/>
  <c r="N37" i="21"/>
  <c r="O37" i="21"/>
  <c r="P37" i="21"/>
  <c r="Q37" i="21"/>
  <c r="R37" i="21"/>
  <c r="S37" i="21"/>
  <c r="T37" i="21"/>
  <c r="U37" i="21"/>
  <c r="V37" i="21"/>
  <c r="W37" i="21"/>
  <c r="X37" i="21"/>
  <c r="Y37" i="21"/>
  <c r="Z37" i="21"/>
  <c r="AA37" i="21"/>
  <c r="AB37" i="21"/>
  <c r="AC37" i="21"/>
  <c r="AD37" i="21"/>
  <c r="AE37" i="21"/>
  <c r="AF37" i="21"/>
  <c r="AG37" i="21"/>
  <c r="D38" i="21"/>
  <c r="E38" i="21"/>
  <c r="F38" i="21"/>
  <c r="G38" i="21"/>
  <c r="H38" i="21"/>
  <c r="I38" i="21"/>
  <c r="J38" i="21"/>
  <c r="K38" i="21"/>
  <c r="L38" i="21"/>
  <c r="M38" i="21"/>
  <c r="N38" i="21"/>
  <c r="O38" i="21"/>
  <c r="P38" i="21"/>
  <c r="Q38" i="21"/>
  <c r="R38" i="21"/>
  <c r="S38" i="21"/>
  <c r="T38" i="21"/>
  <c r="U38" i="21"/>
  <c r="V38" i="21"/>
  <c r="W38" i="21"/>
  <c r="X38" i="21"/>
  <c r="Y38" i="21"/>
  <c r="Z38" i="21"/>
  <c r="AA38" i="21"/>
  <c r="AB38" i="21"/>
  <c r="AC38" i="21"/>
  <c r="AD38" i="21"/>
  <c r="AE38" i="21"/>
  <c r="AF38" i="21"/>
  <c r="AG38" i="21"/>
  <c r="D43" i="21"/>
  <c r="E43" i="21"/>
  <c r="F43" i="21"/>
  <c r="G43" i="21"/>
  <c r="H43" i="21"/>
  <c r="I43" i="21"/>
  <c r="J43" i="21"/>
  <c r="K43" i="21"/>
  <c r="L43" i="21"/>
  <c r="M43" i="21"/>
  <c r="N43" i="21"/>
  <c r="O43" i="21"/>
  <c r="P43" i="21"/>
  <c r="Q43" i="21"/>
  <c r="R43" i="21"/>
  <c r="S43" i="21"/>
  <c r="T43" i="21"/>
  <c r="U43" i="21"/>
  <c r="V43" i="21"/>
  <c r="W43" i="21"/>
  <c r="X43" i="21"/>
  <c r="Y43" i="21"/>
  <c r="Z43" i="21"/>
  <c r="AA43" i="21"/>
  <c r="AB43" i="21"/>
  <c r="AC43" i="21"/>
  <c r="AD43" i="21"/>
  <c r="AE43" i="21"/>
  <c r="AF43" i="21"/>
  <c r="AG43" i="21"/>
  <c r="D46" i="21"/>
  <c r="E46" i="21"/>
  <c r="F46" i="21"/>
  <c r="G46" i="21"/>
  <c r="H46" i="21"/>
  <c r="I46" i="21"/>
  <c r="J46" i="21"/>
  <c r="K46" i="21"/>
  <c r="L46" i="21"/>
  <c r="M46" i="21"/>
  <c r="N46" i="21"/>
  <c r="O46" i="21"/>
  <c r="P46" i="21"/>
  <c r="Q46" i="21"/>
  <c r="R46" i="21"/>
  <c r="S46" i="21"/>
  <c r="T46" i="21"/>
  <c r="U46" i="21"/>
  <c r="V46" i="21"/>
  <c r="W46" i="21"/>
  <c r="X46" i="21"/>
  <c r="Y46" i="21"/>
  <c r="Z46" i="21"/>
  <c r="AA46" i="21"/>
  <c r="AB46" i="21"/>
  <c r="AC46" i="21"/>
  <c r="AD46" i="21"/>
  <c r="AE46" i="21"/>
  <c r="AF46" i="21"/>
  <c r="AG46" i="21"/>
  <c r="D47" i="21"/>
  <c r="E47" i="21"/>
  <c r="F47" i="21"/>
  <c r="G47" i="21"/>
  <c r="H47" i="21"/>
  <c r="I47" i="21"/>
  <c r="J47" i="21"/>
  <c r="K47" i="21"/>
  <c r="L47" i="21"/>
  <c r="M47" i="21"/>
  <c r="N47" i="21"/>
  <c r="O47" i="21"/>
  <c r="P47" i="21"/>
  <c r="Q47" i="21"/>
  <c r="R47" i="21"/>
  <c r="S47" i="21"/>
  <c r="T47" i="21"/>
  <c r="U47" i="21"/>
  <c r="V47" i="21"/>
  <c r="W47" i="21"/>
  <c r="X47" i="21"/>
  <c r="Y47" i="21"/>
  <c r="Z47" i="21"/>
  <c r="AA47" i="21"/>
  <c r="AB47" i="21"/>
  <c r="AC47" i="21"/>
  <c r="AD47" i="21"/>
  <c r="AE47" i="21"/>
  <c r="AF47" i="21"/>
  <c r="AG47" i="21"/>
  <c r="D48" i="21"/>
  <c r="E48" i="21"/>
  <c r="F48" i="21"/>
  <c r="G48" i="21"/>
  <c r="H48" i="21"/>
  <c r="I48" i="21"/>
  <c r="J48" i="21"/>
  <c r="K48" i="21"/>
  <c r="L48" i="21"/>
  <c r="M48" i="21"/>
  <c r="N48" i="21"/>
  <c r="O48" i="21"/>
  <c r="P48" i="21"/>
  <c r="Q48" i="21"/>
  <c r="R48" i="21"/>
  <c r="S48" i="21"/>
  <c r="T48" i="21"/>
  <c r="U48" i="21"/>
  <c r="V48" i="21"/>
  <c r="W48" i="21"/>
  <c r="X48" i="21"/>
  <c r="Y48" i="21"/>
  <c r="Z48" i="21"/>
  <c r="AA48" i="21"/>
  <c r="AB48" i="21"/>
  <c r="AC48" i="21"/>
  <c r="AD48" i="21"/>
  <c r="AE48" i="21"/>
  <c r="AF48" i="21"/>
  <c r="AG48" i="21"/>
  <c r="D49" i="21"/>
  <c r="E49" i="21"/>
  <c r="F49" i="21"/>
  <c r="G49" i="21"/>
  <c r="H49" i="21"/>
  <c r="I49" i="21"/>
  <c r="J49" i="21"/>
  <c r="K49" i="21"/>
  <c r="L49" i="21"/>
  <c r="M49" i="21"/>
  <c r="N49" i="21"/>
  <c r="O49" i="21"/>
  <c r="P49" i="21"/>
  <c r="Q49" i="21"/>
  <c r="R49" i="21"/>
  <c r="S49" i="21"/>
  <c r="T49" i="21"/>
  <c r="U49" i="21"/>
  <c r="V49" i="21"/>
  <c r="W49" i="21"/>
  <c r="X49" i="21"/>
  <c r="Y49" i="21"/>
  <c r="Z49" i="21"/>
  <c r="AA49" i="21"/>
  <c r="AB49" i="21"/>
  <c r="AC49" i="21"/>
  <c r="AD49" i="21"/>
  <c r="AE49" i="21"/>
  <c r="AF49" i="21"/>
  <c r="AG49" i="21"/>
  <c r="D50" i="21"/>
  <c r="E50" i="21"/>
  <c r="F50" i="21"/>
  <c r="G50" i="21"/>
  <c r="H50" i="21"/>
  <c r="I50" i="21"/>
  <c r="J50" i="21"/>
  <c r="K50" i="21"/>
  <c r="L50" i="21"/>
  <c r="M50" i="21"/>
  <c r="N50" i="21"/>
  <c r="O50" i="21"/>
  <c r="P50" i="21"/>
  <c r="Q50" i="21"/>
  <c r="R50" i="21"/>
  <c r="S50" i="21"/>
  <c r="T50" i="21"/>
  <c r="U50" i="21"/>
  <c r="V50" i="21"/>
  <c r="W50" i="21"/>
  <c r="X50" i="21"/>
  <c r="Y50" i="21"/>
  <c r="Z50" i="21"/>
  <c r="AA50" i="21"/>
  <c r="AB50" i="21"/>
  <c r="AC50" i="21"/>
  <c r="AD50" i="21"/>
  <c r="AE50" i="21"/>
  <c r="AF50" i="21"/>
  <c r="AG50" i="21"/>
  <c r="D51" i="21"/>
  <c r="E51" i="21"/>
  <c r="F51" i="21"/>
  <c r="G51" i="21"/>
  <c r="H51" i="21"/>
  <c r="I51" i="21"/>
  <c r="J51" i="21"/>
  <c r="K51" i="21"/>
  <c r="L51" i="21"/>
  <c r="M51" i="21"/>
  <c r="N51" i="21"/>
  <c r="O51" i="21"/>
  <c r="P51" i="21"/>
  <c r="Q51" i="21"/>
  <c r="R51" i="21"/>
  <c r="S51" i="21"/>
  <c r="T51" i="21"/>
  <c r="U51" i="21"/>
  <c r="V51" i="21"/>
  <c r="W51" i="21"/>
  <c r="X51" i="21"/>
  <c r="Y51" i="21"/>
  <c r="Z51" i="21"/>
  <c r="AA51" i="21"/>
  <c r="AB51" i="21"/>
  <c r="AC51" i="21"/>
  <c r="AD51" i="21"/>
  <c r="AE51" i="21"/>
  <c r="AF51" i="21"/>
  <c r="AG51" i="21"/>
  <c r="D52" i="21"/>
  <c r="E52" i="21"/>
  <c r="F52" i="21"/>
  <c r="G52" i="21"/>
  <c r="H52" i="21"/>
  <c r="I52" i="21"/>
  <c r="J52" i="21"/>
  <c r="K52" i="21"/>
  <c r="L52" i="21"/>
  <c r="M52" i="21"/>
  <c r="N52" i="21"/>
  <c r="O52" i="21"/>
  <c r="P52" i="21"/>
  <c r="Q52" i="21"/>
  <c r="R52" i="21"/>
  <c r="S52" i="21"/>
  <c r="T52" i="21"/>
  <c r="U52" i="21"/>
  <c r="V52" i="21"/>
  <c r="W52" i="21"/>
  <c r="X52" i="21"/>
  <c r="Y52" i="21"/>
  <c r="Z52" i="21"/>
  <c r="AA52" i="21"/>
  <c r="AB52" i="21"/>
  <c r="AC52" i="21"/>
  <c r="AD52" i="21"/>
  <c r="AE52" i="21"/>
  <c r="AF52" i="21"/>
  <c r="AG52" i="21"/>
  <c r="D55" i="21"/>
  <c r="E55" i="21"/>
  <c r="F55" i="21"/>
  <c r="G55" i="21"/>
  <c r="H55" i="21"/>
  <c r="I55" i="21"/>
  <c r="J55" i="21"/>
  <c r="K55" i="21"/>
  <c r="L55" i="21"/>
  <c r="M55" i="21"/>
  <c r="N55" i="21"/>
  <c r="O55" i="21"/>
  <c r="P55" i="21"/>
  <c r="Q55" i="21"/>
  <c r="R55" i="21"/>
  <c r="S55" i="21"/>
  <c r="T55" i="21"/>
  <c r="U55" i="21"/>
  <c r="V55" i="21"/>
  <c r="W55" i="21"/>
  <c r="X55" i="21"/>
  <c r="Y55" i="21"/>
  <c r="Z55" i="21"/>
  <c r="AA55" i="21"/>
  <c r="AB55" i="21"/>
  <c r="AC55" i="21"/>
  <c r="AD55" i="21"/>
  <c r="AE55" i="21"/>
  <c r="AF55" i="21"/>
  <c r="AG55" i="21"/>
  <c r="D56" i="21"/>
  <c r="E56" i="21"/>
  <c r="F56" i="21"/>
  <c r="G56" i="21"/>
  <c r="H56" i="21"/>
  <c r="I56" i="21"/>
  <c r="J56" i="21"/>
  <c r="K56" i="21"/>
  <c r="L56" i="21"/>
  <c r="M56" i="21"/>
  <c r="N56" i="21"/>
  <c r="O56" i="21"/>
  <c r="P56" i="21"/>
  <c r="Q56" i="21"/>
  <c r="R56" i="21"/>
  <c r="S56" i="21"/>
  <c r="T56" i="21"/>
  <c r="U56" i="21"/>
  <c r="V56" i="21"/>
  <c r="W56" i="21"/>
  <c r="X56" i="21"/>
  <c r="Y56" i="21"/>
  <c r="Z56" i="21"/>
  <c r="AA56" i="21"/>
  <c r="AB56" i="21"/>
  <c r="AC56" i="21"/>
  <c r="AD56" i="21"/>
  <c r="AE56" i="21"/>
  <c r="AF56" i="21"/>
  <c r="AG56" i="21"/>
  <c r="D57" i="21"/>
  <c r="E57" i="21"/>
  <c r="F57" i="21"/>
  <c r="G57" i="21"/>
  <c r="H57" i="21"/>
  <c r="I57" i="21"/>
  <c r="J57" i="21"/>
  <c r="K57" i="21"/>
  <c r="L57" i="21"/>
  <c r="M57" i="21"/>
  <c r="N57" i="21"/>
  <c r="O57" i="21"/>
  <c r="P57" i="21"/>
  <c r="Q57" i="21"/>
  <c r="R57" i="21"/>
  <c r="S57" i="21"/>
  <c r="T57" i="21"/>
  <c r="U57" i="21"/>
  <c r="V57" i="21"/>
  <c r="W57" i="21"/>
  <c r="X57" i="21"/>
  <c r="Y57" i="21"/>
  <c r="Z57" i="21"/>
  <c r="AA57" i="21"/>
  <c r="AB57" i="21"/>
  <c r="AC57" i="21"/>
  <c r="AD57" i="21"/>
  <c r="AE57" i="21"/>
  <c r="AF57" i="21"/>
  <c r="AG57" i="21"/>
  <c r="C61" i="21"/>
  <c r="C62" i="21"/>
  <c r="C63" i="21"/>
  <c r="C64" i="21"/>
  <c r="C65" i="21"/>
  <c r="C66" i="21"/>
  <c r="C67" i="21"/>
  <c r="C68" i="21"/>
  <c r="C69" i="21"/>
  <c r="C70" i="21"/>
  <c r="C71" i="21"/>
  <c r="C60" i="21"/>
  <c r="C55" i="21"/>
  <c r="C56" i="21"/>
  <c r="C57" i="21"/>
  <c r="C47" i="21"/>
  <c r="C48" i="21"/>
  <c r="C49" i="21"/>
  <c r="C50" i="21"/>
  <c r="C51" i="21"/>
  <c r="C52" i="21"/>
  <c r="C46" i="21"/>
  <c r="C43" i="21"/>
  <c r="C29" i="21"/>
  <c r="C30" i="21"/>
  <c r="C31" i="21"/>
  <c r="C32" i="21"/>
  <c r="C33" i="21"/>
  <c r="C34" i="21"/>
  <c r="C35" i="21"/>
  <c r="C36" i="21"/>
  <c r="C37" i="21"/>
  <c r="C38" i="21"/>
  <c r="C28" i="21"/>
  <c r="C20" i="21"/>
  <c r="C21" i="21"/>
  <c r="C22" i="21"/>
  <c r="C23" i="21"/>
  <c r="C24" i="21"/>
  <c r="C25" i="21"/>
  <c r="C26" i="21"/>
  <c r="C19" i="21"/>
  <c r="C17" i="21"/>
  <c r="C43" i="23" s="1"/>
  <c r="D16" i="21"/>
  <c r="E16" i="21"/>
  <c r="F16" i="21"/>
  <c r="G16" i="21"/>
  <c r="H16" i="21"/>
  <c r="I16" i="21"/>
  <c r="J16" i="21"/>
  <c r="L16" i="21"/>
  <c r="M16" i="21"/>
  <c r="N16" i="21"/>
  <c r="O16" i="21"/>
  <c r="P16" i="21"/>
  <c r="T16" i="21"/>
  <c r="U16" i="21"/>
  <c r="V16" i="21"/>
  <c r="X16" i="21"/>
  <c r="AB16" i="21"/>
  <c r="AC16" i="21"/>
  <c r="AD16" i="21"/>
  <c r="AF16" i="21"/>
  <c r="H42" i="9"/>
  <c r="H49" i="9"/>
  <c r="H48" i="9"/>
  <c r="D48" i="23"/>
  <c r="C48" i="23"/>
  <c r="C51" i="23" s="1"/>
  <c r="C47" i="23"/>
  <c r="C50" i="23" s="1"/>
  <c r="D47" i="23"/>
  <c r="D43" i="23"/>
  <c r="F48" i="23" s="1"/>
  <c r="E43" i="23"/>
  <c r="G48" i="23" s="1"/>
  <c r="F43" i="23"/>
  <c r="H48" i="23" s="1"/>
  <c r="G43" i="23"/>
  <c r="I48" i="23" s="1"/>
  <c r="H43" i="23"/>
  <c r="J48" i="23" s="1"/>
  <c r="I43" i="23"/>
  <c r="K48" i="23" s="1"/>
  <c r="J43" i="23"/>
  <c r="L48" i="23" s="1"/>
  <c r="L43" i="23"/>
  <c r="N48" i="23" s="1"/>
  <c r="M43" i="23"/>
  <c r="O48" i="23" s="1"/>
  <c r="N43" i="23"/>
  <c r="P48" i="23" s="1"/>
  <c r="O43" i="23"/>
  <c r="Q48" i="23" s="1"/>
  <c r="P43" i="23"/>
  <c r="R48" i="23" s="1"/>
  <c r="Q43" i="23"/>
  <c r="S48" i="23" s="1"/>
  <c r="R43" i="23"/>
  <c r="T48" i="23" s="1"/>
  <c r="T43" i="23"/>
  <c r="V48" i="23" s="1"/>
  <c r="U43" i="23"/>
  <c r="W48" i="23" s="1"/>
  <c r="V43" i="23"/>
  <c r="X48" i="23" s="1"/>
  <c r="W43" i="23"/>
  <c r="Y48" i="23" s="1"/>
  <c r="X43" i="23"/>
  <c r="Z48" i="23" s="1"/>
  <c r="AB43" i="23"/>
  <c r="AD48" i="23" s="1"/>
  <c r="AC43" i="23"/>
  <c r="AE48" i="23" s="1"/>
  <c r="AD43" i="23"/>
  <c r="AF48" i="23" s="1"/>
  <c r="AF43" i="23"/>
  <c r="AH48" i="23" s="1"/>
  <c r="D42" i="23"/>
  <c r="E42" i="23"/>
  <c r="F42" i="23"/>
  <c r="G42" i="23"/>
  <c r="H42" i="23"/>
  <c r="I42" i="23"/>
  <c r="J42" i="23"/>
  <c r="K42" i="23"/>
  <c r="L42" i="23"/>
  <c r="M42" i="23"/>
  <c r="N42" i="23"/>
  <c r="O42" i="23"/>
  <c r="P42" i="23"/>
  <c r="Q42" i="23"/>
  <c r="R42" i="23"/>
  <c r="S42" i="23"/>
  <c r="T42" i="23"/>
  <c r="U42" i="23"/>
  <c r="V42" i="23"/>
  <c r="W42" i="23"/>
  <c r="X42" i="23"/>
  <c r="Y42" i="23"/>
  <c r="Z42" i="23"/>
  <c r="AA42" i="23"/>
  <c r="AB42" i="23"/>
  <c r="AC42" i="23"/>
  <c r="AD42" i="23"/>
  <c r="AE42" i="23"/>
  <c r="AF42" i="23"/>
  <c r="AG42" i="23"/>
  <c r="C42" i="23"/>
  <c r="D40" i="23"/>
  <c r="F47" i="23" s="1"/>
  <c r="E40" i="23"/>
  <c r="G47" i="23" s="1"/>
  <c r="F40" i="23"/>
  <c r="H47" i="23" s="1"/>
  <c r="G40" i="23"/>
  <c r="I47" i="23" s="1"/>
  <c r="H40" i="23"/>
  <c r="J47" i="23" s="1"/>
  <c r="I40" i="23"/>
  <c r="K47" i="23" s="1"/>
  <c r="J40" i="23"/>
  <c r="L47" i="23" s="1"/>
  <c r="K40" i="23"/>
  <c r="M47" i="23" s="1"/>
  <c r="L40" i="23"/>
  <c r="N47" i="23" s="1"/>
  <c r="M40" i="23"/>
  <c r="O47" i="23" s="1"/>
  <c r="N40" i="23"/>
  <c r="P47" i="23" s="1"/>
  <c r="O40" i="23"/>
  <c r="Q47" i="23" s="1"/>
  <c r="P40" i="23"/>
  <c r="R47" i="23" s="1"/>
  <c r="Q40" i="23"/>
  <c r="S47" i="23" s="1"/>
  <c r="R40" i="23"/>
  <c r="T47" i="23" s="1"/>
  <c r="S40" i="23"/>
  <c r="U47" i="23" s="1"/>
  <c r="T40" i="23"/>
  <c r="V47" i="23" s="1"/>
  <c r="U40" i="23"/>
  <c r="W47" i="23" s="1"/>
  <c r="V40" i="23"/>
  <c r="X47" i="23" s="1"/>
  <c r="W40" i="23"/>
  <c r="Y47" i="23" s="1"/>
  <c r="X40" i="23"/>
  <c r="Z47" i="23" s="1"/>
  <c r="Y40" i="23"/>
  <c r="AA47" i="23" s="1"/>
  <c r="Z40" i="23"/>
  <c r="AB47" i="23" s="1"/>
  <c r="AA40" i="23"/>
  <c r="AC47" i="23" s="1"/>
  <c r="AB40" i="23"/>
  <c r="AD47" i="23" s="1"/>
  <c r="AC40" i="23"/>
  <c r="AE47" i="23" s="1"/>
  <c r="AD40" i="23"/>
  <c r="AF47" i="23" s="1"/>
  <c r="AE40" i="23"/>
  <c r="AG47" i="23" s="1"/>
  <c r="AF40" i="23"/>
  <c r="AH47" i="23" s="1"/>
  <c r="C40" i="23"/>
  <c r="E47" i="23" s="1"/>
  <c r="D39" i="23"/>
  <c r="E39" i="23"/>
  <c r="F39" i="23"/>
  <c r="G39" i="23"/>
  <c r="H39" i="23"/>
  <c r="I39" i="23"/>
  <c r="J39" i="23"/>
  <c r="K39" i="23"/>
  <c r="L39" i="23"/>
  <c r="M39" i="23"/>
  <c r="N39" i="23"/>
  <c r="O39" i="23"/>
  <c r="P39" i="23"/>
  <c r="Q39" i="23"/>
  <c r="R39" i="23"/>
  <c r="S39" i="23"/>
  <c r="T39" i="23"/>
  <c r="U39" i="23"/>
  <c r="V39" i="23"/>
  <c r="W39" i="23"/>
  <c r="X39" i="23"/>
  <c r="Y39" i="23"/>
  <c r="Z39" i="23"/>
  <c r="AA39" i="23"/>
  <c r="AB39" i="23"/>
  <c r="AC39" i="23"/>
  <c r="AD39" i="23"/>
  <c r="AE39" i="23"/>
  <c r="AF39" i="23"/>
  <c r="AG39" i="23"/>
  <c r="C39" i="23"/>
  <c r="D12" i="21"/>
  <c r="A4" i="5"/>
  <c r="A5" i="5"/>
  <c r="A6"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7" i="5"/>
  <c r="E68" i="18"/>
  <c r="F68" i="18"/>
  <c r="G68" i="18"/>
  <c r="H68" i="18"/>
  <c r="I68" i="18"/>
  <c r="J68" i="18"/>
  <c r="K68" i="18"/>
  <c r="L68" i="18"/>
  <c r="M68" i="18"/>
  <c r="N68" i="18"/>
  <c r="O68" i="18"/>
  <c r="P68" i="18"/>
  <c r="Q68" i="18"/>
  <c r="R68" i="18"/>
  <c r="S68" i="18"/>
  <c r="T68" i="18"/>
  <c r="U68" i="18"/>
  <c r="V68" i="18"/>
  <c r="W68" i="18"/>
  <c r="X68" i="18"/>
  <c r="Y68" i="18"/>
  <c r="Z68" i="18"/>
  <c r="AA68" i="18"/>
  <c r="AB68" i="18"/>
  <c r="AC68" i="18"/>
  <c r="AD68" i="18"/>
  <c r="AE68" i="18"/>
  <c r="AF68" i="18"/>
  <c r="AG68" i="18"/>
  <c r="E69" i="18"/>
  <c r="F69" i="18"/>
  <c r="G69" i="18"/>
  <c r="H69" i="18"/>
  <c r="I69" i="18"/>
  <c r="J69" i="18"/>
  <c r="K69" i="18"/>
  <c r="L69" i="18"/>
  <c r="M69" i="18"/>
  <c r="N69" i="18"/>
  <c r="O69" i="18"/>
  <c r="P69" i="18"/>
  <c r="Q69" i="18"/>
  <c r="R69" i="18"/>
  <c r="S69" i="18"/>
  <c r="T69" i="18"/>
  <c r="U69" i="18"/>
  <c r="V69" i="18"/>
  <c r="W69" i="18"/>
  <c r="X69" i="18"/>
  <c r="Y69" i="18"/>
  <c r="Z69" i="18"/>
  <c r="AA69" i="18"/>
  <c r="AB69" i="18"/>
  <c r="AC69" i="18"/>
  <c r="AD69" i="18"/>
  <c r="AE69" i="18"/>
  <c r="AF69" i="18"/>
  <c r="AG69" i="18"/>
  <c r="E70" i="18"/>
  <c r="F70" i="18"/>
  <c r="G70" i="18"/>
  <c r="H70" i="18"/>
  <c r="I70" i="18"/>
  <c r="J70" i="18"/>
  <c r="K70" i="18"/>
  <c r="L70" i="18"/>
  <c r="M70" i="18"/>
  <c r="N70" i="18"/>
  <c r="O70" i="18"/>
  <c r="P70" i="18"/>
  <c r="Q70" i="18"/>
  <c r="R70" i="18"/>
  <c r="S70" i="18"/>
  <c r="T70" i="18"/>
  <c r="U70" i="18"/>
  <c r="V70" i="18"/>
  <c r="W70" i="18"/>
  <c r="X70" i="18"/>
  <c r="Y70" i="18"/>
  <c r="Z70" i="18"/>
  <c r="AA70" i="18"/>
  <c r="AB70" i="18"/>
  <c r="AC70" i="18"/>
  <c r="AD70" i="18"/>
  <c r="AE70" i="18"/>
  <c r="AF70" i="18"/>
  <c r="AG70" i="18"/>
  <c r="E71" i="18"/>
  <c r="F71" i="18"/>
  <c r="G71" i="18"/>
  <c r="H71" i="18"/>
  <c r="I71" i="18"/>
  <c r="J71" i="18"/>
  <c r="K71" i="18"/>
  <c r="L71" i="18"/>
  <c r="M71" i="18"/>
  <c r="N71" i="18"/>
  <c r="O71" i="18"/>
  <c r="P71" i="18"/>
  <c r="Q71" i="18"/>
  <c r="R71" i="18"/>
  <c r="S71" i="18"/>
  <c r="T71" i="18"/>
  <c r="U71" i="18"/>
  <c r="V71" i="18"/>
  <c r="W71" i="18"/>
  <c r="X71" i="18"/>
  <c r="Y71" i="18"/>
  <c r="Z71" i="18"/>
  <c r="AA71" i="18"/>
  <c r="AB71" i="18"/>
  <c r="AC71" i="18"/>
  <c r="AD71" i="18"/>
  <c r="AE71" i="18"/>
  <c r="AF71" i="18"/>
  <c r="AG71" i="18"/>
  <c r="D71" i="18"/>
  <c r="D70" i="18"/>
  <c r="D69" i="18"/>
  <c r="D68" i="18"/>
  <c r="E61" i="18"/>
  <c r="F61" i="18"/>
  <c r="G61" i="18"/>
  <c r="H61" i="18"/>
  <c r="I61" i="18"/>
  <c r="J61" i="18"/>
  <c r="K61" i="18"/>
  <c r="L61" i="18"/>
  <c r="M61" i="18"/>
  <c r="N61" i="18"/>
  <c r="O61" i="18"/>
  <c r="P61" i="18"/>
  <c r="Q61" i="18"/>
  <c r="R61" i="18"/>
  <c r="S61" i="18"/>
  <c r="T61" i="18"/>
  <c r="U61" i="18"/>
  <c r="V61" i="18"/>
  <c r="W61" i="18"/>
  <c r="X61" i="18"/>
  <c r="Y61" i="18"/>
  <c r="Z61" i="18"/>
  <c r="AA61" i="18"/>
  <c r="AB61" i="18"/>
  <c r="AC61" i="18"/>
  <c r="AD61" i="18"/>
  <c r="AE61" i="18"/>
  <c r="AF61" i="18"/>
  <c r="AG61" i="18"/>
  <c r="E62" i="18"/>
  <c r="F62" i="18"/>
  <c r="G62" i="18"/>
  <c r="H62" i="18"/>
  <c r="I62" i="18"/>
  <c r="J62" i="18"/>
  <c r="K62" i="18"/>
  <c r="L62" i="18"/>
  <c r="M62" i="18"/>
  <c r="N62" i="18"/>
  <c r="O62" i="18"/>
  <c r="P62" i="18"/>
  <c r="Q62" i="18"/>
  <c r="R62" i="18"/>
  <c r="S62" i="18"/>
  <c r="T62" i="18"/>
  <c r="U62" i="18"/>
  <c r="V62" i="18"/>
  <c r="W62" i="18"/>
  <c r="X62" i="18"/>
  <c r="Y62" i="18"/>
  <c r="Z62" i="18"/>
  <c r="AA62" i="18"/>
  <c r="AB62" i="18"/>
  <c r="AC62" i="18"/>
  <c r="AD62" i="18"/>
  <c r="AE62" i="18"/>
  <c r="AF62" i="18"/>
  <c r="AG62" i="18"/>
  <c r="E63" i="18"/>
  <c r="F63" i="18"/>
  <c r="G63" i="18"/>
  <c r="H63" i="18"/>
  <c r="I63" i="18"/>
  <c r="J63" i="18"/>
  <c r="K63" i="18"/>
  <c r="L63" i="18"/>
  <c r="M63" i="18"/>
  <c r="N63" i="18"/>
  <c r="O63" i="18"/>
  <c r="P63" i="18"/>
  <c r="Q63" i="18"/>
  <c r="R63" i="18"/>
  <c r="S63" i="18"/>
  <c r="T63" i="18"/>
  <c r="U63" i="18"/>
  <c r="V63" i="18"/>
  <c r="W63" i="18"/>
  <c r="X63" i="18"/>
  <c r="Y63" i="18"/>
  <c r="Z63" i="18"/>
  <c r="AA63" i="18"/>
  <c r="AB63" i="18"/>
  <c r="AC63" i="18"/>
  <c r="AD63" i="18"/>
  <c r="AE63" i="18"/>
  <c r="AF63" i="18"/>
  <c r="AG63" i="18"/>
  <c r="E64" i="18"/>
  <c r="F64" i="18"/>
  <c r="G64" i="18"/>
  <c r="H64" i="18"/>
  <c r="I64" i="18"/>
  <c r="J64" i="18"/>
  <c r="K64" i="18"/>
  <c r="L64" i="18"/>
  <c r="M64" i="18"/>
  <c r="N64" i="18"/>
  <c r="O64" i="18"/>
  <c r="P64" i="18"/>
  <c r="Q64" i="18"/>
  <c r="R64" i="18"/>
  <c r="S64" i="18"/>
  <c r="T64" i="18"/>
  <c r="U64" i="18"/>
  <c r="V64" i="18"/>
  <c r="W64" i="18"/>
  <c r="X64" i="18"/>
  <c r="Y64" i="18"/>
  <c r="Z64" i="18"/>
  <c r="AA64" i="18"/>
  <c r="AB64" i="18"/>
  <c r="AC64" i="18"/>
  <c r="AD64" i="18"/>
  <c r="AE64" i="18"/>
  <c r="AF64" i="18"/>
  <c r="AG64" i="18"/>
  <c r="E65" i="18"/>
  <c r="F65" i="18"/>
  <c r="G65" i="18"/>
  <c r="H65" i="18"/>
  <c r="I65" i="18"/>
  <c r="J65" i="18"/>
  <c r="K65" i="18"/>
  <c r="L65" i="18"/>
  <c r="M65" i="18"/>
  <c r="N65" i="18"/>
  <c r="O65" i="18"/>
  <c r="P65" i="18"/>
  <c r="Q65" i="18"/>
  <c r="R65" i="18"/>
  <c r="S65" i="18"/>
  <c r="T65" i="18"/>
  <c r="U65" i="18"/>
  <c r="V65" i="18"/>
  <c r="W65" i="18"/>
  <c r="X65" i="18"/>
  <c r="Y65" i="18"/>
  <c r="Z65" i="18"/>
  <c r="AA65" i="18"/>
  <c r="AB65" i="18"/>
  <c r="AC65" i="18"/>
  <c r="AD65" i="18"/>
  <c r="AE65" i="18"/>
  <c r="AF65" i="18"/>
  <c r="AG65" i="18"/>
  <c r="D65" i="18"/>
  <c r="D64" i="18"/>
  <c r="D63" i="18"/>
  <c r="D62" i="18"/>
  <c r="D61" i="18"/>
  <c r="AG55" i="18"/>
  <c r="AF55" i="18"/>
  <c r="AE55" i="18"/>
  <c r="AD55" i="18"/>
  <c r="AC55" i="18"/>
  <c r="AB55" i="18"/>
  <c r="AA55" i="18"/>
  <c r="Z55" i="18"/>
  <c r="Y55" i="18"/>
  <c r="X55" i="18"/>
  <c r="W55" i="18"/>
  <c r="V55" i="18"/>
  <c r="U55" i="18"/>
  <c r="T55" i="18"/>
  <c r="S55" i="18"/>
  <c r="R55" i="18"/>
  <c r="Q55" i="18"/>
  <c r="P55" i="18"/>
  <c r="O55" i="18"/>
  <c r="N55" i="18"/>
  <c r="M55" i="18"/>
  <c r="L55" i="18"/>
  <c r="K55" i="18"/>
  <c r="J55" i="18"/>
  <c r="I55" i="18"/>
  <c r="H55" i="18"/>
  <c r="G55" i="18"/>
  <c r="F55" i="18"/>
  <c r="E55" i="18"/>
  <c r="AG54" i="18"/>
  <c r="AF54" i="18"/>
  <c r="AE54" i="18"/>
  <c r="AD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D55" i="18"/>
  <c r="D54" i="18"/>
  <c r="E43" i="18"/>
  <c r="F43" i="18"/>
  <c r="G43" i="18"/>
  <c r="H43" i="18"/>
  <c r="I43" i="18"/>
  <c r="J43" i="18"/>
  <c r="K43" i="18"/>
  <c r="L43" i="18"/>
  <c r="M43" i="18"/>
  <c r="N43" i="18"/>
  <c r="O43" i="18"/>
  <c r="P43" i="18"/>
  <c r="Q43" i="18"/>
  <c r="R43" i="18"/>
  <c r="S43" i="18"/>
  <c r="T43" i="18"/>
  <c r="U43" i="18"/>
  <c r="V43" i="18"/>
  <c r="W43" i="18"/>
  <c r="X43" i="18"/>
  <c r="Y43" i="18"/>
  <c r="Z43" i="18"/>
  <c r="AA43" i="18"/>
  <c r="AB43" i="18"/>
  <c r="AC43" i="18"/>
  <c r="AD43" i="18"/>
  <c r="AE43" i="18"/>
  <c r="AF43" i="18"/>
  <c r="AG43" i="18"/>
  <c r="E44" i="18"/>
  <c r="F44" i="18"/>
  <c r="G44" i="18"/>
  <c r="H44" i="18"/>
  <c r="I44" i="18"/>
  <c r="J44" i="18"/>
  <c r="K44" i="18"/>
  <c r="L44" i="18"/>
  <c r="M44" i="18"/>
  <c r="N44" i="18"/>
  <c r="O44" i="18"/>
  <c r="P44" i="18"/>
  <c r="Q44" i="18"/>
  <c r="R44" i="18"/>
  <c r="S44" i="18"/>
  <c r="T44" i="18"/>
  <c r="U44" i="18"/>
  <c r="V44" i="18"/>
  <c r="W44" i="18"/>
  <c r="X44" i="18"/>
  <c r="Y44" i="18"/>
  <c r="Z44" i="18"/>
  <c r="AA44" i="18"/>
  <c r="AB44" i="18"/>
  <c r="AC44" i="18"/>
  <c r="AD44" i="18"/>
  <c r="AE44" i="18"/>
  <c r="AF44" i="18"/>
  <c r="AG44" i="18"/>
  <c r="E45" i="18"/>
  <c r="F45" i="18"/>
  <c r="G45" i="18"/>
  <c r="H45" i="18"/>
  <c r="I45" i="18"/>
  <c r="J45" i="18"/>
  <c r="K45" i="18"/>
  <c r="L45" i="18"/>
  <c r="M45" i="18"/>
  <c r="N45" i="18"/>
  <c r="O45" i="18"/>
  <c r="P45" i="18"/>
  <c r="Q45" i="18"/>
  <c r="R45" i="18"/>
  <c r="S45" i="18"/>
  <c r="T45" i="18"/>
  <c r="U45" i="18"/>
  <c r="V45" i="18"/>
  <c r="W45" i="18"/>
  <c r="X45" i="18"/>
  <c r="Y45" i="18"/>
  <c r="Z45" i="18"/>
  <c r="AA45" i="18"/>
  <c r="AB45" i="18"/>
  <c r="AC45" i="18"/>
  <c r="AD45" i="18"/>
  <c r="AE45" i="18"/>
  <c r="AF45" i="18"/>
  <c r="AG45" i="18"/>
  <c r="E46" i="18"/>
  <c r="F46" i="18"/>
  <c r="G46" i="18"/>
  <c r="H46" i="18"/>
  <c r="I46" i="18"/>
  <c r="J46" i="18"/>
  <c r="K46" i="18"/>
  <c r="L46" i="18"/>
  <c r="M46" i="18"/>
  <c r="N46" i="18"/>
  <c r="O46" i="18"/>
  <c r="P46" i="18"/>
  <c r="Q46" i="18"/>
  <c r="R46" i="18"/>
  <c r="S46" i="18"/>
  <c r="T46" i="18"/>
  <c r="U46" i="18"/>
  <c r="V46" i="18"/>
  <c r="W46" i="18"/>
  <c r="X46" i="18"/>
  <c r="Y46" i="18"/>
  <c r="Z46" i="18"/>
  <c r="AA46" i="18"/>
  <c r="AB46" i="18"/>
  <c r="AC46" i="18"/>
  <c r="AD46" i="18"/>
  <c r="AE46" i="18"/>
  <c r="AF46" i="18"/>
  <c r="AG46" i="18"/>
  <c r="D46" i="18"/>
  <c r="D45" i="18"/>
  <c r="D44" i="18"/>
  <c r="D43" i="18"/>
  <c r="E36" i="18"/>
  <c r="F36" i="18"/>
  <c r="G36" i="18"/>
  <c r="H36" i="18"/>
  <c r="I36" i="18"/>
  <c r="J36" i="18"/>
  <c r="K36" i="18"/>
  <c r="L36" i="18"/>
  <c r="M36" i="18"/>
  <c r="N36" i="18"/>
  <c r="O36" i="18"/>
  <c r="P36" i="18"/>
  <c r="Q36" i="18"/>
  <c r="R36" i="18"/>
  <c r="S36" i="18"/>
  <c r="T36" i="18"/>
  <c r="U36" i="18"/>
  <c r="V36" i="18"/>
  <c r="W36" i="18"/>
  <c r="X36" i="18"/>
  <c r="Y36" i="18"/>
  <c r="Z36" i="18"/>
  <c r="AA36" i="18"/>
  <c r="AB36" i="18"/>
  <c r="AC36" i="18"/>
  <c r="AD36" i="18"/>
  <c r="AE36" i="18"/>
  <c r="AF36" i="18"/>
  <c r="AG36" i="18"/>
  <c r="E37" i="18"/>
  <c r="F37" i="18"/>
  <c r="G37" i="18"/>
  <c r="H37" i="18"/>
  <c r="I37" i="18"/>
  <c r="J37" i="18"/>
  <c r="K37" i="18"/>
  <c r="L37" i="18"/>
  <c r="M37" i="18"/>
  <c r="N37" i="18"/>
  <c r="O37" i="18"/>
  <c r="P37" i="18"/>
  <c r="Q37" i="18"/>
  <c r="R37" i="18"/>
  <c r="S37" i="18"/>
  <c r="T37" i="18"/>
  <c r="U37" i="18"/>
  <c r="V37" i="18"/>
  <c r="W37" i="18"/>
  <c r="X37" i="18"/>
  <c r="Y37" i="18"/>
  <c r="Z37" i="18"/>
  <c r="AA37" i="18"/>
  <c r="AB37" i="18"/>
  <c r="AC37" i="18"/>
  <c r="AD37" i="18"/>
  <c r="AE37" i="18"/>
  <c r="AF37" i="18"/>
  <c r="AG37" i="18"/>
  <c r="E38" i="18"/>
  <c r="F38" i="18"/>
  <c r="G38" i="18"/>
  <c r="H38" i="18"/>
  <c r="I38" i="18"/>
  <c r="J38" i="18"/>
  <c r="K38" i="18"/>
  <c r="L38" i="18"/>
  <c r="M38" i="18"/>
  <c r="N38" i="18"/>
  <c r="O38" i="18"/>
  <c r="P38" i="18"/>
  <c r="Q38" i="18"/>
  <c r="R38" i="18"/>
  <c r="S38" i="18"/>
  <c r="T38" i="18"/>
  <c r="U38" i="18"/>
  <c r="V38" i="18"/>
  <c r="W38" i="18"/>
  <c r="X38" i="18"/>
  <c r="Y38" i="18"/>
  <c r="Z38" i="18"/>
  <c r="AA38" i="18"/>
  <c r="AB38" i="18"/>
  <c r="AC38" i="18"/>
  <c r="AD38" i="18"/>
  <c r="AE38" i="18"/>
  <c r="AF38" i="18"/>
  <c r="AG38" i="18"/>
  <c r="E39" i="18"/>
  <c r="F39" i="18"/>
  <c r="G39" i="18"/>
  <c r="H39" i="18"/>
  <c r="I39" i="18"/>
  <c r="J39" i="18"/>
  <c r="K39" i="18"/>
  <c r="L39" i="18"/>
  <c r="M39" i="18"/>
  <c r="N39" i="18"/>
  <c r="O39" i="18"/>
  <c r="P39" i="18"/>
  <c r="Q39" i="18"/>
  <c r="R39" i="18"/>
  <c r="S39" i="18"/>
  <c r="T39" i="18"/>
  <c r="U39" i="18"/>
  <c r="V39" i="18"/>
  <c r="W39" i="18"/>
  <c r="X39" i="18"/>
  <c r="Y39" i="18"/>
  <c r="Z39" i="18"/>
  <c r="AA39" i="18"/>
  <c r="AB39" i="18"/>
  <c r="AC39" i="18"/>
  <c r="AD39" i="18"/>
  <c r="AE39" i="18"/>
  <c r="AF39" i="18"/>
  <c r="AG39" i="18"/>
  <c r="E40" i="18"/>
  <c r="F40" i="18"/>
  <c r="G40" i="18"/>
  <c r="H40" i="18"/>
  <c r="I40" i="18"/>
  <c r="J40" i="18"/>
  <c r="K40" i="18"/>
  <c r="L40" i="18"/>
  <c r="M40" i="18"/>
  <c r="N40" i="18"/>
  <c r="O40" i="18"/>
  <c r="P40" i="18"/>
  <c r="Q40" i="18"/>
  <c r="R40" i="18"/>
  <c r="S40" i="18"/>
  <c r="T40" i="18"/>
  <c r="U40" i="18"/>
  <c r="V40" i="18"/>
  <c r="W40" i="18"/>
  <c r="X40" i="18"/>
  <c r="Y40" i="18"/>
  <c r="Z40" i="18"/>
  <c r="AA40" i="18"/>
  <c r="AB40" i="18"/>
  <c r="AC40" i="18"/>
  <c r="AD40" i="18"/>
  <c r="AE40" i="18"/>
  <c r="AF40" i="18"/>
  <c r="AG40" i="18"/>
  <c r="D40" i="18"/>
  <c r="D39" i="18"/>
  <c r="D38" i="18"/>
  <c r="D37" i="18"/>
  <c r="D36" i="18"/>
  <c r="E29" i="18"/>
  <c r="F29" i="18"/>
  <c r="G29" i="18"/>
  <c r="H29" i="18"/>
  <c r="I29" i="18"/>
  <c r="J29" i="18"/>
  <c r="K29" i="18"/>
  <c r="L29" i="18"/>
  <c r="M29" i="18"/>
  <c r="N29" i="18"/>
  <c r="O29" i="18"/>
  <c r="P29" i="18"/>
  <c r="Q29" i="18"/>
  <c r="R29" i="18"/>
  <c r="S29" i="18"/>
  <c r="T29" i="18"/>
  <c r="U29" i="18"/>
  <c r="V29" i="18"/>
  <c r="W29" i="18"/>
  <c r="X29" i="18"/>
  <c r="Y29" i="18"/>
  <c r="Z29" i="18"/>
  <c r="AA29" i="18"/>
  <c r="AB29" i="18"/>
  <c r="AC29" i="18"/>
  <c r="AD29" i="18"/>
  <c r="AE29" i="18"/>
  <c r="AF29" i="18"/>
  <c r="AG29" i="18"/>
  <c r="E30" i="18"/>
  <c r="F30" i="18"/>
  <c r="G30" i="18"/>
  <c r="H30" i="18"/>
  <c r="I30" i="18"/>
  <c r="J30" i="18"/>
  <c r="K30" i="18"/>
  <c r="L30" i="18"/>
  <c r="M30" i="18"/>
  <c r="N30" i="18"/>
  <c r="O30" i="18"/>
  <c r="P30" i="18"/>
  <c r="Q30" i="18"/>
  <c r="R30" i="18"/>
  <c r="S30" i="18"/>
  <c r="T30" i="18"/>
  <c r="U30" i="18"/>
  <c r="V30" i="18"/>
  <c r="W30" i="18"/>
  <c r="X30" i="18"/>
  <c r="Y30" i="18"/>
  <c r="Z30" i="18"/>
  <c r="AA30" i="18"/>
  <c r="AB30" i="18"/>
  <c r="AC30" i="18"/>
  <c r="AD30" i="18"/>
  <c r="AE30" i="18"/>
  <c r="AF30" i="18"/>
  <c r="AG30" i="18"/>
  <c r="D30" i="18"/>
  <c r="D29" i="18"/>
  <c r="E18" i="18"/>
  <c r="F18" i="18"/>
  <c r="G18" i="18"/>
  <c r="H18" i="18"/>
  <c r="I18" i="18"/>
  <c r="J18" i="18"/>
  <c r="K18" i="18"/>
  <c r="L18" i="18"/>
  <c r="M18" i="18"/>
  <c r="N18" i="18"/>
  <c r="O18" i="18"/>
  <c r="P18" i="18"/>
  <c r="Q18" i="18"/>
  <c r="R18" i="18"/>
  <c r="S18" i="18"/>
  <c r="T18" i="18"/>
  <c r="U18" i="18"/>
  <c r="V18" i="18"/>
  <c r="W18" i="18"/>
  <c r="X18" i="18"/>
  <c r="Y18" i="18"/>
  <c r="Z18" i="18"/>
  <c r="AA18" i="18"/>
  <c r="AB18" i="18"/>
  <c r="AC18" i="18"/>
  <c r="AD18" i="18"/>
  <c r="AE18" i="18"/>
  <c r="AF18" i="18"/>
  <c r="AG18" i="18"/>
  <c r="E19" i="18"/>
  <c r="F19" i="18"/>
  <c r="G19" i="18"/>
  <c r="H19" i="18"/>
  <c r="I19" i="18"/>
  <c r="J19" i="18"/>
  <c r="K19" i="18"/>
  <c r="L19" i="18"/>
  <c r="M19" i="18"/>
  <c r="N19" i="18"/>
  <c r="O19" i="18"/>
  <c r="P19" i="18"/>
  <c r="Q19" i="18"/>
  <c r="R19" i="18"/>
  <c r="S19" i="18"/>
  <c r="T19" i="18"/>
  <c r="U19" i="18"/>
  <c r="V19" i="18"/>
  <c r="W19" i="18"/>
  <c r="X19" i="18"/>
  <c r="Y19" i="18"/>
  <c r="Z19" i="18"/>
  <c r="AA19" i="18"/>
  <c r="AB19" i="18"/>
  <c r="AC19" i="18"/>
  <c r="AD19" i="18"/>
  <c r="AE19" i="18"/>
  <c r="AF19" i="18"/>
  <c r="AG19" i="18"/>
  <c r="E20" i="18"/>
  <c r="F20" i="18"/>
  <c r="G20" i="18"/>
  <c r="H20" i="18"/>
  <c r="I20" i="18"/>
  <c r="J20" i="18"/>
  <c r="K20" i="18"/>
  <c r="L20" i="18"/>
  <c r="M20" i="18"/>
  <c r="N20" i="18"/>
  <c r="O20" i="18"/>
  <c r="P20" i="18"/>
  <c r="Q20" i="18"/>
  <c r="R20" i="18"/>
  <c r="S20" i="18"/>
  <c r="T20" i="18"/>
  <c r="U20" i="18"/>
  <c r="V20" i="18"/>
  <c r="W20" i="18"/>
  <c r="X20" i="18"/>
  <c r="Y20" i="18"/>
  <c r="Z20" i="18"/>
  <c r="AA20" i="18"/>
  <c r="AB20" i="18"/>
  <c r="AC20" i="18"/>
  <c r="AD20" i="18"/>
  <c r="AE20" i="18"/>
  <c r="AF20" i="18"/>
  <c r="AG20" i="18"/>
  <c r="E21" i="18"/>
  <c r="F21" i="18"/>
  <c r="G21" i="18"/>
  <c r="H21" i="18"/>
  <c r="I21" i="18"/>
  <c r="J21" i="18"/>
  <c r="K21" i="18"/>
  <c r="L21" i="18"/>
  <c r="M21" i="18"/>
  <c r="N21" i="18"/>
  <c r="O21" i="18"/>
  <c r="P21" i="18"/>
  <c r="Q21" i="18"/>
  <c r="R21" i="18"/>
  <c r="S21" i="18"/>
  <c r="T21" i="18"/>
  <c r="U21" i="18"/>
  <c r="V21" i="18"/>
  <c r="W21" i="18"/>
  <c r="X21" i="18"/>
  <c r="Y21" i="18"/>
  <c r="Z21" i="18"/>
  <c r="AA21" i="18"/>
  <c r="AB21" i="18"/>
  <c r="AC21" i="18"/>
  <c r="AD21" i="18"/>
  <c r="AE21" i="18"/>
  <c r="AF21" i="18"/>
  <c r="AG21" i="18"/>
  <c r="E22" i="18"/>
  <c r="F22" i="18"/>
  <c r="G22" i="18"/>
  <c r="H22" i="18"/>
  <c r="I22" i="18"/>
  <c r="J22" i="18"/>
  <c r="K22" i="18"/>
  <c r="L22" i="18"/>
  <c r="M22" i="18"/>
  <c r="N22" i="18"/>
  <c r="O22" i="18"/>
  <c r="P22" i="18"/>
  <c r="Q22" i="18"/>
  <c r="R22" i="18"/>
  <c r="S22" i="18"/>
  <c r="T22" i="18"/>
  <c r="U22" i="18"/>
  <c r="V22" i="18"/>
  <c r="W22" i="18"/>
  <c r="X22" i="18"/>
  <c r="Y22" i="18"/>
  <c r="Z22" i="18"/>
  <c r="AA22" i="18"/>
  <c r="AB22" i="18"/>
  <c r="AC22" i="18"/>
  <c r="AD22" i="18"/>
  <c r="AE22" i="18"/>
  <c r="AF22" i="18"/>
  <c r="AG22" i="18"/>
  <c r="D22" i="18"/>
  <c r="D21" i="18"/>
  <c r="D20" i="18"/>
  <c r="D19" i="18"/>
  <c r="D18" i="18"/>
  <c r="E10" i="18"/>
  <c r="F10" i="18"/>
  <c r="G10" i="18"/>
  <c r="H10" i="18"/>
  <c r="I10" i="18"/>
  <c r="J10" i="18"/>
  <c r="K10" i="18"/>
  <c r="L10" i="18"/>
  <c r="M10" i="18"/>
  <c r="N10" i="18"/>
  <c r="O10" i="18"/>
  <c r="P10" i="18"/>
  <c r="Q10" i="18"/>
  <c r="R10" i="18"/>
  <c r="S10" i="18"/>
  <c r="T10" i="18"/>
  <c r="U10" i="18"/>
  <c r="V10" i="18"/>
  <c r="W10" i="18"/>
  <c r="X10" i="18"/>
  <c r="Y10" i="18"/>
  <c r="Z10" i="18"/>
  <c r="AA10" i="18"/>
  <c r="AB10" i="18"/>
  <c r="AC10" i="18"/>
  <c r="AD10" i="18"/>
  <c r="AE10" i="18"/>
  <c r="AF10" i="18"/>
  <c r="AG10"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AF11" i="18"/>
  <c r="AG11" i="18"/>
  <c r="E12" i="18"/>
  <c r="F12" i="18"/>
  <c r="G12" i="18"/>
  <c r="H12" i="18"/>
  <c r="I12" i="18"/>
  <c r="J12" i="18"/>
  <c r="K12" i="18"/>
  <c r="L12" i="18"/>
  <c r="M12" i="18"/>
  <c r="N12" i="18"/>
  <c r="O12" i="18"/>
  <c r="P12" i="18"/>
  <c r="Q12" i="18"/>
  <c r="R12" i="18"/>
  <c r="S12" i="18"/>
  <c r="T12" i="18"/>
  <c r="U12" i="18"/>
  <c r="V12" i="18"/>
  <c r="W12" i="18"/>
  <c r="X12" i="18"/>
  <c r="Y12" i="18"/>
  <c r="Z12" i="18"/>
  <c r="AA12" i="18"/>
  <c r="AB12" i="18"/>
  <c r="AC12" i="18"/>
  <c r="AD12" i="18"/>
  <c r="AE12" i="18"/>
  <c r="AF12" i="18"/>
  <c r="AG12" i="18"/>
  <c r="E13" i="18"/>
  <c r="F13" i="18"/>
  <c r="G13" i="18"/>
  <c r="H13" i="18"/>
  <c r="I13" i="18"/>
  <c r="J13" i="18"/>
  <c r="K13" i="18"/>
  <c r="L13" i="18"/>
  <c r="M13" i="18"/>
  <c r="N13" i="18"/>
  <c r="O13" i="18"/>
  <c r="P13" i="18"/>
  <c r="Q13" i="18"/>
  <c r="R13" i="18"/>
  <c r="S13" i="18"/>
  <c r="T13" i="18"/>
  <c r="U13" i="18"/>
  <c r="V13" i="18"/>
  <c r="W13" i="18"/>
  <c r="X13" i="18"/>
  <c r="Y13" i="18"/>
  <c r="Z13" i="18"/>
  <c r="AA13" i="18"/>
  <c r="AB13" i="18"/>
  <c r="AC13" i="18"/>
  <c r="AD13" i="18"/>
  <c r="AE13" i="18"/>
  <c r="AF13" i="18"/>
  <c r="AG13" i="18"/>
  <c r="E14" i="18"/>
  <c r="F14" i="18"/>
  <c r="G14" i="18"/>
  <c r="H14" i="18"/>
  <c r="I14" i="18"/>
  <c r="J14" i="18"/>
  <c r="K14" i="18"/>
  <c r="L14" i="18"/>
  <c r="M14" i="18"/>
  <c r="N14" i="18"/>
  <c r="O14" i="18"/>
  <c r="P14" i="18"/>
  <c r="Q14" i="18"/>
  <c r="R14" i="18"/>
  <c r="S14" i="18"/>
  <c r="T14" i="18"/>
  <c r="U14" i="18"/>
  <c r="V14" i="18"/>
  <c r="W14" i="18"/>
  <c r="X14" i="18"/>
  <c r="Y14" i="18"/>
  <c r="Z14" i="18"/>
  <c r="AA14" i="18"/>
  <c r="AB14" i="18"/>
  <c r="AC14" i="18"/>
  <c r="AD14" i="18"/>
  <c r="AE14" i="18"/>
  <c r="AF14" i="18"/>
  <c r="AG14" i="18"/>
  <c r="E15" i="18"/>
  <c r="F15" i="18"/>
  <c r="G15" i="18"/>
  <c r="H15" i="18"/>
  <c r="I15" i="18"/>
  <c r="J15" i="18"/>
  <c r="K15" i="18"/>
  <c r="L15" i="18"/>
  <c r="M15" i="18"/>
  <c r="N15" i="18"/>
  <c r="O15" i="18"/>
  <c r="P15" i="18"/>
  <c r="Q15" i="18"/>
  <c r="R15" i="18"/>
  <c r="S15" i="18"/>
  <c r="T15" i="18"/>
  <c r="U15" i="18"/>
  <c r="V15" i="18"/>
  <c r="W15" i="18"/>
  <c r="X15" i="18"/>
  <c r="Y15" i="18"/>
  <c r="Z15" i="18"/>
  <c r="AA15" i="18"/>
  <c r="AB15" i="18"/>
  <c r="AC15" i="18"/>
  <c r="AD15" i="18"/>
  <c r="AE15" i="18"/>
  <c r="AF15" i="18"/>
  <c r="AG15" i="18"/>
  <c r="D15" i="18"/>
  <c r="D14" i="18"/>
  <c r="D13" i="18"/>
  <c r="D12" i="18"/>
  <c r="D11" i="18"/>
  <c r="D10"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E5" i="18"/>
  <c r="F5" i="18"/>
  <c r="G5" i="18"/>
  <c r="H5" i="18"/>
  <c r="I5" i="18"/>
  <c r="J5" i="18"/>
  <c r="K5" i="18"/>
  <c r="L5" i="18"/>
  <c r="M5" i="18"/>
  <c r="N5" i="18"/>
  <c r="O5" i="18"/>
  <c r="P5" i="18"/>
  <c r="Q5" i="18"/>
  <c r="R5" i="18"/>
  <c r="S5" i="18"/>
  <c r="T5" i="18"/>
  <c r="U5" i="18"/>
  <c r="V5" i="18"/>
  <c r="W5" i="18"/>
  <c r="X5" i="18"/>
  <c r="Y5" i="18"/>
  <c r="Z5" i="18"/>
  <c r="AA5" i="18"/>
  <c r="AB5" i="18"/>
  <c r="AC5" i="18"/>
  <c r="AD5" i="18"/>
  <c r="AE5" i="18"/>
  <c r="AF5" i="18"/>
  <c r="AG5"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AG6" i="18"/>
  <c r="D6" i="18"/>
  <c r="D5" i="18"/>
  <c r="D4" i="18"/>
  <c r="Y43" i="23" l="1"/>
  <c r="AA48" i="23" s="1"/>
  <c r="AA51" i="23" s="1"/>
  <c r="Z16" i="21"/>
  <c r="AE43" i="23"/>
  <c r="AG48" i="23" s="1"/>
  <c r="AA43" i="23"/>
  <c r="AC48" i="23" s="1"/>
  <c r="S43" i="23"/>
  <c r="U48" i="23" s="1"/>
  <c r="U51" i="23" s="1"/>
  <c r="K43" i="23"/>
  <c r="M48" i="23" s="1"/>
  <c r="M51" i="23" s="1"/>
  <c r="C16" i="21"/>
  <c r="H50" i="9"/>
  <c r="H51" i="9" s="1"/>
  <c r="E54" i="23"/>
  <c r="E48" i="23"/>
  <c r="G55" i="23" s="1"/>
  <c r="Z50" i="23"/>
  <c r="AG50" i="23"/>
  <c r="AG51" i="23"/>
  <c r="AH51" i="23"/>
  <c r="AH50" i="23"/>
  <c r="AH54" i="23"/>
  <c r="AG54" i="23"/>
  <c r="R54" i="23"/>
  <c r="T54" i="23"/>
  <c r="G54" i="23"/>
  <c r="AE54" i="23"/>
  <c r="S54" i="23"/>
  <c r="W54" i="23"/>
  <c r="L54" i="23"/>
  <c r="X54" i="23"/>
  <c r="N54" i="23"/>
  <c r="J54" i="23"/>
  <c r="V54" i="23"/>
  <c r="AC54" i="23"/>
  <c r="D54" i="23"/>
  <c r="U54" i="23"/>
  <c r="K54" i="23"/>
  <c r="F54" i="23"/>
  <c r="AD54" i="23"/>
  <c r="AB54" i="23"/>
  <c r="P54" i="23"/>
  <c r="AA54" i="23"/>
  <c r="O54" i="23"/>
  <c r="AF54" i="23"/>
  <c r="H54" i="23"/>
  <c r="M54" i="23"/>
  <c r="Z54" i="23"/>
  <c r="Q54" i="23"/>
  <c r="I54" i="23"/>
  <c r="Y54" i="23"/>
  <c r="C54" i="23"/>
  <c r="AC51" i="23"/>
  <c r="D50" i="23"/>
  <c r="Z51" i="23"/>
  <c r="L51" i="23"/>
  <c r="Q51" i="23"/>
  <c r="K51" i="23"/>
  <c r="AF51" i="23"/>
  <c r="H51" i="23"/>
  <c r="N51" i="23"/>
  <c r="Y51" i="23"/>
  <c r="U50" i="23"/>
  <c r="D51" i="23"/>
  <c r="X51" i="23"/>
  <c r="T50" i="23"/>
  <c r="G50" i="23"/>
  <c r="AE50" i="23"/>
  <c r="AB51" i="23"/>
  <c r="P51" i="23"/>
  <c r="Q50" i="23"/>
  <c r="W51" i="23"/>
  <c r="G51" i="23"/>
  <c r="AE51" i="23"/>
  <c r="S51" i="23"/>
  <c r="AA50" i="23"/>
  <c r="O50" i="23"/>
  <c r="AF50" i="23"/>
  <c r="H50" i="23"/>
  <c r="F51" i="23"/>
  <c r="AD51" i="23"/>
  <c r="R51" i="23"/>
  <c r="M50" i="23"/>
  <c r="W50" i="23"/>
  <c r="L50" i="23"/>
  <c r="X50" i="23"/>
  <c r="N50" i="23"/>
  <c r="T51" i="23"/>
  <c r="J50" i="23"/>
  <c r="O51" i="23"/>
  <c r="AC50" i="23"/>
  <c r="I50" i="23"/>
  <c r="S50" i="23"/>
  <c r="E50" i="23"/>
  <c r="K50" i="23"/>
  <c r="F50" i="23"/>
  <c r="J51" i="23"/>
  <c r="V51" i="23"/>
  <c r="I51" i="23"/>
  <c r="P50" i="23"/>
  <c r="AD50" i="23"/>
  <c r="R50" i="23"/>
  <c r="AB50" i="23"/>
  <c r="Y50" i="23"/>
  <c r="V50" i="23"/>
  <c r="D11" i="21"/>
  <c r="A36" i="6"/>
  <c r="A33" i="6"/>
  <c r="C52" i="18"/>
  <c r="D52" i="18"/>
  <c r="E52" i="18"/>
  <c r="F52" i="18"/>
  <c r="G52" i="18"/>
  <c r="H52" i="18"/>
  <c r="I52" i="18"/>
  <c r="J52" i="18"/>
  <c r="K52" i="18"/>
  <c r="L52" i="18"/>
  <c r="M52" i="18"/>
  <c r="N52" i="18"/>
  <c r="O52" i="18"/>
  <c r="P52" i="18"/>
  <c r="Q52" i="18"/>
  <c r="R52" i="18"/>
  <c r="S52" i="18"/>
  <c r="T52" i="18"/>
  <c r="U52" i="18"/>
  <c r="V52" i="18"/>
  <c r="W52" i="18"/>
  <c r="X52" i="18"/>
  <c r="Y52" i="18"/>
  <c r="Z52" i="18"/>
  <c r="AA52" i="18"/>
  <c r="AB52" i="18"/>
  <c r="AC52" i="18"/>
  <c r="AD52" i="18"/>
  <c r="AE52" i="18"/>
  <c r="AF52" i="18"/>
  <c r="AG52" i="18"/>
  <c r="B52" i="18"/>
  <c r="C27" i="18"/>
  <c r="D27" i="18"/>
  <c r="E27" i="18"/>
  <c r="F27" i="18"/>
  <c r="G27" i="18"/>
  <c r="H27" i="18"/>
  <c r="I27" i="18"/>
  <c r="J27" i="18"/>
  <c r="K27" i="18"/>
  <c r="L27" i="18"/>
  <c r="M27" i="18"/>
  <c r="N27" i="18"/>
  <c r="O27" i="18"/>
  <c r="P27" i="18"/>
  <c r="Q27" i="18"/>
  <c r="R27" i="18"/>
  <c r="S27" i="18"/>
  <c r="T27" i="18"/>
  <c r="U27" i="18"/>
  <c r="V27" i="18"/>
  <c r="W27" i="18"/>
  <c r="X27" i="18"/>
  <c r="Y27" i="18"/>
  <c r="Z27" i="18"/>
  <c r="AA27" i="18"/>
  <c r="AB27" i="18"/>
  <c r="AC27" i="18"/>
  <c r="AD27" i="18"/>
  <c r="AE27" i="18"/>
  <c r="AF27" i="18"/>
  <c r="AG27" i="18"/>
  <c r="B27" i="18"/>
  <c r="H46" i="9"/>
  <c r="H45" i="9"/>
  <c r="H44" i="9"/>
  <c r="H41" i="9"/>
  <c r="H33" i="9"/>
  <c r="K55" i="23" l="1"/>
  <c r="R55" i="23"/>
  <c r="E55" i="23"/>
  <c r="N55" i="23"/>
  <c r="AH55" i="23"/>
  <c r="AC55" i="23"/>
  <c r="Q55" i="23"/>
  <c r="O55" i="23"/>
  <c r="L55" i="23"/>
  <c r="AA55" i="23"/>
  <c r="AB55" i="23"/>
  <c r="AE55" i="23"/>
  <c r="P55" i="23"/>
  <c r="AF55" i="23"/>
  <c r="M55" i="23"/>
  <c r="Y55" i="23"/>
  <c r="U55" i="23"/>
  <c r="X55" i="23"/>
  <c r="H55" i="23"/>
  <c r="I55" i="23"/>
  <c r="D55" i="23"/>
  <c r="T55" i="23"/>
  <c r="C55" i="23"/>
  <c r="S55" i="23"/>
  <c r="V55" i="23"/>
  <c r="AG55" i="23"/>
  <c r="F55" i="23"/>
  <c r="E51" i="23"/>
  <c r="AD55" i="23"/>
  <c r="W55" i="23"/>
  <c r="J55" i="23"/>
  <c r="Z55" i="23"/>
  <c r="C40" i="18"/>
  <c r="B40" i="18"/>
  <c r="C39" i="18"/>
  <c r="B39" i="18"/>
  <c r="C38" i="18"/>
  <c r="B38" i="18"/>
  <c r="C37" i="18"/>
  <c r="B37" i="18"/>
  <c r="C36" i="18"/>
  <c r="B36" i="18"/>
  <c r="C46" i="18"/>
  <c r="B46" i="18"/>
  <c r="C45" i="18"/>
  <c r="B45" i="18"/>
  <c r="C44" i="18"/>
  <c r="B44" i="18"/>
  <c r="C30" i="18"/>
  <c r="B30" i="18"/>
  <c r="C43" i="18"/>
  <c r="B43" i="18"/>
  <c r="C29" i="18"/>
  <c r="B29" i="18"/>
  <c r="C71" i="18"/>
  <c r="B71" i="18"/>
  <c r="B6" i="19"/>
  <c r="M6" i="19" s="1"/>
  <c r="B7" i="19"/>
  <c r="R7" i="19" s="1"/>
  <c r="B8" i="19"/>
  <c r="J8" i="19" s="1"/>
  <c r="B15" i="19"/>
  <c r="R15" i="19" s="1"/>
  <c r="B16" i="19"/>
  <c r="AC16" i="19" s="1"/>
  <c r="B2" i="19"/>
  <c r="R2" i="19" s="1"/>
  <c r="C7" i="19" l="1"/>
  <c r="U2" i="19"/>
  <c r="R6" i="19"/>
  <c r="U6" i="19"/>
  <c r="U7" i="19"/>
  <c r="Z7" i="19"/>
  <c r="Z15" i="19"/>
  <c r="C16" i="19"/>
  <c r="E16" i="19"/>
  <c r="E2" i="19"/>
  <c r="Z2" i="19"/>
  <c r="Z6" i="19"/>
  <c r="AC7" i="19"/>
  <c r="J16" i="19"/>
  <c r="G2" i="19"/>
  <c r="AC2" i="19"/>
  <c r="AC6" i="19"/>
  <c r="Z8" i="19"/>
  <c r="M16" i="19"/>
  <c r="J2" i="19"/>
  <c r="AE2" i="19"/>
  <c r="E7" i="19"/>
  <c r="E15" i="19"/>
  <c r="R16" i="19"/>
  <c r="M2" i="19"/>
  <c r="E6" i="19"/>
  <c r="J7" i="19"/>
  <c r="J15" i="19"/>
  <c r="U16" i="19"/>
  <c r="W2" i="19"/>
  <c r="O2" i="19"/>
  <c r="J6" i="19"/>
  <c r="M7" i="19"/>
  <c r="M15" i="19"/>
  <c r="Z16" i="19"/>
  <c r="C2" i="19"/>
  <c r="R8" i="19"/>
  <c r="U8" i="19"/>
  <c r="AC8" i="19"/>
  <c r="E8" i="19"/>
  <c r="AA8" i="19"/>
  <c r="S8" i="19"/>
  <c r="K8" i="19"/>
  <c r="AG8" i="19"/>
  <c r="Y8" i="19"/>
  <c r="Q8" i="19"/>
  <c r="I8" i="19"/>
  <c r="AF8" i="19"/>
  <c r="X8" i="19"/>
  <c r="P8" i="19"/>
  <c r="H8" i="19"/>
  <c r="AE8" i="19"/>
  <c r="W8" i="19"/>
  <c r="O8" i="19"/>
  <c r="G8" i="19"/>
  <c r="AD8" i="19"/>
  <c r="V8" i="19"/>
  <c r="N8" i="19"/>
  <c r="F8" i="19"/>
  <c r="C8" i="19"/>
  <c r="AB8" i="19"/>
  <c r="T8" i="19"/>
  <c r="L8" i="19"/>
  <c r="D8" i="19"/>
  <c r="M8" i="19"/>
  <c r="D2" i="19"/>
  <c r="L2" i="19"/>
  <c r="T2" i="19"/>
  <c r="AB2" i="19"/>
  <c r="D6" i="19"/>
  <c r="L6" i="19"/>
  <c r="T6" i="19"/>
  <c r="AB6" i="19"/>
  <c r="D7" i="19"/>
  <c r="L7" i="19"/>
  <c r="T7" i="19"/>
  <c r="AB7" i="19"/>
  <c r="D15" i="19"/>
  <c r="L15" i="19"/>
  <c r="T15" i="19"/>
  <c r="AB15" i="19"/>
  <c r="D16" i="19"/>
  <c r="L16" i="19"/>
  <c r="T16" i="19"/>
  <c r="AB16" i="19"/>
  <c r="U15" i="19"/>
  <c r="AC15" i="19"/>
  <c r="F2" i="19"/>
  <c r="N2" i="19"/>
  <c r="V2" i="19"/>
  <c r="AD2" i="19"/>
  <c r="F6" i="19"/>
  <c r="N6" i="19"/>
  <c r="V6" i="19"/>
  <c r="AD6" i="19"/>
  <c r="F7" i="19"/>
  <c r="N7" i="19"/>
  <c r="V7" i="19"/>
  <c r="AD7" i="19"/>
  <c r="F15" i="19"/>
  <c r="N15" i="19"/>
  <c r="V15" i="19"/>
  <c r="AD15" i="19"/>
  <c r="F16" i="19"/>
  <c r="N16" i="19"/>
  <c r="V16" i="19"/>
  <c r="AD16" i="19"/>
  <c r="G6" i="19"/>
  <c r="O6" i="19"/>
  <c r="W6" i="19"/>
  <c r="AE6" i="19"/>
  <c r="G7" i="19"/>
  <c r="O7" i="19"/>
  <c r="W7" i="19"/>
  <c r="AE7" i="19"/>
  <c r="G15" i="19"/>
  <c r="O15" i="19"/>
  <c r="W15" i="19"/>
  <c r="AE15" i="19"/>
  <c r="G16" i="19"/>
  <c r="O16" i="19"/>
  <c r="W16" i="19"/>
  <c r="AE16" i="19"/>
  <c r="C15" i="19"/>
  <c r="C6" i="19"/>
  <c r="H2" i="19"/>
  <c r="P2" i="19"/>
  <c r="X2" i="19"/>
  <c r="AF2" i="19"/>
  <c r="H6" i="19"/>
  <c r="P6" i="19"/>
  <c r="X6" i="19"/>
  <c r="AF6" i="19"/>
  <c r="H7" i="19"/>
  <c r="P7" i="19"/>
  <c r="X7" i="19"/>
  <c r="AF7" i="19"/>
  <c r="H15" i="19"/>
  <c r="P15" i="19"/>
  <c r="X15" i="19"/>
  <c r="AF15" i="19"/>
  <c r="H16" i="19"/>
  <c r="P16" i="19"/>
  <c r="X16" i="19"/>
  <c r="AF16" i="19"/>
  <c r="I2" i="19"/>
  <c r="Q2" i="19"/>
  <c r="Y2" i="19"/>
  <c r="AG2" i="19"/>
  <c r="I6" i="19"/>
  <c r="Q6" i="19"/>
  <c r="Y6" i="19"/>
  <c r="AG6" i="19"/>
  <c r="I7" i="19"/>
  <c r="Q7" i="19"/>
  <c r="Y7" i="19"/>
  <c r="AG7" i="19"/>
  <c r="I15" i="19"/>
  <c r="Q15" i="19"/>
  <c r="Y15" i="19"/>
  <c r="AG15" i="19"/>
  <c r="I16" i="19"/>
  <c r="Q16" i="19"/>
  <c r="Y16" i="19"/>
  <c r="AG16" i="19"/>
  <c r="K2" i="19"/>
  <c r="S2" i="19"/>
  <c r="AA2" i="19"/>
  <c r="K6" i="19"/>
  <c r="S6" i="19"/>
  <c r="AA6" i="19"/>
  <c r="K7" i="19"/>
  <c r="S7" i="19"/>
  <c r="AA7" i="19"/>
  <c r="K15" i="19"/>
  <c r="S15" i="19"/>
  <c r="AA15" i="19"/>
  <c r="K16" i="19"/>
  <c r="S16" i="19"/>
  <c r="AA16" i="19"/>
  <c r="D4" i="9" l="1"/>
  <c r="C4" i="9"/>
  <c r="B4" i="9"/>
  <c r="C54" i="18"/>
  <c r="C55" i="18"/>
  <c r="C61" i="18"/>
  <c r="C62" i="18"/>
  <c r="C63" i="18"/>
  <c r="C64" i="18"/>
  <c r="C65" i="18"/>
  <c r="C68" i="18"/>
  <c r="C69" i="18"/>
  <c r="C70" i="18"/>
  <c r="B70" i="18"/>
  <c r="B69" i="18"/>
  <c r="B68" i="18"/>
  <c r="B65" i="18"/>
  <c r="B64" i="18"/>
  <c r="B63" i="18"/>
  <c r="B62" i="18"/>
  <c r="B61" i="18"/>
  <c r="B55" i="18"/>
  <c r="B54" i="18"/>
  <c r="C4" i="18"/>
  <c r="C5" i="18"/>
  <c r="C6" i="18"/>
  <c r="C10" i="18"/>
  <c r="C11" i="18"/>
  <c r="C12" i="18"/>
  <c r="C13" i="18"/>
  <c r="C14" i="18"/>
  <c r="C15" i="18"/>
  <c r="C18" i="18"/>
  <c r="C19" i="18"/>
  <c r="C20" i="18"/>
  <c r="C21" i="18"/>
  <c r="C22" i="18"/>
  <c r="B22" i="18"/>
  <c r="B21" i="18"/>
  <c r="B20" i="18"/>
  <c r="B19" i="18"/>
  <c r="B18" i="18"/>
  <c r="B15" i="18"/>
  <c r="B14" i="18"/>
  <c r="B13" i="18"/>
  <c r="B12" i="18"/>
  <c r="B11" i="18"/>
  <c r="B10" i="18"/>
  <c r="B6" i="18"/>
  <c r="B5" i="18"/>
  <c r="B4" i="18"/>
  <c r="B6" i="13" l="1"/>
  <c r="B7" i="13"/>
  <c r="B8" i="13"/>
  <c r="B15" i="13"/>
  <c r="B16" i="13"/>
  <c r="B2" i="13"/>
  <c r="B6" i="12"/>
  <c r="B7" i="12"/>
  <c r="B8" i="12"/>
  <c r="B15" i="12"/>
  <c r="B16" i="12"/>
  <c r="B2" i="12"/>
  <c r="C45" i="9"/>
  <c r="B21" i="19" s="1"/>
  <c r="C46" i="9"/>
  <c r="B22" i="19" s="1"/>
  <c r="H43" i="9"/>
  <c r="H38" i="9"/>
  <c r="H37" i="9"/>
  <c r="H36" i="9"/>
  <c r="H35" i="9"/>
  <c r="H34" i="9"/>
  <c r="H29" i="9"/>
  <c r="H28" i="9"/>
  <c r="B28" i="9" s="1"/>
  <c r="H27" i="9"/>
  <c r="AG59" i="23" l="1"/>
  <c r="AF4" i="12" s="1"/>
  <c r="AH59" i="23"/>
  <c r="AG4" i="12" s="1"/>
  <c r="C59" i="23"/>
  <c r="B4" i="12" s="1"/>
  <c r="E59" i="23"/>
  <c r="D4" i="12" s="1"/>
  <c r="Z59" i="23"/>
  <c r="Y4" i="12" s="1"/>
  <c r="AA59" i="23"/>
  <c r="Z4" i="12" s="1"/>
  <c r="P59" i="23"/>
  <c r="O4" i="12" s="1"/>
  <c r="K59" i="23"/>
  <c r="J4" i="12" s="1"/>
  <c r="L59" i="23"/>
  <c r="K4" i="12" s="1"/>
  <c r="M59" i="23"/>
  <c r="L4" i="12" s="1"/>
  <c r="H59" i="23"/>
  <c r="G4" i="12" s="1"/>
  <c r="O59" i="23"/>
  <c r="N4" i="12" s="1"/>
  <c r="AD59" i="23"/>
  <c r="AC4" i="12" s="1"/>
  <c r="U59" i="23"/>
  <c r="T4" i="12" s="1"/>
  <c r="F59" i="23"/>
  <c r="E4" i="12" s="1"/>
  <c r="AC59" i="23"/>
  <c r="AB4" i="12" s="1"/>
  <c r="N59" i="23"/>
  <c r="M4" i="12" s="1"/>
  <c r="Q59" i="23"/>
  <c r="P4" i="12" s="1"/>
  <c r="T59" i="23"/>
  <c r="S4" i="12" s="1"/>
  <c r="J59" i="23"/>
  <c r="I4" i="12" s="1"/>
  <c r="S59" i="23"/>
  <c r="R4" i="12" s="1"/>
  <c r="AE59" i="23"/>
  <c r="AD4" i="12" s="1"/>
  <c r="W59" i="23"/>
  <c r="V4" i="12" s="1"/>
  <c r="AF59" i="23"/>
  <c r="AE4" i="12" s="1"/>
  <c r="D59" i="23"/>
  <c r="C4" i="12" s="1"/>
  <c r="G59" i="23"/>
  <c r="F4" i="12" s="1"/>
  <c r="AB59" i="23"/>
  <c r="AA4" i="12" s="1"/>
  <c r="R59" i="23"/>
  <c r="Q4" i="12" s="1"/>
  <c r="Y59" i="23"/>
  <c r="X4" i="12" s="1"/>
  <c r="X59" i="23"/>
  <c r="W4" i="12" s="1"/>
  <c r="V59" i="23"/>
  <c r="U4" i="12" s="1"/>
  <c r="I59" i="23"/>
  <c r="H4" i="12" s="1"/>
  <c r="J16" i="13"/>
  <c r="R16" i="13"/>
  <c r="Z16" i="13"/>
  <c r="K16" i="13"/>
  <c r="S16" i="13"/>
  <c r="AA16" i="13"/>
  <c r="D16" i="13"/>
  <c r="L16" i="13"/>
  <c r="T16" i="13"/>
  <c r="AB16" i="13"/>
  <c r="E16" i="13"/>
  <c r="M16" i="13"/>
  <c r="U16" i="13"/>
  <c r="AC16" i="13"/>
  <c r="O16" i="13"/>
  <c r="F16" i="13"/>
  <c r="N16" i="13"/>
  <c r="V16" i="13"/>
  <c r="AD16" i="13"/>
  <c r="H16" i="13"/>
  <c r="P16" i="13"/>
  <c r="X16" i="13"/>
  <c r="AF16" i="13"/>
  <c r="W16" i="13"/>
  <c r="I16" i="13"/>
  <c r="Q16" i="13"/>
  <c r="Y16" i="13"/>
  <c r="AG16" i="13"/>
  <c r="C16" i="13"/>
  <c r="G16" i="13"/>
  <c r="AE16" i="13"/>
  <c r="R2" i="12"/>
  <c r="Z2" i="12"/>
  <c r="E2" i="12"/>
  <c r="K2" i="12"/>
  <c r="S2" i="12"/>
  <c r="AA2" i="12"/>
  <c r="F2" i="12"/>
  <c r="L2" i="12"/>
  <c r="T2" i="12"/>
  <c r="AB2" i="12"/>
  <c r="G2" i="12"/>
  <c r="W2" i="12"/>
  <c r="M2" i="12"/>
  <c r="U2" i="12"/>
  <c r="AC2" i="12"/>
  <c r="H2" i="12"/>
  <c r="J2" i="12"/>
  <c r="N2" i="12"/>
  <c r="V2" i="12"/>
  <c r="AD2" i="12"/>
  <c r="I2" i="12"/>
  <c r="O2" i="12"/>
  <c r="P2" i="12"/>
  <c r="X2" i="12"/>
  <c r="AF2" i="12"/>
  <c r="C2" i="12"/>
  <c r="AE2" i="12"/>
  <c r="Q2" i="12"/>
  <c r="Y2" i="12"/>
  <c r="AG2" i="12"/>
  <c r="D2" i="12"/>
  <c r="J15" i="13"/>
  <c r="R15" i="13"/>
  <c r="Z15" i="13"/>
  <c r="O15" i="13"/>
  <c r="K15" i="13"/>
  <c r="S15" i="13"/>
  <c r="AA15" i="13"/>
  <c r="D15" i="13"/>
  <c r="L15" i="13"/>
  <c r="T15" i="13"/>
  <c r="AB15" i="13"/>
  <c r="W15" i="13"/>
  <c r="E15" i="13"/>
  <c r="M15" i="13"/>
  <c r="U15" i="13"/>
  <c r="AC15" i="13"/>
  <c r="F15" i="13"/>
  <c r="N15" i="13"/>
  <c r="V15" i="13"/>
  <c r="AD15" i="13"/>
  <c r="H15" i="13"/>
  <c r="P15" i="13"/>
  <c r="X15" i="13"/>
  <c r="AF15" i="13"/>
  <c r="C15" i="13"/>
  <c r="AE15" i="13"/>
  <c r="I15" i="13"/>
  <c r="Q15" i="13"/>
  <c r="Y15" i="13"/>
  <c r="AG15" i="13"/>
  <c r="G15" i="13"/>
  <c r="Q6" i="12"/>
  <c r="Y6" i="12"/>
  <c r="AG6" i="12"/>
  <c r="F6" i="12"/>
  <c r="N6" i="12"/>
  <c r="R6" i="12"/>
  <c r="Z6" i="12"/>
  <c r="G6" i="12"/>
  <c r="C6" i="12"/>
  <c r="K6" i="12"/>
  <c r="S6" i="12"/>
  <c r="AA6" i="12"/>
  <c r="H6" i="12"/>
  <c r="L6" i="12"/>
  <c r="T6" i="12"/>
  <c r="AB6" i="12"/>
  <c r="I6" i="12"/>
  <c r="AD6" i="12"/>
  <c r="M6" i="12"/>
  <c r="U6" i="12"/>
  <c r="AC6" i="12"/>
  <c r="J6" i="12"/>
  <c r="O6" i="12"/>
  <c r="W6" i="12"/>
  <c r="AE6" i="12"/>
  <c r="D6" i="12"/>
  <c r="P6" i="12"/>
  <c r="X6" i="12"/>
  <c r="AF6" i="12"/>
  <c r="E6" i="12"/>
  <c r="V6" i="12"/>
  <c r="J2" i="13"/>
  <c r="R2" i="13"/>
  <c r="Z2" i="13"/>
  <c r="C2" i="13"/>
  <c r="K2" i="13"/>
  <c r="S2" i="13"/>
  <c r="AA2" i="13"/>
  <c r="D2" i="13"/>
  <c r="L2" i="13"/>
  <c r="T2" i="13"/>
  <c r="AB2" i="13"/>
  <c r="E2" i="13"/>
  <c r="M2" i="13"/>
  <c r="U2" i="13"/>
  <c r="AC2" i="13"/>
  <c r="O2" i="13"/>
  <c r="F2" i="13"/>
  <c r="N2" i="13"/>
  <c r="V2" i="13"/>
  <c r="AD2" i="13"/>
  <c r="H2" i="13"/>
  <c r="P2" i="13"/>
  <c r="X2" i="13"/>
  <c r="AF2" i="13"/>
  <c r="G2" i="13"/>
  <c r="AE2" i="13"/>
  <c r="I2" i="13"/>
  <c r="Q2" i="13"/>
  <c r="Y2" i="13"/>
  <c r="AG2" i="13"/>
  <c r="W2" i="13"/>
  <c r="J8" i="13"/>
  <c r="R8" i="13"/>
  <c r="Z8" i="13"/>
  <c r="K8" i="13"/>
  <c r="S8" i="13"/>
  <c r="AA8" i="13"/>
  <c r="O8" i="13"/>
  <c r="C8" i="13"/>
  <c r="D8" i="13"/>
  <c r="L8" i="13"/>
  <c r="T8" i="13"/>
  <c r="AB8" i="13"/>
  <c r="E8" i="13"/>
  <c r="M8" i="13"/>
  <c r="U8" i="13"/>
  <c r="AC8" i="13"/>
  <c r="F8" i="13"/>
  <c r="N8" i="13"/>
  <c r="V8" i="13"/>
  <c r="AD8" i="13"/>
  <c r="W8" i="13"/>
  <c r="H8" i="13"/>
  <c r="P8" i="13"/>
  <c r="X8" i="13"/>
  <c r="AF8" i="13"/>
  <c r="G8" i="13"/>
  <c r="AE8" i="13"/>
  <c r="I8" i="13"/>
  <c r="Q8" i="13"/>
  <c r="Y8" i="13"/>
  <c r="AG8" i="13"/>
  <c r="M16" i="12"/>
  <c r="U16" i="12"/>
  <c r="AC16" i="12"/>
  <c r="J16" i="12"/>
  <c r="N16" i="12"/>
  <c r="V16" i="12"/>
  <c r="AD16" i="12"/>
  <c r="G16" i="12"/>
  <c r="O16" i="12"/>
  <c r="W16" i="12"/>
  <c r="AE16" i="12"/>
  <c r="D16" i="12"/>
  <c r="Z16" i="12"/>
  <c r="P16" i="12"/>
  <c r="X16" i="12"/>
  <c r="AF16" i="12"/>
  <c r="E16" i="12"/>
  <c r="Q16" i="12"/>
  <c r="Y16" i="12"/>
  <c r="AG16" i="12"/>
  <c r="F16" i="12"/>
  <c r="C16" i="12"/>
  <c r="K16" i="12"/>
  <c r="S16" i="12"/>
  <c r="AA16" i="12"/>
  <c r="H16" i="12"/>
  <c r="R16" i="12"/>
  <c r="L16" i="12"/>
  <c r="T16" i="12"/>
  <c r="AB16" i="12"/>
  <c r="I16" i="12"/>
  <c r="N15" i="12"/>
  <c r="V15" i="12"/>
  <c r="AD15" i="12"/>
  <c r="I15" i="12"/>
  <c r="O15" i="12"/>
  <c r="W15" i="12"/>
  <c r="AE15" i="12"/>
  <c r="J15" i="12"/>
  <c r="P15" i="12"/>
  <c r="X15" i="12"/>
  <c r="AF15" i="12"/>
  <c r="Q15" i="12"/>
  <c r="Y15" i="12"/>
  <c r="AG15" i="12"/>
  <c r="D15" i="12"/>
  <c r="R15" i="12"/>
  <c r="Z15" i="12"/>
  <c r="E15" i="12"/>
  <c r="C15" i="12"/>
  <c r="AA15" i="12"/>
  <c r="L15" i="12"/>
  <c r="T15" i="12"/>
  <c r="AB15" i="12"/>
  <c r="G15" i="12"/>
  <c r="K15" i="12"/>
  <c r="M15" i="12"/>
  <c r="U15" i="12"/>
  <c r="AC15" i="12"/>
  <c r="H15" i="12"/>
  <c r="S15" i="12"/>
  <c r="F15" i="12"/>
  <c r="J7" i="13"/>
  <c r="R7" i="13"/>
  <c r="Z7" i="13"/>
  <c r="G7" i="13"/>
  <c r="K7" i="13"/>
  <c r="S7" i="13"/>
  <c r="AA7" i="13"/>
  <c r="D7" i="13"/>
  <c r="L7" i="13"/>
  <c r="T7" i="13"/>
  <c r="AB7" i="13"/>
  <c r="O7" i="13"/>
  <c r="E7" i="13"/>
  <c r="M7" i="13"/>
  <c r="U7" i="13"/>
  <c r="AC7" i="13"/>
  <c r="W7" i="13"/>
  <c r="F7" i="13"/>
  <c r="N7" i="13"/>
  <c r="V7" i="13"/>
  <c r="AD7" i="13"/>
  <c r="C7" i="13"/>
  <c r="H7" i="13"/>
  <c r="P7" i="13"/>
  <c r="X7" i="13"/>
  <c r="AF7" i="13"/>
  <c r="I7" i="13"/>
  <c r="Q7" i="13"/>
  <c r="Y7" i="13"/>
  <c r="AG7" i="13"/>
  <c r="AE7" i="13"/>
  <c r="O8" i="12"/>
  <c r="W8" i="12"/>
  <c r="AE8" i="12"/>
  <c r="H8" i="12"/>
  <c r="AB8" i="12"/>
  <c r="P8" i="12"/>
  <c r="X8" i="12"/>
  <c r="AF8" i="12"/>
  <c r="I8" i="12"/>
  <c r="Q8" i="12"/>
  <c r="Y8" i="12"/>
  <c r="AG8" i="12"/>
  <c r="J8" i="12"/>
  <c r="T8" i="12"/>
  <c r="R8" i="12"/>
  <c r="Z8" i="12"/>
  <c r="C8" i="12"/>
  <c r="K8" i="12"/>
  <c r="S8" i="12"/>
  <c r="AA8" i="12"/>
  <c r="D8" i="12"/>
  <c r="M8" i="12"/>
  <c r="U8" i="12"/>
  <c r="AC8" i="12"/>
  <c r="F8" i="12"/>
  <c r="E8" i="12"/>
  <c r="N8" i="12"/>
  <c r="V8" i="12"/>
  <c r="AD8" i="12"/>
  <c r="G8" i="12"/>
  <c r="L8" i="12"/>
  <c r="J6" i="13"/>
  <c r="R6" i="13"/>
  <c r="Z6" i="13"/>
  <c r="K6" i="13"/>
  <c r="S6" i="13"/>
  <c r="AA6" i="13"/>
  <c r="D6" i="13"/>
  <c r="L6" i="13"/>
  <c r="T6" i="13"/>
  <c r="AB6" i="13"/>
  <c r="E6" i="13"/>
  <c r="M6" i="13"/>
  <c r="U6" i="13"/>
  <c r="AC6" i="13"/>
  <c r="C6" i="13"/>
  <c r="F6" i="13"/>
  <c r="N6" i="13"/>
  <c r="V6" i="13"/>
  <c r="AD6" i="13"/>
  <c r="O6" i="13"/>
  <c r="H6" i="13"/>
  <c r="P6" i="13"/>
  <c r="X6" i="13"/>
  <c r="AF6" i="13"/>
  <c r="G6" i="13"/>
  <c r="W6" i="13"/>
  <c r="I6" i="13"/>
  <c r="Q6" i="13"/>
  <c r="Y6" i="13"/>
  <c r="AG6" i="13"/>
  <c r="AE6" i="13"/>
  <c r="P7" i="12"/>
  <c r="X7" i="12"/>
  <c r="AF7" i="12"/>
  <c r="G7" i="12"/>
  <c r="D7" i="12"/>
  <c r="Q7" i="12"/>
  <c r="Y7" i="12"/>
  <c r="AG7" i="12"/>
  <c r="H7" i="12"/>
  <c r="U7" i="12"/>
  <c r="R7" i="12"/>
  <c r="Z7" i="12"/>
  <c r="I7" i="12"/>
  <c r="C7" i="12"/>
  <c r="K7" i="12"/>
  <c r="S7" i="12"/>
  <c r="AA7" i="12"/>
  <c r="J7" i="12"/>
  <c r="L7" i="12"/>
  <c r="T7" i="12"/>
  <c r="AB7" i="12"/>
  <c r="AC7" i="12"/>
  <c r="N7" i="12"/>
  <c r="V7" i="12"/>
  <c r="AD7" i="12"/>
  <c r="E7" i="12"/>
  <c r="M7" i="12"/>
  <c r="O7" i="12"/>
  <c r="W7" i="12"/>
  <c r="AE7" i="12"/>
  <c r="F7" i="12"/>
  <c r="AA22" i="19"/>
  <c r="S22" i="19"/>
  <c r="K22" i="19"/>
  <c r="Z22" i="19"/>
  <c r="R22" i="19"/>
  <c r="J22" i="19"/>
  <c r="AG22" i="19"/>
  <c r="Y22" i="19"/>
  <c r="Q22" i="19"/>
  <c r="I22" i="19"/>
  <c r="AF22" i="19"/>
  <c r="X22" i="19"/>
  <c r="P22" i="19"/>
  <c r="H22" i="19"/>
  <c r="C22" i="19"/>
  <c r="AE22" i="19"/>
  <c r="W22" i="19"/>
  <c r="O22" i="19"/>
  <c r="G22" i="19"/>
  <c r="L22" i="19"/>
  <c r="AD22" i="19"/>
  <c r="V22" i="19"/>
  <c r="N22" i="19"/>
  <c r="F22" i="19"/>
  <c r="D22" i="19"/>
  <c r="AC22" i="19"/>
  <c r="U22" i="19"/>
  <c r="M22" i="19"/>
  <c r="E22" i="19"/>
  <c r="AB22" i="19"/>
  <c r="T22" i="19"/>
  <c r="AA21" i="19"/>
  <c r="S21" i="19"/>
  <c r="K21" i="19"/>
  <c r="Z21" i="19"/>
  <c r="R21" i="19"/>
  <c r="J21" i="19"/>
  <c r="AG21" i="19"/>
  <c r="Y21" i="19"/>
  <c r="Q21" i="19"/>
  <c r="I21" i="19"/>
  <c r="C21" i="19"/>
  <c r="AF21" i="19"/>
  <c r="X21" i="19"/>
  <c r="P21" i="19"/>
  <c r="H21" i="19"/>
  <c r="AE21" i="19"/>
  <c r="W21" i="19"/>
  <c r="O21" i="19"/>
  <c r="G21" i="19"/>
  <c r="AD21" i="19"/>
  <c r="V21" i="19"/>
  <c r="N21" i="19"/>
  <c r="F21" i="19"/>
  <c r="AC21" i="19"/>
  <c r="U21" i="19"/>
  <c r="M21" i="19"/>
  <c r="E21" i="19"/>
  <c r="AB21" i="19"/>
  <c r="T21" i="19"/>
  <c r="L21" i="19"/>
  <c r="D21" i="19"/>
  <c r="D45" i="9"/>
  <c r="B21" i="13" s="1"/>
  <c r="D46" i="9"/>
  <c r="B22" i="13" s="1"/>
  <c r="D21" i="13" l="1"/>
  <c r="L21" i="13"/>
  <c r="T21" i="13"/>
  <c r="AB21" i="13"/>
  <c r="C21" i="13"/>
  <c r="M21" i="13"/>
  <c r="F21" i="13"/>
  <c r="N21" i="13"/>
  <c r="V21" i="13"/>
  <c r="AD21" i="13"/>
  <c r="G21" i="13"/>
  <c r="O21" i="13"/>
  <c r="W21" i="13"/>
  <c r="AE21" i="13"/>
  <c r="H21" i="13"/>
  <c r="P21" i="13"/>
  <c r="X21" i="13"/>
  <c r="AF21" i="13"/>
  <c r="I21" i="13"/>
  <c r="Q21" i="13"/>
  <c r="AG21" i="13"/>
  <c r="AC21" i="13"/>
  <c r="Y21" i="13"/>
  <c r="E21" i="13"/>
  <c r="J21" i="13"/>
  <c r="R21" i="13"/>
  <c r="Z21" i="13"/>
  <c r="K21" i="13"/>
  <c r="S21" i="13"/>
  <c r="AA21" i="13"/>
  <c r="U21" i="13"/>
  <c r="D22" i="13"/>
  <c r="L22" i="13"/>
  <c r="T22" i="13"/>
  <c r="AB22" i="13"/>
  <c r="M22" i="13"/>
  <c r="C22" i="13"/>
  <c r="F22" i="13"/>
  <c r="N22" i="13"/>
  <c r="V22" i="13"/>
  <c r="AD22" i="13"/>
  <c r="G22" i="13"/>
  <c r="O22" i="13"/>
  <c r="W22" i="13"/>
  <c r="AE22" i="13"/>
  <c r="E22" i="13"/>
  <c r="H22" i="13"/>
  <c r="P22" i="13"/>
  <c r="X22" i="13"/>
  <c r="AF22" i="13"/>
  <c r="I22" i="13"/>
  <c r="Y22" i="13"/>
  <c r="Q22" i="13"/>
  <c r="AG22" i="13"/>
  <c r="U22" i="13"/>
  <c r="J22" i="13"/>
  <c r="R22" i="13"/>
  <c r="Z22" i="13"/>
  <c r="K22" i="13"/>
  <c r="S22" i="13"/>
  <c r="AA22" i="13"/>
  <c r="AC22" i="13"/>
  <c r="B13" i="9"/>
  <c r="B37" i="9" s="1"/>
  <c r="B13" i="12" s="1"/>
  <c r="C13" i="9"/>
  <c r="C37" i="9" s="1"/>
  <c r="B13" i="19" s="1"/>
  <c r="D13" i="9"/>
  <c r="D37" i="9" s="1"/>
  <c r="B13" i="13" s="1"/>
  <c r="D12" i="9"/>
  <c r="D36" i="9" s="1"/>
  <c r="B12" i="13" s="1"/>
  <c r="C12" i="9"/>
  <c r="C36" i="9" s="1"/>
  <c r="B12" i="19" s="1"/>
  <c r="B12" i="9"/>
  <c r="B36" i="9" s="1"/>
  <c r="B12" i="12" s="1"/>
  <c r="B22" i="9"/>
  <c r="AA12" i="19" l="1"/>
  <c r="S12" i="19"/>
  <c r="K12" i="19"/>
  <c r="C12" i="19"/>
  <c r="AG12" i="19"/>
  <c r="Y12" i="19"/>
  <c r="Q12" i="19"/>
  <c r="I12" i="19"/>
  <c r="AF12" i="19"/>
  <c r="X12" i="19"/>
  <c r="P12" i="19"/>
  <c r="H12" i="19"/>
  <c r="AE12" i="19"/>
  <c r="W12" i="19"/>
  <c r="O12" i="19"/>
  <c r="G12" i="19"/>
  <c r="AD12" i="19"/>
  <c r="V12" i="19"/>
  <c r="N12" i="19"/>
  <c r="F12" i="19"/>
  <c r="AC12" i="19"/>
  <c r="U12" i="19"/>
  <c r="M12" i="19"/>
  <c r="E12" i="19"/>
  <c r="AB12" i="19"/>
  <c r="T12" i="19"/>
  <c r="L12" i="19"/>
  <c r="D12" i="19"/>
  <c r="Z12" i="19"/>
  <c r="R12" i="19"/>
  <c r="J12" i="19"/>
  <c r="Y12" i="12"/>
  <c r="V12" i="12"/>
  <c r="Z12" i="12"/>
  <c r="N12" i="12"/>
  <c r="R12" i="12"/>
  <c r="AC12" i="12"/>
  <c r="AA12" i="12"/>
  <c r="J12" i="12"/>
  <c r="AB12" i="12"/>
  <c r="AG12" i="12"/>
  <c r="F12" i="12"/>
  <c r="U12" i="12"/>
  <c r="T12" i="12"/>
  <c r="AF12" i="12"/>
  <c r="Q12" i="12"/>
  <c r="M12" i="12"/>
  <c r="L12" i="12"/>
  <c r="K12" i="12"/>
  <c r="H12" i="12"/>
  <c r="O12" i="12"/>
  <c r="I12" i="12"/>
  <c r="X12" i="12"/>
  <c r="C12" i="12"/>
  <c r="G12" i="12"/>
  <c r="AD12" i="12"/>
  <c r="AE12" i="12"/>
  <c r="E12" i="12"/>
  <c r="S12" i="12"/>
  <c r="W12" i="12"/>
  <c r="D12" i="12"/>
  <c r="P12" i="12"/>
  <c r="AE13" i="13"/>
  <c r="Z13" i="13"/>
  <c r="M13" i="13"/>
  <c r="C13" i="13"/>
  <c r="AD13" i="13"/>
  <c r="D13" i="13"/>
  <c r="U13" i="13"/>
  <c r="AA13" i="13"/>
  <c r="K13" i="13"/>
  <c r="P13" i="13"/>
  <c r="AC13" i="13"/>
  <c r="Y13" i="13"/>
  <c r="S13" i="13"/>
  <c r="X13" i="13"/>
  <c r="H13" i="13"/>
  <c r="O13" i="13"/>
  <c r="J13" i="13"/>
  <c r="T13" i="13"/>
  <c r="N13" i="13"/>
  <c r="AF13" i="13"/>
  <c r="W13" i="13"/>
  <c r="R13" i="13"/>
  <c r="I13" i="13"/>
  <c r="AB13" i="13"/>
  <c r="E13" i="13"/>
  <c r="V13" i="13"/>
  <c r="G13" i="13"/>
  <c r="L13" i="13"/>
  <c r="F13" i="13"/>
  <c r="AG13" i="13"/>
  <c r="Q13" i="13"/>
  <c r="L13" i="12"/>
  <c r="AA13" i="12"/>
  <c r="X13" i="12"/>
  <c r="AE13" i="12"/>
  <c r="E13" i="12"/>
  <c r="Z13" i="12"/>
  <c r="D13" i="12"/>
  <c r="S13" i="12"/>
  <c r="Q13" i="12"/>
  <c r="P13" i="12"/>
  <c r="W13" i="12"/>
  <c r="K13" i="12"/>
  <c r="H13" i="12"/>
  <c r="AG13" i="12"/>
  <c r="O13" i="12"/>
  <c r="V13" i="12"/>
  <c r="R13" i="12"/>
  <c r="G13" i="12"/>
  <c r="AD13" i="12"/>
  <c r="AB13" i="12"/>
  <c r="C13" i="12"/>
  <c r="F13" i="12"/>
  <c r="U13" i="12"/>
  <c r="T13" i="12"/>
  <c r="AF13" i="12"/>
  <c r="J13" i="12"/>
  <c r="I13" i="12"/>
  <c r="M13" i="12"/>
  <c r="Y13" i="12"/>
  <c r="AC13" i="12"/>
  <c r="N13" i="12"/>
  <c r="AA13" i="19"/>
  <c r="S13" i="19"/>
  <c r="K13" i="19"/>
  <c r="R13" i="19"/>
  <c r="AG13" i="19"/>
  <c r="Y13" i="19"/>
  <c r="Q13" i="19"/>
  <c r="I13" i="19"/>
  <c r="AF13" i="19"/>
  <c r="X13" i="19"/>
  <c r="P13" i="19"/>
  <c r="H13" i="19"/>
  <c r="AE13" i="19"/>
  <c r="W13" i="19"/>
  <c r="O13" i="19"/>
  <c r="G13" i="19"/>
  <c r="AD13" i="19"/>
  <c r="V13" i="19"/>
  <c r="N13" i="19"/>
  <c r="F13" i="19"/>
  <c r="AC13" i="19"/>
  <c r="U13" i="19"/>
  <c r="M13" i="19"/>
  <c r="E13" i="19"/>
  <c r="AB13" i="19"/>
  <c r="T13" i="19"/>
  <c r="L13" i="19"/>
  <c r="D13" i="19"/>
  <c r="Z13" i="19"/>
  <c r="J13" i="19"/>
  <c r="C13" i="19"/>
  <c r="C12" i="13"/>
  <c r="AA12" i="13"/>
  <c r="X12" i="13"/>
  <c r="D12" i="13"/>
  <c r="Y12" i="13"/>
  <c r="AE12" i="13"/>
  <c r="G12" i="13"/>
  <c r="L12" i="13"/>
  <c r="F12" i="13"/>
  <c r="M12" i="13"/>
  <c r="O12" i="13"/>
  <c r="J12" i="13"/>
  <c r="T12" i="13"/>
  <c r="N12" i="13"/>
  <c r="W12" i="13"/>
  <c r="R12" i="13"/>
  <c r="AB12" i="13"/>
  <c r="E12" i="13"/>
  <c r="V12" i="13"/>
  <c r="K12" i="13"/>
  <c r="I12" i="13"/>
  <c r="AC12" i="13"/>
  <c r="AF12" i="13"/>
  <c r="S12" i="13"/>
  <c r="Q12" i="13"/>
  <c r="Z12" i="13"/>
  <c r="P12" i="13"/>
  <c r="AD12" i="13"/>
  <c r="AG12" i="13"/>
  <c r="H12" i="13"/>
  <c r="U12" i="13"/>
  <c r="E22" i="9"/>
  <c r="E46" i="9" s="1"/>
  <c r="B46" i="9"/>
  <c r="B22" i="12" s="1"/>
  <c r="E13" i="9"/>
  <c r="E37" i="9" s="1"/>
  <c r="B21" i="9"/>
  <c r="R22" i="12" l="1"/>
  <c r="Z22" i="12"/>
  <c r="C22" i="12"/>
  <c r="AA22" i="12"/>
  <c r="L22" i="12"/>
  <c r="T22" i="12"/>
  <c r="AB22" i="12"/>
  <c r="J22" i="12"/>
  <c r="M22" i="12"/>
  <c r="U22" i="12"/>
  <c r="AC22" i="12"/>
  <c r="S22" i="12"/>
  <c r="N22" i="12"/>
  <c r="V22" i="12"/>
  <c r="AD22" i="12"/>
  <c r="D22" i="12"/>
  <c r="O22" i="12"/>
  <c r="AE22" i="12"/>
  <c r="E22" i="12"/>
  <c r="H22" i="12"/>
  <c r="K22" i="12"/>
  <c r="I22" i="12"/>
  <c r="W22" i="12"/>
  <c r="P22" i="12"/>
  <c r="X22" i="12"/>
  <c r="AF22" i="12"/>
  <c r="F22" i="12"/>
  <c r="Q22" i="12"/>
  <c r="Y22" i="12"/>
  <c r="AG22" i="12"/>
  <c r="G22" i="12"/>
  <c r="E21" i="9"/>
  <c r="E45" i="9" s="1"/>
  <c r="B45" i="9"/>
  <c r="B21" i="12" s="1"/>
  <c r="D17" i="9"/>
  <c r="D41" i="9" s="1"/>
  <c r="B17" i="13" s="1"/>
  <c r="C17" i="9"/>
  <c r="C41" i="9" s="1"/>
  <c r="B17" i="19" s="1"/>
  <c r="B14" i="8"/>
  <c r="B17" i="9" s="1"/>
  <c r="B41" i="9" s="1"/>
  <c r="B17" i="12" s="1"/>
  <c r="D13" i="8"/>
  <c r="C13" i="8"/>
  <c r="B13" i="8"/>
  <c r="AA17" i="19" l="1"/>
  <c r="S17" i="19"/>
  <c r="K17" i="19"/>
  <c r="Z17" i="19"/>
  <c r="R17" i="19"/>
  <c r="J17" i="19"/>
  <c r="AG17" i="19"/>
  <c r="Y17" i="19"/>
  <c r="Q17" i="19"/>
  <c r="I17" i="19"/>
  <c r="AF17" i="19"/>
  <c r="X17" i="19"/>
  <c r="P17" i="19"/>
  <c r="H17" i="19"/>
  <c r="AE17" i="19"/>
  <c r="W17" i="19"/>
  <c r="O17" i="19"/>
  <c r="G17" i="19"/>
  <c r="AD17" i="19"/>
  <c r="V17" i="19"/>
  <c r="N17" i="19"/>
  <c r="F17" i="19"/>
  <c r="AC17" i="19"/>
  <c r="U17" i="19"/>
  <c r="M17" i="19"/>
  <c r="E17" i="19"/>
  <c r="C17" i="19"/>
  <c r="AB17" i="19"/>
  <c r="T17" i="19"/>
  <c r="L17" i="19"/>
  <c r="D17" i="19"/>
  <c r="AE17" i="13"/>
  <c r="J17" i="13"/>
  <c r="S17" i="13"/>
  <c r="C17" i="13"/>
  <c r="AB17" i="13"/>
  <c r="F17" i="13"/>
  <c r="H17" i="13"/>
  <c r="V17" i="13"/>
  <c r="X17" i="13"/>
  <c r="W17" i="13"/>
  <c r="R17" i="13"/>
  <c r="AA17" i="13"/>
  <c r="K17" i="13"/>
  <c r="Z17" i="13"/>
  <c r="N17" i="13"/>
  <c r="D17" i="13"/>
  <c r="AG17" i="13"/>
  <c r="AD17" i="13"/>
  <c r="M17" i="13"/>
  <c r="L17" i="13"/>
  <c r="P17" i="13"/>
  <c r="E17" i="13"/>
  <c r="I17" i="13"/>
  <c r="AC17" i="13"/>
  <c r="AF17" i="13"/>
  <c r="G17" i="13"/>
  <c r="Y17" i="13"/>
  <c r="O17" i="13"/>
  <c r="Q17" i="13"/>
  <c r="U17" i="13"/>
  <c r="T17" i="13"/>
  <c r="L17" i="12"/>
  <c r="AG17" i="12"/>
  <c r="AD17" i="12"/>
  <c r="C17" i="12"/>
  <c r="E17" i="12"/>
  <c r="U17" i="12"/>
  <c r="Y17" i="12"/>
  <c r="AE17" i="12"/>
  <c r="V17" i="12"/>
  <c r="T17" i="12"/>
  <c r="H17" i="12"/>
  <c r="AB17" i="12"/>
  <c r="Z17" i="12"/>
  <c r="Q17" i="12"/>
  <c r="W17" i="12"/>
  <c r="N17" i="12"/>
  <c r="S17" i="12"/>
  <c r="P17" i="12"/>
  <c r="M17" i="12"/>
  <c r="D17" i="12"/>
  <c r="R17" i="12"/>
  <c r="I17" i="12"/>
  <c r="O17" i="12"/>
  <c r="F17" i="12"/>
  <c r="J17" i="12"/>
  <c r="AF17" i="12"/>
  <c r="G17" i="12"/>
  <c r="AA17" i="12"/>
  <c r="X17" i="12"/>
  <c r="AC17" i="12"/>
  <c r="K17" i="12"/>
  <c r="AD21" i="12"/>
  <c r="J21" i="12"/>
  <c r="AF21" i="12"/>
  <c r="G21" i="12"/>
  <c r="O21" i="12"/>
  <c r="AA21" i="12"/>
  <c r="V21" i="12"/>
  <c r="X21" i="12"/>
  <c r="AC21" i="12"/>
  <c r="W21" i="12"/>
  <c r="I21" i="12"/>
  <c r="T21" i="12"/>
  <c r="S21" i="12"/>
  <c r="P21" i="12"/>
  <c r="F21" i="12"/>
  <c r="U21" i="12"/>
  <c r="L21" i="12"/>
  <c r="K21" i="12"/>
  <c r="AB21" i="12"/>
  <c r="C21" i="12"/>
  <c r="H21" i="12"/>
  <c r="M21" i="12"/>
  <c r="Z21" i="12"/>
  <c r="D21" i="12"/>
  <c r="AG21" i="12"/>
  <c r="E21" i="12"/>
  <c r="R21" i="12"/>
  <c r="N21" i="12"/>
  <c r="Y21" i="12"/>
  <c r="AE21" i="12"/>
  <c r="Q21" i="12"/>
  <c r="E17" i="9"/>
  <c r="E41" i="9" s="1"/>
  <c r="D20" i="9"/>
  <c r="D44" i="9" s="1"/>
  <c r="B20" i="13" s="1"/>
  <c r="C20" i="9"/>
  <c r="C44" i="9" s="1"/>
  <c r="B20" i="19" s="1"/>
  <c r="B20" i="9"/>
  <c r="B44" i="9" s="1"/>
  <c r="B20" i="12" s="1"/>
  <c r="D19" i="9"/>
  <c r="D43" i="9" s="1"/>
  <c r="B19" i="13" s="1"/>
  <c r="C19" i="9"/>
  <c r="C43" i="9" s="1"/>
  <c r="B19" i="19" s="1"/>
  <c r="B19" i="9"/>
  <c r="B43" i="9" s="1"/>
  <c r="B19" i="12" s="1"/>
  <c r="D18" i="9"/>
  <c r="D42" i="9" s="1"/>
  <c r="B18" i="13" s="1"/>
  <c r="C18" i="9"/>
  <c r="C42" i="9" s="1"/>
  <c r="B18" i="19" s="1"/>
  <c r="B18" i="9"/>
  <c r="D14" i="9"/>
  <c r="D38" i="9" s="1"/>
  <c r="B14" i="13" s="1"/>
  <c r="C14" i="9"/>
  <c r="C38" i="9" s="1"/>
  <c r="B14" i="19" s="1"/>
  <c r="B14" i="9"/>
  <c r="B38" i="9" s="1"/>
  <c r="B14" i="12" s="1"/>
  <c r="D11" i="9"/>
  <c r="D35" i="9" s="1"/>
  <c r="B11" i="13" s="1"/>
  <c r="C11" i="9"/>
  <c r="C35" i="9" s="1"/>
  <c r="B11" i="19" s="1"/>
  <c r="B11" i="9"/>
  <c r="B35" i="9" s="1"/>
  <c r="B11" i="12" s="1"/>
  <c r="D10" i="9"/>
  <c r="D34" i="9" s="1"/>
  <c r="B10" i="13" s="1"/>
  <c r="C10" i="9"/>
  <c r="C34" i="9" s="1"/>
  <c r="B10" i="19" s="1"/>
  <c r="B10" i="9"/>
  <c r="B34" i="9" s="1"/>
  <c r="B10" i="12" s="1"/>
  <c r="D9" i="9"/>
  <c r="D33" i="9" s="1"/>
  <c r="B9" i="13" s="1"/>
  <c r="D5" i="9"/>
  <c r="D29" i="9" s="1"/>
  <c r="B5" i="13" s="1"/>
  <c r="C5" i="9"/>
  <c r="C29" i="9" s="1"/>
  <c r="B5" i="19" s="1"/>
  <c r="B5" i="9"/>
  <c r="B29" i="9" s="1"/>
  <c r="B5" i="12" s="1"/>
  <c r="D28" i="9"/>
  <c r="B4" i="13" s="1"/>
  <c r="C28" i="9"/>
  <c r="B4" i="19" s="1"/>
  <c r="D3" i="9"/>
  <c r="D27" i="9" s="1"/>
  <c r="B3" i="13" s="1"/>
  <c r="C3" i="9"/>
  <c r="B3" i="9"/>
  <c r="B27" i="9" s="1"/>
  <c r="B3" i="12" s="1"/>
  <c r="A47" i="6"/>
  <c r="B9" i="9"/>
  <c r="B33" i="9" s="1"/>
  <c r="B9" i="12" s="1"/>
  <c r="B42" i="9" l="1"/>
  <c r="C27" i="9"/>
  <c r="B3" i="19" s="1"/>
  <c r="V10" i="12"/>
  <c r="X10" i="12"/>
  <c r="J10" i="12"/>
  <c r="N10" i="12"/>
  <c r="I10" i="12"/>
  <c r="AC10" i="12"/>
  <c r="AE10" i="12"/>
  <c r="AB10" i="12"/>
  <c r="F10" i="12"/>
  <c r="U10" i="12"/>
  <c r="AA10" i="12"/>
  <c r="R10" i="12"/>
  <c r="T10" i="12"/>
  <c r="Q10" i="12"/>
  <c r="AF10" i="12"/>
  <c r="M10" i="12"/>
  <c r="K10" i="12"/>
  <c r="C10" i="12"/>
  <c r="H10" i="12"/>
  <c r="O10" i="12"/>
  <c r="L10" i="12"/>
  <c r="Y10" i="12"/>
  <c r="E10" i="12"/>
  <c r="G10" i="12"/>
  <c r="AG10" i="12"/>
  <c r="AD10" i="12"/>
  <c r="P10" i="12"/>
  <c r="S10" i="12"/>
  <c r="D10" i="12"/>
  <c r="Z10" i="12"/>
  <c r="W10" i="12"/>
  <c r="AA14" i="13"/>
  <c r="D14" i="13"/>
  <c r="I14" i="13"/>
  <c r="Z14" i="13"/>
  <c r="G14" i="13"/>
  <c r="P14" i="13"/>
  <c r="L14" i="13"/>
  <c r="F14" i="13"/>
  <c r="V14" i="13"/>
  <c r="AE14" i="13"/>
  <c r="O14" i="13"/>
  <c r="J14" i="13"/>
  <c r="T14" i="13"/>
  <c r="C14" i="13"/>
  <c r="N14" i="13"/>
  <c r="W14" i="13"/>
  <c r="R14" i="13"/>
  <c r="AB14" i="13"/>
  <c r="H14" i="13"/>
  <c r="E14" i="13"/>
  <c r="Y14" i="13"/>
  <c r="X14" i="13"/>
  <c r="K14" i="13"/>
  <c r="AC14" i="13"/>
  <c r="AG14" i="13"/>
  <c r="Q14" i="13"/>
  <c r="S14" i="13"/>
  <c r="AF14" i="13"/>
  <c r="U14" i="13"/>
  <c r="AD14" i="13"/>
  <c r="M14" i="13"/>
  <c r="AA10" i="19"/>
  <c r="S10" i="19"/>
  <c r="K10" i="19"/>
  <c r="AG10" i="19"/>
  <c r="Y10" i="19"/>
  <c r="Q10" i="19"/>
  <c r="I10" i="19"/>
  <c r="AF10" i="19"/>
  <c r="X10" i="19"/>
  <c r="P10" i="19"/>
  <c r="H10" i="19"/>
  <c r="AE10" i="19"/>
  <c r="W10" i="19"/>
  <c r="O10" i="19"/>
  <c r="G10" i="19"/>
  <c r="AD10" i="19"/>
  <c r="V10" i="19"/>
  <c r="N10" i="19"/>
  <c r="F10" i="19"/>
  <c r="AC10" i="19"/>
  <c r="AB10" i="19"/>
  <c r="T10" i="19"/>
  <c r="L10" i="19"/>
  <c r="D10" i="19"/>
  <c r="M10" i="19"/>
  <c r="J10" i="19"/>
  <c r="C10" i="19"/>
  <c r="Z10" i="19"/>
  <c r="E10" i="19"/>
  <c r="U10" i="19"/>
  <c r="R10" i="19"/>
  <c r="AA3" i="13"/>
  <c r="D3" i="13"/>
  <c r="I3" i="13"/>
  <c r="G3" i="13"/>
  <c r="X3" i="13"/>
  <c r="L3" i="13"/>
  <c r="F3" i="13"/>
  <c r="O3" i="13"/>
  <c r="J3" i="13"/>
  <c r="P3" i="13"/>
  <c r="T3" i="13"/>
  <c r="N3" i="13"/>
  <c r="W3" i="13"/>
  <c r="R3" i="13"/>
  <c r="AG3" i="13"/>
  <c r="AB3" i="13"/>
  <c r="E3" i="13"/>
  <c r="H3" i="13"/>
  <c r="V3" i="13"/>
  <c r="K3" i="13"/>
  <c r="AF3" i="13"/>
  <c r="AC3" i="13"/>
  <c r="AE3" i="13"/>
  <c r="Z3" i="13"/>
  <c r="M3" i="13"/>
  <c r="S3" i="13"/>
  <c r="C3" i="13"/>
  <c r="AD3" i="13"/>
  <c r="Q3" i="13"/>
  <c r="Y3" i="13"/>
  <c r="U3" i="13"/>
  <c r="AA4" i="19"/>
  <c r="S4" i="19"/>
  <c r="K4" i="19"/>
  <c r="AG4" i="19"/>
  <c r="Y4" i="19"/>
  <c r="Q4" i="19"/>
  <c r="I4" i="19"/>
  <c r="AF4" i="19"/>
  <c r="X4" i="19"/>
  <c r="P4" i="19"/>
  <c r="H4" i="19"/>
  <c r="G4" i="19"/>
  <c r="AE4" i="19"/>
  <c r="W4" i="19"/>
  <c r="O4" i="19"/>
  <c r="AD4" i="19"/>
  <c r="V4" i="19"/>
  <c r="N4" i="19"/>
  <c r="F4" i="19"/>
  <c r="AB4" i="19"/>
  <c r="T4" i="19"/>
  <c r="L4" i="19"/>
  <c r="D4" i="19"/>
  <c r="M4" i="19"/>
  <c r="J4" i="19"/>
  <c r="E4" i="19"/>
  <c r="AC4" i="19"/>
  <c r="U4" i="19"/>
  <c r="R4" i="19"/>
  <c r="C4" i="19"/>
  <c r="Z4" i="19"/>
  <c r="AA10" i="13"/>
  <c r="D10" i="13"/>
  <c r="X10" i="13"/>
  <c r="M10" i="13"/>
  <c r="G10" i="13"/>
  <c r="Q10" i="13"/>
  <c r="L10" i="13"/>
  <c r="F10" i="13"/>
  <c r="AF10" i="13"/>
  <c r="O10" i="13"/>
  <c r="H10" i="13"/>
  <c r="J10" i="13"/>
  <c r="C10" i="13"/>
  <c r="T10" i="13"/>
  <c r="I10" i="13"/>
  <c r="N10" i="13"/>
  <c r="AE10" i="13"/>
  <c r="Z10" i="13"/>
  <c r="W10" i="13"/>
  <c r="R10" i="13"/>
  <c r="AB10" i="13"/>
  <c r="E10" i="13"/>
  <c r="V10" i="13"/>
  <c r="K10" i="13"/>
  <c r="Y10" i="13"/>
  <c r="AC10" i="13"/>
  <c r="S10" i="13"/>
  <c r="P10" i="13"/>
  <c r="U10" i="13"/>
  <c r="AG10" i="13"/>
  <c r="AD10" i="13"/>
  <c r="AE4" i="13"/>
  <c r="Z4" i="13"/>
  <c r="I4" i="13"/>
  <c r="M4" i="13"/>
  <c r="AD4" i="13"/>
  <c r="C4" i="13"/>
  <c r="U4" i="13"/>
  <c r="Q4" i="13"/>
  <c r="H4" i="13"/>
  <c r="Y4" i="13"/>
  <c r="K4" i="13"/>
  <c r="AC4" i="13"/>
  <c r="AF4" i="13"/>
  <c r="P4" i="13"/>
  <c r="S4" i="13"/>
  <c r="D4" i="13"/>
  <c r="O4" i="13"/>
  <c r="J4" i="13"/>
  <c r="T4" i="13"/>
  <c r="N4" i="13"/>
  <c r="AA4" i="13"/>
  <c r="AG4" i="13"/>
  <c r="W4" i="13"/>
  <c r="R4" i="13"/>
  <c r="AB4" i="13"/>
  <c r="E4" i="13"/>
  <c r="V4" i="13"/>
  <c r="X4" i="13"/>
  <c r="F4" i="13"/>
  <c r="G4" i="13"/>
  <c r="L4" i="13"/>
  <c r="L11" i="12"/>
  <c r="AA11" i="12"/>
  <c r="X11" i="12"/>
  <c r="AE11" i="12"/>
  <c r="Z11" i="12"/>
  <c r="Y11" i="12"/>
  <c r="E11" i="12"/>
  <c r="V11" i="12"/>
  <c r="I11" i="12"/>
  <c r="D11" i="12"/>
  <c r="S11" i="12"/>
  <c r="P11" i="12"/>
  <c r="C11" i="12"/>
  <c r="W11" i="12"/>
  <c r="K11" i="12"/>
  <c r="AG11" i="12"/>
  <c r="H11" i="12"/>
  <c r="O11" i="12"/>
  <c r="J11" i="12"/>
  <c r="Q11" i="12"/>
  <c r="G11" i="12"/>
  <c r="AD11" i="12"/>
  <c r="AB11" i="12"/>
  <c r="R11" i="12"/>
  <c r="F11" i="12"/>
  <c r="U11" i="12"/>
  <c r="T11" i="12"/>
  <c r="AF11" i="12"/>
  <c r="M11" i="12"/>
  <c r="AC11" i="12"/>
  <c r="N11" i="12"/>
  <c r="AA14" i="19"/>
  <c r="S14" i="19"/>
  <c r="K14" i="19"/>
  <c r="R14" i="19"/>
  <c r="J14" i="19"/>
  <c r="AG14" i="19"/>
  <c r="Y14" i="19"/>
  <c r="Q14" i="19"/>
  <c r="I14" i="19"/>
  <c r="C14" i="19"/>
  <c r="AF14" i="19"/>
  <c r="X14" i="19"/>
  <c r="P14" i="19"/>
  <c r="H14" i="19"/>
  <c r="AE14" i="19"/>
  <c r="W14" i="19"/>
  <c r="O14" i="19"/>
  <c r="G14" i="19"/>
  <c r="AD14" i="19"/>
  <c r="V14" i="19"/>
  <c r="N14" i="19"/>
  <c r="F14" i="19"/>
  <c r="AC14" i="19"/>
  <c r="U14" i="19"/>
  <c r="M14" i="19"/>
  <c r="E14" i="19"/>
  <c r="AB14" i="19"/>
  <c r="T14" i="19"/>
  <c r="L14" i="19"/>
  <c r="D14" i="19"/>
  <c r="Z14" i="19"/>
  <c r="L5" i="12"/>
  <c r="AA5" i="12"/>
  <c r="X5" i="12"/>
  <c r="AE5" i="12"/>
  <c r="E5" i="12"/>
  <c r="D5" i="12"/>
  <c r="S5" i="12"/>
  <c r="P5" i="12"/>
  <c r="W5" i="12"/>
  <c r="V5" i="12"/>
  <c r="Q5" i="12"/>
  <c r="K5" i="12"/>
  <c r="H5" i="12"/>
  <c r="O5" i="12"/>
  <c r="J5" i="12"/>
  <c r="C5" i="12"/>
  <c r="I5" i="12"/>
  <c r="G5" i="12"/>
  <c r="AD5" i="12"/>
  <c r="AB5" i="12"/>
  <c r="Z5" i="12"/>
  <c r="F5" i="12"/>
  <c r="U5" i="12"/>
  <c r="Y5" i="12"/>
  <c r="T5" i="12"/>
  <c r="AF5" i="12"/>
  <c r="R5" i="12"/>
  <c r="M5" i="12"/>
  <c r="AG5" i="12"/>
  <c r="AC5" i="12"/>
  <c r="N5" i="12"/>
  <c r="AA11" i="19"/>
  <c r="S11" i="19"/>
  <c r="K11" i="19"/>
  <c r="AG11" i="19"/>
  <c r="Y11" i="19"/>
  <c r="Q11" i="19"/>
  <c r="I11" i="19"/>
  <c r="AF11" i="19"/>
  <c r="X11" i="19"/>
  <c r="P11" i="19"/>
  <c r="H11" i="19"/>
  <c r="AE11" i="19"/>
  <c r="W11" i="19"/>
  <c r="O11" i="19"/>
  <c r="G11" i="19"/>
  <c r="AD11" i="19"/>
  <c r="V11" i="19"/>
  <c r="N11" i="19"/>
  <c r="F11" i="19"/>
  <c r="AC11" i="19"/>
  <c r="U11" i="19"/>
  <c r="M11" i="19"/>
  <c r="E11" i="19"/>
  <c r="AB11" i="19"/>
  <c r="T11" i="19"/>
  <c r="L11" i="19"/>
  <c r="D11" i="19"/>
  <c r="C11" i="19"/>
  <c r="Z11" i="19"/>
  <c r="R11" i="19"/>
  <c r="J11" i="19"/>
  <c r="L19" i="12"/>
  <c r="I19" i="12"/>
  <c r="AA19" i="12"/>
  <c r="X19" i="12"/>
  <c r="AE19" i="12"/>
  <c r="E19" i="12"/>
  <c r="D19" i="12"/>
  <c r="S19" i="12"/>
  <c r="P19" i="12"/>
  <c r="W19" i="12"/>
  <c r="K19" i="12"/>
  <c r="H19" i="12"/>
  <c r="O19" i="12"/>
  <c r="AG19" i="12"/>
  <c r="J19" i="12"/>
  <c r="G19" i="12"/>
  <c r="AD19" i="12"/>
  <c r="Q19" i="12"/>
  <c r="AB19" i="12"/>
  <c r="F19" i="12"/>
  <c r="U19" i="12"/>
  <c r="V19" i="12"/>
  <c r="T19" i="12"/>
  <c r="AF19" i="12"/>
  <c r="C19" i="12"/>
  <c r="Z19" i="12"/>
  <c r="M19" i="12"/>
  <c r="R19" i="12"/>
  <c r="AC19" i="12"/>
  <c r="N19" i="12"/>
  <c r="Y19" i="12"/>
  <c r="AA5" i="19"/>
  <c r="S5" i="19"/>
  <c r="K5" i="19"/>
  <c r="AG5" i="19"/>
  <c r="Y5" i="19"/>
  <c r="Q5" i="19"/>
  <c r="I5" i="19"/>
  <c r="C5" i="19"/>
  <c r="AF5" i="19"/>
  <c r="X5" i="19"/>
  <c r="P5" i="19"/>
  <c r="H5" i="19"/>
  <c r="AE5" i="19"/>
  <c r="W5" i="19"/>
  <c r="O5" i="19"/>
  <c r="G5" i="19"/>
  <c r="AD5" i="19"/>
  <c r="V5" i="19"/>
  <c r="N5" i="19"/>
  <c r="F5" i="19"/>
  <c r="AB5" i="19"/>
  <c r="T5" i="19"/>
  <c r="L5" i="19"/>
  <c r="D5" i="19"/>
  <c r="M5" i="19"/>
  <c r="J5" i="19"/>
  <c r="E5" i="19"/>
  <c r="Z5" i="19"/>
  <c r="AC5" i="19"/>
  <c r="U5" i="19"/>
  <c r="R5" i="19"/>
  <c r="AE11" i="13"/>
  <c r="Z11" i="13"/>
  <c r="M11" i="13"/>
  <c r="AD11" i="13"/>
  <c r="AA11" i="13"/>
  <c r="C11" i="13"/>
  <c r="AF11" i="13"/>
  <c r="U11" i="13"/>
  <c r="P11" i="13"/>
  <c r="AG11" i="13"/>
  <c r="K11" i="13"/>
  <c r="AC11" i="13"/>
  <c r="I11" i="13"/>
  <c r="X11" i="13"/>
  <c r="S11" i="13"/>
  <c r="Y11" i="13"/>
  <c r="O11" i="13"/>
  <c r="Q11" i="13"/>
  <c r="J11" i="13"/>
  <c r="T11" i="13"/>
  <c r="N11" i="13"/>
  <c r="W11" i="13"/>
  <c r="R11" i="13"/>
  <c r="AB11" i="13"/>
  <c r="E11" i="13"/>
  <c r="V11" i="13"/>
  <c r="D11" i="13"/>
  <c r="G11" i="13"/>
  <c r="L11" i="13"/>
  <c r="F11" i="13"/>
  <c r="H11" i="13"/>
  <c r="AA19" i="19"/>
  <c r="S19" i="19"/>
  <c r="K19" i="19"/>
  <c r="Z19" i="19"/>
  <c r="J19" i="19"/>
  <c r="AG19" i="19"/>
  <c r="Y19" i="19"/>
  <c r="Q19" i="19"/>
  <c r="I19" i="19"/>
  <c r="AF19" i="19"/>
  <c r="X19" i="19"/>
  <c r="P19" i="19"/>
  <c r="H19" i="19"/>
  <c r="AE19" i="19"/>
  <c r="W19" i="19"/>
  <c r="O19" i="19"/>
  <c r="G19" i="19"/>
  <c r="AD19" i="19"/>
  <c r="V19" i="19"/>
  <c r="N19" i="19"/>
  <c r="F19" i="19"/>
  <c r="C19" i="19"/>
  <c r="U19" i="19"/>
  <c r="M19" i="19"/>
  <c r="E19" i="19"/>
  <c r="AC19" i="19"/>
  <c r="AB19" i="19"/>
  <c r="T19" i="19"/>
  <c r="L19" i="19"/>
  <c r="D19" i="19"/>
  <c r="R19" i="19"/>
  <c r="L3" i="12"/>
  <c r="AA3" i="12"/>
  <c r="X3" i="12"/>
  <c r="AE3" i="12"/>
  <c r="E3" i="12"/>
  <c r="D3" i="12"/>
  <c r="S3" i="12"/>
  <c r="P3" i="12"/>
  <c r="W3" i="12"/>
  <c r="Q3" i="12"/>
  <c r="K3" i="12"/>
  <c r="H3" i="12"/>
  <c r="O3" i="12"/>
  <c r="Z3" i="12"/>
  <c r="G3" i="12"/>
  <c r="AD3" i="12"/>
  <c r="Y3" i="12"/>
  <c r="AB3" i="12"/>
  <c r="F3" i="12"/>
  <c r="U3" i="12"/>
  <c r="V3" i="12"/>
  <c r="T3" i="12"/>
  <c r="J3" i="12"/>
  <c r="R3" i="12"/>
  <c r="AF3" i="12"/>
  <c r="M3" i="12"/>
  <c r="C3" i="12"/>
  <c r="I3" i="12"/>
  <c r="AC3" i="12"/>
  <c r="N3" i="12"/>
  <c r="AG3" i="12"/>
  <c r="J5" i="13"/>
  <c r="R5" i="13"/>
  <c r="Z5" i="13"/>
  <c r="G5" i="13"/>
  <c r="K5" i="13"/>
  <c r="S5" i="13"/>
  <c r="AA5" i="13"/>
  <c r="W5" i="13"/>
  <c r="D5" i="13"/>
  <c r="L5" i="13"/>
  <c r="T5" i="13"/>
  <c r="AB5" i="13"/>
  <c r="C5" i="13"/>
  <c r="O5" i="13"/>
  <c r="E5" i="13"/>
  <c r="M5" i="13"/>
  <c r="U5" i="13"/>
  <c r="AC5" i="13"/>
  <c r="F5" i="13"/>
  <c r="N5" i="13"/>
  <c r="V5" i="13"/>
  <c r="AD5" i="13"/>
  <c r="H5" i="13"/>
  <c r="P5" i="13"/>
  <c r="X5" i="13"/>
  <c r="AF5" i="13"/>
  <c r="I5" i="13"/>
  <c r="Q5" i="13"/>
  <c r="Y5" i="13"/>
  <c r="AG5" i="13"/>
  <c r="AE5" i="13"/>
  <c r="AG14" i="12"/>
  <c r="V14" i="12"/>
  <c r="AA14" i="12"/>
  <c r="E14" i="12"/>
  <c r="Q14" i="12"/>
  <c r="N14" i="12"/>
  <c r="AC14" i="12"/>
  <c r="L14" i="12"/>
  <c r="AB14" i="12"/>
  <c r="F14" i="12"/>
  <c r="U14" i="12"/>
  <c r="C14" i="12"/>
  <c r="X14" i="12"/>
  <c r="AE14" i="12"/>
  <c r="T14" i="12"/>
  <c r="R14" i="12"/>
  <c r="AF14" i="12"/>
  <c r="M14" i="12"/>
  <c r="J14" i="12"/>
  <c r="K14" i="12"/>
  <c r="H14" i="12"/>
  <c r="O14" i="12"/>
  <c r="Z14" i="12"/>
  <c r="Y14" i="12"/>
  <c r="I14" i="12"/>
  <c r="G14" i="12"/>
  <c r="AD14" i="12"/>
  <c r="S14" i="12"/>
  <c r="D14" i="12"/>
  <c r="W14" i="12"/>
  <c r="P14" i="12"/>
  <c r="X19" i="13"/>
  <c r="AE19" i="13"/>
  <c r="C19" i="13"/>
  <c r="Z19" i="13"/>
  <c r="M19" i="13"/>
  <c r="P19" i="13"/>
  <c r="AD19" i="13"/>
  <c r="AG19" i="13"/>
  <c r="U19" i="13"/>
  <c r="D19" i="13"/>
  <c r="K19" i="13"/>
  <c r="AC19" i="13"/>
  <c r="Q19" i="13"/>
  <c r="AA19" i="13"/>
  <c r="AF19" i="13"/>
  <c r="S19" i="13"/>
  <c r="O19" i="13"/>
  <c r="J19" i="13"/>
  <c r="T19" i="13"/>
  <c r="N19" i="13"/>
  <c r="I19" i="13"/>
  <c r="W19" i="13"/>
  <c r="R19" i="13"/>
  <c r="H19" i="13"/>
  <c r="AB19" i="13"/>
  <c r="E19" i="13"/>
  <c r="Y19" i="13"/>
  <c r="V19" i="13"/>
  <c r="G19" i="13"/>
  <c r="L19" i="13"/>
  <c r="F19" i="13"/>
  <c r="D20" i="12"/>
  <c r="AG20" i="12"/>
  <c r="E20" i="12"/>
  <c r="V20" i="12"/>
  <c r="AD20" i="12"/>
  <c r="Y20" i="12"/>
  <c r="AE20" i="12"/>
  <c r="C20" i="12"/>
  <c r="U20" i="12"/>
  <c r="K20" i="12"/>
  <c r="Z20" i="12"/>
  <c r="N20" i="12"/>
  <c r="Q20" i="12"/>
  <c r="W20" i="12"/>
  <c r="AB20" i="12"/>
  <c r="R20" i="12"/>
  <c r="I20" i="12"/>
  <c r="O20" i="12"/>
  <c r="F20" i="12"/>
  <c r="L20" i="12"/>
  <c r="J20" i="12"/>
  <c r="AF20" i="12"/>
  <c r="G20" i="12"/>
  <c r="AA20" i="12"/>
  <c r="T20" i="12"/>
  <c r="X20" i="12"/>
  <c r="AC20" i="12"/>
  <c r="S20" i="12"/>
  <c r="P20" i="12"/>
  <c r="H20" i="12"/>
  <c r="M20" i="12"/>
  <c r="J9" i="12"/>
  <c r="AF9" i="12"/>
  <c r="G9" i="12"/>
  <c r="Z9" i="12"/>
  <c r="Q9" i="12"/>
  <c r="N9" i="12"/>
  <c r="T9" i="12"/>
  <c r="AA9" i="12"/>
  <c r="AB9" i="12"/>
  <c r="X9" i="12"/>
  <c r="AC9" i="12"/>
  <c r="F9" i="12"/>
  <c r="S9" i="12"/>
  <c r="D9" i="12"/>
  <c r="P9" i="12"/>
  <c r="U9" i="12"/>
  <c r="R9" i="12"/>
  <c r="I9" i="12"/>
  <c r="O9" i="12"/>
  <c r="K9" i="12"/>
  <c r="H9" i="12"/>
  <c r="M9" i="12"/>
  <c r="L9" i="12"/>
  <c r="AG9" i="12"/>
  <c r="C9" i="12"/>
  <c r="AD9" i="12"/>
  <c r="E9" i="12"/>
  <c r="Y9" i="12"/>
  <c r="AE9" i="12"/>
  <c r="V9" i="12"/>
  <c r="W9" i="12"/>
  <c r="AA18" i="19"/>
  <c r="S18" i="19"/>
  <c r="K18" i="19"/>
  <c r="Z18" i="19"/>
  <c r="R18" i="19"/>
  <c r="J18" i="19"/>
  <c r="AG18" i="19"/>
  <c r="Y18" i="19"/>
  <c r="Q18" i="19"/>
  <c r="I18" i="19"/>
  <c r="AF18" i="19"/>
  <c r="X18" i="19"/>
  <c r="P18" i="19"/>
  <c r="H18" i="19"/>
  <c r="AE18" i="19"/>
  <c r="W18" i="19"/>
  <c r="O18" i="19"/>
  <c r="G18" i="19"/>
  <c r="AD18" i="19"/>
  <c r="V18" i="19"/>
  <c r="N18" i="19"/>
  <c r="F18" i="19"/>
  <c r="C18" i="19"/>
  <c r="AC18" i="19"/>
  <c r="U18" i="19"/>
  <c r="M18" i="19"/>
  <c r="E18" i="19"/>
  <c r="AB18" i="19"/>
  <c r="T18" i="19"/>
  <c r="L18" i="19"/>
  <c r="D18" i="19"/>
  <c r="E18" i="13"/>
  <c r="N18" i="13"/>
  <c r="Q18" i="13"/>
  <c r="AG18" i="13"/>
  <c r="F18" i="13"/>
  <c r="G18" i="13"/>
  <c r="Y18" i="13"/>
  <c r="C18" i="13"/>
  <c r="D18" i="13"/>
  <c r="M18" i="13"/>
  <c r="V18" i="13"/>
  <c r="P18" i="13"/>
  <c r="Z18" i="13"/>
  <c r="O18" i="13"/>
  <c r="L18" i="13"/>
  <c r="U18" i="13"/>
  <c r="AD18" i="13"/>
  <c r="AA18" i="13"/>
  <c r="AF18" i="13"/>
  <c r="H18" i="13"/>
  <c r="W18" i="13"/>
  <c r="K18" i="13"/>
  <c r="T18" i="13"/>
  <c r="AC18" i="13"/>
  <c r="AE18" i="13"/>
  <c r="J18" i="13"/>
  <c r="S18" i="13"/>
  <c r="AB18" i="13"/>
  <c r="X18" i="13"/>
  <c r="R18" i="13"/>
  <c r="I18" i="13"/>
  <c r="D9" i="13"/>
  <c r="L9" i="13"/>
  <c r="T9" i="13"/>
  <c r="AB9" i="13"/>
  <c r="U9" i="13"/>
  <c r="F9" i="13"/>
  <c r="N9" i="13"/>
  <c r="V9" i="13"/>
  <c r="AD9" i="13"/>
  <c r="G9" i="13"/>
  <c r="O9" i="13"/>
  <c r="W9" i="13"/>
  <c r="AE9" i="13"/>
  <c r="E9" i="13"/>
  <c r="H9" i="13"/>
  <c r="P9" i="13"/>
  <c r="X9" i="13"/>
  <c r="AF9" i="13"/>
  <c r="C9" i="13"/>
  <c r="I9" i="13"/>
  <c r="Y9" i="13"/>
  <c r="AG9" i="13"/>
  <c r="Q9" i="13"/>
  <c r="M9" i="13"/>
  <c r="J9" i="13"/>
  <c r="R9" i="13"/>
  <c r="Z9" i="13"/>
  <c r="K9" i="13"/>
  <c r="S9" i="13"/>
  <c r="AA9" i="13"/>
  <c r="AC9" i="13"/>
  <c r="AA20" i="19"/>
  <c r="S20" i="19"/>
  <c r="K20" i="19"/>
  <c r="Z20" i="19"/>
  <c r="R20" i="19"/>
  <c r="J20" i="19"/>
  <c r="C20" i="19"/>
  <c r="AG20" i="19"/>
  <c r="Y20" i="19"/>
  <c r="Q20" i="19"/>
  <c r="I20" i="19"/>
  <c r="AF20" i="19"/>
  <c r="X20" i="19"/>
  <c r="P20" i="19"/>
  <c r="H20" i="19"/>
  <c r="AE20" i="19"/>
  <c r="W20" i="19"/>
  <c r="O20" i="19"/>
  <c r="G20" i="19"/>
  <c r="AD20" i="19"/>
  <c r="V20" i="19"/>
  <c r="N20" i="19"/>
  <c r="F20" i="19"/>
  <c r="AC20" i="19"/>
  <c r="U20" i="19"/>
  <c r="M20" i="19"/>
  <c r="E20" i="19"/>
  <c r="AB20" i="19"/>
  <c r="T20" i="19"/>
  <c r="L20" i="19"/>
  <c r="D20" i="19"/>
  <c r="D20" i="13"/>
  <c r="L20" i="13"/>
  <c r="T20" i="13"/>
  <c r="AB20" i="13"/>
  <c r="E20" i="13"/>
  <c r="F20" i="13"/>
  <c r="N20" i="13"/>
  <c r="V20" i="13"/>
  <c r="AD20" i="13"/>
  <c r="G20" i="13"/>
  <c r="O20" i="13"/>
  <c r="W20" i="13"/>
  <c r="AE20" i="13"/>
  <c r="AC20" i="13"/>
  <c r="H20" i="13"/>
  <c r="P20" i="13"/>
  <c r="X20" i="13"/>
  <c r="AF20" i="13"/>
  <c r="Q20" i="13"/>
  <c r="Y20" i="13"/>
  <c r="AG20" i="13"/>
  <c r="U20" i="13"/>
  <c r="I20" i="13"/>
  <c r="J20" i="13"/>
  <c r="R20" i="13"/>
  <c r="Z20" i="13"/>
  <c r="K20" i="13"/>
  <c r="S20" i="13"/>
  <c r="AA20" i="13"/>
  <c r="C20" i="13"/>
  <c r="M20" i="13"/>
  <c r="A50" i="6"/>
  <c r="C9" i="9" s="1"/>
  <c r="C33" i="9" s="1"/>
  <c r="B9" i="19" s="1"/>
  <c r="E18" i="9"/>
  <c r="E42" i="9" s="1"/>
  <c r="E10" i="9"/>
  <c r="E14" i="9"/>
  <c r="E11" i="9"/>
  <c r="E19" i="9"/>
  <c r="E43" i="9" s="1"/>
  <c r="E3" i="9"/>
  <c r="E5" i="9"/>
  <c r="E4" i="9"/>
  <c r="E12" i="9"/>
  <c r="E20" i="9"/>
  <c r="E44" i="9" s="1"/>
  <c r="AG61" i="23" l="1"/>
  <c r="AF18" i="12" s="1"/>
  <c r="AH61" i="23"/>
  <c r="AG18" i="12" s="1"/>
  <c r="E61" i="23"/>
  <c r="D18" i="12" s="1"/>
  <c r="S61" i="23"/>
  <c r="R18" i="12" s="1"/>
  <c r="AD61" i="23"/>
  <c r="AC18" i="12" s="1"/>
  <c r="N61" i="23"/>
  <c r="M18" i="12" s="1"/>
  <c r="AE61" i="23"/>
  <c r="AD18" i="12" s="1"/>
  <c r="I61" i="23"/>
  <c r="H18" i="12" s="1"/>
  <c r="X61" i="23"/>
  <c r="W18" i="12" s="1"/>
  <c r="D61" i="23"/>
  <c r="C18" i="12" s="1"/>
  <c r="F61" i="23"/>
  <c r="E18" i="12" s="1"/>
  <c r="K61" i="23"/>
  <c r="J18" i="12" s="1"/>
  <c r="H61" i="23"/>
  <c r="G18" i="12" s="1"/>
  <c r="AF61" i="23"/>
  <c r="AE18" i="12" s="1"/>
  <c r="W61" i="23"/>
  <c r="V18" i="12" s="1"/>
  <c r="Y61" i="23"/>
  <c r="X18" i="12" s="1"/>
  <c r="J61" i="23"/>
  <c r="I18" i="12" s="1"/>
  <c r="M61" i="23"/>
  <c r="L18" i="12" s="1"/>
  <c r="U61" i="23"/>
  <c r="T18" i="12" s="1"/>
  <c r="G61" i="23"/>
  <c r="F18" i="12" s="1"/>
  <c r="AB61" i="23"/>
  <c r="AA18" i="12" s="1"/>
  <c r="V61" i="23"/>
  <c r="U18" i="12" s="1"/>
  <c r="Z61" i="23"/>
  <c r="Y18" i="12" s="1"/>
  <c r="P61" i="23"/>
  <c r="O18" i="12" s="1"/>
  <c r="T61" i="23"/>
  <c r="S18" i="12" s="1"/>
  <c r="L61" i="23"/>
  <c r="K18" i="12" s="1"/>
  <c r="Q61" i="23"/>
  <c r="P18" i="12" s="1"/>
  <c r="AC61" i="23"/>
  <c r="AB18" i="12" s="1"/>
  <c r="AA61" i="23"/>
  <c r="Z18" i="12" s="1"/>
  <c r="R61" i="23"/>
  <c r="Q18" i="12" s="1"/>
  <c r="O61" i="23"/>
  <c r="N18" i="12" s="1"/>
  <c r="C61" i="23"/>
  <c r="B18" i="12" s="1"/>
  <c r="K3" i="19"/>
  <c r="P3" i="19"/>
  <c r="N3" i="19"/>
  <c r="E3" i="19"/>
  <c r="L3" i="19"/>
  <c r="C3" i="19"/>
  <c r="H3" i="19"/>
  <c r="F3" i="19"/>
  <c r="Z3" i="19"/>
  <c r="R3" i="19"/>
  <c r="AG3" i="19"/>
  <c r="AE3" i="19"/>
  <c r="AB3" i="19"/>
  <c r="AC3" i="19"/>
  <c r="Q3" i="19"/>
  <c r="Y3" i="19"/>
  <c r="W3" i="19"/>
  <c r="T3" i="19"/>
  <c r="U3" i="19"/>
  <c r="O3" i="19"/>
  <c r="I3" i="19"/>
  <c r="G3" i="19"/>
  <c r="D3" i="19"/>
  <c r="S3" i="19"/>
  <c r="V3" i="19"/>
  <c r="AA3" i="19"/>
  <c r="AF3" i="19"/>
  <c r="AD3" i="19"/>
  <c r="M3" i="19"/>
  <c r="X3" i="19"/>
  <c r="J3" i="19"/>
  <c r="E9" i="9"/>
  <c r="E33" i="9" s="1"/>
  <c r="AA9" i="19"/>
  <c r="S9" i="19"/>
  <c r="K9" i="19"/>
  <c r="AG9" i="19"/>
  <c r="Y9" i="19"/>
  <c r="Q9" i="19"/>
  <c r="I9" i="19"/>
  <c r="AF9" i="19"/>
  <c r="X9" i="19"/>
  <c r="P9" i="19"/>
  <c r="H9" i="19"/>
  <c r="J9" i="19"/>
  <c r="AE9" i="19"/>
  <c r="W9" i="19"/>
  <c r="O9" i="19"/>
  <c r="G9" i="19"/>
  <c r="AB9" i="19"/>
  <c r="D9" i="19"/>
  <c r="R9" i="19"/>
  <c r="AD9" i="19"/>
  <c r="V9" i="19"/>
  <c r="N9" i="19"/>
  <c r="F9" i="19"/>
  <c r="L9" i="19"/>
  <c r="Z9" i="19"/>
  <c r="AC9" i="19"/>
  <c r="U9" i="19"/>
  <c r="M9" i="19"/>
  <c r="E9" i="19"/>
  <c r="C9" i="19"/>
  <c r="T9" i="19"/>
  <c r="E35" i="9"/>
  <c r="E36" i="9"/>
  <c r="E38" i="9"/>
  <c r="E27" i="9"/>
  <c r="E34" i="9"/>
  <c r="E28" i="9"/>
  <c r="E2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6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6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6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6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6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6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6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600-000008000000}">
      <text>
        <r>
          <rPr>
            <sz val="9"/>
            <color indexed="81"/>
            <rFont val="Tahoma"/>
            <family val="2"/>
          </rPr>
          <t>For algae-based renewable diesel only</t>
        </r>
      </text>
    </comment>
    <comment ref="A63" authorId="3" shapeId="0" xr:uid="{00000000-0006-0000-06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600-00000A000000}">
      <text>
        <r>
          <rPr>
            <b/>
            <sz val="10"/>
            <color indexed="81"/>
            <rFont val="Tahoma"/>
            <family val="2"/>
          </rPr>
          <t>Btu per (short ton, as received)</t>
        </r>
        <r>
          <rPr>
            <sz val="10"/>
            <color indexed="81"/>
            <rFont val="Tahoma"/>
            <family val="2"/>
          </rPr>
          <t xml:space="preserve">
</t>
        </r>
      </text>
    </comment>
    <comment ref="A66" authorId="0" shapeId="0" xr:uid="{00000000-0006-0000-0600-00000B000000}">
      <text>
        <r>
          <rPr>
            <sz val="8"/>
            <color indexed="81"/>
            <rFont val="Tahoma"/>
            <family val="2"/>
          </rPr>
          <t xml:space="preserve">As feedstock for coal-based H2 and FTD production pathways.
</t>
        </r>
      </text>
    </comment>
    <comment ref="B66" authorId="4" shapeId="0" xr:uid="{00000000-0006-0000-06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600-00000D000000}">
      <text>
        <r>
          <rPr>
            <sz val="9"/>
            <color indexed="81"/>
            <rFont val="Tahoma"/>
            <family val="2"/>
          </rPr>
          <t>Based on EIA-423</t>
        </r>
      </text>
    </comment>
    <comment ref="F66" authorId="3" shapeId="0" xr:uid="{00000000-0006-0000-0600-00000E000000}">
      <text>
        <r>
          <rPr>
            <sz val="9"/>
            <color indexed="81"/>
            <rFont val="Tahoma"/>
            <family val="2"/>
          </rPr>
          <t>Calculated from the USGS database (2006)</t>
        </r>
      </text>
    </comment>
    <comment ref="G66" authorId="3" shapeId="0" xr:uid="{00000000-0006-0000-0600-00000F000000}">
      <text>
        <r>
          <rPr>
            <sz val="9"/>
            <color indexed="81"/>
            <rFont val="Tahoma"/>
            <family val="2"/>
          </rPr>
          <t>Based on EIA-423</t>
        </r>
      </text>
    </comment>
    <comment ref="I66" authorId="3" shapeId="0" xr:uid="{00000000-0006-0000-0600-000010000000}">
      <text>
        <r>
          <rPr>
            <sz val="9"/>
            <color indexed="81"/>
            <rFont val="Tahoma"/>
            <family val="2"/>
          </rPr>
          <t>Calculated from the USGS database (2006)</t>
        </r>
      </text>
    </comment>
    <comment ref="B67" authorId="4" shapeId="0" xr:uid="{00000000-0006-0000-06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600-000012000000}">
      <text>
        <r>
          <rPr>
            <sz val="9"/>
            <color indexed="81"/>
            <rFont val="Tahoma"/>
            <family val="2"/>
          </rPr>
          <t>Based on EIA-423</t>
        </r>
      </text>
    </comment>
    <comment ref="F67" authorId="3" shapeId="0" xr:uid="{00000000-0006-0000-0600-000013000000}">
      <text>
        <r>
          <rPr>
            <sz val="9"/>
            <color indexed="81"/>
            <rFont val="Tahoma"/>
            <family val="2"/>
          </rPr>
          <t>Calculated from the USGS database (2006)</t>
        </r>
      </text>
    </comment>
    <comment ref="G67" authorId="3" shapeId="0" xr:uid="{00000000-0006-0000-0600-000014000000}">
      <text>
        <r>
          <rPr>
            <sz val="9"/>
            <color indexed="81"/>
            <rFont val="Tahoma"/>
            <family val="2"/>
          </rPr>
          <t>Based on EIA-423</t>
        </r>
      </text>
    </comment>
    <comment ref="I67" authorId="3" shapeId="0" xr:uid="{00000000-0006-0000-0600-000015000000}">
      <text>
        <r>
          <rPr>
            <sz val="9"/>
            <color indexed="81"/>
            <rFont val="Tahoma"/>
            <family val="2"/>
          </rPr>
          <t>Calculated from the USGS database (2006)</t>
        </r>
      </text>
    </comment>
    <comment ref="B68" authorId="4" shapeId="0" xr:uid="{00000000-0006-0000-06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600-000017000000}">
      <text>
        <r>
          <rPr>
            <sz val="9"/>
            <color indexed="81"/>
            <rFont val="Tahoma"/>
            <family val="2"/>
          </rPr>
          <t>Based on EIA-423</t>
        </r>
      </text>
    </comment>
    <comment ref="F68" authorId="3" shapeId="0" xr:uid="{00000000-0006-0000-0600-000018000000}">
      <text>
        <r>
          <rPr>
            <sz val="9"/>
            <color indexed="81"/>
            <rFont val="Tahoma"/>
            <family val="2"/>
          </rPr>
          <t>Calculated from the USGS database (2006)</t>
        </r>
      </text>
    </comment>
    <comment ref="G68" authorId="3" shapeId="0" xr:uid="{00000000-0006-0000-0600-000019000000}">
      <text>
        <r>
          <rPr>
            <sz val="9"/>
            <color indexed="81"/>
            <rFont val="Tahoma"/>
            <family val="2"/>
          </rPr>
          <t>Based on EIA-423</t>
        </r>
      </text>
    </comment>
    <comment ref="I68" authorId="3" shapeId="0" xr:uid="{00000000-0006-0000-0600-00001A000000}">
      <text>
        <r>
          <rPr>
            <sz val="9"/>
            <color indexed="81"/>
            <rFont val="Tahoma"/>
            <family val="2"/>
          </rPr>
          <t>Calculated from the USGS database (2006)</t>
        </r>
      </text>
    </comment>
    <comment ref="B69" authorId="4" shapeId="0" xr:uid="{00000000-0006-0000-0600-00001B000000}">
      <text>
        <r>
          <rPr>
            <b/>
            <sz val="10"/>
            <color indexed="81"/>
            <rFont val="Tahoma"/>
            <family val="2"/>
          </rPr>
          <t>Btu per (short ton, as received)</t>
        </r>
        <r>
          <rPr>
            <sz val="10"/>
            <color indexed="81"/>
            <rFont val="Tahoma"/>
            <family val="2"/>
          </rPr>
          <t xml:space="preserve">
</t>
        </r>
      </text>
    </comment>
    <comment ref="D69" authorId="3" shapeId="0" xr:uid="{00000000-0006-0000-0600-00001C000000}">
      <text>
        <r>
          <rPr>
            <sz val="9"/>
            <color indexed="81"/>
            <rFont val="Tahoma"/>
            <family val="2"/>
          </rPr>
          <t>Assumed to be the same as bituminous coal</t>
        </r>
      </text>
    </comment>
    <comment ref="F69" authorId="3" shapeId="0" xr:uid="{00000000-0006-0000-0600-00001D000000}">
      <text>
        <r>
          <rPr>
            <sz val="9"/>
            <color indexed="81"/>
            <rFont val="Tahoma"/>
            <family val="2"/>
          </rPr>
          <t>Based on EIA-423</t>
        </r>
      </text>
    </comment>
    <comment ref="G69" authorId="3" shapeId="0" xr:uid="{00000000-0006-0000-0600-00001E000000}">
      <text>
        <r>
          <rPr>
            <sz val="9"/>
            <color indexed="81"/>
            <rFont val="Tahoma"/>
            <family val="2"/>
          </rPr>
          <t>Based on EIA-423</t>
        </r>
      </text>
    </comment>
    <comment ref="I69" authorId="3" shapeId="0" xr:uid="{00000000-0006-0000-0600-00001F000000}">
      <text>
        <r>
          <rPr>
            <sz val="9"/>
            <color indexed="81"/>
            <rFont val="Tahoma"/>
            <family val="2"/>
          </rPr>
          <t>Assumed to be the same as bituminous coal</t>
        </r>
      </text>
    </comment>
    <comment ref="B70" authorId="4" shapeId="0" xr:uid="{00000000-0006-0000-0600-000020000000}">
      <text>
        <r>
          <rPr>
            <b/>
            <sz val="10"/>
            <color indexed="81"/>
            <rFont val="Tahoma"/>
            <family val="2"/>
          </rPr>
          <t>Btu per (short ton, as received)</t>
        </r>
        <r>
          <rPr>
            <sz val="10"/>
            <color indexed="81"/>
            <rFont val="Tahoma"/>
            <family val="2"/>
          </rPr>
          <t xml:space="preserve">
</t>
        </r>
      </text>
    </comment>
    <comment ref="D70" authorId="3" shapeId="0" xr:uid="{00000000-0006-0000-0600-000021000000}">
      <text>
        <r>
          <rPr>
            <sz val="9"/>
            <color indexed="81"/>
            <rFont val="Tahoma"/>
            <family val="2"/>
          </rPr>
          <t>Based on EIA-423</t>
        </r>
      </text>
    </comment>
    <comment ref="F70" authorId="3" shapeId="0" xr:uid="{00000000-0006-0000-0600-000022000000}">
      <text>
        <r>
          <rPr>
            <sz val="9"/>
            <color indexed="81"/>
            <rFont val="Tahoma"/>
            <family val="2"/>
          </rPr>
          <t>Based on EIA-423</t>
        </r>
      </text>
    </comment>
    <comment ref="G70" authorId="3" shapeId="0" xr:uid="{00000000-0006-0000-0600-000023000000}">
      <text>
        <r>
          <rPr>
            <sz val="9"/>
            <color indexed="81"/>
            <rFont val="Tahoma"/>
            <family val="2"/>
          </rPr>
          <t>Assumed to be the same as lignite coal</t>
        </r>
      </text>
    </comment>
    <comment ref="I70" authorId="3" shapeId="0" xr:uid="{00000000-0006-0000-0600-000024000000}">
      <text>
        <r>
          <rPr>
            <sz val="9"/>
            <color indexed="81"/>
            <rFont val="Tahoma"/>
            <family val="2"/>
          </rPr>
          <t>Assumed to be the same as lignite coal</t>
        </r>
      </text>
    </comment>
    <comment ref="B71" authorId="4" shapeId="0" xr:uid="{00000000-0006-0000-0600-000025000000}">
      <text>
        <r>
          <rPr>
            <b/>
            <sz val="10"/>
            <color indexed="81"/>
            <rFont val="Tahoma"/>
            <family val="2"/>
          </rPr>
          <t>Btu per (short ton, as received)</t>
        </r>
        <r>
          <rPr>
            <sz val="10"/>
            <color indexed="81"/>
            <rFont val="Tahoma"/>
            <family val="2"/>
          </rPr>
          <t xml:space="preserve">
</t>
        </r>
      </text>
    </comment>
    <comment ref="D71" authorId="3" shapeId="0" xr:uid="{00000000-0006-0000-0600-000026000000}">
      <text>
        <r>
          <rPr>
            <sz val="9"/>
            <color indexed="81"/>
            <rFont val="Tahoma"/>
            <family val="2"/>
          </rPr>
          <t>Based on EIA-423</t>
        </r>
      </text>
    </comment>
    <comment ref="F71" authorId="3" shapeId="0" xr:uid="{00000000-0006-0000-06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600-000028000000}">
      <text>
        <r>
          <rPr>
            <sz val="9"/>
            <color indexed="81"/>
            <rFont val="Tahoma"/>
            <family val="2"/>
          </rPr>
          <t>Based on EIA-423</t>
        </r>
      </text>
    </comment>
    <comment ref="I71" authorId="3" shapeId="0" xr:uid="{00000000-0006-0000-0600-000029000000}">
      <text>
        <r>
          <rPr>
            <sz val="9"/>
            <color indexed="81"/>
            <rFont val="Tahoma"/>
            <family val="2"/>
          </rPr>
          <t>Based on the ratio in the previous GREET</t>
        </r>
      </text>
    </comment>
    <comment ref="B72" authorId="4" shapeId="0" xr:uid="{00000000-0006-0000-0600-00002A000000}">
      <text>
        <r>
          <rPr>
            <b/>
            <sz val="10"/>
            <color indexed="81"/>
            <rFont val="Tahoma"/>
            <family val="2"/>
          </rPr>
          <t>Btu per (short ton, as received)</t>
        </r>
        <r>
          <rPr>
            <sz val="10"/>
            <color indexed="81"/>
            <rFont val="Tahoma"/>
            <family val="2"/>
          </rPr>
          <t xml:space="preserve">
</t>
        </r>
      </text>
    </comment>
    <comment ref="D72" authorId="3" shapeId="0" xr:uid="{00000000-0006-0000-0600-00002B000000}">
      <text>
        <r>
          <rPr>
            <sz val="9"/>
            <color indexed="81"/>
            <rFont val="Tahoma"/>
            <family val="2"/>
          </rPr>
          <t>Based on EIA-423</t>
        </r>
      </text>
    </comment>
    <comment ref="F72" authorId="3" shapeId="0" xr:uid="{00000000-0006-0000-0600-00002C000000}">
      <text>
        <r>
          <rPr>
            <sz val="9"/>
            <color indexed="81"/>
            <rFont val="Tahoma"/>
            <family val="2"/>
          </rPr>
          <t>Based on EIA-423</t>
        </r>
      </text>
    </comment>
    <comment ref="G72" authorId="3" shapeId="0" xr:uid="{00000000-0006-0000-0600-00002D000000}">
      <text>
        <r>
          <rPr>
            <sz val="9"/>
            <color indexed="81"/>
            <rFont val="Tahoma"/>
            <family val="2"/>
          </rPr>
          <t>Assumed to be the same as pet coke</t>
        </r>
      </text>
    </comment>
    <comment ref="I72" authorId="3" shapeId="0" xr:uid="{00000000-0006-0000-0600-00002E000000}">
      <text>
        <r>
          <rPr>
            <sz val="9"/>
            <color indexed="81"/>
            <rFont val="Tahoma"/>
            <family val="2"/>
          </rPr>
          <t>Assumed to be the same as pet coke</t>
        </r>
      </text>
    </comment>
    <comment ref="B73" authorId="4" shapeId="0" xr:uid="{00000000-0006-0000-0600-00002F000000}">
      <text>
        <r>
          <rPr>
            <b/>
            <sz val="10"/>
            <color indexed="81"/>
            <rFont val="Tahoma"/>
            <family val="2"/>
          </rPr>
          <t>Btu per (short ton, as received)</t>
        </r>
        <r>
          <rPr>
            <sz val="10"/>
            <color indexed="81"/>
            <rFont val="Tahoma"/>
            <family val="2"/>
          </rPr>
          <t xml:space="preserve">
</t>
        </r>
      </text>
    </comment>
    <comment ref="B74" authorId="4" shapeId="0" xr:uid="{00000000-0006-0000-0600-000030000000}">
      <text>
        <r>
          <rPr>
            <b/>
            <sz val="10"/>
            <color indexed="81"/>
            <rFont val="Tahoma"/>
            <family val="2"/>
          </rPr>
          <t>Btu per (short ton, dry matter)</t>
        </r>
        <r>
          <rPr>
            <sz val="10"/>
            <color indexed="81"/>
            <rFont val="Tahoma"/>
            <family val="2"/>
          </rPr>
          <t xml:space="preserve">
</t>
        </r>
      </text>
    </comment>
    <comment ref="B76" authorId="4" shapeId="0" xr:uid="{00000000-0006-0000-0600-000031000000}">
      <text>
        <r>
          <rPr>
            <b/>
            <sz val="10"/>
            <color indexed="81"/>
            <rFont val="Tahoma"/>
            <family val="2"/>
          </rPr>
          <t>Btu per (short ton, dry matter)</t>
        </r>
        <r>
          <rPr>
            <sz val="10"/>
            <color indexed="81"/>
            <rFont val="Tahoma"/>
            <family val="2"/>
          </rPr>
          <t xml:space="preserve">
</t>
        </r>
      </text>
    </comment>
    <comment ref="B77" authorId="4" shapeId="0" xr:uid="{00000000-0006-0000-0600-000032000000}">
      <text>
        <r>
          <rPr>
            <b/>
            <sz val="10"/>
            <color indexed="81"/>
            <rFont val="Tahoma"/>
            <family val="2"/>
          </rPr>
          <t>Btu per (short ton, dry matter)</t>
        </r>
        <r>
          <rPr>
            <sz val="10"/>
            <color indexed="81"/>
            <rFont val="Tahoma"/>
            <family val="2"/>
          </rPr>
          <t xml:space="preserve">
</t>
        </r>
      </text>
    </comment>
    <comment ref="B78" authorId="4" shapeId="0" xr:uid="{00000000-0006-0000-0600-000033000000}">
      <text>
        <r>
          <rPr>
            <b/>
            <sz val="10"/>
            <color indexed="81"/>
            <rFont val="Tahoma"/>
            <family val="2"/>
          </rPr>
          <t>Btu per (short ton, dry matter)</t>
        </r>
        <r>
          <rPr>
            <sz val="10"/>
            <color indexed="81"/>
            <rFont val="Tahoma"/>
            <family val="2"/>
          </rPr>
          <t xml:space="preserve">
</t>
        </r>
      </text>
    </comment>
    <comment ref="B79" authorId="4" shapeId="0" xr:uid="{00000000-0006-0000-0600-000034000000}">
      <text>
        <r>
          <rPr>
            <b/>
            <sz val="10"/>
            <color indexed="81"/>
            <rFont val="Tahoma"/>
            <family val="2"/>
          </rPr>
          <t>Btu per (short ton, dry matter)</t>
        </r>
        <r>
          <rPr>
            <sz val="10"/>
            <color indexed="81"/>
            <rFont val="Tahoma"/>
            <family val="2"/>
          </rPr>
          <t xml:space="preserve">
</t>
        </r>
      </text>
    </comment>
    <comment ref="B80" authorId="4" shapeId="0" xr:uid="{00000000-0006-0000-0600-000035000000}">
      <text>
        <r>
          <rPr>
            <b/>
            <sz val="10"/>
            <color indexed="81"/>
            <rFont val="Tahoma"/>
            <family val="2"/>
          </rPr>
          <t>Btu per (short ton, dry matter)</t>
        </r>
        <r>
          <rPr>
            <sz val="10"/>
            <color indexed="81"/>
            <rFont val="Tahoma"/>
            <family val="2"/>
          </rPr>
          <t xml:space="preserve">
</t>
        </r>
      </text>
    </comment>
    <comment ref="B81" authorId="4" shapeId="0" xr:uid="{00000000-0006-0000-0600-000036000000}">
      <text>
        <r>
          <rPr>
            <b/>
            <sz val="10"/>
            <color indexed="81"/>
            <rFont val="Tahoma"/>
            <family val="2"/>
          </rPr>
          <t>Btu per (short ton, dry matter)</t>
        </r>
        <r>
          <rPr>
            <sz val="10"/>
            <color indexed="81"/>
            <rFont val="Tahoma"/>
            <family val="2"/>
          </rPr>
          <t xml:space="preserve">
</t>
        </r>
      </text>
    </comment>
    <comment ref="B82" authorId="4" shapeId="0" xr:uid="{00000000-0006-0000-0600-000037000000}">
      <text>
        <r>
          <rPr>
            <b/>
            <sz val="10"/>
            <color indexed="81"/>
            <rFont val="Tahoma"/>
            <family val="2"/>
          </rPr>
          <t>Btu per (short ton, dry matter)</t>
        </r>
        <r>
          <rPr>
            <sz val="10"/>
            <color indexed="81"/>
            <rFont val="Tahoma"/>
            <family val="2"/>
          </rPr>
          <t xml:space="preserve">
</t>
        </r>
      </text>
    </comment>
    <comment ref="B83" authorId="4" shapeId="0" xr:uid="{00000000-0006-0000-0600-000038000000}">
      <text>
        <r>
          <rPr>
            <b/>
            <sz val="10"/>
            <color indexed="81"/>
            <rFont val="Tahoma"/>
            <family val="2"/>
          </rPr>
          <t>Btu per (short ton, as received)</t>
        </r>
        <r>
          <rPr>
            <sz val="10"/>
            <color indexed="81"/>
            <rFont val="Tahoma"/>
            <family val="2"/>
          </rPr>
          <t xml:space="preserve">
</t>
        </r>
      </text>
    </comment>
    <comment ref="B84" authorId="4" shapeId="0" xr:uid="{00000000-0006-0000-0600-000039000000}">
      <text>
        <r>
          <rPr>
            <b/>
            <sz val="10"/>
            <color indexed="81"/>
            <rFont val="Tahoma"/>
            <family val="2"/>
          </rPr>
          <t>Btu per (short ton, as received)</t>
        </r>
        <r>
          <rPr>
            <sz val="10"/>
            <color indexed="81"/>
            <rFont val="Tahoma"/>
            <family val="2"/>
          </rPr>
          <t xml:space="preserve">
</t>
        </r>
      </text>
    </comment>
    <comment ref="B85" authorId="4" shapeId="0" xr:uid="{00000000-0006-0000-0600-00003A000000}">
      <text>
        <r>
          <rPr>
            <b/>
            <sz val="10"/>
            <color indexed="81"/>
            <rFont val="Tahoma"/>
            <family val="2"/>
          </rPr>
          <t>Btu per (short ton, as received)</t>
        </r>
        <r>
          <rPr>
            <sz val="10"/>
            <color indexed="81"/>
            <rFont val="Tahoma"/>
            <family val="2"/>
          </rPr>
          <t xml:space="preserve">
</t>
        </r>
      </text>
    </comment>
    <comment ref="B86" authorId="4" shapeId="0" xr:uid="{00000000-0006-0000-0600-00003B000000}">
      <text>
        <r>
          <rPr>
            <b/>
            <sz val="10"/>
            <color indexed="81"/>
            <rFont val="Tahoma"/>
            <family val="2"/>
          </rPr>
          <t>Btu per (short ton, as received)</t>
        </r>
        <r>
          <rPr>
            <sz val="10"/>
            <color indexed="81"/>
            <rFont val="Tahoma"/>
            <family val="2"/>
          </rPr>
          <t xml:space="preserve">
</t>
        </r>
      </text>
    </comment>
    <comment ref="B87" authorId="4" shapeId="0" xr:uid="{00000000-0006-0000-0600-00003C000000}">
      <text>
        <r>
          <rPr>
            <b/>
            <sz val="10"/>
            <color indexed="81"/>
            <rFont val="Tahoma"/>
            <family val="2"/>
          </rPr>
          <t>Btu per (short ton, dry matter)</t>
        </r>
        <r>
          <rPr>
            <sz val="10"/>
            <color indexed="81"/>
            <rFont val="Tahoma"/>
            <family val="2"/>
          </rPr>
          <t xml:space="preserve">
</t>
        </r>
      </text>
    </comment>
    <comment ref="B88" authorId="4" shapeId="0" xr:uid="{00000000-0006-0000-0600-00003D000000}">
      <text>
        <r>
          <rPr>
            <b/>
            <sz val="10"/>
            <color indexed="81"/>
            <rFont val="Tahoma"/>
            <family val="2"/>
          </rPr>
          <t>Btu per (short ton, dry matter)</t>
        </r>
        <r>
          <rPr>
            <sz val="10"/>
            <color indexed="81"/>
            <rFont val="Tahoma"/>
            <family val="2"/>
          </rPr>
          <t xml:space="preserve">
</t>
        </r>
      </text>
    </comment>
    <comment ref="A90" authorId="0" shapeId="0" xr:uid="{00000000-0006-0000-06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<sst xmlns="http://schemas.openxmlformats.org/spreadsheetml/2006/main" count="2218" uniqueCount="1043">
  <si>
    <t>Source:</t>
  </si>
  <si>
    <t>Petroleum-based fuels, biofuels</t>
  </si>
  <si>
    <t>U.S. Energy Information Administration</t>
  </si>
  <si>
    <t>Petroleum &amp; Other Liquids: Supply and Disposition</t>
  </si>
  <si>
    <t>https://www.eia.gov/dnav/pet/pet_sum_snd_d_nus_mbbl_a_cur.htm</t>
  </si>
  <si>
    <t>Area: US, Period: Annual 2017</t>
  </si>
  <si>
    <t>Nuclear Fuel (Uranium)</t>
  </si>
  <si>
    <t>U.S. uranium imports continue as domestic production remains at historical lows</t>
  </si>
  <si>
    <t>https://www.eia.gov/todayinenergy/detail.php?id=37192</t>
  </si>
  <si>
    <t>Paragraph 1</t>
  </si>
  <si>
    <t>Coal Explained: Where Our Coal Comes From</t>
  </si>
  <si>
    <t>https://www.eia.gov/energyexplained/index.php?page=coal_where</t>
  </si>
  <si>
    <t>https://www.eia.gov/energyexplained/index.php?page=coal_imports</t>
  </si>
  <si>
    <t>Biomass Production and Exports</t>
  </si>
  <si>
    <t>Monthly Densified Biomass Fuel Report</t>
  </si>
  <si>
    <t>Tables 4 and 8</t>
  </si>
  <si>
    <t>Biomass Imports and Exports (for Import to Export Ratio)</t>
  </si>
  <si>
    <t>U.S. International Trade Administration</t>
  </si>
  <si>
    <t>2016 Top Markets Report Renewable Fuels Sector Snapshot: Biomass Wood Pellets</t>
  </si>
  <si>
    <t>https://www.trade.gov/topmarkets/pdf/Renewable_Fuels_Biomass_Wood_Pellets.pdf</t>
  </si>
  <si>
    <t>Tables 2 and 3a</t>
  </si>
  <si>
    <t>https://www.eia.gov/outlooks/aeo/tables_ref.php</t>
  </si>
  <si>
    <t>Table 1</t>
  </si>
  <si>
    <t>Notes</t>
  </si>
  <si>
    <t>Hydro, wind, solar, and geothermal are neither fuels nor energy carriers</t>
  </si>
  <si>
    <t>and should always contain zeroes in this variable.</t>
  </si>
  <si>
    <t>Electricity and heat are energy carriers and are not handled in this</t>
  </si>
  <si>
    <t>part of the model.  (Electricity imports/exports are exogenous</t>
  </si>
  <si>
    <t>Hydrogen is an energy carrier, but can theoretically be imported</t>
  </si>
  <si>
    <t>Area: US</t>
  </si>
  <si>
    <t>Period: 2017 (Annual)</t>
  </si>
  <si>
    <t>Unit: Thousand Barrels</t>
  </si>
  <si>
    <t>Supply</t>
  </si>
  <si>
    <t>Disposition</t>
  </si>
  <si>
    <t>Ending Stocks</t>
  </si>
  <si>
    <t>Field Production</t>
  </si>
  <si>
    <t>Renewable Fuels &amp; Oxygenate Plant Net Production</t>
  </si>
  <si>
    <t>Refinery &amp; Blender Net Production</t>
  </si>
  <si>
    <t>Imports</t>
  </si>
  <si>
    <t>Net Receipts</t>
  </si>
  <si>
    <t>Adjust- ments</t>
  </si>
  <si>
    <t>Stock Change</t>
  </si>
  <si>
    <t>Refinery &amp; Blender Net Inputs</t>
  </si>
  <si>
    <t>Exports</t>
  </si>
  <si>
    <t>Products Supplied</t>
  </si>
  <si>
    <t>Crude Oil &amp; Petroleum Products</t>
  </si>
  <si>
    <t>Crude Oil</t>
  </si>
  <si>
    <t>- -</t>
  </si>
  <si>
    <t>Hydrocarbon Gas Liquids</t>
  </si>
  <si>
    <t>Natural Gas Liquids</t>
  </si>
  <si>
    <t>Ethane</t>
  </si>
  <si>
    <t>-</t>
  </si>
  <si>
    <t>Propane</t>
  </si>
  <si>
    <t>Normal Butane</t>
  </si>
  <si>
    <t>Isobutane</t>
  </si>
  <si>
    <t>Natural Gasoline</t>
  </si>
  <si>
    <t>Refinery Olefins</t>
  </si>
  <si>
    <t>Ethylene</t>
  </si>
  <si>
    <t>Propylene</t>
  </si>
  <si>
    <t>Normal Butylene</t>
  </si>
  <si>
    <t>Isobutylene</t>
  </si>
  <si>
    <t>Other Liquids</t>
  </si>
  <si>
    <t>Hydrogen/Oxygenates/Renewables/Other Hydrocarbons</t>
  </si>
  <si>
    <t>Hydrogen</t>
  </si>
  <si>
    <t>Oxygenates (excl. Fuel Ethanol)</t>
  </si>
  <si>
    <t>Renewable Fuels (incl. Fuel Ethanol)</t>
  </si>
  <si>
    <t>Fuel Ethanol</t>
  </si>
  <si>
    <t>Renewable Fuels Except Fuel Ethanol</t>
  </si>
  <si>
    <t>Other Hydrocarbons</t>
  </si>
  <si>
    <t>Unfinished Oils</t>
  </si>
  <si>
    <t>Motor Gasoline Blend. Comp.</t>
  </si>
  <si>
    <t>Reformulated</t>
  </si>
  <si>
    <t>Conventional</t>
  </si>
  <si>
    <t>Aviation Gasoline Blend. Comp.</t>
  </si>
  <si>
    <t>Finished Petroleum Products</t>
  </si>
  <si>
    <t>Finished Motor Gasoline</t>
  </si>
  <si>
    <t>Finished Aviation Gasoline</t>
  </si>
  <si>
    <t>Kerosene-Type Jet Fuel</t>
  </si>
  <si>
    <t>Kerosene</t>
  </si>
  <si>
    <t>Distillate Fuel Oil</t>
  </si>
  <si>
    <t>15 ppm Sulfur and Under</t>
  </si>
  <si>
    <t>Greater than 15 to 500 ppm Sulfur</t>
  </si>
  <si>
    <t>Greater than 500 ppm Sulfur</t>
  </si>
  <si>
    <t>Residual Fuel Oil</t>
  </si>
  <si>
    <t>Less than 0.31% Sulfur</t>
  </si>
  <si>
    <t>NA</t>
  </si>
  <si>
    <t>0.31 to 1.00% Sulfur</t>
  </si>
  <si>
    <t>Greater than 1.00% Sulfur</t>
  </si>
  <si>
    <t>Petrochemical Feedstocks</t>
  </si>
  <si>
    <t>Naphtha for Petro. Feed. Use</t>
  </si>
  <si>
    <t>Other Oils for Petro. Feed. Use</t>
  </si>
  <si>
    <t>Special Naphthas</t>
  </si>
  <si>
    <t>Lubricants</t>
  </si>
  <si>
    <t>Waxes</t>
  </si>
  <si>
    <t>Petroleum Coke</t>
  </si>
  <si>
    <t>Marketable</t>
  </si>
  <si>
    <t>Catalyst</t>
  </si>
  <si>
    <t>Asphalt and Road Oil</t>
  </si>
  <si>
    <t>Still Gas</t>
  </si>
  <si>
    <t>Miscellaneous Products</t>
  </si>
  <si>
    <t>Region</t>
  </si>
  <si>
    <t>Month</t>
  </si>
  <si>
    <t>Wood Pellets Utility</t>
  </si>
  <si>
    <t>U.S. Total</t>
  </si>
  <si>
    <t>Quantity (tons)</t>
  </si>
  <si>
    <t>Average Price (USD per ton)</t>
  </si>
  <si>
    <t>Total wood pellet production</t>
  </si>
  <si>
    <t>tons</t>
  </si>
  <si>
    <t>Total wood pellet exports</t>
  </si>
  <si>
    <t>We don't have biomass import data from EIA, but we do have some from the International Trade Administration (trade.gov).</t>
  </si>
  <si>
    <t>It uses different units and shows much higher wood pellet quantities than the EIA data, and it lacks production data.</t>
  </si>
  <si>
    <t>Accordingly, we only use it to establish a ratio of exports to imports, and apply that ratio to the EIA export data to</t>
  </si>
  <si>
    <t>estimate wood pellet imports (which are small compared to exports).</t>
  </si>
  <si>
    <t>Unit</t>
  </si>
  <si>
    <t>kg</t>
  </si>
  <si>
    <t>Import to Export Ratio</t>
  </si>
  <si>
    <t>Total wood pellet imports</t>
  </si>
  <si>
    <t>Report</t>
  </si>
  <si>
    <t>Scenario</t>
  </si>
  <si>
    <t>Reference case</t>
  </si>
  <si>
    <t>Datekey</t>
  </si>
  <si>
    <t>Release Date</t>
  </si>
  <si>
    <t>SUP000</t>
  </si>
  <si>
    <t>1. Total Energy Supply, Disposition, and Price Summary</t>
  </si>
  <si>
    <t>(quadrillion Btu, unless otherwise noted)</t>
  </si>
  <si>
    <t/>
  </si>
  <si>
    <t xml:space="preserve"> Supply, Disposition, and Prices</t>
  </si>
  <si>
    <t>Production</t>
  </si>
  <si>
    <t>SUP000:ba_CrudeOilLease</t>
  </si>
  <si>
    <t xml:space="preserve">   Crude Oil and Lease Condensate</t>
  </si>
  <si>
    <t>SUP000:ba_NaturalGasPla</t>
  </si>
  <si>
    <t xml:space="preserve">   Natural Gas Plant Liquids</t>
  </si>
  <si>
    <t>SUP000:ba_DryNaturalGas</t>
  </si>
  <si>
    <t xml:space="preserve">   Dry Natural Gas</t>
  </si>
  <si>
    <t>SUP000:ba_Coal</t>
  </si>
  <si>
    <t xml:space="preserve">   Coal 1/</t>
  </si>
  <si>
    <t>SUP000:ba_NuclearPower</t>
  </si>
  <si>
    <t xml:space="preserve">   Nuclear / Uranium 2/</t>
  </si>
  <si>
    <t>SUP000:ba_Hydropower</t>
  </si>
  <si>
    <t xml:space="preserve">   Conventional Hydroelectric Power</t>
  </si>
  <si>
    <t>SUP000:ba_Biomass</t>
  </si>
  <si>
    <t xml:space="preserve">   Biomass 3/</t>
  </si>
  <si>
    <t>SUP000:ba_RenewableEner</t>
  </si>
  <si>
    <t xml:space="preserve">   Other Renewable Energy 4/</t>
  </si>
  <si>
    <t>SUP000:ba_Other</t>
  </si>
  <si>
    <t xml:space="preserve">   Other 5/</t>
  </si>
  <si>
    <t>SUP000:ba_Total</t>
  </si>
  <si>
    <t xml:space="preserve">       Total</t>
  </si>
  <si>
    <t>SUP000:ca_CrudeOil</t>
  </si>
  <si>
    <t xml:space="preserve">   Crude Oil</t>
  </si>
  <si>
    <t>SUP000:ca_PetroleumProd</t>
  </si>
  <si>
    <t xml:space="preserve">   Petroleum and Other Liquids 6/</t>
  </si>
  <si>
    <t>SUP000:ca_NaturalGas</t>
  </si>
  <si>
    <t xml:space="preserve">   Natural Gas</t>
  </si>
  <si>
    <t>SUP000:ca_OtherImports</t>
  </si>
  <si>
    <t xml:space="preserve">   Other 7/</t>
  </si>
  <si>
    <t>SUP000:ca_Total</t>
  </si>
  <si>
    <t>SUP000:da_Petroleum</t>
  </si>
  <si>
    <t xml:space="preserve">   Petroleum and Other Liquids 8/</t>
  </si>
  <si>
    <t>SUP000:da_NaturalGas</t>
  </si>
  <si>
    <t>SUP000:da_Coal</t>
  </si>
  <si>
    <t xml:space="preserve">   Coal</t>
  </si>
  <si>
    <t>SUP000:da_Total</t>
  </si>
  <si>
    <t>SUP000:ea_Discrepancy</t>
  </si>
  <si>
    <t>Discrepancy 9/</t>
  </si>
  <si>
    <t>- -</t>
  </si>
  <si>
    <t>Consumption</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</si>
  <si>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</si>
  <si>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</si>
  <si>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</si>
  <si>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</si>
  <si>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</si>
  <si>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</si>
  <si>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</si>
  <si>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</si>
  <si>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</si>
  <si>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</si>
  <si>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</si>
  <si>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</si>
  <si>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</si>
  <si>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 xml:space="preserve">     Total</t>
  </si>
  <si>
    <t>SUP000:ha_WorldOilPrice</t>
  </si>
  <si>
    <t xml:space="preserve">  Brent Spot Price (dollars per barrel)</t>
  </si>
  <si>
    <t>SUP000:ha_ForLowSulfLit</t>
  </si>
  <si>
    <t xml:space="preserve">  West Texas Intermediate Spot Price (dollars per barrel)</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</si>
  <si>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</si>
  <si>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</si>
  <si>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</si>
  <si>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</si>
  <si>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</si>
  <si>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</si>
  <si>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</si>
  <si>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</si>
  <si>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</si>
  <si>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 xml:space="preserve">  Electricity (cents per kilowatthour)</t>
  </si>
  <si>
    <t>Prices (nominal dollars per unit)</t>
  </si>
  <si>
    <t>SUP000:nom_ImportRACost</t>
  </si>
  <si>
    <t>SUP000:nom_ForLowSulfLi</t>
  </si>
  <si>
    <t>SUP000:nom_Gas@HenryHub</t>
  </si>
  <si>
    <t>SUP000:nom_CoalMinemout</t>
  </si>
  <si>
    <t>SUP000:nom_CoalMineBtu</t>
  </si>
  <si>
    <t>SUP000:nom_CoalDeliverd</t>
  </si>
  <si>
    <t>SUP000:nom_Electricity</t>
  </si>
  <si>
    <t xml:space="preserve">   1/ Includes waste coal.</t>
  </si>
  <si>
    <t xml:space="preserve">   2/ These values represent the energy obtained from uranium when it is used in light water reactors.  The total energy content of uranium</t>
  </si>
  <si>
    <t>is much larger, but alternative processes are required to take advantage of it.</t>
  </si>
  <si>
    <t xml:space="preserve">   3/ Includes grid-connected electricity from wood and wood waste; biomass, such as corn, used for liquid fuels production; and non-electric</t>
  </si>
  <si>
    <t>energy demand from wood.  Refer to Table 17 for details.</t>
  </si>
  <si>
    <t xml:space="preserve">   4/ Includes grid-connected electricity from landfill gas; biogenic municipal waste; wind; photovoltaic and solar thermal sources; and</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</si>
  <si>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</si>
  <si>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</si>
  <si>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 xml:space="preserve">   5/ Includes non-biogenic municipal waste, hydrogen, methanol, and some domestic inputs to refineries.</t>
  </si>
  <si>
    <t xml:space="preserve">   6/ Includes imports of finished petroleum products, unfinished oils, alcohols, ethers, blending components, and renewable fuels such as ethanol.</t>
  </si>
  <si>
    <t xml:space="preserve">   7/ Includes coal, coal coke (net), and electricity (net).  Excludes imports of fuel used in nuclear power plants.</t>
  </si>
  <si>
    <t xml:space="preserve">   8/ Includes crude oil, petroleum products, ethanol, and biodiesel.</t>
  </si>
  <si>
    <t xml:space="preserve">   9/ Balancing item.  Includes unaccounted for supply, losses, gains, and net storage withdrawals.</t>
  </si>
  <si>
    <t xml:space="preserve">   10/ Estimated consumption.  Includes petroleum-derived fuels and non-petroleum-derived fuels, such as ethanol and biodiesel, and coal-based</t>
  </si>
  <si>
    <t>synthetic liquids.  Petroleum coke, which is a solid, is included.  Also included are hydrocarbon gas liquids and crude oil consumed as a fuel.</t>
  </si>
  <si>
    <t>Refer to Table 17 for detailed renewable liquid fuels consumption.</t>
  </si>
  <si>
    <t xml:space="preserve">   11/ Excludes coal converted to coal-based synthetic liquids and natural gas.</t>
  </si>
  <si>
    <t xml:space="preserve">   12/ Includes grid-connected electricity from wood and wood waste, non-electric energy from wood, and biofuels heat and coproducts used in the</t>
  </si>
  <si>
    <t>production of liquid fuels, but excludes the energy content of the liquid fuels.</t>
  </si>
  <si>
    <t xml:space="preserve">   13/ Includes non-biogenic municipal waste, hydrogen, and net electricity imports.</t>
  </si>
  <si>
    <t xml:space="preserve">   14/ Includes reported prices for both open market and captive mines.  Prices weighted by production, which differs from average minemouth prices</t>
  </si>
  <si>
    <t>published in EIA data reports where it is weighted by reported sales.</t>
  </si>
  <si>
    <t xml:space="preserve">   15/ Prices weighted by consumption; weighted average excludes export free-alongside-ship (f.a.s.) prices.</t>
  </si>
  <si>
    <t xml:space="preserve">   Btu = British thermal unit.</t>
  </si>
  <si>
    <t xml:space="preserve">   MmBtu = Million Btu.</t>
  </si>
  <si>
    <t xml:space="preserve">   - - = Not applicable.</t>
  </si>
  <si>
    <t>Uranium</t>
  </si>
  <si>
    <t>million pounds U3O8</t>
  </si>
  <si>
    <t>million short tons</t>
  </si>
  <si>
    <t>Fuel</t>
  </si>
  <si>
    <t>Domestic Use</t>
  </si>
  <si>
    <t>Domestic use also includes change in domestic inventories, which should average to zero over multi-year timeframes.</t>
  </si>
  <si>
    <t>natural gas</t>
  </si>
  <si>
    <t>quads</t>
  </si>
  <si>
    <t>uranium</t>
  </si>
  <si>
    <t>biomass</t>
  </si>
  <si>
    <t>petroleum gasoline</t>
  </si>
  <si>
    <t>thousand barrels</t>
  </si>
  <si>
    <t>jet fuel or kerosene</t>
  </si>
  <si>
    <t>crude oil</t>
  </si>
  <si>
    <t>LPG propane or butane</t>
  </si>
  <si>
    <t>electricity (not used in this variable)</t>
  </si>
  <si>
    <t>hard coal</t>
  </si>
  <si>
    <t>nuclear</t>
  </si>
  <si>
    <t>hydro (is not a fuel)</t>
  </si>
  <si>
    <t>wind (is not a fuel)</t>
  </si>
  <si>
    <t>solar (is not a fuel)</t>
  </si>
  <si>
    <t>petroleum diesel</t>
  </si>
  <si>
    <t>biofuel gasoline</t>
  </si>
  <si>
    <t>biofuel diesel</t>
  </si>
  <si>
    <t>heat (energy carrier)</t>
  </si>
  <si>
    <t>geothermal (is not a fuel)</t>
  </si>
  <si>
    <t>lignite</t>
  </si>
  <si>
    <t>heavy fuel oil</t>
  </si>
  <si>
    <t>municipal solid waste</t>
  </si>
  <si>
    <t>hydrogen</t>
  </si>
  <si>
    <t>https://www.eia.gov/energyexplained/index.php?page=coal_prices</t>
  </si>
  <si>
    <t>Hard Coal, Lignite</t>
  </si>
  <si>
    <t>Hard Coal</t>
  </si>
  <si>
    <t>of U.S. coal production was lignite in 2017</t>
  </si>
  <si>
    <t>million short tons of coal produced (of all types) in 2017</t>
  </si>
  <si>
    <t>million short tons of coal exported in 2017</t>
  </si>
  <si>
    <t>million short tons of coal imported in 2017</t>
  </si>
  <si>
    <t>Hard Coal and Lignite</t>
  </si>
  <si>
    <t>We assume that all imported and exported coal was hard coal, while all lignite produced was used domestically.</t>
  </si>
  <si>
    <t>Lignite</t>
  </si>
  <si>
    <t>Municipal Solid Waste</t>
  </si>
  <si>
    <t>U.S. Environmental Protection Agency</t>
  </si>
  <si>
    <t>National Overview: Facts and Figures on Materials, Wastes and Recycling</t>
  </si>
  <si>
    <t>https://www.epa.gov/facts-and-figures-about-materials-waste-and-recycling/national-overview-facts-and-figures-materials</t>
  </si>
  <si>
    <t>MSW Tonnage Data for Year 2015</t>
  </si>
  <si>
    <t>U.S. MSW generated (million tons)</t>
  </si>
  <si>
    <t>U.S. MSW burned with energy recovery (million tons)</t>
  </si>
  <si>
    <t>U.S. MSW recycled (million tons)</t>
  </si>
  <si>
    <t>U.S. MSW composted (million tons)</t>
  </si>
  <si>
    <t>U.S. MSW landfilled (million tons)</t>
  </si>
  <si>
    <t>Although the U.S. exports waste to other countries,</t>
  </si>
  <si>
    <t>it is difficult to find statistics for waste exports other than plastic waste.</t>
  </si>
  <si>
    <t>In this model, we are only concerned about MSW that is burned as a</t>
  </si>
  <si>
    <t>fuel.  We will assume that a negligible amount of exported waste</t>
  </si>
  <si>
    <t>is used as a fuel.</t>
  </si>
  <si>
    <t>million metric tons</t>
  </si>
  <si>
    <t>https://www.plasticpollutioncoalition.org/pft/2019/3/6/157000-shipping-containers-of-us-plastic-waste-exported-to-countries-with-poor-waste-management-in-2018</t>
  </si>
  <si>
    <t>(Plastic waste exports to other countries in 2018 were</t>
  </si>
  <si>
    <t>1.07 million metric tons in 2018.)</t>
  </si>
  <si>
    <t>U.S. Department of Energy</t>
  </si>
  <si>
    <t>Fact of the Month May 2018: 10 Million Metric Tons of Hydrogen Produced Annually in the United States</t>
  </si>
  <si>
    <t>https://www.energy.gov/eere/fuelcells/fact-month-may-2018-10-million-metric-tons-hydrogen-produced-annually-united-states</t>
  </si>
  <si>
    <t>produced in 2018</t>
  </si>
  <si>
    <t>We assume none was imported or exported.</t>
  </si>
  <si>
    <t>heat (not used in this variable)</t>
  </si>
  <si>
    <t>CNV000</t>
  </si>
  <si>
    <t>(from physical units to million Btu)</t>
  </si>
  <si>
    <t>Petroleum and Other Liquids</t>
  </si>
  <si>
    <t>(million Btu per barrel)</t>
  </si>
  <si>
    <t>CNV000:aa_AsphaltandRoa</t>
  </si>
  <si>
    <t xml:space="preserve">  Asphalt and Road Oil</t>
  </si>
  <si>
    <t>CNV000:aa_AviationGasol</t>
  </si>
  <si>
    <t xml:space="preserve">  Aviation Gasoline</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</si>
  <si>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</si>
  <si>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</si>
  <si>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</si>
  <si>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</si>
  <si>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</si>
  <si>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</si>
  <si>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</si>
  <si>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</si>
  <si>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</si>
  <si>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</si>
  <si>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</si>
  <si>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</si>
  <si>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</si>
  <si>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</si>
  <si>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</si>
  <si>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</si>
  <si>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</si>
  <si>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</si>
  <si>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</si>
  <si>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</si>
  <si>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</si>
  <si>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</si>
  <si>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</si>
  <si>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 xml:space="preserve">  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</si>
  <si>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</si>
  <si>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</si>
  <si>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</si>
  <si>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</si>
  <si>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</si>
  <si>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</si>
  <si>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</si>
  <si>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</si>
  <si>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</si>
  <si>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</si>
  <si>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</si>
  <si>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</si>
  <si>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</si>
  <si>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</si>
  <si>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</si>
  <si>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</si>
  <si>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</si>
  <si>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</si>
  <si>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</si>
  <si>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</si>
  <si>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</si>
  <si>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</si>
  <si>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</si>
  <si>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</si>
  <si>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</si>
  <si>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</si>
  <si>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</si>
  <si>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</si>
  <si>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</si>
  <si>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</si>
  <si>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</si>
  <si>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</si>
  <si>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</si>
  <si>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</si>
  <si>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</si>
  <si>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</si>
  <si>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</si>
  <si>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</si>
  <si>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</si>
  <si>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</si>
  <si>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</si>
  <si>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</si>
  <si>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</si>
  <si>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</si>
  <si>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</si>
  <si>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</si>
  <si>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</si>
  <si>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</si>
  <si>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</si>
  <si>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</si>
  <si>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</si>
  <si>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</si>
  <si>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</si>
  <si>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</si>
  <si>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</si>
  <si>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</si>
  <si>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</si>
  <si>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 xml:space="preserve">  Compressed/Liquefied Natural Gas</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</si>
  <si>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</si>
  <si>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</si>
  <si>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</si>
  <si>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</si>
  <si>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</si>
  <si>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</si>
  <si>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</si>
  <si>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</si>
  <si>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</si>
  <si>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</si>
  <si>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</si>
  <si>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</si>
  <si>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</si>
  <si>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</si>
  <si>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</si>
  <si>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</si>
  <si>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</si>
  <si>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</si>
  <si>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</si>
  <si>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</si>
  <si>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</si>
  <si>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</si>
  <si>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</si>
  <si>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</si>
  <si>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</si>
  <si>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</si>
  <si>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</si>
  <si>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</si>
  <si>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</si>
  <si>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</si>
  <si>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</si>
  <si>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</si>
  <si>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</si>
  <si>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</si>
  <si>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</si>
  <si>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</si>
  <si>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</si>
  <si>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</si>
  <si>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</si>
  <si>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</si>
  <si>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</si>
  <si>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</si>
  <si>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</si>
  <si>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</si>
  <si>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</si>
  <si>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</si>
  <si>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</si>
  <si>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</si>
  <si>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</si>
  <si>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</si>
  <si>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</si>
  <si>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</si>
  <si>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</si>
  <si>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U.S.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</si>
  <si>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</si>
  <si>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</si>
  <si>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</si>
  <si>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</si>
  <si>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</si>
  <si>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</si>
  <si>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</si>
  <si>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</si>
  <si>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</si>
  <si>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</si>
  <si>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</si>
  <si>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</si>
  <si>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</si>
  <si>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</si>
  <si>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</si>
  <si>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</si>
  <si>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</si>
  <si>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</si>
  <si>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</si>
  <si>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</si>
  <si>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</si>
  <si>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</si>
  <si>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</si>
  <si>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</si>
  <si>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</si>
  <si>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</si>
  <si>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</si>
  <si>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</si>
  <si>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</si>
  <si>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</si>
  <si>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</si>
  <si>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</si>
  <si>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</si>
  <si>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</si>
  <si>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</si>
  <si>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</si>
  <si>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</si>
  <si>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</si>
  <si>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</si>
  <si>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</si>
  <si>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</si>
  <si>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</si>
  <si>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</si>
  <si>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</si>
  <si>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</si>
  <si>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</si>
  <si>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</si>
  <si>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</si>
  <si>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</si>
  <si>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</si>
  <si>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</si>
  <si>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</si>
  <si>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</si>
  <si>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</si>
  <si>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</si>
  <si>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</si>
  <si>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</si>
  <si>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</si>
  <si>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</si>
  <si>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</si>
  <si>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</si>
  <si>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</si>
  <si>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</si>
  <si>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</si>
  <si>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</si>
  <si>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</si>
  <si>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</si>
  <si>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</si>
  <si>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</si>
  <si>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</si>
  <si>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</si>
  <si>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</si>
  <si>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</si>
  <si>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</si>
  <si>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</si>
  <si>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</si>
  <si>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</si>
  <si>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</si>
  <si>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</si>
  <si>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</si>
  <si>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</si>
  <si>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</si>
  <si>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</si>
  <si>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</si>
  <si>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</si>
  <si>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</si>
  <si>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</si>
  <si>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</si>
  <si>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</si>
  <si>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</si>
  <si>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</si>
  <si>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</si>
  <si>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</si>
  <si>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</si>
  <si>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</si>
  <si>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</si>
  <si>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</si>
  <si>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</si>
  <si>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</si>
  <si>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</si>
  <si>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</si>
  <si>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</si>
  <si>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</si>
  <si>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</si>
  <si>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</si>
  <si>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</si>
  <si>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</si>
  <si>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</si>
  <si>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</si>
  <si>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</si>
  <si>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</si>
  <si>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</si>
  <si>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</si>
  <si>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</si>
  <si>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</si>
  <si>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</si>
  <si>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</si>
  <si>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</si>
  <si>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</si>
  <si>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</si>
  <si>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</si>
  <si>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</si>
  <si>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</si>
  <si>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</si>
  <si>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</si>
  <si>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</si>
  <si>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</si>
  <si>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</si>
  <si>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</si>
  <si>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</si>
  <si>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</si>
  <si>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</si>
  <si>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</si>
  <si>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</si>
  <si>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</si>
  <si>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</si>
  <si>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</si>
  <si>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</si>
  <si>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</si>
  <si>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</si>
  <si>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</si>
  <si>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</si>
  <si>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</si>
  <si>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Converted to BTU</t>
  </si>
  <si>
    <t>Energy Information Administration</t>
  </si>
  <si>
    <t>http://www.eia.gov/forecasts/aeo/supplement/excel/suptab_73.xlsx</t>
  </si>
  <si>
    <t>Argonne National Laboratory</t>
  </si>
  <si>
    <t>https://greet.es.anl.gov/</t>
  </si>
  <si>
    <t>Tab "Fuel_Specs"</t>
  </si>
  <si>
    <t>Unit Conversions for hard coal, natural gas, petroleum fuels, liquid biofuels</t>
  </si>
  <si>
    <t>Unit Conversions for Lignite, Biomass, LPG, municipal solid waste, hydrogen</t>
  </si>
  <si>
    <t>Unit Conversion for Uranium (U3O8)</t>
  </si>
  <si>
    <t>TradeTech</t>
  </si>
  <si>
    <t>https://www.uranium.info/unit_conversion_table.php</t>
  </si>
  <si>
    <t>Uranium Primer - Price &amp; Unit Conversion Calculator &amp; Table</t>
  </si>
  <si>
    <t>short tons</t>
  </si>
  <si>
    <t>BTU per</t>
  </si>
  <si>
    <t>Conversion Factors</t>
  </si>
  <si>
    <t>quad</t>
  </si>
  <si>
    <t>The consolidated data in this variable (production, imports, exports, and domestic use of each fuel)</t>
  </si>
  <si>
    <t>is used in the variable fuels/CiFIaEpUDFS.  Therefore, even though this variable only outputs</t>
  </si>
  <si>
    <t>production and exports, you should also collect data on fuel imports.  (Domestic use data</t>
  </si>
  <si>
    <t>can be calculated from production, imports, and exports.  We ignore changes in fuel stocks,</t>
  </si>
  <si>
    <t>which should average to zero over multi-year timeframes.)</t>
  </si>
  <si>
    <t>Collect Export, Import, and Production Data for Each Fuel</t>
  </si>
  <si>
    <t>Time Series</t>
  </si>
  <si>
    <t>Included Fuels</t>
  </si>
  <si>
    <t>and handled in the power sector.  District heat imports/exports are assumed to be negligible.)</t>
  </si>
  <si>
    <t>or exported in bulk, so is included here.</t>
  </si>
  <si>
    <t>Units</t>
  </si>
  <si>
    <t>In this variable, units are standardized to BTU, the internal working energy unit of the model.</t>
  </si>
  <si>
    <t>Variable fuels/CiFIaEpUDFS is not sensitive to the units used, as long as the same unit is used</t>
  </si>
  <si>
    <t>for all quantities associated with the same fuel (imports, exports, production, use).</t>
  </si>
  <si>
    <t>However, only data from the first year are used in variable fuels/CiFIaEpUDFS.</t>
  </si>
  <si>
    <t>Production Scaling Factors</t>
  </si>
  <si>
    <t>Exports Scaling Factors</t>
  </si>
  <si>
    <t>In the future, fuels/CiFIaEpUDFS may be replaced with internal Vensim calculations,</t>
  </si>
  <si>
    <t>making those values sensitive to changes over time.</t>
  </si>
  <si>
    <t>Natural Gas, Time Series Scaling Factors</t>
  </si>
  <si>
    <t>This variable contains time series data.</t>
  </si>
  <si>
    <t>BFPIaE BAU Fuel Production</t>
  </si>
  <si>
    <t>BFPIaE BAU Fuel Imports</t>
  </si>
  <si>
    <t>BFPIaE BAU Fuel Exports</t>
  </si>
  <si>
    <t>Imports Scaling Factors</t>
  </si>
  <si>
    <t>Fuel (BTU)</t>
  </si>
  <si>
    <t>GREET1 2019</t>
  </si>
  <si>
    <t>CA diesel</t>
  </si>
  <si>
    <t>Low Octane Gasoline-Like Fuel (LOF)</t>
  </si>
  <si>
    <t>Renewable Gasoline (Ex Situ CFP)</t>
  </si>
  <si>
    <t>Catalyst Coke</t>
  </si>
  <si>
    <t>Clean Pine</t>
  </si>
  <si>
    <t>Asphalt</t>
  </si>
  <si>
    <t>Length</t>
  </si>
  <si>
    <t>mm</t>
  </si>
  <si>
    <t>m</t>
  </si>
  <si>
    <t>km</t>
  </si>
  <si>
    <t>ft</t>
  </si>
  <si>
    <t>mi</t>
  </si>
  <si>
    <t>Annual Energy Outlook 2021</t>
  </si>
  <si>
    <t>ref2021</t>
  </si>
  <si>
    <t>d113020a</t>
  </si>
  <si>
    <t xml:space="preserve"> January 2021</t>
  </si>
  <si>
    <t>Compound</t>
  </si>
  <si>
    <t xml:space="preserve"> Growth </t>
  </si>
  <si>
    <t xml:space="preserve">2020-2050 </t>
  </si>
  <si>
    <t>(percent)</t>
  </si>
  <si>
    <t>- - = Not applicable.</t>
  </si>
  <si>
    <t>ref2021.d113020a</t>
  </si>
  <si>
    <t>71. Conversion Factors</t>
  </si>
  <si>
    <t>Approximate Heat Rates and Heat Content</t>
  </si>
  <si>
    <t>(Btu per kilowatthour)</t>
  </si>
  <si>
    <t xml:space="preserve">  Electricity Heat Content</t>
  </si>
  <si>
    <t>CNV000:fossil_hr_us</t>
  </si>
  <si>
    <t xml:space="preserve">  Fossil Fuel Heat Rate</t>
  </si>
  <si>
    <t>2/ Includes all electricity-only and combined heat and power plants that have a regulatory status.</t>
  </si>
  <si>
    <t>3/ Includes combined heat and power plants that have a non-regulatory status, and small on-site generating systems.</t>
  </si>
  <si>
    <t>Sources:  2020:  U.S. Energy Information Administration (EIA), Short-Term Energy Outlook, October 2020 and EIA,</t>
  </si>
  <si>
    <t>AEO2021 National Energy Modeling System run ref2021.d113020a. Projections:  EIA, AEO2021 National Energy Modeling System run ref2021.d113020a.</t>
  </si>
  <si>
    <t>1/ Includes ethane, natural gasoline, and refinery olefins.</t>
  </si>
  <si>
    <t>highogs.d112619a</t>
  </si>
  <si>
    <t>Annual Energy Outlook 2020</t>
  </si>
  <si>
    <t>highogs</t>
  </si>
  <si>
    <t>High oil and gas supply</t>
  </si>
  <si>
    <t>d112619a</t>
  </si>
  <si>
    <t xml:space="preserve"> January 2020</t>
  </si>
  <si>
    <t>2019-</t>
  </si>
  <si>
    <t>Prices (2019 dollars per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</si>
  <si>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</si>
  <si>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</si>
  <si>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</si>
  <si>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Wood Pellets, premium/standard</t>
  </si>
  <si>
    <t>Table 4. Production of densified biomass fuel, 2020 (tons)</t>
  </si>
  <si>
    <t>https://www.eia.gov/biofuels/biomass/?year=2020&amp;month=12#table_data</t>
  </si>
  <si>
    <t>Table 8. Export sales and average price of densified biomass fuel, 2020</t>
  </si>
  <si>
    <t>National Energy Modeling System run ref2022.d011222a.  Projections:  EIA, AEO2022 National Energy Modeling System run ref2022.d011222a.</t>
  </si>
  <si>
    <t>Sources:  2021:  U.S. Energy Information Administration (EIA), Short-Term Energy Outlook, November 2021 and EIA, AEO2022</t>
  </si>
  <si>
    <t>Note:  Totals may not equal sum of components due to independent rounding.</t>
  </si>
  <si>
    <t>MmBtu = Million Btu.</t>
  </si>
  <si>
    <t>Btu = British thermal unit.</t>
  </si>
  <si>
    <t>15/ Prices weighted by consumption; weighted average excludes export free-alongside-ship (f.a.s.) prices.</t>
  </si>
  <si>
    <t>14/ Includes reported prices for both open market and captive mines.  Prices weighted by production, which differs from average minemouth prices</t>
  </si>
  <si>
    <t>13/ Includes non-biogenic municipal waste, hydrogen, and net electricity imports.</t>
  </si>
  <si>
    <t>12/ Includes grid-connected electricity from wood and wood waste, nonelectric energy from wood, and biofuels heat and coproducts used in the</t>
  </si>
  <si>
    <t>11/ Excludes coal converted to coal-based synthetic liquids and natural gas.</t>
  </si>
  <si>
    <t>10/ Estimated consumption.  Includes petroleum-derived fuels and non-petroleum-derived fuels, such as ethanol and biodiesel, and coal-based</t>
  </si>
  <si>
    <t>9/ Balancing item.  Includes unaccounted for supply, losses, gains, and net storage withdrawals.</t>
  </si>
  <si>
    <t>8/ Includes crude oil, petroleum products, ethanol, and biodiesel.</t>
  </si>
  <si>
    <t>7/ Includes coal, coal coke (net), and electricity (net).  Excludes imports of fuel used in nuclear power plants.</t>
  </si>
  <si>
    <t>6/ Includes imports of finished petroleum products, unfinished oils, alcohols, ethers, blending components, and renewable fuels such as ethanol.</t>
  </si>
  <si>
    <t>5/ Includes non-biogenic municipal waste, hydrogen, methanol, and some domestic inputs to refineries.</t>
  </si>
  <si>
    <t>nonelectric energy from renewable sources, such as active and passive solar systems.  Excludes electricity imports using renewable sources</t>
  </si>
  <si>
    <t>4/ Includes grid-connected electricity from landfill gas; biogenic municipal waste; wind; photovoltaic and solar thermal sources; and</t>
  </si>
  <si>
    <t>3/ Includes grid-connected electricity from wood and wood waste; biomass, such as corn, used for liquid fuels production; and nonelectric</t>
  </si>
  <si>
    <t>2/ These values represent the energy obtained from uranium when it is used in light water reactors.  The total energy content of uranium</t>
  </si>
  <si>
    <t>1/ Includes waste coal.</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</si>
  <si>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</si>
  <si>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</si>
  <si>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</si>
  <si>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</si>
  <si>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</si>
  <si>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</si>
  <si>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</si>
  <si>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</si>
  <si>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</si>
  <si>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</si>
  <si>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</si>
  <si>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</si>
  <si>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</si>
  <si>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2020, 2022</t>
  </si>
  <si>
    <t>Annual Energy Outlook 2020, Annual Energy Outlook 2022</t>
  </si>
  <si>
    <t>AEO2021 Table 71</t>
  </si>
  <si>
    <t>due to independent rounding.</t>
  </si>
  <si>
    <t>Note:  Oil and Gas Supply Model regions are defined in Assumptions to the Annual Energy Outlook.  Totals may not equal sum of components</t>
  </si>
  <si>
    <t>2/ Represents lower 48 onshore and offshore supplies.</t>
  </si>
  <si>
    <t>1/ Includes lease condensate.</t>
  </si>
  <si>
    <t xml:space="preserve">    Total</t>
  </si>
  <si>
    <t xml:space="preserve">  Other</t>
  </si>
  <si>
    <t xml:space="preserve">  Utica</t>
  </si>
  <si>
    <t xml:space="preserve">  Wolfcamp</t>
  </si>
  <si>
    <t xml:space="preserve">  Monterey</t>
  </si>
  <si>
    <t xml:space="preserve">  Avalon/Bone Springs</t>
  </si>
  <si>
    <t xml:space="preserve">  Niobrara</t>
  </si>
  <si>
    <t xml:space="preserve">  Spraberry</t>
  </si>
  <si>
    <t xml:space="preserve">  Austin Chalk</t>
  </si>
  <si>
    <t xml:space="preserve">  Woodford</t>
  </si>
  <si>
    <t xml:space="preserve">  Eagle Ford</t>
  </si>
  <si>
    <t xml:space="preserve">  Bakken</t>
  </si>
  <si>
    <t>Tight Oil Plays</t>
  </si>
  <si>
    <t xml:space="preserve">   Atlantic</t>
  </si>
  <si>
    <t>COP000:ha_Atlantic</t>
  </si>
  <si>
    <t xml:space="preserve">   Pacific</t>
  </si>
  <si>
    <t>COP000:ha_Pacific</t>
  </si>
  <si>
    <t xml:space="preserve">   Gulf</t>
  </si>
  <si>
    <t>COP000:ha_Gulf</t>
  </si>
  <si>
    <t xml:space="preserve"> Lower 48 Offshore</t>
  </si>
  <si>
    <t xml:space="preserve">   West Coast</t>
  </si>
  <si>
    <t>COP000:ga_WestCoast</t>
  </si>
  <si>
    <t xml:space="preserve">   Northern Great Plains</t>
  </si>
  <si>
    <t>COP000:ga_NoGreatPlains</t>
  </si>
  <si>
    <t xml:space="preserve">   Rocky Mountain</t>
  </si>
  <si>
    <t>COP000:ga_RockyMountain</t>
  </si>
  <si>
    <t xml:space="preserve">   Southwest</t>
  </si>
  <si>
    <t>COP000:ga_Southwest</t>
  </si>
  <si>
    <t xml:space="preserve">   Midcontinent</t>
  </si>
  <si>
    <t>COP000:ga_Midcontinent</t>
  </si>
  <si>
    <t xml:space="preserve">   Gulf Coast</t>
  </si>
  <si>
    <t>COP000:ga_GulfCoast</t>
  </si>
  <si>
    <t xml:space="preserve">   East</t>
  </si>
  <si>
    <t>COP000:ga_Northeast</t>
  </si>
  <si>
    <t xml:space="preserve"> Lower 48 Onshore</t>
  </si>
  <si>
    <t xml:space="preserve"> Lower 48 Average 2/</t>
  </si>
  <si>
    <t>COP000:fa_Lower48Averag</t>
  </si>
  <si>
    <t>Wellhead Prices (2021 dollars per barrel)</t>
  </si>
  <si>
    <t xml:space="preserve">     Federal</t>
  </si>
  <si>
    <t>COP000:da_Atlanticfed</t>
  </si>
  <si>
    <t xml:space="preserve">     State</t>
  </si>
  <si>
    <t>COP000:da_Atlanticstate</t>
  </si>
  <si>
    <t>COP000:da_Atlantic</t>
  </si>
  <si>
    <t>COP000:da_Pacificfed</t>
  </si>
  <si>
    <t>COP000:da_Pacificstate</t>
  </si>
  <si>
    <t>COP000:da_Pacific</t>
  </si>
  <si>
    <t xml:space="preserve">     Deep (Federal)</t>
  </si>
  <si>
    <t>COP000:da_Deep</t>
  </si>
  <si>
    <t xml:space="preserve">     Shallow (Federal), less than 200 meters</t>
  </si>
  <si>
    <t>COP000:da_shallowfed</t>
  </si>
  <si>
    <t xml:space="preserve">     Shallow (State), less than 200 meters</t>
  </si>
  <si>
    <t>COP000:da_Shallow</t>
  </si>
  <si>
    <t>COP000:da_Gulf</t>
  </si>
  <si>
    <t>COP000:da_Low48Offshore</t>
  </si>
  <si>
    <t>COP000:ca_WestCoast</t>
  </si>
  <si>
    <t>COP000:ca_NoGreatPlains</t>
  </si>
  <si>
    <t>COP000:ca_RockyMountain</t>
  </si>
  <si>
    <t>COP000:ca_Southwest</t>
  </si>
  <si>
    <t>COP000:ca_Midcontinent</t>
  </si>
  <si>
    <t>COP000:ca_GulfCoast</t>
  </si>
  <si>
    <t>COP000:ca_Northeast</t>
  </si>
  <si>
    <t>COP000:ca_Low48Onshore</t>
  </si>
  <si>
    <t xml:space="preserve"> Lower 48 Total</t>
  </si>
  <si>
    <t>COP000:ba_Lower48Total</t>
  </si>
  <si>
    <t>(million barrels per day)</t>
  </si>
  <si>
    <t>Production 1/</t>
  </si>
  <si>
    <t xml:space="preserve"> Region</t>
  </si>
  <si>
    <t>58. Lower 48 Crude Oil Production and Wellhead Prices by Supply Region</t>
  </si>
  <si>
    <t>COP000</t>
  </si>
  <si>
    <t>National Energy Modeling System run ref2022.d011222a. Projections:  EIA, AEO2022 National Energy Modeling System run ref2022.d011222a.</t>
  </si>
  <si>
    <t>components due to independent rounding.</t>
  </si>
  <si>
    <t>Note:  Oil and Gas Supply Model regions are defined in Assumptions to the Annual Energy Outlook.  Totals may not equal sum of</t>
  </si>
  <si>
    <t>1/ Marketed production (wet) minus extraction losses.</t>
  </si>
  <si>
    <t xml:space="preserve">  Marcellus</t>
  </si>
  <si>
    <t xml:space="preserve">  Antrim</t>
  </si>
  <si>
    <t xml:space="preserve">  Fayetteville</t>
  </si>
  <si>
    <t xml:space="preserve">  Haynesville/Bossier</t>
  </si>
  <si>
    <t xml:space="preserve">  Barnett</t>
  </si>
  <si>
    <t>Shale Gas Plays</t>
  </si>
  <si>
    <t xml:space="preserve">      Atlantic</t>
  </si>
  <si>
    <t>L48000:ha_Atlantic</t>
  </si>
  <si>
    <t xml:space="preserve">      Pacific</t>
  </si>
  <si>
    <t>L48000:ha_Pacific</t>
  </si>
  <si>
    <t xml:space="preserve">      Gulf</t>
  </si>
  <si>
    <t>L48000:ha_Gulf</t>
  </si>
  <si>
    <t xml:space="preserve">    Lower 48 Offshore Price</t>
  </si>
  <si>
    <t xml:space="preserve">      West Coast</t>
  </si>
  <si>
    <t>L48000:ga_WestCoast</t>
  </si>
  <si>
    <t xml:space="preserve">      Northern Great Plains</t>
  </si>
  <si>
    <t>L48000:ga_NoGreatPlains</t>
  </si>
  <si>
    <t xml:space="preserve">      Rocky Mountain</t>
  </si>
  <si>
    <t>L48000:ga_RockyMountain</t>
  </si>
  <si>
    <t xml:space="preserve">      Southwest</t>
  </si>
  <si>
    <t>L48000:ga_Southwest</t>
  </si>
  <si>
    <t xml:space="preserve">      Midcontinent</t>
  </si>
  <si>
    <t>L48000:ga_Midcontinent</t>
  </si>
  <si>
    <t xml:space="preserve">      Gulf Coast</t>
  </si>
  <si>
    <t>L48000:ga_GulfCoast</t>
  </si>
  <si>
    <t xml:space="preserve">      East</t>
  </si>
  <si>
    <t>L48000:ga_Northeast</t>
  </si>
  <si>
    <t xml:space="preserve">    Lower 48 Onshore Price</t>
  </si>
  <si>
    <t xml:space="preserve">    Lower 48 Average Price</t>
  </si>
  <si>
    <t>L48000:fa_Lower48Averag</t>
  </si>
  <si>
    <t xml:space="preserve">  (2021 dollars per thousand cubic feet)</t>
  </si>
  <si>
    <t>L48000:fa_Lower48AveBtu</t>
  </si>
  <si>
    <t xml:space="preserve">    Henry Hub Spot Price</t>
  </si>
  <si>
    <t>L48000:fa_HenryHub</t>
  </si>
  <si>
    <t xml:space="preserve">  (2021 dollars per million Btu)</t>
  </si>
  <si>
    <t>Supply Prices</t>
  </si>
  <si>
    <t>L48000:da_Atlanticfed</t>
  </si>
  <si>
    <t>L48000:da_Atlanticstate</t>
  </si>
  <si>
    <t>L48000:da_Atlantic</t>
  </si>
  <si>
    <t>L48000:da_Pacificfed</t>
  </si>
  <si>
    <t>L48000:da_Pacificstate</t>
  </si>
  <si>
    <t>L48000:da_Pacific</t>
  </si>
  <si>
    <t>L48000:da_Deep</t>
  </si>
  <si>
    <t>L48000:da_shallowfed</t>
  </si>
  <si>
    <t>L48000:da_Shallow</t>
  </si>
  <si>
    <t>L48000:da_Gulf</t>
  </si>
  <si>
    <t>L48000:da_Low48Offshore</t>
  </si>
  <si>
    <t>L48000:ca_WestCoast</t>
  </si>
  <si>
    <t>L48000:ca_NoGreatPlains</t>
  </si>
  <si>
    <t>L48000:ca_RockyMountain</t>
  </si>
  <si>
    <t>L48000:ca_Southwest</t>
  </si>
  <si>
    <t>L48000:ca_Midcontinent</t>
  </si>
  <si>
    <t>L48000:ca_GulfCoast</t>
  </si>
  <si>
    <t>L48000:ca_Northeast</t>
  </si>
  <si>
    <t>L48000:ca_Low48Onshore</t>
  </si>
  <si>
    <t>L48000:ba_Lower48Total</t>
  </si>
  <si>
    <t>Dry Production (trillion cubic feet) 1/</t>
  </si>
  <si>
    <t>59. Lower 48 Natural Gas Production and Supply Prices by Supply Region</t>
  </si>
  <si>
    <t>L48000</t>
  </si>
  <si>
    <t>60. Lower 48 Natural Gas Production and Supply Prices by Supply Region</t>
  </si>
  <si>
    <t>59. Lower 48 Crude Oil Production and Wellhead Prices by Supply Region</t>
  </si>
  <si>
    <t>AEO 2020 REF CASE</t>
  </si>
  <si>
    <t>AEO 2022</t>
  </si>
  <si>
    <t>Nat gas</t>
  </si>
  <si>
    <t>CRUDE OIL</t>
  </si>
  <si>
    <t>GROWTH RATES</t>
  </si>
  <si>
    <t>NG</t>
  </si>
  <si>
    <t>AEO 2021 REF CASE</t>
  </si>
  <si>
    <t>SCALING</t>
  </si>
  <si>
    <t>Calcs</t>
  </si>
  <si>
    <t>AEO2022 National Energy Modeling System run ref2022.d011222a. Projections:  EIA, AEO2022 National Energy Modeling System run ref2022.d011222a.</t>
  </si>
  <si>
    <t>Sources:  2021:  U.S. Energy Information Administration (EIA), Short-Term Energy Outlook, November 2021 and EIA,</t>
  </si>
  <si>
    <t>68. Conversion Factors</t>
  </si>
  <si>
    <t>Table 58.  Lower 48 Crude Oil Production and Wellhead Prices by Supply Region</t>
  </si>
  <si>
    <t>https://www.eia.gov/outlooks/aeo/data/browser/#/?id=71-AEO2022&amp;cases=lowmacro&amp;sid=lowmacro-d011222a.10-114-AEO2022&amp;sourcekey=0</t>
  </si>
  <si>
    <t>Wed Jul 13 2022 16:51:28 GMT-0400 (Eastern Daylight Time)</t>
  </si>
  <si>
    <t>Source: U.S. Energy Information Administration</t>
  </si>
  <si>
    <t>full name</t>
  </si>
  <si>
    <t>api key</t>
  </si>
  <si>
    <t>units</t>
  </si>
  <si>
    <t>Growth (2021-2050)</t>
  </si>
  <si>
    <t>Pinned Series</t>
  </si>
  <si>
    <t>AEO2022: New Light-Duty Vehicle Prices: Gasoline: Large Crossover Car: Low economic growth</t>
  </si>
  <si>
    <t>71-AEO2022.10.lowmacro-d011222a</t>
  </si>
  <si>
    <t>thousand 2021 $</t>
  </si>
  <si>
    <t>71-AEO2022.2.</t>
  </si>
  <si>
    <t>71-AEO2022.3.</t>
  </si>
  <si>
    <t>Lower 48 Total</t>
  </si>
  <si>
    <t>Crude Oil: Production: Lower 48 Total: Low economic growth</t>
  </si>
  <si>
    <t>71-AEO2022.4.lowmacro-d011222a</t>
  </si>
  <si>
    <t>MMb/d</t>
  </si>
  <si>
    <t>Lower 48 Onshore</t>
  </si>
  <si>
    <t>Crude Oil: Production: Lower 48 Onshore: Low economic growth</t>
  </si>
  <si>
    <t>71-AEO2022.6.lowmacro-d011222a</t>
  </si>
  <si>
    <t>East</t>
  </si>
  <si>
    <t>Crude Oil: Production: Lower 48 Onshore: East: Low economic growth</t>
  </si>
  <si>
    <t>71-AEO2022.7.lowmacro-d011222a</t>
  </si>
  <si>
    <t>Gulf Coast</t>
  </si>
  <si>
    <t>Crude Oil: Production: Lower 48 Onshore: Gulf Coast: Low economic growth</t>
  </si>
  <si>
    <t>71-AEO2022.8.lowmacro-d011222a</t>
  </si>
  <si>
    <t>Midcontinent</t>
  </si>
  <si>
    <t>Crude Oil: Production: Lower 48 Onshore: Midcontinent: Low economic growth</t>
  </si>
  <si>
    <t>71-AEO2022.9.lowmacro-d011222a</t>
  </si>
  <si>
    <t>Southwest</t>
  </si>
  <si>
    <t>Crude Oil: Production: Lower 48 Onshore: Southwest: Low economic growth</t>
  </si>
  <si>
    <t>Rocky Mountain</t>
  </si>
  <si>
    <t>Crude Oil: Production: Lower 48 Onshore: Rocky Mountain: Low economic growth</t>
  </si>
  <si>
    <t>71-AEO2022.11.lowmacro-d011222a</t>
  </si>
  <si>
    <t>Northern Great Plains</t>
  </si>
  <si>
    <t>Crude Oil: Production: Lower 48 Onshore: Northern Great Plains: Low economic growth</t>
  </si>
  <si>
    <t>71-AEO2022.12.lowmacro-d011222a</t>
  </si>
  <si>
    <t>West Coast</t>
  </si>
  <si>
    <t>Crude Oil: Production: Lower 48 Onshore: West Coast: Low economic growth</t>
  </si>
  <si>
    <t>71-AEO2022.13.lowmacro-d011222a</t>
  </si>
  <si>
    <t>Lower 48 Offshore</t>
  </si>
  <si>
    <t>Crude Oil: Production: Lower 48 Offshore: Low economic growth</t>
  </si>
  <si>
    <t>71-AEO2022.15.lowmacro-d011222a</t>
  </si>
  <si>
    <t>Gulf</t>
  </si>
  <si>
    <t>Crude Oil: Production: Lower 48 Offshore: Gulf of Mexico: Low economic growth</t>
  </si>
  <si>
    <t>71-AEO2022.16.lowmacro-d011222a</t>
  </si>
  <si>
    <t>Shallow (State)</t>
  </si>
  <si>
    <t xml:space="preserve"> less than 200 meters</t>
  </si>
  <si>
    <t>Crude Oil: Production: Lower 48 Offshore: Gulf of Mexico: Shallow (State): Low economic growth</t>
  </si>
  <si>
    <t>71-AEO2022.17.lowmacro-d011222a</t>
  </si>
  <si>
    <t>Shallow (Federal)</t>
  </si>
  <si>
    <t>Crude Oil: Production: Lower 48 Offshore: Gulf of Mexico: Shallow (Federal): Low economic growth</t>
  </si>
  <si>
    <t>71-AEO2022.18.lowmacro-d011222a</t>
  </si>
  <si>
    <t>Deep (Federal)</t>
  </si>
  <si>
    <t>Crude Oil: Production: Lower 48 Offshore: Gulf of Mexico: Deep: Low economic growth</t>
  </si>
  <si>
    <t>71-AEO2022.19.lowmacro-d011222a</t>
  </si>
  <si>
    <t>Pacific</t>
  </si>
  <si>
    <t>Crude Oil: Production: Lower 48 Offshore: Pacific: Low economic growth</t>
  </si>
  <si>
    <t>71-AEO2022.20.lowmacro-d011222a</t>
  </si>
  <si>
    <t>State</t>
  </si>
  <si>
    <t>Crude Oil: Production: Lower 48 Offshore: Pacific: State: Low economic growth</t>
  </si>
  <si>
    <t>71-AEO2022.21.lowmacro-d011222a</t>
  </si>
  <si>
    <t>Federal</t>
  </si>
  <si>
    <t>Crude Oil: Production: Lower 48 Offshore: Pacific: Federal: Low economic growth</t>
  </si>
  <si>
    <t>71-AEO2022.22.lowmacro-d011222a</t>
  </si>
  <si>
    <t>Atlantic</t>
  </si>
  <si>
    <t>Crude Oil: Production: Lower 48 Offshore: Atlantic: Low economic growth</t>
  </si>
  <si>
    <t>71-AEO2022.23.lowmacro-d011222a</t>
  </si>
  <si>
    <t>Crude Oil: Production: Lower 48 Offshore: Atlantic: State: Low economic growth</t>
  </si>
  <si>
    <t>71-AEO2022.24.lowmacro-d011222a</t>
  </si>
  <si>
    <t>Crude Oil: Production: Lower 48 Offshore: Atlantic: Federal: Low economic growth</t>
  </si>
  <si>
    <t>71-AEO2022.25.lowmacro-d011222a</t>
  </si>
  <si>
    <t>71-AEO2022.114.</t>
  </si>
  <si>
    <t>Lower 48 Average</t>
  </si>
  <si>
    <t>Crude Oil: Wellhead Prices: Lower 48 Average: Low economic growth</t>
  </si>
  <si>
    <t>71-AEO2022.116.lowmacro-d011222a</t>
  </si>
  <si>
    <t>2021 $/b</t>
  </si>
  <si>
    <t>71-AEO2022.118.</t>
  </si>
  <si>
    <t>Crude Oil: Wellhead Prices: Lower 48 Onshore: East: Low economic growth</t>
  </si>
  <si>
    <t>71-AEO2022.119.lowmacro-d011222a</t>
  </si>
  <si>
    <t>Crude Oil: Wellhead Prices: Lower 48 Onshore: Gulf Coast: Low economic growth</t>
  </si>
  <si>
    <t>71-AEO2022.120.lowmacro-d011222a</t>
  </si>
  <si>
    <t>Crude Oil: Wellhead Prices: Lower 48 Onshore: Midcontinent: Low economic growth</t>
  </si>
  <si>
    <t>71-AEO2022.121.lowmacro-d011222a</t>
  </si>
  <si>
    <t>Crude Oil: Wellhead Prices: Lower 48 Onshore: Southwest: Low economic growth</t>
  </si>
  <si>
    <t>71-AEO2022.122.lowmacro-d011222a</t>
  </si>
  <si>
    <t>Crude Oil: Wellhead Prices: Lower 48 Onshore: Rocky Mountain: Low economic growth</t>
  </si>
  <si>
    <t>71-AEO2022.123.lowmacro-d011222a</t>
  </si>
  <si>
    <t>Crude Oil: Wellhead Prices: Lower 48 Onshore: Northern Great Plains: Low economic growth</t>
  </si>
  <si>
    <t>71-AEO2022.124.lowmacro-d011222a</t>
  </si>
  <si>
    <t>Crude Oil: Wellhead Prices: Lower 48 Onshore: West Coast: Low economic growth</t>
  </si>
  <si>
    <t>71-AEO2022.125.lowmacro-d011222a</t>
  </si>
  <si>
    <t>71-AEO2022.127.</t>
  </si>
  <si>
    <t>Crude Oil: Wellhead Prices: Lower 48 Offshore: Gulf: Low economic growth</t>
  </si>
  <si>
    <t>71-AEO2022.128.lowmacro-d011222a</t>
  </si>
  <si>
    <t>Crude Oil: Wellhead Prices: Lower 48 Offshore: Pacific: Low economic growth</t>
  </si>
  <si>
    <t>71-AEO2022.129.lowmacro-d011222a</t>
  </si>
  <si>
    <t>Crude Oil: Wellhead Prices: Lower 48 Offshore: Atlantic: Low economic growth</t>
  </si>
  <si>
    <t>71-AEO2022.130.lowmacro-d011222a</t>
  </si>
  <si>
    <t>Table 59.  Lower 48 Natural Gas Production and Supply Prices by Supply Region</t>
  </si>
  <si>
    <t>https://www.eia.gov/outlooks/aeo/data/browser/#/?id=72-AEO2022&amp;cases=lowmacro&amp;sid=lowmacro-d011222a.10-114-AEO2022&amp;sourcekey=0</t>
  </si>
  <si>
    <t>Wed Jul 13 2022 16:51:37 GMT-0400 (Eastern Daylight Time)</t>
  </si>
  <si>
    <t>72-AEO2022.10.lowmacro-d011222a</t>
  </si>
  <si>
    <t>Dry Production (trillion cubic feet)</t>
  </si>
  <si>
    <t>72-AEO2022.2.</t>
  </si>
  <si>
    <t>Natural Gas: Dry Production: Lower 48 Total: Low economic growth</t>
  </si>
  <si>
    <t>72-AEO2022.3.lowmacro-d011222a</t>
  </si>
  <si>
    <t>Tcf</t>
  </si>
  <si>
    <t>Natural Gas: Dry Production: Lower 48 Onshore: Low economic growth</t>
  </si>
  <si>
    <t>72-AEO2022.5.lowmacro-d011222a</t>
  </si>
  <si>
    <t>Natural Gas: Dry Production: Lower 48 Onshore: East: Low economic growth</t>
  </si>
  <si>
    <t>72-AEO2022.6.lowmacro-d011222a</t>
  </si>
  <si>
    <t>Natural Gas: Dry Production: Lower 48 Onshore: Gulf Coast: Low economic growth</t>
  </si>
  <si>
    <t>72-AEO2022.7.lowmacro-d011222a</t>
  </si>
  <si>
    <t>Natural Gas: Dry Production: Lower 48 Onshore: Midcontinent: Low economic growth</t>
  </si>
  <si>
    <t>72-AEO2022.8.lowmacro-d011222a</t>
  </si>
  <si>
    <t>Natural Gas: Dry Production: Lower 48 Onshore: Southwest: Low economic growth</t>
  </si>
  <si>
    <t>72-AEO2022.9.lowmacro-d011222a</t>
  </si>
  <si>
    <t>Natural Gas: Dry Production: Lower 48 Onshore: Rocky Mountain: Low economic growth</t>
  </si>
  <si>
    <t>Natural Gas: Dry Production: Lower 48 Onshore: Northern Great Plains: Low economic growth</t>
  </si>
  <si>
    <t>72-AEO2022.11.lowmacro-d011222a</t>
  </si>
  <si>
    <t>Natural Gas: Dry Production: Lower 48 Onshore: West Coast: Low economic growth</t>
  </si>
  <si>
    <t>72-AEO2022.12.lowmacro-d011222a</t>
  </si>
  <si>
    <t>Natural Gas: Dry Production: Lower 48 Offshore: Low economic growth</t>
  </si>
  <si>
    <t>72-AEO2022.14.lowmacro-d011222a</t>
  </si>
  <si>
    <t>Natural Gas: Dry Production: Lower 48 Offshore: Gulf of Mexico: Low economic growth</t>
  </si>
  <si>
    <t>72-AEO2022.15.lowmacro-d011222a</t>
  </si>
  <si>
    <t>Natural Gas: Dry Production: Lower 48 Offshore: Gulf: Shallow (State): Low economic growth</t>
  </si>
  <si>
    <t>72-AEO2022.16.lowmacro-d011222a</t>
  </si>
  <si>
    <t>Natural Gas: Dry Production: Lower 48 Offshore: Gulf: Shallow (Federal): Low economic growth</t>
  </si>
  <si>
    <t>72-AEO2022.17.lowmacro-d011222a</t>
  </si>
  <si>
    <t>Natural Gas: Dry Production: Lower 48 Offshore: Gulf: Deep: Low economic growth</t>
  </si>
  <si>
    <t>72-AEO2022.18.lowmacro-d011222a</t>
  </si>
  <si>
    <t>Natural Gas: Dry Production: Lower 48 Offshore: Pacific: Low economic growth</t>
  </si>
  <si>
    <t>72-AEO2022.19.lowmacro-d011222a</t>
  </si>
  <si>
    <t>Natural Gas: Dry Production: Lower 48 Offshore: Pacific: State: Low economic growth</t>
  </si>
  <si>
    <t>72-AEO2022.20.lowmacro-d011222a</t>
  </si>
  <si>
    <t>Natural Gas: Dry Production: Lower 48 Offshore: Pacific: Federal: Low economic growth</t>
  </si>
  <si>
    <t>72-AEO2022.21.lowmacro-d011222a</t>
  </si>
  <si>
    <t>Natural Gas: Dry Production: Lower 48 Offshore: Atlantic: Low economic growth</t>
  </si>
  <si>
    <t>72-AEO2022.22.lowmacro-d011222a</t>
  </si>
  <si>
    <t>Natural Gas: Dry Production: Lower 48 Offshore: Atlantic: State: Low economic growth</t>
  </si>
  <si>
    <t>72-AEO2022.23.lowmacro-d011222a</t>
  </si>
  <si>
    <t>Natural Gas: Dry Production: Lower 48 Offshore: Atlantic: Federal: Low economic growth</t>
  </si>
  <si>
    <t>72-AEO2022.24.lowmacro-d011222a</t>
  </si>
  <si>
    <t>72-AEO2022.113.</t>
  </si>
  <si>
    <t>(2021 dollars per million Btu)</t>
  </si>
  <si>
    <t>72-AEO2022.114.</t>
  </si>
  <si>
    <t>Henry Hub Spot Price</t>
  </si>
  <si>
    <t>Natural Gas: Supply Prices: Henry Hub Spot: Low economic growth</t>
  </si>
  <si>
    <t>72-AEO2022.115.lowmacro-d011222a</t>
  </si>
  <si>
    <t>2021 $/MMBtu</t>
  </si>
  <si>
    <t>Lower 48 Average Price</t>
  </si>
  <si>
    <t>Natural Gas: Supply Prices: Lower 48 Average: Low economic growth</t>
  </si>
  <si>
    <t>72-AEO2022.116.lowmacro-d011222a</t>
  </si>
  <si>
    <t>(2021 dollars per thousand cubic feet)</t>
  </si>
  <si>
    <t>72-AEO2022.118.</t>
  </si>
  <si>
    <t>72-AEO2022.119.lowmacro-d011222a</t>
  </si>
  <si>
    <t>2021 $/Mcf</t>
  </si>
  <si>
    <t>Lower 48 Onshore Price</t>
  </si>
  <si>
    <t>72-AEO2022.121.</t>
  </si>
  <si>
    <t>Natural Gas: Supply Prices: Lower 48 Onshore: East: Low economic growth</t>
  </si>
  <si>
    <t>72-AEO2022.122.lowmacro-d011222a</t>
  </si>
  <si>
    <t>Natural Gas: Supply Prices: Lower 48 Onshore: Gulf Coast: Low economic growth</t>
  </si>
  <si>
    <t>72-AEO2022.123.lowmacro-d011222a</t>
  </si>
  <si>
    <t>Natural Gas: Supply Prices: Lower 48 Onshore: Midcontinent: Low economic growth</t>
  </si>
  <si>
    <t>72-AEO2022.124.lowmacro-d011222a</t>
  </si>
  <si>
    <t>Natural Gas: Supply Prices: Lower 48 Onshore: Southwest: Low economic growth</t>
  </si>
  <si>
    <t>72-AEO2022.125.lowmacro-d011222a</t>
  </si>
  <si>
    <t>Natural Gas: Supply Prices: Lower 48 Onshore: Rocky Mountain: Low economic growth</t>
  </si>
  <si>
    <t>72-AEO2022.126.lowmacro-d011222a</t>
  </si>
  <si>
    <t>Natural Gas: Supply Prices: Lower 48 Onshore: Northern Great Plains: Low economic growth</t>
  </si>
  <si>
    <t>72-AEO2022.127.lowmacro-d011222a</t>
  </si>
  <si>
    <t>Natural Gas: Supply Prices: Lower 48 Onshore: West Coast: Low economic growth</t>
  </si>
  <si>
    <t>72-AEO2022.128.lowmacro-d011222a</t>
  </si>
  <si>
    <t>Lower 48 Offshore Price</t>
  </si>
  <si>
    <t>72-AEO2022.130.</t>
  </si>
  <si>
    <t>Natural Gas: Supply Prices: Lower 48 Offshore: Gulf: Low economic growth</t>
  </si>
  <si>
    <t>72-AEO2022.131.lowmacro-d011222a</t>
  </si>
  <si>
    <t>Natural Gas: Supply Prices: Lower 48 Offshore: Pacific: Low economic growth</t>
  </si>
  <si>
    <t>72-AEO2022.132.lowmacro-d011222a</t>
  </si>
  <si>
    <t>Natural Gas: Supply Prices: Lower 48 Offshore: Atlantic: Low economic growth</t>
  </si>
  <si>
    <t>72-AEO2022.133.lowmacro-d011222a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</si>
</sst>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0.0%"/>
    <numFmt numFmtId="165" formatCode="#,##0.0"/>
    <numFmt numFmtId="166" formatCode="#,##0.0000"/>
    <numFmt numFmtId="167" formatCode="0.0000"/>
    <numFmt numFmtId="168" formatCode="0.0"/>
    <numFmt numFmtId="169" formatCode="#,##0.000"/>
    <numFmt numFmtId="170" formatCode="0.000"/>
    <numFmt numFmtId="171" formatCode="#,##0.000000"/>
    <numFmt numFmtId="172" formatCode="0.000000"/>
    <numFmt numFmtId="173" formatCode="#,##0.000000000"/>
    <numFmt numFmtId="174" formatCode="#,##0.0000000000"/>
    <numFmt numFmtId="175" formatCode="#,##0.0000000"/>
    <numFmt numFmtId="176" formatCode="0.0000E+00"/>
    <numFmt numFmtId="177" formatCode="_(* #,##0_);_(* \(#,##0\);_(* &quot;-&quot;??_);_(@_)"/>
  </numFmts>
  <fonts count="34" x14ac:knownFonts="1">
    <font>
      <sz val="11"/>
      <color theme="1"/>
      <name val="Calibri"/>
      <family val="2"/>
      <scheme val="minor"/>
    </font>
    <font>
      <b/>
      <sz val="11"/>
      <color theme="1"/>
      <name val="Calibri"/>
      <family val="2"/>
      <scheme val="minor"/>
    </font>
    <font>
      <u/>
      <sz val="11"/>
      <color theme="10"/>
      <name val="Calibri"/>
      <family val="2"/>
      <scheme val="minor"/>
    </font>
    <font>
      <b/>
      <sz val="9"/>
      <color rgb="FFFFFFFF"/>
      <name val="Arial"/>
      <family val="2"/>
    </font>
    <font>
      <b/>
      <sz val="9"/>
      <color rgb="FF000000"/>
      <name val="Arial"/>
      <family val="2"/>
    </font>
    <font>
      <sz val="9"/>
      <color rgb="FF000000"/>
      <name val="Arial"/>
      <family val="2"/>
    </font>
    <font>
      <sz val="9"/>
      <color indexed="8"/>
      <name val="Calibri"/>
      <family val="2"/>
    </font>
    <font>
      <b/>
      <sz val="9"/>
      <color indexed="8"/>
      <name val="Calibri"/>
      <family val="2"/>
    </font>
    <font>
      <sz val="10"/>
      <color indexed="8"/>
      <name val="Arial"/>
      <family val="2"/>
    </font>
    <font>
      <sz val="8"/>
      <name val="Arial"/>
      <family val="2"/>
    </font>
    <font>
      <b/>
      <sz val="12"/>
      <color indexed="30"/>
      <name val="Calibri"/>
      <family val="2"/>
    </font>
    <font>
      <sz val="9"/>
      <name val="Calibri"/>
      <family val="2"/>
    </font>
    <font>
      <i/>
      <sz val="11"/>
      <color theme="1"/>
      <name val="Calibri"/>
      <family val="2"/>
      <scheme val="minor"/>
    </font>
    <font>
      <sz val="11"/>
      <color theme="1"/>
      <name val="Calibri"/>
      <family val="2"/>
      <scheme val="minor"/>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sz val="9"/>
      <color theme="1"/>
      <name val="Calibri"/>
      <family val="2"/>
      <scheme val="minor"/>
    </font>
    <font>
      <b/>
      <sz val="9"/>
      <color theme="1"/>
      <name val="Calibri"/>
      <family val="2"/>
      <scheme val="minor"/>
    </font>
    <font>
      <u/>
      <sz val="11"/>
      <color rgb="FF0070C0"/>
      <name val="Calibri"/>
      <family val="2"/>
      <scheme val="minor"/>
    </font>
    <font>
      <sz val="11"/>
      <name val="Calibri"/>
      <family val="2"/>
      <scheme val="minor"/>
    </font>
    <font>
      <sz val="10"/>
      <name val="Calibri"/>
      <family val="2"/>
    </font>
    <font>
      <sz val="10"/>
      <color indexed="8"/>
      <name val="Calibri"/>
      <family val="2"/>
    </font>
    <font>
      <sz val="9"/>
      <name val="Calibri"/>
      <family val="2"/>
    </font>
    <font>
      <b/>
      <sz val="9"/>
      <name val="Calibri"/>
      <family val="2"/>
    </font>
    <font>
      <sz val="11"/>
      <color rgb="FFFF0000"/>
      <name val="Calibri"/>
      <family val="2"/>
      <scheme val="minor"/>
    </font>
    <font>
      <b/>
      <sz val="9"/>
      <color rgb="FFFF0000"/>
      <name val="Calibri"/>
      <family val="2"/>
    </font>
    <font>
      <sz val="9"/>
      <color rgb="FFFF0000"/>
      <name val="Calibri"/>
      <family val="2"/>
    </font>
  </fonts>
  <fills count="24">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rgb="FF3F74B6"/>
        <bgColor indexed="64"/>
      </patternFill>
    </fill>
    <fill>
      <patternFill patternType="solid">
        <fgColor rgb="FF7D7D7D"/>
        <bgColor indexed="64"/>
      </patternFill>
    </fill>
    <fill>
      <patternFill patternType="solid">
        <fgColor rgb="FFFFFFFF"/>
        <bgColor indexed="64"/>
      </patternFill>
    </fill>
    <fill>
      <patternFill patternType="solid">
        <fgColor rgb="FFD2E2F2"/>
        <bgColor indexed="64"/>
      </patternFill>
    </fill>
    <fill>
      <patternFill patternType="solid">
        <fgColor rgb="FFCFCFCF"/>
        <bgColor indexed="64"/>
      </patternFill>
    </fill>
    <fill>
      <patternFill patternType="solid">
        <fgColor rgb="FFFFFF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4" tint="0.39997558519241921"/>
        <bgColor indexed="64"/>
      </patternFill>
    </fill>
    <fill>
      <patternFill patternType="solid">
        <fgColor theme="8" tint="0.399975585192419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ck">
        <color theme="0"/>
      </left>
      <right style="thick">
        <color theme="0"/>
      </right>
      <top/>
      <bottom style="thin">
        <color theme="0" tint="-0.24994659260841701"/>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8">
    <xf numFmtId="0" fontId="0" fillId="0" borderId="0"/>
    <xf numFmtId="0" fontId="2" fillId="0" borderId="0" applyNumberFormat="0" applyFill="0" applyBorder="0" applyAlignment="0" applyProtection="0"/>
    <xf numFmtId="0" fontId="6" fillId="0" borderId="0"/>
    <xf numFmtId="0" fontId="6" fillId="0" borderId="0" applyNumberFormat="0" applyFill="0" applyBorder="0" applyAlignment="0" applyProtection="0"/>
    <xf numFmtId="0" fontId="7" fillId="0" borderId="2" applyNumberFormat="0" applyProtection="0">
      <alignment wrapText="1"/>
    </xf>
    <xf numFmtId="0" fontId="10" fillId="0" borderId="0" applyNumberFormat="0" applyProtection="0">
      <alignment horizontal="left"/>
    </xf>
    <xf numFmtId="0" fontId="7" fillId="0" borderId="3" applyNumberFormat="0" applyProtection="0">
      <alignment wrapText="1"/>
    </xf>
    <xf numFmtId="0" fontId="6" fillId="0" borderId="4" applyNumberFormat="0" applyFont="0" applyProtection="0">
      <alignment wrapText="1"/>
    </xf>
    <xf numFmtId="0" fontId="6" fillId="0" borderId="5" applyNumberFormat="0" applyProtection="0">
      <alignment wrapText="1"/>
    </xf>
    <xf numFmtId="43" fontId="13" fillId="0" borderId="0" applyFont="0" applyFill="0" applyBorder="0" applyAlignment="0" applyProtection="0"/>
    <xf numFmtId="9" fontId="13" fillId="0" borderId="0" applyFont="0" applyFill="0" applyBorder="0" applyAlignment="0" applyProtection="0"/>
    <xf numFmtId="0" fontId="6" fillId="0" borderId="0" applyNumberFormat="0" applyFill="0" applyBorder="0" applyAlignment="0" applyProtection="0"/>
    <xf numFmtId="0" fontId="7" fillId="0" borderId="2" applyNumberFormat="0" applyProtection="0">
      <alignment wrapText="1"/>
    </xf>
    <xf numFmtId="0" fontId="10" fillId="0" borderId="0" applyNumberFormat="0" applyProtection="0">
      <alignment horizontal="left"/>
    </xf>
    <xf numFmtId="0" fontId="7" fillId="0" borderId="3" applyNumberFormat="0" applyProtection="0">
      <alignment wrapText="1"/>
    </xf>
    <xf numFmtId="0" fontId="6" fillId="0" borderId="4" applyNumberFormat="0" applyFont="0" applyProtection="0">
      <alignment wrapText="1"/>
    </xf>
    <xf numFmtId="0" fontId="6" fillId="0" borderId="5" applyNumberFormat="0" applyProtection="0">
      <alignment wrapText="1"/>
    </xf>
    <xf numFmtId="0" fontId="23" fillId="0" borderId="0" applyNumberFormat="0" applyProtection="0">
      <alignment vertical="top" wrapText="1"/>
    </xf>
    <xf numFmtId="0" fontId="24" fillId="0" borderId="20" applyNumberFormat="0" applyProtection="0">
      <alignment horizontal="left" wrapText="1"/>
    </xf>
    <xf numFmtId="0" fontId="23" fillId="0" borderId="21" applyNumberFormat="0" applyFont="0" applyFill="0" applyProtection="0">
      <alignment wrapText="1"/>
    </xf>
    <xf numFmtId="0" fontId="24" fillId="0" borderId="22" applyNumberFormat="0" applyFill="0" applyProtection="0">
      <alignment wrapText="1"/>
    </xf>
    <xf numFmtId="0" fontId="6" fillId="0" borderId="5">
      <alignment wrapText="1"/>
    </xf>
    <xf numFmtId="0" fontId="6" fillId="0" borderId="4">
      <alignment wrapText="1"/>
    </xf>
    <xf numFmtId="0" fontId="7" fillId="0" borderId="3">
      <alignment wrapText="1"/>
    </xf>
    <xf numFmtId="0" fontId="7" fillId="0" borderId="2">
      <alignment wrapText="1"/>
    </xf>
    <xf numFmtId="0" fontId="6" fillId="0" borderId="0"/>
    <xf numFmtId="0" fontId="10" fillId="0" borderId="0">
      <alignment horizontal="left"/>
    </xf>
    <xf numFmtId="9" fontId="6" fillId="0" borderId="0" applyFont="0" applyFill="0" applyBorder="0" applyAlignment="0" applyProtection="0"/>
  </cellStyleXfs>
  <cellXfs count="339">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0" borderId="0" xfId="0" applyFont="1"/>
    <xf numFmtId="0" fontId="0" fillId="3" borderId="0" xfId="0" applyFill="1"/>
    <xf numFmtId="0" fontId="0" fillId="4" borderId="0" xfId="0" applyFill="1"/>
    <xf numFmtId="0" fontId="0" fillId="2" borderId="0" xfId="0" applyFill="1"/>
    <xf numFmtId="0" fontId="4" fillId="8" borderId="1" xfId="0" applyFont="1" applyFill="1" applyBorder="1" applyAlignment="1">
      <alignment horizontal="center" wrapText="1"/>
    </xf>
    <xf numFmtId="0" fontId="4" fillId="9" borderId="1" xfId="0" applyFont="1" applyFill="1" applyBorder="1" applyAlignment="1">
      <alignment horizontal="center" wrapText="1"/>
    </xf>
    <xf numFmtId="0" fontId="4" fillId="10" borderId="1" xfId="0" applyFont="1" applyFill="1" applyBorder="1" applyAlignment="1">
      <alignment horizontal="left" vertical="center" wrapText="1"/>
    </xf>
    <xf numFmtId="0" fontId="0" fillId="0" borderId="1" xfId="0" applyFill="1" applyBorder="1"/>
    <xf numFmtId="0" fontId="5" fillId="0" borderId="1" xfId="0" applyFont="1" applyFill="1" applyBorder="1" applyAlignment="1">
      <alignment horizontal="right" vertical="center" wrapText="1"/>
    </xf>
    <xf numFmtId="0" fontId="0" fillId="11" borderId="1" xfId="0" applyFill="1" applyBorder="1"/>
    <xf numFmtId="0" fontId="5" fillId="10" borderId="1" xfId="0" applyFont="1" applyFill="1" applyBorder="1" applyAlignment="1">
      <alignment horizontal="left" vertical="center" wrapText="1" indent="1"/>
    </xf>
    <xf numFmtId="0" fontId="5" fillId="10" borderId="1" xfId="0" applyFont="1" applyFill="1" applyBorder="1" applyAlignment="1">
      <alignment horizontal="left" vertical="center" wrapText="1" indent="2"/>
    </xf>
    <xf numFmtId="0" fontId="5" fillId="11" borderId="1" xfId="0" applyFont="1" applyFill="1" applyBorder="1" applyAlignment="1">
      <alignment horizontal="right" vertical="center" wrapText="1"/>
    </xf>
    <xf numFmtId="0" fontId="5" fillId="10" borderId="1" xfId="0" applyFont="1" applyFill="1" applyBorder="1" applyAlignment="1">
      <alignment horizontal="left" vertical="center" wrapText="1" indent="3"/>
    </xf>
    <xf numFmtId="0" fontId="0" fillId="0" borderId="0" xfId="0" applyAlignment="1">
      <alignment horizontal="right"/>
    </xf>
    <xf numFmtId="1" fontId="0" fillId="3" borderId="0" xfId="0" applyNumberFormat="1" applyFill="1"/>
    <xf numFmtId="0" fontId="12" fillId="0" borderId="0" xfId="0" applyFont="1"/>
    <xf numFmtId="3" fontId="0" fillId="0" borderId="0" xfId="0" applyNumberFormat="1" applyAlignment="1">
      <alignment horizontal="right"/>
    </xf>
    <xf numFmtId="0" fontId="0" fillId="0" borderId="0" xfId="0" applyNumberFormat="1" applyAlignment="1">
      <alignment horizontal="right"/>
    </xf>
    <xf numFmtId="4" fontId="0" fillId="0" borderId="0" xfId="0" applyNumberFormat="1" applyAlignment="1">
      <alignment horizontal="right"/>
    </xf>
    <xf numFmtId="1" fontId="0" fillId="0" borderId="0" xfId="0" applyNumberFormat="1" applyAlignment="1">
      <alignment horizontal="right"/>
    </xf>
    <xf numFmtId="0" fontId="0" fillId="0" borderId="0" xfId="0" applyNumberFormat="1" applyFill="1" applyAlignment="1">
      <alignment horizontal="right"/>
    </xf>
    <xf numFmtId="1" fontId="0" fillId="0" borderId="0" xfId="0" applyNumberFormat="1" applyFill="1" applyAlignment="1">
      <alignment horizontal="right"/>
    </xf>
    <xf numFmtId="0" fontId="0" fillId="0" borderId="0" xfId="0" applyFill="1" applyAlignment="1">
      <alignment horizontal="right"/>
    </xf>
    <xf numFmtId="0" fontId="0" fillId="0" borderId="0" xfId="0" applyFill="1"/>
    <xf numFmtId="0" fontId="1" fillId="0" borderId="0" xfId="0" applyFont="1" applyFill="1" applyAlignment="1">
      <alignment wrapText="1"/>
    </xf>
    <xf numFmtId="0" fontId="1" fillId="0" borderId="0" xfId="0" applyFont="1" applyFill="1"/>
    <xf numFmtId="9" fontId="0" fillId="0" borderId="0" xfId="0" applyNumberFormat="1" applyFont="1"/>
    <xf numFmtId="1" fontId="0" fillId="0" borderId="0" xfId="0" applyNumberFormat="1"/>
    <xf numFmtId="0" fontId="0" fillId="0" borderId="0" xfId="0" applyFont="1" applyFill="1" applyBorder="1"/>
    <xf numFmtId="168" fontId="0" fillId="0" borderId="0" xfId="0" applyNumberFormat="1" applyFill="1" applyBorder="1" applyAlignment="1"/>
    <xf numFmtId="2" fontId="0" fillId="0" borderId="0" xfId="0" applyNumberFormat="1" applyFill="1" applyBorder="1" applyAlignment="1"/>
    <xf numFmtId="0" fontId="0" fillId="0" borderId="0" xfId="0" applyAlignment="1"/>
    <xf numFmtId="2" fontId="0" fillId="0" borderId="0" xfId="0" applyNumberFormat="1"/>
    <xf numFmtId="0" fontId="0" fillId="0" borderId="0" xfId="0" applyFont="1" applyFill="1"/>
    <xf numFmtId="0" fontId="0" fillId="2" borderId="0" xfId="0" applyFont="1" applyFill="1"/>
    <xf numFmtId="0" fontId="0" fillId="2" borderId="0" xfId="0" applyFill="1" applyAlignment="1">
      <alignment horizontal="right"/>
    </xf>
    <xf numFmtId="0" fontId="0" fillId="2" borderId="0" xfId="0" applyFill="1" applyAlignment="1">
      <alignment horizontal="left"/>
    </xf>
    <xf numFmtId="0" fontId="0" fillId="2" borderId="0" xfId="0" applyFont="1" applyFill="1" applyAlignment="1">
      <alignment wrapText="1"/>
    </xf>
    <xf numFmtId="0" fontId="1" fillId="13" borderId="0" xfId="0" applyFont="1" applyFill="1"/>
    <xf numFmtId="0" fontId="1" fillId="13" borderId="0" xfId="0" applyFont="1" applyFill="1" applyAlignment="1">
      <alignment horizontal="right"/>
    </xf>
    <xf numFmtId="0" fontId="1" fillId="13" borderId="0" xfId="0" applyFont="1" applyFill="1" applyAlignment="1">
      <alignment horizontal="right" wrapText="1"/>
    </xf>
    <xf numFmtId="0" fontId="1" fillId="13" borderId="0" xfId="0" applyFont="1" applyFill="1" applyAlignment="1">
      <alignment horizontal="left"/>
    </xf>
    <xf numFmtId="0" fontId="14" fillId="0" borderId="0" xfId="0" applyNumberFormat="1" applyFont="1" applyBorder="1" applyAlignment="1"/>
    <xf numFmtId="0" fontId="0" fillId="0" borderId="0" xfId="0" applyNumberFormat="1" applyFont="1" applyBorder="1" applyAlignment="1"/>
    <xf numFmtId="0" fontId="15" fillId="0" borderId="0" xfId="0" applyNumberFormat="1" applyFont="1" applyBorder="1" applyAlignment="1"/>
    <xf numFmtId="0" fontId="16" fillId="0" borderId="6" xfId="0" applyNumberFormat="1" applyFont="1" applyBorder="1" applyAlignment="1">
      <alignment horizontal="left"/>
    </xf>
    <xf numFmtId="0" fontId="16" fillId="0" borderId="6" xfId="0" applyNumberFormat="1" applyFont="1" applyBorder="1" applyAlignment="1">
      <alignment horizontal="centerContinuous"/>
    </xf>
    <xf numFmtId="0" fontId="16" fillId="0" borderId="7" xfId="0" applyNumberFormat="1" applyFont="1" applyBorder="1" applyAlignment="1">
      <alignment horizontal="centerContinuous"/>
    </xf>
    <xf numFmtId="0" fontId="16" fillId="0" borderId="7" xfId="0" applyNumberFormat="1" applyFont="1" applyBorder="1" applyAlignment="1">
      <alignment horizontal="right"/>
    </xf>
    <xf numFmtId="0" fontId="16" fillId="0" borderId="7" xfId="0" applyNumberFormat="1" applyFont="1" applyFill="1" applyBorder="1" applyAlignment="1">
      <alignment horizontal="right"/>
    </xf>
    <xf numFmtId="170" fontId="16" fillId="0" borderId="8" xfId="0" applyNumberFormat="1" applyFont="1" applyFill="1" applyBorder="1" applyAlignment="1">
      <alignment horizontal="right"/>
    </xf>
    <xf numFmtId="0" fontId="16" fillId="0" borderId="9" xfId="0" applyNumberFormat="1" applyFont="1" applyBorder="1" applyAlignment="1">
      <alignment horizontal="right"/>
    </xf>
    <xf numFmtId="0" fontId="16" fillId="0" borderId="9" xfId="0" applyNumberFormat="1" applyFont="1" applyBorder="1" applyAlignment="1">
      <alignment horizontal="right" wrapText="1"/>
    </xf>
    <xf numFmtId="0" fontId="16" fillId="0" borderId="0" xfId="0" applyNumberFormat="1" applyFont="1" applyBorder="1" applyAlignment="1">
      <alignment horizontal="right"/>
    </xf>
    <xf numFmtId="0" fontId="16" fillId="0" borderId="0" xfId="0" applyNumberFormat="1" applyFont="1" applyFill="1" applyBorder="1" applyAlignment="1">
      <alignment horizontal="right" wrapText="1"/>
    </xf>
    <xf numFmtId="170" fontId="16" fillId="0" borderId="10" xfId="0" applyNumberFormat="1" applyFont="1" applyFill="1" applyBorder="1" applyAlignment="1">
      <alignment horizontal="right" wrapText="1"/>
    </xf>
    <xf numFmtId="0" fontId="16" fillId="0" borderId="9" xfId="0" applyNumberFormat="1" applyFont="1" applyBorder="1" applyAlignment="1"/>
    <xf numFmtId="0" fontId="16" fillId="14" borderId="9" xfId="0" applyNumberFormat="1" applyFont="1" applyFill="1" applyBorder="1" applyAlignment="1"/>
    <xf numFmtId="0" fontId="17" fillId="0" borderId="0" xfId="0" applyNumberFormat="1" applyFont="1" applyBorder="1" applyAlignment="1"/>
    <xf numFmtId="0" fontId="16" fillId="0" borderId="0" xfId="0" applyNumberFormat="1" applyFont="1" applyBorder="1" applyAlignment="1"/>
    <xf numFmtId="0" fontId="16" fillId="0" borderId="0" xfId="0" applyNumberFormat="1" applyFont="1" applyFill="1" applyBorder="1" applyAlignment="1"/>
    <xf numFmtId="170" fontId="16" fillId="0" borderId="10" xfId="0" applyNumberFormat="1" applyFont="1" applyFill="1" applyBorder="1" applyAlignment="1"/>
    <xf numFmtId="0" fontId="16" fillId="0" borderId="11" xfId="0" applyNumberFormat="1" applyFont="1" applyBorder="1" applyAlignment="1"/>
    <xf numFmtId="0" fontId="16" fillId="0" borderId="11" xfId="0" applyNumberFormat="1" applyFont="1" applyFill="1" applyBorder="1" applyAlignment="1">
      <alignment horizontal="right"/>
    </xf>
    <xf numFmtId="0" fontId="16" fillId="0" borderId="12" xfId="0" applyNumberFormat="1" applyFont="1" applyBorder="1" applyAlignment="1">
      <alignment horizontal="right"/>
    </xf>
    <xf numFmtId="0" fontId="16" fillId="0" borderId="12" xfId="0" applyNumberFormat="1" applyFont="1" applyBorder="1" applyAlignment="1"/>
    <xf numFmtId="0" fontId="16" fillId="0" borderId="12" xfId="0" applyNumberFormat="1" applyFont="1" applyFill="1" applyBorder="1" applyAlignment="1"/>
    <xf numFmtId="170" fontId="16" fillId="0" borderId="13" xfId="0" applyNumberFormat="1" applyFont="1" applyFill="1" applyBorder="1" applyAlignment="1"/>
    <xf numFmtId="0" fontId="0" fillId="0" borderId="0" xfId="0" applyNumberFormat="1" applyBorder="1" applyAlignment="1"/>
    <xf numFmtId="0" fontId="0" fillId="0" borderId="9" xfId="0" applyNumberFormat="1" applyFont="1" applyBorder="1" applyAlignment="1"/>
    <xf numFmtId="3" fontId="17" fillId="0" borderId="9" xfId="9" applyNumberFormat="1" applyFont="1" applyFill="1" applyBorder="1" applyAlignment="1"/>
    <xf numFmtId="3" fontId="17" fillId="15" borderId="0" xfId="9" applyNumberFormat="1" applyFont="1" applyFill="1" applyBorder="1" applyAlignment="1"/>
    <xf numFmtId="164" fontId="17" fillId="15" borderId="0" xfId="10" applyNumberFormat="1" applyFont="1" applyFill="1" applyBorder="1" applyAlignment="1"/>
    <xf numFmtId="3" fontId="17" fillId="16" borderId="0" xfId="9" applyNumberFormat="1" applyFont="1" applyFill="1" applyBorder="1" applyAlignment="1"/>
    <xf numFmtId="171" fontId="17" fillId="0" borderId="0" xfId="9" applyNumberFormat="1" applyFont="1" applyFill="1" applyBorder="1" applyAlignment="1"/>
    <xf numFmtId="170" fontId="17" fillId="0" borderId="10" xfId="9" applyNumberFormat="1" applyFont="1" applyFill="1" applyBorder="1" applyAlignment="1"/>
    <xf numFmtId="0" fontId="0" fillId="0" borderId="0" xfId="0" applyNumberFormat="1" applyFill="1" applyBorder="1" applyAlignment="1"/>
    <xf numFmtId="3" fontId="17" fillId="17" borderId="0" xfId="9" applyNumberFormat="1" applyFont="1" applyFill="1" applyBorder="1" applyAlignment="1"/>
    <xf numFmtId="164" fontId="17" fillId="17" borderId="0" xfId="10" applyNumberFormat="1" applyFont="1" applyFill="1" applyBorder="1" applyAlignment="1"/>
    <xf numFmtId="3" fontId="17" fillId="0" borderId="0" xfId="9" applyNumberFormat="1" applyFont="1" applyFill="1" applyBorder="1" applyAlignment="1"/>
    <xf numFmtId="164" fontId="17" fillId="0" borderId="0" xfId="10" applyNumberFormat="1" applyFont="1" applyFill="1" applyBorder="1" applyAlignment="1"/>
    <xf numFmtId="170" fontId="17" fillId="0" borderId="0" xfId="9" applyNumberFormat="1" applyFont="1" applyFill="1" applyBorder="1" applyAlignment="1"/>
    <xf numFmtId="3" fontId="0" fillId="0" borderId="0" xfId="0" applyNumberFormat="1" applyFont="1" applyBorder="1" applyAlignment="1"/>
    <xf numFmtId="3" fontId="17" fillId="0" borderId="0" xfId="0" applyNumberFormat="1" applyFont="1" applyFill="1" applyBorder="1" applyAlignment="1">
      <alignment vertical="top"/>
    </xf>
    <xf numFmtId="0" fontId="0" fillId="18"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17" fillId="0" borderId="0" xfId="10" applyNumberFormat="1" applyFont="1" applyFill="1" applyBorder="1" applyAlignment="1"/>
    <xf numFmtId="0" fontId="0" fillId="0" borderId="9" xfId="0" applyNumberFormat="1" applyBorder="1" applyAlignment="1"/>
    <xf numFmtId="0" fontId="17" fillId="0" borderId="9" xfId="0" applyNumberFormat="1" applyFont="1" applyBorder="1" applyAlignment="1"/>
    <xf numFmtId="164" fontId="17" fillId="0" borderId="0" xfId="9" applyNumberFormat="1" applyFont="1" applyFill="1" applyBorder="1" applyAlignment="1"/>
    <xf numFmtId="0" fontId="0" fillId="0" borderId="9" xfId="0" applyNumberFormat="1" applyFill="1" applyBorder="1" applyAlignment="1"/>
    <xf numFmtId="0" fontId="0" fillId="0" borderId="9" xfId="0" applyNumberFormat="1" applyFont="1" applyFill="1" applyBorder="1" applyAlignment="1"/>
    <xf numFmtId="3" fontId="17" fillId="12" borderId="0" xfId="9" applyNumberFormat="1" applyFont="1" applyFill="1" applyBorder="1" applyAlignment="1"/>
    <xf numFmtId="0" fontId="0" fillId="0" borderId="0" xfId="0" applyNumberFormat="1" applyFont="1" applyFill="1" applyBorder="1" applyAlignment="1"/>
    <xf numFmtId="164" fontId="17" fillId="16" borderId="0" xfId="10" applyNumberFormat="1" applyFont="1" applyFill="1" applyBorder="1" applyAlignment="1"/>
    <xf numFmtId="3" fontId="0" fillId="12" borderId="0" xfId="0" applyNumberFormat="1" applyFont="1" applyFill="1" applyBorder="1" applyAlignment="1"/>
    <xf numFmtId="164" fontId="0" fillId="12" borderId="0" xfId="0" applyNumberFormat="1" applyFont="1" applyFill="1" applyBorder="1" applyAlignment="1"/>
    <xf numFmtId="3" fontId="0" fillId="0" borderId="0" xfId="0" applyNumberFormat="1" applyFont="1" applyFill="1" applyBorder="1" applyAlignment="1"/>
    <xf numFmtId="164" fontId="17" fillId="12" borderId="0" xfId="10" applyNumberFormat="1" applyFont="1" applyFill="1" applyBorder="1" applyAlignment="1"/>
    <xf numFmtId="3" fontId="17" fillId="0" borderId="0" xfId="10" applyNumberFormat="1" applyFont="1" applyFill="1" applyBorder="1" applyAlignment="1"/>
    <xf numFmtId="3" fontId="17" fillId="0" borderId="0" xfId="9" applyNumberFormat="1" applyFont="1" applyBorder="1" applyAlignment="1"/>
    <xf numFmtId="164" fontId="17" fillId="0" borderId="0" xfId="10" applyNumberFormat="1" applyFont="1" applyBorder="1" applyAlignment="1"/>
    <xf numFmtId="3" fontId="16" fillId="0" borderId="11" xfId="9" applyNumberFormat="1" applyFont="1" applyFill="1" applyBorder="1" applyAlignment="1">
      <alignment horizontal="right"/>
    </xf>
    <xf numFmtId="3" fontId="16" fillId="0" borderId="12" xfId="9" applyNumberFormat="1" applyFont="1" applyFill="1" applyBorder="1" applyAlignment="1">
      <alignment horizontal="right"/>
    </xf>
    <xf numFmtId="164" fontId="16" fillId="0" borderId="12" xfId="10" applyNumberFormat="1" applyFont="1" applyFill="1" applyBorder="1" applyAlignment="1"/>
    <xf numFmtId="3" fontId="16" fillId="0" borderId="12" xfId="9" applyNumberFormat="1" applyFont="1" applyBorder="1" applyAlignment="1"/>
    <xf numFmtId="171" fontId="16" fillId="0" borderId="12" xfId="9" applyNumberFormat="1" applyFont="1" applyFill="1" applyBorder="1" applyAlignment="1"/>
    <xf numFmtId="170" fontId="16" fillId="0" borderId="13" xfId="9" applyNumberFormat="1" applyFont="1" applyFill="1" applyBorder="1" applyAlignment="1"/>
    <xf numFmtId="165" fontId="17" fillId="15" borderId="0" xfId="9" applyNumberFormat="1" applyFont="1" applyFill="1" applyBorder="1" applyAlignment="1"/>
    <xf numFmtId="3" fontId="17" fillId="19" borderId="0" xfId="9" applyNumberFormat="1" applyFont="1" applyFill="1" applyBorder="1" applyAlignment="1"/>
    <xf numFmtId="165" fontId="17" fillId="19" borderId="0" xfId="9" applyNumberFormat="1" applyFont="1" applyFill="1" applyBorder="1" applyAlignment="1"/>
    <xf numFmtId="165" fontId="17" fillId="12" borderId="0" xfId="9" applyNumberFormat="1" applyFont="1" applyFill="1" applyBorder="1" applyAlignment="1"/>
    <xf numFmtId="165" fontId="17" fillId="17" borderId="0" xfId="9" applyNumberFormat="1" applyFont="1" applyFill="1" applyBorder="1" applyAlignment="1"/>
    <xf numFmtId="3" fontId="16" fillId="0" borderId="12" xfId="9" applyNumberFormat="1" applyFont="1" applyBorder="1" applyAlignment="1">
      <alignment horizontal="right"/>
    </xf>
    <xf numFmtId="170" fontId="17" fillId="12" borderId="10" xfId="9" applyNumberFormat="1" applyFont="1" applyFill="1" applyBorder="1" applyAlignment="1"/>
    <xf numFmtId="10" fontId="0" fillId="0" borderId="0" xfId="0" applyNumberFormat="1" applyFont="1" applyBorder="1" applyAlignment="1"/>
    <xf numFmtId="3" fontId="17" fillId="20" borderId="0" xfId="9" applyNumberFormat="1" applyFont="1" applyFill="1" applyBorder="1" applyAlignment="1"/>
    <xf numFmtId="0" fontId="17" fillId="0" borderId="0" xfId="10" applyNumberFormat="1" applyFont="1" applyBorder="1" applyAlignment="1"/>
    <xf numFmtId="172" fontId="17" fillId="0" borderId="0" xfId="9" applyNumberFormat="1" applyFont="1" applyFill="1" applyBorder="1" applyAlignment="1"/>
    <xf numFmtId="0" fontId="17" fillId="0" borderId="9" xfId="0" applyNumberFormat="1" applyFont="1" applyFill="1" applyBorder="1" applyAlignment="1"/>
    <xf numFmtId="164" fontId="17" fillId="16" borderId="0" xfId="0" applyNumberFormat="1" applyFont="1" applyFill="1" applyBorder="1" applyAlignment="1"/>
    <xf numFmtId="171" fontId="0" fillId="0" borderId="0" xfId="0" applyNumberFormat="1" applyFont="1" applyFill="1" applyBorder="1" applyAlignment="1"/>
    <xf numFmtId="170" fontId="0" fillId="0" borderId="10" xfId="0" applyNumberFormat="1" applyFont="1" applyFill="1" applyBorder="1" applyAlignment="1"/>
    <xf numFmtId="0" fontId="17" fillId="0" borderId="14" xfId="0" applyNumberFormat="1" applyFont="1" applyFill="1" applyBorder="1" applyAlignment="1"/>
    <xf numFmtId="164" fontId="17" fillId="12" borderId="0" xfId="0" applyNumberFormat="1" applyFont="1" applyFill="1" applyBorder="1" applyAlignment="1"/>
    <xf numFmtId="164" fontId="17" fillId="0" borderId="0" xfId="0" applyNumberFormat="1" applyFont="1" applyFill="1" applyBorder="1" applyAlignment="1"/>
    <xf numFmtId="0" fontId="0" fillId="0" borderId="14" xfId="0" applyNumberFormat="1" applyFont="1" applyFill="1" applyBorder="1" applyAlignment="1"/>
    <xf numFmtId="0" fontId="0" fillId="0" borderId="15" xfId="0" applyNumberFormat="1" applyFont="1" applyFill="1" applyBorder="1" applyAlignment="1"/>
    <xf numFmtId="3" fontId="17" fillId="0" borderId="16" xfId="9" applyNumberFormat="1" applyFont="1" applyFill="1" applyBorder="1" applyAlignment="1"/>
    <xf numFmtId="3" fontId="17" fillId="12" borderId="16" xfId="9" applyNumberFormat="1" applyFont="1" applyFill="1" applyBorder="1" applyAlignment="1"/>
    <xf numFmtId="164" fontId="17" fillId="12" borderId="16" xfId="0" applyNumberFormat="1" applyFont="1" applyFill="1" applyBorder="1" applyAlignment="1"/>
    <xf numFmtId="171" fontId="0" fillId="0" borderId="16" xfId="0" applyNumberFormat="1" applyFont="1" applyFill="1" applyBorder="1" applyAlignment="1"/>
    <xf numFmtId="170" fontId="0" fillId="0" borderId="17" xfId="0" applyNumberFormat="1" applyFont="1" applyFill="1" applyBorder="1" applyAlignment="1"/>
    <xf numFmtId="3" fontId="0" fillId="0" borderId="0" xfId="9" applyNumberFormat="1" applyFont="1" applyFill="1" applyBorder="1" applyAlignment="1"/>
    <xf numFmtId="0" fontId="0" fillId="0" borderId="0" xfId="9" applyNumberFormat="1" applyFont="1" applyFill="1" applyBorder="1" applyAlignment="1"/>
    <xf numFmtId="164" fontId="0" fillId="0" borderId="0" xfId="10" applyNumberFormat="1" applyFont="1" applyFill="1" applyBorder="1" applyAlignment="1"/>
    <xf numFmtId="170" fontId="0" fillId="0" borderId="0" xfId="0" applyNumberFormat="1" applyFont="1" applyFill="1" applyBorder="1" applyAlignment="1"/>
    <xf numFmtId="0" fontId="17" fillId="0" borderId="0" xfId="9" applyNumberFormat="1" applyFont="1" applyBorder="1" applyAlignment="1"/>
    <xf numFmtId="0" fontId="0" fillId="0" borderId="6" xfId="0" applyNumberFormat="1" applyFont="1" applyBorder="1" applyAlignment="1">
      <alignment horizontal="right"/>
    </xf>
    <xf numFmtId="0" fontId="17" fillId="21" borderId="18" xfId="9" applyNumberFormat="1" applyFont="1" applyFill="1" applyBorder="1" applyAlignment="1">
      <alignment horizontal="right"/>
    </xf>
    <xf numFmtId="0" fontId="0" fillId="0" borderId="7" xfId="9" applyNumberFormat="1" applyFont="1" applyBorder="1" applyAlignment="1">
      <alignment horizontal="right"/>
    </xf>
    <xf numFmtId="0" fontId="0" fillId="0" borderId="7" xfId="9" applyNumberFormat="1" applyFont="1" applyFill="1" applyBorder="1" applyAlignment="1">
      <alignment horizontal="right"/>
    </xf>
    <xf numFmtId="0" fontId="0" fillId="0" borderId="8" xfId="9" applyNumberFormat="1" applyFont="1" applyFill="1" applyBorder="1" applyAlignment="1">
      <alignment horizontal="right"/>
    </xf>
    <xf numFmtId="0" fontId="0" fillId="0" borderId="19" xfId="0" applyNumberFormat="1" applyFont="1" applyFill="1" applyBorder="1" applyAlignment="1">
      <alignment horizontal="right"/>
    </xf>
    <xf numFmtId="0" fontId="17" fillId="21" borderId="15" xfId="9" applyNumberFormat="1" applyFont="1" applyFill="1" applyBorder="1" applyAlignment="1">
      <alignment horizontal="right"/>
    </xf>
    <xf numFmtId="0" fontId="17" fillId="0" borderId="16" xfId="9" applyNumberFormat="1" applyFont="1" applyBorder="1" applyAlignment="1">
      <alignment horizontal="right"/>
    </xf>
    <xf numFmtId="0" fontId="17" fillId="0" borderId="17" xfId="9" applyNumberFormat="1" applyFont="1" applyBorder="1" applyAlignment="1">
      <alignment horizontal="right"/>
    </xf>
    <xf numFmtId="0" fontId="0" fillId="0" borderId="9" xfId="0" applyNumberFormat="1" applyFont="1" applyBorder="1" applyAlignment="1">
      <alignment horizontal="right"/>
    </xf>
    <xf numFmtId="3" fontId="0" fillId="0" borderId="14" xfId="0" applyNumberFormat="1" applyFont="1" applyBorder="1" applyAlignment="1"/>
    <xf numFmtId="0" fontId="0" fillId="0" borderId="10" xfId="0" applyNumberFormat="1" applyFont="1" applyBorder="1" applyAlignment="1"/>
    <xf numFmtId="0" fontId="0" fillId="0" borderId="19" xfId="0" applyNumberFormat="1" applyFont="1" applyBorder="1" applyAlignment="1">
      <alignment horizontal="right"/>
    </xf>
    <xf numFmtId="3" fontId="0" fillId="0" borderId="15" xfId="0" applyNumberFormat="1" applyFont="1" applyBorder="1" applyAlignment="1"/>
    <xf numFmtId="0" fontId="0" fillId="0" borderId="16" xfId="0" applyNumberFormat="1" applyFont="1" applyFill="1" applyBorder="1" applyAlignment="1"/>
    <xf numFmtId="0" fontId="0" fillId="0" borderId="16" xfId="0" applyNumberFormat="1" applyFont="1" applyBorder="1" applyAlignment="1"/>
    <xf numFmtId="0" fontId="0" fillId="0" borderId="17"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6" xfId="0" applyNumberFormat="1" applyFont="1" applyBorder="1" applyAlignment="1">
      <alignment horizontal="left"/>
    </xf>
    <xf numFmtId="3" fontId="0" fillId="21" borderId="18" xfId="0" applyNumberFormat="1" applyFont="1" applyFill="1" applyBorder="1" applyAlignment="1">
      <alignment horizontal="right"/>
    </xf>
    <xf numFmtId="0" fontId="0" fillId="0" borderId="7" xfId="0" applyNumberFormat="1" applyFont="1" applyFill="1" applyBorder="1" applyAlignment="1">
      <alignment horizontal="right"/>
    </xf>
    <xf numFmtId="0" fontId="0" fillId="0" borderId="8" xfId="0" applyNumberFormat="1" applyFont="1" applyFill="1" applyBorder="1" applyAlignment="1">
      <alignment horizontal="right"/>
    </xf>
    <xf numFmtId="0" fontId="0" fillId="0" borderId="16" xfId="0" applyNumberFormat="1" applyFont="1" applyFill="1" applyBorder="1" applyAlignment="1">
      <alignment horizontal="right"/>
    </xf>
    <xf numFmtId="0" fontId="0" fillId="0" borderId="17" xfId="0" applyNumberFormat="1" applyFont="1" applyFill="1" applyBorder="1" applyAlignment="1">
      <alignment horizontal="right"/>
    </xf>
    <xf numFmtId="0" fontId="0" fillId="20" borderId="0" xfId="0" applyNumberFormat="1" applyFont="1" applyFill="1" applyBorder="1" applyAlignment="1"/>
    <xf numFmtId="0" fontId="0" fillId="20" borderId="10" xfId="0" applyNumberFormat="1" applyFont="1" applyFill="1" applyBorder="1" applyAlignment="1"/>
    <xf numFmtId="2" fontId="0" fillId="0" borderId="8" xfId="0" applyNumberFormat="1" applyFont="1" applyBorder="1" applyAlignment="1"/>
    <xf numFmtId="2" fontId="0" fillId="0" borderId="10" xfId="0" applyNumberFormat="1" applyFont="1" applyBorder="1" applyAlignment="1"/>
    <xf numFmtId="2" fontId="0" fillId="0" borderId="17" xfId="0" applyNumberFormat="1" applyFont="1" applyBorder="1" applyAlignment="1"/>
    <xf numFmtId="0" fontId="15" fillId="0" borderId="0" xfId="0" applyNumberFormat="1" applyFont="1" applyFill="1" applyBorder="1" applyAlignment="1"/>
    <xf numFmtId="0" fontId="0" fillId="16" borderId="0" xfId="0" applyNumberFormat="1" applyFont="1" applyFill="1" applyBorder="1" applyAlignment="1">
      <alignment horizontal="center"/>
    </xf>
    <xf numFmtId="168" fontId="0" fillId="16" borderId="0" xfId="0" applyNumberFormat="1" applyFont="1" applyFill="1" applyBorder="1" applyAlignment="1">
      <alignment horizontal="center"/>
    </xf>
    <xf numFmtId="165" fontId="0" fillId="16" borderId="0" xfId="0" applyNumberFormat="1" applyFont="1" applyFill="1" applyBorder="1" applyAlignment="1">
      <alignment horizontal="center"/>
    </xf>
    <xf numFmtId="0" fontId="0" fillId="0" borderId="0" xfId="0" applyNumberFormat="1" applyFont="1" applyBorder="1" applyAlignment="1">
      <alignment horizontal="center"/>
    </xf>
    <xf numFmtId="168" fontId="0" fillId="0" borderId="0" xfId="0" applyNumberFormat="1" applyFont="1" applyBorder="1" applyAlignment="1">
      <alignment horizontal="center"/>
    </xf>
    <xf numFmtId="165" fontId="0" fillId="0" borderId="0" xfId="0" applyNumberFormat="1" applyFont="1" applyBorder="1" applyAlignment="1">
      <alignment horizontal="center"/>
    </xf>
    <xf numFmtId="0" fontId="16" fillId="0" borderId="11" xfId="0" applyNumberFormat="1" applyFont="1" applyBorder="1" applyAlignment="1">
      <alignment horizontal="right" wrapText="1"/>
    </xf>
    <xf numFmtId="0" fontId="16" fillId="0" borderId="12" xfId="0" applyNumberFormat="1" applyFont="1" applyBorder="1" applyAlignment="1">
      <alignment horizontal="center" wrapText="1"/>
    </xf>
    <xf numFmtId="0" fontId="16" fillId="0" borderId="13" xfId="0" applyNumberFormat="1" applyFont="1" applyBorder="1" applyAlignment="1">
      <alignment horizontal="right" wrapText="1"/>
    </xf>
    <xf numFmtId="0" fontId="16" fillId="0" borderId="12" xfId="0" applyNumberFormat="1" applyFont="1" applyBorder="1" applyAlignment="1">
      <alignment horizontal="right" wrapText="1"/>
    </xf>
    <xf numFmtId="0" fontId="0" fillId="0" borderId="6" xfId="0" applyNumberFormat="1" applyFont="1" applyFill="1" applyBorder="1" applyAlignment="1">
      <alignment horizontal="center"/>
    </xf>
    <xf numFmtId="165" fontId="0" fillId="0" borderId="7" xfId="0" applyNumberFormat="1" applyFont="1" applyFill="1" applyBorder="1" applyAlignment="1">
      <alignment horizontal="center"/>
    </xf>
    <xf numFmtId="164" fontId="0" fillId="0" borderId="8" xfId="0" applyNumberFormat="1" applyFont="1" applyFill="1" applyBorder="1" applyAlignment="1">
      <alignment horizontal="center"/>
    </xf>
    <xf numFmtId="0" fontId="0" fillId="0" borderId="9" xfId="0" applyNumberFormat="1" applyFont="1" applyFill="1" applyBorder="1" applyAlignment="1">
      <alignment horizontal="center"/>
    </xf>
    <xf numFmtId="165" fontId="0" fillId="0" borderId="0" xfId="0" applyNumberFormat="1" applyFont="1" applyFill="1" applyBorder="1" applyAlignment="1">
      <alignment horizontal="center"/>
    </xf>
    <xf numFmtId="164" fontId="0" fillId="0" borderId="10" xfId="0" applyNumberFormat="1" applyFont="1" applyFill="1" applyBorder="1" applyAlignment="1">
      <alignment horizontal="center"/>
    </xf>
    <xf numFmtId="0" fontId="16" fillId="0" borderId="9" xfId="0" applyNumberFormat="1" applyFont="1" applyFill="1" applyBorder="1" applyAlignment="1">
      <alignment horizontal="center"/>
    </xf>
    <xf numFmtId="165" fontId="16" fillId="0" borderId="0" xfId="0" applyNumberFormat="1" applyFont="1" applyFill="1" applyBorder="1" applyAlignment="1">
      <alignment horizontal="center"/>
    </xf>
    <xf numFmtId="164" fontId="16" fillId="0" borderId="10" xfId="0" applyNumberFormat="1" applyFont="1" applyFill="1" applyBorder="1" applyAlignment="1">
      <alignment horizontal="center"/>
    </xf>
    <xf numFmtId="0" fontId="0" fillId="0" borderId="19" xfId="0" applyNumberFormat="1" applyFont="1" applyFill="1" applyBorder="1" applyAlignment="1">
      <alignment horizontal="center"/>
    </xf>
    <xf numFmtId="165" fontId="0" fillId="0" borderId="16" xfId="0" applyNumberFormat="1" applyFont="1" applyFill="1" applyBorder="1" applyAlignment="1">
      <alignment horizontal="center"/>
    </xf>
    <xf numFmtId="164" fontId="0" fillId="0" borderId="17" xfId="0" applyNumberFormat="1" applyFont="1" applyFill="1" applyBorder="1" applyAlignment="1">
      <alignment horizontal="center"/>
    </xf>
    <xf numFmtId="0" fontId="16" fillId="0" borderId="1" xfId="0" applyFont="1"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0" xfId="0" applyFont="1" applyFill="1" applyBorder="1" applyAlignment="1"/>
    <xf numFmtId="0" fontId="0" fillId="0" borderId="14" xfId="0" applyFill="1" applyBorder="1" applyAlignment="1">
      <alignment horizontal="center"/>
    </xf>
    <xf numFmtId="3" fontId="0" fillId="0" borderId="0" xfId="0" applyNumberFormat="1" applyFont="1" applyFill="1" applyBorder="1" applyAlignment="1">
      <alignment horizontal="center"/>
    </xf>
    <xf numFmtId="169" fontId="0" fillId="0" borderId="0" xfId="0" applyNumberFormat="1" applyFont="1" applyFill="1" applyBorder="1" applyAlignment="1">
      <alignment horizontal="center"/>
    </xf>
    <xf numFmtId="3" fontId="0" fillId="0" borderId="10" xfId="0" applyNumberFormat="1" applyFont="1" applyFill="1" applyBorder="1" applyAlignment="1">
      <alignment horizontal="center"/>
    </xf>
    <xf numFmtId="171" fontId="0" fillId="0" borderId="0" xfId="0" applyNumberFormat="1" applyFont="1" applyFill="1" applyBorder="1" applyAlignment="1">
      <alignment horizontal="center"/>
    </xf>
    <xf numFmtId="169" fontId="0" fillId="0" borderId="10" xfId="0" applyNumberFormat="1" applyFont="1" applyFill="1" applyBorder="1" applyAlignment="1">
      <alignment horizontal="center"/>
    </xf>
    <xf numFmtId="0" fontId="0" fillId="0" borderId="15" xfId="0" applyFill="1" applyBorder="1" applyAlignment="1">
      <alignment horizontal="center"/>
    </xf>
    <xf numFmtId="171" fontId="0" fillId="0" borderId="16" xfId="0" applyNumberFormat="1" applyFont="1" applyFill="1" applyBorder="1" applyAlignment="1">
      <alignment horizontal="center"/>
    </xf>
    <xf numFmtId="169" fontId="0" fillId="0" borderId="16" xfId="0" applyNumberFormat="1" applyFont="1" applyFill="1" applyBorder="1" applyAlignment="1">
      <alignment horizontal="center"/>
    </xf>
    <xf numFmtId="3" fontId="0" fillId="0" borderId="17" xfId="0" applyNumberFormat="1" applyFont="1" applyFill="1" applyBorder="1" applyAlignment="1">
      <alignment horizontal="center"/>
    </xf>
    <xf numFmtId="0" fontId="0" fillId="0" borderId="0" xfId="0" applyFont="1" applyFill="1" applyBorder="1" applyAlignment="1">
      <alignment horizontal="center"/>
    </xf>
    <xf numFmtId="172" fontId="0" fillId="0" borderId="0" xfId="0" applyNumberFormat="1"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67" fontId="0" fillId="0" borderId="10" xfId="0" applyNumberFormat="1" applyFont="1" applyFill="1" applyBorder="1" applyAlignment="1">
      <alignment horizontal="center"/>
    </xf>
    <xf numFmtId="0" fontId="0" fillId="0" borderId="13" xfId="0" applyNumberFormat="1" applyFont="1" applyFill="1" applyBorder="1" applyAlignment="1">
      <alignment horizontal="center"/>
    </xf>
    <xf numFmtId="166" fontId="0" fillId="0" borderId="0"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0" fontId="0" fillId="0" borderId="15" xfId="0" applyNumberFormat="1" applyFont="1" applyFill="1" applyBorder="1" applyAlignment="1">
      <alignment horizontal="center"/>
    </xf>
    <xf numFmtId="0" fontId="1" fillId="12" borderId="0" xfId="0" applyFont="1" applyFill="1"/>
    <xf numFmtId="0" fontId="0" fillId="12" borderId="0" xfId="0" applyFill="1" applyAlignment="1">
      <alignment horizontal="right"/>
    </xf>
    <xf numFmtId="0" fontId="0" fillId="12" borderId="0" xfId="0" applyFill="1" applyAlignment="1">
      <alignment horizontal="left"/>
    </xf>
    <xf numFmtId="176" fontId="0" fillId="0" borderId="0" xfId="0" applyNumberFormat="1" applyAlignment="1">
      <alignment horizontal="right"/>
    </xf>
    <xf numFmtId="176" fontId="0" fillId="2" borderId="0" xfId="0" applyNumberFormat="1" applyFill="1" applyAlignment="1">
      <alignment horizontal="right"/>
    </xf>
    <xf numFmtId="0" fontId="25" fillId="0" borderId="0" xfId="1" applyFont="1" applyAlignment="1" applyProtection="1"/>
    <xf numFmtId="3" fontId="0" fillId="0" borderId="0" xfId="0" applyNumberFormat="1"/>
    <xf numFmtId="11" fontId="0" fillId="0" borderId="0" xfId="0" applyNumberFormat="1"/>
    <xf numFmtId="0" fontId="1" fillId="4" borderId="0" xfId="0" applyFont="1" applyFill="1"/>
    <xf numFmtId="0" fontId="1" fillId="22" borderId="0" xfId="0" applyFont="1" applyFill="1"/>
    <xf numFmtId="0" fontId="0" fillId="22" borderId="0" xfId="0" applyFill="1"/>
    <xf numFmtId="0" fontId="0" fillId="0" borderId="0" xfId="0" applyFont="1" applyAlignment="1">
      <alignment horizontal="right"/>
    </xf>
    <xf numFmtId="0" fontId="0" fillId="0" borderId="0" xfId="0" applyFont="1" applyFill="1" applyAlignment="1">
      <alignment horizontal="right"/>
    </xf>
    <xf numFmtId="0" fontId="26" fillId="0" borderId="0" xfId="1" applyFont="1"/>
    <xf numFmtId="0" fontId="6" fillId="0" borderId="0" xfId="3"/>
    <xf numFmtId="0" fontId="7" fillId="0" borderId="2" xfId="4">
      <alignment wrapText="1"/>
    </xf>
    <xf numFmtId="0" fontId="27" fillId="0" borderId="0" xfId="0" applyFont="1"/>
    <xf numFmtId="0" fontId="28" fillId="0" borderId="0" xfId="0" applyFont="1"/>
    <xf numFmtId="0" fontId="9" fillId="0" borderId="0" xfId="0" applyFont="1"/>
    <xf numFmtId="0" fontId="10" fillId="0" borderId="0" xfId="5">
      <alignment horizontal="left"/>
    </xf>
    <xf numFmtId="0" fontId="7" fillId="0" borderId="0" xfId="0" applyFont="1" applyAlignment="1">
      <alignment horizontal="right"/>
    </xf>
    <xf numFmtId="0" fontId="7" fillId="0" borderId="2" xfId="4" applyAlignment="1">
      <alignment horizontal="right" wrapText="1"/>
    </xf>
    <xf numFmtId="0" fontId="7" fillId="0" borderId="3" xfId="6">
      <alignment wrapText="1"/>
    </xf>
    <xf numFmtId="0" fontId="0" fillId="0" borderId="4" xfId="7" applyFont="1">
      <alignment wrapText="1"/>
    </xf>
    <xf numFmtId="4" fontId="0" fillId="0" borderId="4" xfId="7" applyNumberFormat="1" applyFont="1" applyAlignment="1">
      <alignment horizontal="right" wrapText="1"/>
    </xf>
    <xf numFmtId="164" fontId="0" fillId="0" borderId="4" xfId="7" applyNumberFormat="1" applyFont="1" applyAlignment="1">
      <alignment horizontal="right" wrapText="1"/>
    </xf>
    <xf numFmtId="4" fontId="7" fillId="0" borderId="3" xfId="6" applyNumberFormat="1" applyAlignment="1">
      <alignment horizontal="right" wrapText="1"/>
    </xf>
    <xf numFmtId="164" fontId="7" fillId="0" borderId="3" xfId="6" applyNumberFormat="1" applyAlignment="1">
      <alignment horizontal="right" wrapText="1"/>
    </xf>
    <xf numFmtId="3" fontId="0" fillId="0" borderId="4" xfId="7" applyNumberFormat="1" applyFont="1" applyAlignment="1">
      <alignment horizontal="right" wrapText="1"/>
    </xf>
    <xf numFmtId="165" fontId="0" fillId="0" borderId="4" xfId="7" applyNumberFormat="1" applyFont="1" applyAlignment="1">
      <alignment horizontal="right" wrapText="1"/>
    </xf>
    <xf numFmtId="0" fontId="0" fillId="0" borderId="5" xfId="0" applyBorder="1"/>
    <xf numFmtId="0" fontId="11" fillId="0" borderId="0" xfId="0" applyFont="1"/>
    <xf numFmtId="169" fontId="0" fillId="0" borderId="4" xfId="7" applyNumberFormat="1" applyFont="1" applyAlignment="1">
      <alignment horizontal="right" wrapText="1"/>
    </xf>
    <xf numFmtId="0" fontId="8" fillId="0" borderId="0" xfId="0" applyFont="1"/>
    <xf numFmtId="0" fontId="0" fillId="0" borderId="0" xfId="0"/>
    <xf numFmtId="0" fontId="0" fillId="0" borderId="0" xfId="0"/>
    <xf numFmtId="0" fontId="6" fillId="0" borderId="0" xfId="2"/>
    <xf numFmtId="0" fontId="11" fillId="0" borderId="0" xfId="2" applyFont="1"/>
    <xf numFmtId="0" fontId="29" fillId="0" borderId="5" xfId="21" applyFont="1">
      <alignment wrapText="1"/>
    </xf>
    <xf numFmtId="164" fontId="0" fillId="0" borderId="4" xfId="22" applyNumberFormat="1" applyFont="1" applyAlignment="1">
      <alignment horizontal="right" wrapText="1"/>
    </xf>
    <xf numFmtId="165" fontId="0" fillId="0" borderId="4" xfId="22" applyNumberFormat="1" applyFont="1" applyAlignment="1">
      <alignment horizontal="right" wrapText="1"/>
    </xf>
    <xf numFmtId="0" fontId="0" fillId="0" borderId="4" xfId="22" applyFont="1">
      <alignment wrapText="1"/>
    </xf>
    <xf numFmtId="0" fontId="9" fillId="0" borderId="0" xfId="2" applyFont="1"/>
    <xf numFmtId="4" fontId="0" fillId="0" borderId="4" xfId="22" applyNumberFormat="1" applyFont="1" applyAlignment="1">
      <alignment horizontal="right" wrapText="1"/>
    </xf>
    <xf numFmtId="3" fontId="0" fillId="0" borderId="4" xfId="22" applyNumberFormat="1" applyFont="1" applyAlignment="1">
      <alignment horizontal="right" wrapText="1"/>
    </xf>
    <xf numFmtId="0" fontId="7" fillId="0" borderId="3" xfId="23">
      <alignment wrapText="1"/>
    </xf>
    <xf numFmtId="164" fontId="7" fillId="0" borderId="3" xfId="23" applyNumberFormat="1" applyAlignment="1">
      <alignment horizontal="right" wrapText="1"/>
    </xf>
    <xf numFmtId="4" fontId="7" fillId="0" borderId="3" xfId="23" applyNumberFormat="1" applyAlignment="1">
      <alignment horizontal="right" wrapText="1"/>
    </xf>
    <xf numFmtId="0" fontId="7" fillId="0" borderId="2" xfId="24" applyAlignment="1">
      <alignment horizontal="right"/>
    </xf>
    <xf numFmtId="0" fontId="7" fillId="0" borderId="2" xfId="24">
      <alignment wrapText="1"/>
    </xf>
    <xf numFmtId="0" fontId="30" fillId="0" borderId="0" xfId="2" applyFont="1" applyAlignment="1">
      <alignment horizontal="right"/>
    </xf>
    <xf numFmtId="0" fontId="6" fillId="0" borderId="0" xfId="2" applyAlignment="1">
      <alignment horizontal="left"/>
    </xf>
    <xf numFmtId="0" fontId="6" fillId="0" borderId="0" xfId="25"/>
    <xf numFmtId="0" fontId="10" fillId="0" borderId="0" xfId="26">
      <alignment horizontal="left"/>
    </xf>
    <xf numFmtId="0" fontId="8" fillId="0" borderId="0" xfId="2" applyFont="1"/>
    <xf numFmtId="0" fontId="6" fillId="0" borderId="0" xfId="2"/>
    <xf numFmtId="0" fontId="0" fillId="0" borderId="0" xfId="0"/>
    <xf numFmtId="0" fontId="6" fillId="0" borderId="0" xfId="2"/>
    <xf numFmtId="0" fontId="0" fillId="12" borderId="1" xfId="0" applyFill="1" applyBorder="1"/>
    <xf numFmtId="0" fontId="0" fillId="12" borderId="0" xfId="0" applyNumberFormat="1" applyFill="1" applyAlignment="1">
      <alignment horizontal="right"/>
    </xf>
    <xf numFmtId="0" fontId="0" fillId="12" borderId="0" xfId="0" applyFill="1"/>
    <xf numFmtId="177" fontId="0" fillId="0" borderId="0" xfId="9" applyNumberFormat="1" applyFont="1"/>
    <xf numFmtId="177" fontId="0" fillId="12" borderId="0" xfId="9" applyNumberFormat="1" applyFont="1" applyFill="1"/>
    <xf numFmtId="176" fontId="0" fillId="12" borderId="0" xfId="0" applyNumberFormat="1" applyFill="1" applyAlignment="1">
      <alignment horizontal="right"/>
    </xf>
    <xf numFmtId="4" fontId="0" fillId="0" borderId="0" xfId="0" applyNumberFormat="1"/>
    <xf numFmtId="0" fontId="5" fillId="12" borderId="1" xfId="0" applyFont="1" applyFill="1" applyBorder="1" applyAlignment="1">
      <alignment horizontal="right" vertical="center" wrapText="1"/>
    </xf>
    <xf numFmtId="4" fontId="0" fillId="12" borderId="0" xfId="0" applyNumberFormat="1" applyFill="1" applyAlignment="1">
      <alignment horizontal="right"/>
    </xf>
    <xf numFmtId="0" fontId="6" fillId="0" borderId="5" xfId="2" applyBorder="1"/>
    <xf numFmtId="0" fontId="6" fillId="0" borderId="5" xfId="2" applyBorder="1"/>
    <xf numFmtId="0" fontId="6" fillId="0" borderId="4" xfId="22">
      <alignment wrapText="1"/>
    </xf>
    <xf numFmtId="11" fontId="6" fillId="23" borderId="0" xfId="2" applyNumberFormat="1" applyFill="1"/>
    <xf numFmtId="11" fontId="6" fillId="12" borderId="0" xfId="2" applyNumberFormat="1" applyFill="1"/>
    <xf numFmtId="0" fontId="6" fillId="0" borderId="0" xfId="2" applyAlignment="1">
      <alignment horizontal="right"/>
    </xf>
    <xf numFmtId="9" fontId="0" fillId="0" borderId="0" xfId="27" applyFont="1"/>
    <xf numFmtId="0" fontId="30" fillId="0" borderId="2" xfId="24" applyFont="1" applyAlignment="1">
      <alignment horizontal="right"/>
    </xf>
    <xf numFmtId="11" fontId="6" fillId="0" borderId="0" xfId="2" applyNumberFormat="1" applyAlignment="1">
      <alignment horizontal="left"/>
    </xf>
    <xf numFmtId="0" fontId="27" fillId="0" borderId="0" xfId="2" applyFont="1"/>
    <xf numFmtId="0" fontId="7" fillId="12" borderId="3" xfId="23" applyFill="1">
      <alignment wrapText="1"/>
    </xf>
    <xf numFmtId="4" fontId="7" fillId="12" borderId="3" xfId="23" applyNumberFormat="1" applyFill="1" applyAlignment="1">
      <alignment horizontal="right" wrapText="1"/>
    </xf>
    <xf numFmtId="0" fontId="7" fillId="0" borderId="2" xfId="24" applyAlignment="1">
      <alignment horizontal="right" wrapText="1"/>
    </xf>
    <xf numFmtId="4" fontId="0" fillId="12" borderId="0" xfId="0" applyNumberFormat="1" applyFill="1"/>
    <xf numFmtId="0" fontId="0" fillId="0" borderId="0" xfId="0"/>
    <xf numFmtId="9" fontId="0" fillId="0" borderId="0" xfId="10" applyFont="1"/>
    <xf numFmtId="169" fontId="0" fillId="0" borderId="4" xfId="22" applyNumberFormat="1" applyFont="1" applyAlignment="1">
      <alignment horizontal="right" wrapText="1"/>
    </xf>
    <xf numFmtId="0" fontId="9" fillId="12" borderId="0" xfId="2" applyFont="1" applyFill="1"/>
    <xf numFmtId="0" fontId="0" fillId="12" borderId="4" xfId="22" applyFont="1" applyFill="1">
      <alignment wrapText="1"/>
    </xf>
    <xf numFmtId="169" fontId="0" fillId="12" borderId="4" xfId="22" applyNumberFormat="1" applyFont="1" applyFill="1" applyAlignment="1">
      <alignment horizontal="right" wrapText="1"/>
    </xf>
    <xf numFmtId="164" fontId="0" fillId="12" borderId="4" xfId="22" applyNumberFormat="1" applyFont="1" applyFill="1" applyAlignment="1">
      <alignment horizontal="right" wrapText="1"/>
    </xf>
    <xf numFmtId="0" fontId="6" fillId="12" borderId="0" xfId="2" applyFill="1"/>
    <xf numFmtId="177" fontId="0" fillId="0" borderId="0" xfId="0" applyNumberFormat="1"/>
    <xf numFmtId="0" fontId="0" fillId="0" borderId="23" xfId="0" applyBorder="1"/>
    <xf numFmtId="0" fontId="0" fillId="0" borderId="24" xfId="0" applyBorder="1"/>
    <xf numFmtId="11" fontId="0" fillId="0" borderId="24" xfId="0" applyNumberFormat="1" applyBorder="1"/>
    <xf numFmtId="0" fontId="0" fillId="0" borderId="25" xfId="0" applyBorder="1"/>
    <xf numFmtId="0" fontId="3" fillId="5" borderId="1" xfId="0" applyFont="1" applyFill="1" applyBorder="1" applyAlignment="1">
      <alignment horizontal="center" wrapText="1"/>
    </xf>
    <xf numFmtId="0" fontId="3" fillId="6" borderId="1" xfId="0" applyFont="1" applyFill="1" applyBorder="1" applyAlignment="1">
      <alignment horizontal="center" wrapText="1"/>
    </xf>
    <xf numFmtId="0" fontId="4" fillId="7" borderId="1" xfId="0" applyFont="1" applyFill="1" applyBorder="1" applyAlignment="1">
      <alignment horizontal="center" wrapText="1"/>
    </xf>
    <xf numFmtId="0" fontId="6" fillId="0" borderId="5" xfId="8">
      <alignment wrapText="1"/>
    </xf>
    <xf numFmtId="0" fontId="6" fillId="0" borderId="0" xfId="2"/>
    <xf numFmtId="0" fontId="29" fillId="0" borderId="5" xfId="8" applyFont="1">
      <alignment wrapText="1"/>
    </xf>
    <xf numFmtId="0" fontId="0" fillId="0" borderId="5" xfId="0" applyBorder="1"/>
    <xf numFmtId="0" fontId="0" fillId="0" borderId="0" xfId="0"/>
    <xf numFmtId="0" fontId="11" fillId="0" borderId="5" xfId="21" applyFont="1">
      <alignment wrapText="1"/>
    </xf>
    <xf numFmtId="0" fontId="6" fillId="0" borderId="5" xfId="2" applyBorder="1"/>
    <xf numFmtId="10" fontId="0" fillId="0" borderId="0" xfId="0" applyNumberFormat="1"/>
    <xf numFmtId="0" fontId="32" fillId="0" borderId="3" xfId="23" applyFont="1">
      <alignment wrapText="1"/>
    </xf>
    <xf numFmtId="4" fontId="32" fillId="0" borderId="3" xfId="23" applyNumberFormat="1" applyFont="1" applyAlignment="1">
      <alignment horizontal="right" wrapText="1"/>
    </xf>
    <xf numFmtId="0" fontId="33" fillId="0" borderId="0" xfId="2" applyFont="1"/>
    <xf numFmtId="0" fontId="33" fillId="0" borderId="4" xfId="22" applyFont="1">
      <alignment wrapText="1"/>
    </xf>
    <xf numFmtId="4" fontId="33" fillId="0" borderId="4" xfId="22" applyNumberFormat="1" applyFont="1" applyAlignment="1">
      <alignment horizontal="right" wrapText="1"/>
    </xf>
    <xf numFmtId="164" fontId="31" fillId="0" borderId="4" xfId="22" applyNumberFormat="1" applyFont="1" applyAlignment="1">
      <alignment horizontal="right" wrapText="1"/>
    </xf>
    <xf numFmtId="9" fontId="7" fillId="0" borderId="3" xfId="10" applyFont="1" applyBorder="1" applyAlignment="1">
      <alignment horizontal="right" wrapText="1"/>
    </xf>
    <xf numFmtId="4" fontId="7" fillId="0" borderId="3" xfId="23" applyNumberFormat="1" applyFill="1" applyAlignment="1">
      <alignment horizontal="right" wrapText="1"/>
    </xf>
    <xf numFmtId="4" fontId="32" fillId="0" borderId="3" xfId="23" applyNumberFormat="1" applyFont="1" applyFill="1" applyAlignment="1">
      <alignment horizontal="right" wrapText="1"/>
    </xf>
    <xf numFmtId="9" fontId="7" fillId="12" borderId="3" xfId="10" applyFont="1" applyFill="1" applyBorder="1" applyAlignment="1">
      <alignment horizontal="right" wrapText="1"/>
    </xf>
    <xf numFmtId="9" fontId="7" fillId="0" borderId="3" xfId="10" applyFont="1" applyFill="1" applyBorder="1" applyAlignment="1">
      <alignment horizontal="right" wrapText="1"/>
    </xf>
  </cellXfs>
  <cellStyles count="28">
    <cellStyle name="Body: normal cell" xfId="7" xr:uid="{00000000-0005-0000-0000-000000000000}"/>
    <cellStyle name="Body: normal cell 2" xfId="15" xr:uid="{00000000-0005-0000-0000-000001000000}"/>
    <cellStyle name="Body: normal cell 3" xfId="22" xr:uid="{B1293A1F-F4C6-4A3E-BD91-9A34733FCCAD}"/>
    <cellStyle name="Comma" xfId="9" builtinId="3"/>
    <cellStyle name="Font: Calibri, 9pt regular" xfId="3" xr:uid="{00000000-0005-0000-0000-000003000000}"/>
    <cellStyle name="Font: Calibri, 9pt regular 2" xfId="11" xr:uid="{00000000-0005-0000-0000-000004000000}"/>
    <cellStyle name="Font: Calibri, 9pt regular 3" xfId="25" xr:uid="{8475CEE1-2C32-49A6-8FA4-42C33F4120AF}"/>
    <cellStyle name="Footnotes: all except top row" xfId="17" xr:uid="{00000000-0005-0000-0000-000005000000}"/>
    <cellStyle name="Footnotes: top row" xfId="8" xr:uid="{00000000-0005-0000-0000-000006000000}"/>
    <cellStyle name="Footnotes: top row 2" xfId="16" xr:uid="{00000000-0005-0000-0000-000007000000}"/>
    <cellStyle name="Footnotes: top row 3" xfId="21" xr:uid="{8A775C82-5C61-4D7B-A6D8-70CEAAAC375B}"/>
    <cellStyle name="Header: bottom row" xfId="4" xr:uid="{00000000-0005-0000-0000-000008000000}"/>
    <cellStyle name="Header: bottom row 2" xfId="12" xr:uid="{00000000-0005-0000-0000-000009000000}"/>
    <cellStyle name="Header: bottom row 3" xfId="24" xr:uid="{AE126B05-B4CF-4974-9AFE-DDCD45802937}"/>
    <cellStyle name="Header: top rows" xfId="18" xr:uid="{00000000-0005-0000-0000-00000A000000}"/>
    <cellStyle name="Hyperlink" xfId="1" builtinId="8"/>
    <cellStyle name="Normal" xfId="0" builtinId="0"/>
    <cellStyle name="Normal 2" xfId="2" xr:uid="{00000000-0005-0000-0000-00000D000000}"/>
    <cellStyle name="Parent row" xfId="6" xr:uid="{00000000-0005-0000-0000-00000E000000}"/>
    <cellStyle name="Parent row 2" xfId="14" xr:uid="{00000000-0005-0000-0000-00000F000000}"/>
    <cellStyle name="Parent row 3" xfId="23" xr:uid="{331FC99C-93DD-42D6-8CB1-F9333C05A143}"/>
    <cellStyle name="Percent" xfId="10" builtinId="5"/>
    <cellStyle name="Percent 2" xfId="27" xr:uid="{9E1DDFDA-DFF4-4D40-BF83-8294F9197DDF}"/>
    <cellStyle name="Section Break" xfId="19" xr:uid="{00000000-0005-0000-0000-000011000000}"/>
    <cellStyle name="Section Break: parent row" xfId="20" xr:uid="{00000000-0005-0000-0000-000012000000}"/>
    <cellStyle name="Table title" xfId="5" xr:uid="{00000000-0005-0000-0000-000013000000}"/>
    <cellStyle name="Table title 2" xfId="13" xr:uid="{00000000-0005-0000-0000-000014000000}"/>
    <cellStyle name="Table title 3" xfId="26" xr:uid="{CE97C44B-4CC0-45E6-AB97-7B8144BE63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'growth rate gas and oil'!$C$61:$AH$61</c:f>
              <c:numCache>
                <c:formatCode>General</c:formatCode>
                <c:ptCount val="32"/>
                <c:pt idx="0">
                  <c:v>2.5666758098510468E+16</c:v>
                </c:pt>
                <c:pt idx="1">
                  <c:v>2.3990820085029956E+16</c:v>
                </c:pt>
                <c:pt idx="2">
                  <c:v>2.329065721334E+16</c:v>
                </c:pt>
                <c:pt idx="3">
                  <c:v>2.5001026609346876E+16</c:v>
                </c:pt>
                <c:pt idx="4">
                  <c:v>2.5883923069541172E+16</c:v>
                </c:pt>
                <c:pt idx="5">
                  <c:v>2.6576018911209296E+16</c:v>
                </c:pt>
                <c:pt idx="6">
                  <c:v>2.7439618111902264E+16</c:v>
                </c:pt>
                <c:pt idx="7">
                  <c:v>2.779267648442692E+16</c:v>
                </c:pt>
                <c:pt idx="8">
                  <c:v>2.7630762935328104E+16</c:v>
                </c:pt>
                <c:pt idx="9">
                  <c:v>2.7870050695954204E+16</c:v>
                </c:pt>
                <c:pt idx="10">
                  <c:v>2.7787659371237536E+16</c:v>
                </c:pt>
                <c:pt idx="11">
                  <c:v>2.7614204065439912E+16</c:v>
                </c:pt>
                <c:pt idx="12">
                  <c:v>2.7321253018146824E+16</c:v>
                </c:pt>
                <c:pt idx="13">
                  <c:v>2.6977769205964044E+16</c:v>
                </c:pt>
                <c:pt idx="14">
                  <c:v>2.6911727613981344E+16</c:v>
                </c:pt>
                <c:pt idx="15">
                  <c:v>2.6647177827934452E+16</c:v>
                </c:pt>
                <c:pt idx="16">
                  <c:v>2.6571620495434492E+16</c:v>
                </c:pt>
                <c:pt idx="17">
                  <c:v>2.647945636578184E+16</c:v>
                </c:pt>
                <c:pt idx="18">
                  <c:v>2.6264859860426464E+16</c:v>
                </c:pt>
                <c:pt idx="19">
                  <c:v>2.6137063988122676E+16</c:v>
                </c:pt>
                <c:pt idx="20">
                  <c:v>2.6212614785086564E+16</c:v>
                </c:pt>
                <c:pt idx="21">
                  <c:v>2.6363197893152816E+16</c:v>
                </c:pt>
                <c:pt idx="22">
                  <c:v>2.6243438551702536E+16</c:v>
                </c:pt>
                <c:pt idx="23">
                  <c:v>2.612968318938814E+16</c:v>
                </c:pt>
                <c:pt idx="24">
                  <c:v>2.6015418055260324E+16</c:v>
                </c:pt>
                <c:pt idx="25">
                  <c:v>2.5737439921102544E+16</c:v>
                </c:pt>
                <c:pt idx="26">
                  <c:v>2.5956750726476084E+16</c:v>
                </c:pt>
                <c:pt idx="27">
                  <c:v>2.6130158105009192E+16</c:v>
                </c:pt>
                <c:pt idx="28">
                  <c:v>2.6156339462503768E+16</c:v>
                </c:pt>
                <c:pt idx="29">
                  <c:v>2.589677846898996E+16</c:v>
                </c:pt>
                <c:pt idx="30">
                  <c:v>2.551099666736512E+16</c:v>
                </c:pt>
                <c:pt idx="31">
                  <c:v>2.6051359146618752E+16</c:v>
                </c:pt>
              </c:numCache>
            </c:numRef>
          </c:val>
          <c:smooth val="0"/>
          <c:extLst>
            <c:ext xmlns:c16="http://schemas.microsoft.com/office/drawing/2014/chart" uri="{C3380CC4-5D6E-409C-BE32-E72D297353CC}">
              <c16:uniqueId val="{00000000-171E-42CD-BB1F-97B38810356A}"/>
            </c:ext>
          </c:extLst>
        </c:ser>
        <c:ser>
          <c:idx val="1"/>
          <c:order val="1"/>
          <c:spPr>
            <a:ln w="28575" cap="rnd">
              <a:solidFill>
                <a:schemeClr val="accent2"/>
              </a:solidFill>
              <a:round/>
            </a:ln>
            <a:effectLst/>
          </c:spPr>
          <c:marker>
            <c:symbol val="none"/>
          </c:marker>
          <c:val>
            <c:numRef>
              <c:f>'growth rate gas and oil'!$C$62:$AH$62</c:f>
              <c:numCache>
                <c:formatCode>General</c:formatCode>
                <c:ptCount val="32"/>
              </c:numCache>
            </c:numRef>
          </c:val>
          <c:smooth val="0"/>
          <c:extLst>
            <c:ext xmlns:c16="http://schemas.microsoft.com/office/drawing/2014/chart" uri="{C3380CC4-5D6E-409C-BE32-E72D297353CC}">
              <c16:uniqueId val="{00000001-171E-42CD-BB1F-97B38810356A}"/>
            </c:ext>
          </c:extLst>
        </c:ser>
        <c:dLbls>
          <c:showLegendKey val="0"/>
          <c:showVal val="0"/>
          <c:showCatName val="0"/>
          <c:showSerName val="0"/>
          <c:showPercent val="0"/>
          <c:showBubbleSize val="0"/>
        </c:dLbls>
        <c:smooth val="0"/>
        <c:axId val="589463215"/>
        <c:axId val="589441167"/>
      </c:lineChart>
      <c:catAx>
        <c:axId val="58946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41167"/>
        <c:crosses val="autoZero"/>
        <c:auto val="1"/>
        <c:lblAlgn val="ctr"/>
        <c:lblOffset val="100"/>
        <c:noMultiLvlLbl val="0"/>
      </c:catAx>
      <c:valAx>
        <c:axId val="589441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63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102053</xdr:colOff>
      <xdr:row>64</xdr:row>
      <xdr:rowOff>17007</xdr:rowOff>
    </xdr:from>
    <xdr:to>
      <xdr:col>11</xdr:col>
      <xdr:colOff>510267</xdr:colOff>
      <xdr:row>82</xdr:row>
      <xdr:rowOff>155120</xdr:rowOff>
    </xdr:to>
    <xdr:graphicFrame macro="">
      <xdr:nvGraphicFramePr>
        <xdr:cNvPr id="2" name="Chart 1">
          <a:extLst>
            <a:ext uri="{FF2B5EF4-FFF2-40B4-BE49-F238E27FC236}">
              <a16:creationId xmlns:a16="http://schemas.microsoft.com/office/drawing/2014/main" id="{955C2573-25A7-4AC9-D06C-2242C39BAD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wnloads/suptab_58%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eo 68"/>
    </sheetNames>
    <sheetDataSet>
      <sheetData sheetId="0">
        <row r="48">
          <cell r="C48">
            <v>5.7036100000000003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pa.gov/facts-and-figures-about-materials-waste-and-recycling/national-overview-facts-and-figures-materials" TargetMode="External"/><Relationship Id="rId3" Type="http://schemas.openxmlformats.org/officeDocument/2006/relationships/hyperlink" Target="https://www.eia.gov/todayinenergy/detail.php?id=37192" TargetMode="External"/><Relationship Id="rId7" Type="http://schemas.openxmlformats.org/officeDocument/2006/relationships/hyperlink" Target="https://www.trade.gov/topmarkets/pdf/Renewable_Fuels_Biomass_Wood_Pellets.pdf" TargetMode="External"/><Relationship Id="rId12" Type="http://schemas.openxmlformats.org/officeDocument/2006/relationships/printerSettings" Target="../printerSettings/printerSettings1.bin"/><Relationship Id="rId2" Type="http://schemas.openxmlformats.org/officeDocument/2006/relationships/hyperlink" Target="https://www.eia.gov/dnav/pet/pet_sum_snd_d_nus_mbbl_a_cur.htm" TargetMode="External"/><Relationship Id="rId1" Type="http://schemas.openxmlformats.org/officeDocument/2006/relationships/hyperlink" Target="https://www.eia.gov/outlooks/aeo/tables_ref.php" TargetMode="External"/><Relationship Id="rId6" Type="http://schemas.openxmlformats.org/officeDocument/2006/relationships/hyperlink" Target="https://www.eia.gov/biofuels/biomass/?year=2020&amp;month=12" TargetMode="External"/><Relationship Id="rId11" Type="http://schemas.openxmlformats.org/officeDocument/2006/relationships/hyperlink" Target="https://greet.es.anl.gov/" TargetMode="External"/><Relationship Id="rId5" Type="http://schemas.openxmlformats.org/officeDocument/2006/relationships/hyperlink" Target="https://www.eia.gov/energyexplained/index.php?page=coal_imports" TargetMode="External"/><Relationship Id="rId10" Type="http://schemas.openxmlformats.org/officeDocument/2006/relationships/hyperlink" Target="https://www.uranium.info/unit_conversion_table.php" TargetMode="External"/><Relationship Id="rId4" Type="http://schemas.openxmlformats.org/officeDocument/2006/relationships/hyperlink" Target="https://www.eia.gov/energyexplained/index.php?page=coal_where" TargetMode="External"/><Relationship Id="rId9" Type="http://schemas.openxmlformats.org/officeDocument/2006/relationships/hyperlink" Target="https://www.energy.gov/eere/fuelcells/fact-month-may-2018-10-million-metric-tons-hydrogen-produced-annually-united-states" TargetMode="External"/></Relationships>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7"/>
  <sheetViews>
    <sheetView topLeftCell="A85" workbookViewId="0">
      <selection activeCell="B64" sqref="B64"/>
    </sheetView>
  </sheetViews>
  <sheetFormatPr defaultRowHeight="15" x14ac:dyDescent="0.25"/>
  <cols>
    <col min="2" max="2" width="82.7109375" customWidth="1"/>
  </cols>
  <sheetData>
    <row r="1" spans="1:2" x14ac:dyDescent="0.25">
      <c r="A1" s="1" t="s">
        <v>618</v>
      </c>
    </row>
    <row r="2" spans="1:2" x14ac:dyDescent="0.25">
      <c r="A2" s="1" t="s">
        <v>619</v>
      </c>
    </row>
    <row r="3" spans="1:2" x14ac:dyDescent="0.25">
      <c r="A3" s="1" t="s">
        <v>620</v>
      </c>
    </row>
    <row r="5" spans="1:2" x14ac:dyDescent="0.25">
      <c r="A5" s="1" t="s">
        <v>0</v>
      </c>
      <c r="B5" s="2" t="s">
        <v>1</v>
      </c>
    </row>
    <row r="6" spans="1:2" x14ac:dyDescent="0.25">
      <c r="B6" t="s">
        <v>2</v>
      </c>
    </row>
    <row r="7" spans="1:2" x14ac:dyDescent="0.25">
      <c r="B7" s="3">
        <v>2019</v>
      </c>
    </row>
    <row r="8" spans="1:2" x14ac:dyDescent="0.25">
      <c r="B8" t="s">
        <v>3</v>
      </c>
    </row>
    <row r="9" spans="1:2" x14ac:dyDescent="0.25">
      <c r="B9" s="4" t="s">
        <v>4</v>
      </c>
    </row>
    <row r="10" spans="1:2" x14ac:dyDescent="0.25">
      <c r="B10" t="s">
        <v>5</v>
      </c>
    </row>
    <row r="12" spans="1:2" x14ac:dyDescent="0.25">
      <c r="B12" s="2" t="s">
        <v>6</v>
      </c>
    </row>
    <row r="13" spans="1:2" x14ac:dyDescent="0.25">
      <c r="B13" t="s">
        <v>2</v>
      </c>
    </row>
    <row r="14" spans="1:2" x14ac:dyDescent="0.25">
      <c r="B14" s="3">
        <v>2018</v>
      </c>
    </row>
    <row r="15" spans="1:2" x14ac:dyDescent="0.25">
      <c r="B15" t="s">
        <v>7</v>
      </c>
    </row>
    <row r="16" spans="1:2" x14ac:dyDescent="0.25">
      <c r="B16" s="4" t="s">
        <v>8</v>
      </c>
    </row>
    <row r="17" spans="2:2" x14ac:dyDescent="0.25">
      <c r="B17" t="s">
        <v>9</v>
      </c>
    </row>
    <row r="19" spans="2:2" x14ac:dyDescent="0.25">
      <c r="B19" s="2" t="s">
        <v>260</v>
      </c>
    </row>
    <row r="20" spans="2:2" x14ac:dyDescent="0.25">
      <c r="B20" t="s">
        <v>2</v>
      </c>
    </row>
    <row r="21" spans="2:2" x14ac:dyDescent="0.25">
      <c r="B21" s="3">
        <v>2019</v>
      </c>
    </row>
    <row r="22" spans="2:2" x14ac:dyDescent="0.25">
      <c r="B22" t="s">
        <v>10</v>
      </c>
    </row>
    <row r="23" spans="2:2" x14ac:dyDescent="0.25">
      <c r="B23" s="4" t="s">
        <v>11</v>
      </c>
    </row>
    <row r="24" spans="2:2" x14ac:dyDescent="0.25">
      <c r="B24" s="4" t="s">
        <v>12</v>
      </c>
    </row>
    <row r="25" spans="2:2" x14ac:dyDescent="0.25">
      <c r="B25" s="4" t="s">
        <v>259</v>
      </c>
    </row>
    <row r="27" spans="2:2" x14ac:dyDescent="0.25">
      <c r="B27" s="2" t="s">
        <v>13</v>
      </c>
    </row>
    <row r="28" spans="2:2" x14ac:dyDescent="0.25">
      <c r="B28" t="s">
        <v>2</v>
      </c>
    </row>
    <row r="29" spans="2:2" x14ac:dyDescent="0.25">
      <c r="B29" s="3">
        <v>2020</v>
      </c>
    </row>
    <row r="30" spans="2:2" x14ac:dyDescent="0.25">
      <c r="B30" t="s">
        <v>14</v>
      </c>
    </row>
    <row r="31" spans="2:2" x14ac:dyDescent="0.25">
      <c r="B31" s="4" t="s">
        <v>670</v>
      </c>
    </row>
    <row r="32" spans="2:2" x14ac:dyDescent="0.25">
      <c r="B32" t="s">
        <v>15</v>
      </c>
    </row>
    <row r="34" spans="2:2" x14ac:dyDescent="0.25">
      <c r="B34" s="2" t="s">
        <v>16</v>
      </c>
    </row>
    <row r="35" spans="2:2" x14ac:dyDescent="0.25">
      <c r="B35" t="s">
        <v>17</v>
      </c>
    </row>
    <row r="36" spans="2:2" x14ac:dyDescent="0.25">
      <c r="B36" s="3">
        <v>2017</v>
      </c>
    </row>
    <row r="37" spans="2:2" x14ac:dyDescent="0.25">
      <c r="B37" t="s">
        <v>18</v>
      </c>
    </row>
    <row r="38" spans="2:2" x14ac:dyDescent="0.25">
      <c r="B38" s="4" t="s">
        <v>19</v>
      </c>
    </row>
    <row r="39" spans="2:2" x14ac:dyDescent="0.25">
      <c r="B39" t="s">
        <v>20</v>
      </c>
    </row>
    <row r="41" spans="2:2" x14ac:dyDescent="0.25">
      <c r="B41" s="2" t="s">
        <v>616</v>
      </c>
    </row>
    <row r="42" spans="2:2" x14ac:dyDescent="0.25">
      <c r="B42" t="s">
        <v>2</v>
      </c>
    </row>
    <row r="43" spans="2:2" x14ac:dyDescent="0.25">
      <c r="B43" s="3" t="s">
        <v>706</v>
      </c>
    </row>
    <row r="44" spans="2:2" x14ac:dyDescent="0.25">
      <c r="B44" t="s">
        <v>707</v>
      </c>
    </row>
    <row r="45" spans="2:2" x14ac:dyDescent="0.25">
      <c r="B45" s="4" t="s">
        <v>21</v>
      </c>
    </row>
    <row r="46" spans="2:2" x14ac:dyDescent="0.25">
      <c r="B46" t="s">
        <v>22</v>
      </c>
    </row>
    <row r="48" spans="2:2" x14ac:dyDescent="0.25">
      <c r="B48" s="2" t="s">
        <v>269</v>
      </c>
    </row>
    <row r="49" spans="2:2" x14ac:dyDescent="0.25">
      <c r="B49" t="s">
        <v>270</v>
      </c>
    </row>
    <row r="50" spans="2:2" x14ac:dyDescent="0.25">
      <c r="B50" s="3">
        <v>2016</v>
      </c>
    </row>
    <row r="51" spans="2:2" x14ac:dyDescent="0.25">
      <c r="B51" t="s">
        <v>271</v>
      </c>
    </row>
    <row r="52" spans="2:2" x14ac:dyDescent="0.25">
      <c r="B52" s="4" t="s">
        <v>272</v>
      </c>
    </row>
    <row r="54" spans="2:2" x14ac:dyDescent="0.25">
      <c r="B54" s="2" t="s">
        <v>63</v>
      </c>
    </row>
    <row r="55" spans="2:2" x14ac:dyDescent="0.25">
      <c r="B55" t="s">
        <v>288</v>
      </c>
    </row>
    <row r="56" spans="2:2" x14ac:dyDescent="0.25">
      <c r="B56" s="3">
        <v>2018</v>
      </c>
    </row>
    <row r="57" spans="2:2" x14ac:dyDescent="0.25">
      <c r="B57" t="s">
        <v>289</v>
      </c>
    </row>
    <row r="58" spans="2:2" x14ac:dyDescent="0.25">
      <c r="B58" s="4" t="s">
        <v>290</v>
      </c>
    </row>
    <row r="59" spans="2:2" x14ac:dyDescent="0.25">
      <c r="B59" s="4"/>
    </row>
    <row r="60" spans="2:2" x14ac:dyDescent="0.25">
      <c r="B60" s="2" t="s">
        <v>587</v>
      </c>
    </row>
    <row r="61" spans="2:2" x14ac:dyDescent="0.25">
      <c r="B61" t="s">
        <v>582</v>
      </c>
    </row>
    <row r="62" spans="2:2" x14ac:dyDescent="0.25">
      <c r="B62" s="3">
        <v>2021</v>
      </c>
    </row>
    <row r="63" spans="2:2" x14ac:dyDescent="0.25">
      <c r="B63" t="s">
        <v>636</v>
      </c>
    </row>
    <row r="64" spans="2:2" x14ac:dyDescent="0.25">
      <c r="B64" s="228" t="s">
        <v>583</v>
      </c>
    </row>
    <row r="65" spans="1:2" x14ac:dyDescent="0.25">
      <c r="B65" t="s">
        <v>708</v>
      </c>
    </row>
    <row r="67" spans="1:2" x14ac:dyDescent="0.25">
      <c r="B67" s="2" t="s">
        <v>588</v>
      </c>
    </row>
    <row r="68" spans="1:2" x14ac:dyDescent="0.25">
      <c r="B68" t="s">
        <v>584</v>
      </c>
    </row>
    <row r="69" spans="1:2" x14ac:dyDescent="0.25">
      <c r="B69" s="3">
        <v>2019</v>
      </c>
    </row>
    <row r="70" spans="1:2" x14ac:dyDescent="0.25">
      <c r="B70" t="s">
        <v>623</v>
      </c>
    </row>
    <row r="71" spans="1:2" x14ac:dyDescent="0.25">
      <c r="B71" s="4" t="s">
        <v>585</v>
      </c>
    </row>
    <row r="72" spans="1:2" x14ac:dyDescent="0.25">
      <c r="B72" t="s">
        <v>586</v>
      </c>
    </row>
    <row r="74" spans="1:2" x14ac:dyDescent="0.25">
      <c r="B74" s="2" t="s">
        <v>589</v>
      </c>
    </row>
    <row r="75" spans="1:2" x14ac:dyDescent="0.25">
      <c r="B75" t="s">
        <v>590</v>
      </c>
    </row>
    <row r="76" spans="1:2" x14ac:dyDescent="0.25">
      <c r="B76" s="3">
        <v>2019</v>
      </c>
    </row>
    <row r="77" spans="1:2" x14ac:dyDescent="0.25">
      <c r="B77" t="s">
        <v>592</v>
      </c>
    </row>
    <row r="78" spans="1:2" x14ac:dyDescent="0.25">
      <c r="B78" s="4" t="s">
        <v>591</v>
      </c>
    </row>
    <row r="79" spans="1:2" x14ac:dyDescent="0.25">
      <c r="B79" s="236"/>
    </row>
    <row r="80" spans="1:2" x14ac:dyDescent="0.25">
      <c r="A80" s="1" t="s">
        <v>23</v>
      </c>
    </row>
    <row r="82" spans="1:1" x14ac:dyDescent="0.25">
      <c r="A82" s="1" t="s">
        <v>602</v>
      </c>
    </row>
    <row r="83" spans="1:1" x14ac:dyDescent="0.25">
      <c r="A83" t="s">
        <v>597</v>
      </c>
    </row>
    <row r="84" spans="1:1" x14ac:dyDescent="0.25">
      <c r="A84" t="s">
        <v>598</v>
      </c>
    </row>
    <row r="85" spans="1:1" x14ac:dyDescent="0.25">
      <c r="A85" t="s">
        <v>599</v>
      </c>
    </row>
    <row r="86" spans="1:1" x14ac:dyDescent="0.25">
      <c r="A86" t="s">
        <v>600</v>
      </c>
    </row>
    <row r="87" spans="1:1" x14ac:dyDescent="0.25">
      <c r="A87" t="s">
        <v>601</v>
      </c>
    </row>
    <row r="89" spans="1:1" x14ac:dyDescent="0.25">
      <c r="A89" s="1" t="s">
        <v>603</v>
      </c>
    </row>
    <row r="90" spans="1:1" x14ac:dyDescent="0.25">
      <c r="A90" t="s">
        <v>617</v>
      </c>
    </row>
    <row r="91" spans="1:1" x14ac:dyDescent="0.25">
      <c r="A91" t="s">
        <v>611</v>
      </c>
    </row>
    <row r="92" spans="1:1" x14ac:dyDescent="0.25">
      <c r="A92" t="s">
        <v>614</v>
      </c>
    </row>
    <row r="93" spans="1:1" x14ac:dyDescent="0.25">
      <c r="A93" t="s">
        <v>615</v>
      </c>
    </row>
    <row r="95" spans="1:1" x14ac:dyDescent="0.25">
      <c r="A95" s="1" t="s">
        <v>607</v>
      </c>
    </row>
    <row r="96" spans="1:1" x14ac:dyDescent="0.25">
      <c r="A96" t="s">
        <v>608</v>
      </c>
    </row>
    <row r="97" spans="1:1" x14ac:dyDescent="0.25">
      <c r="A97" t="s">
        <v>609</v>
      </c>
    </row>
    <row r="98" spans="1:1" x14ac:dyDescent="0.25">
      <c r="A98" t="s">
        <v>610</v>
      </c>
    </row>
    <row r="100" spans="1:1" x14ac:dyDescent="0.25">
      <c r="A100" s="1" t="s">
        <v>604</v>
      </c>
    </row>
    <row r="101" spans="1:1" x14ac:dyDescent="0.25">
      <c r="A101" t="s">
        <v>24</v>
      </c>
    </row>
    <row r="102" spans="1:1" x14ac:dyDescent="0.25">
      <c r="A102" t="s">
        <v>25</v>
      </c>
    </row>
    <row r="103" spans="1:1" x14ac:dyDescent="0.25">
      <c r="A103" t="s">
        <v>26</v>
      </c>
    </row>
    <row r="104" spans="1:1" x14ac:dyDescent="0.25">
      <c r="A104" t="s">
        <v>27</v>
      </c>
    </row>
    <row r="105" spans="1:1" x14ac:dyDescent="0.25">
      <c r="A105" t="s">
        <v>605</v>
      </c>
    </row>
    <row r="106" spans="1:1" x14ac:dyDescent="0.25">
      <c r="A106" t="s">
        <v>28</v>
      </c>
    </row>
    <row r="107" spans="1:1" x14ac:dyDescent="0.25">
      <c r="A107" t="s">
        <v>606</v>
      </c>
    </row>
  </sheetData>
  <hyperlinks>
    <hyperlink ref="B45" r:id="rId1" xr:uid="{00000000-0004-0000-0000-000000000000}"/>
    <hyperlink ref="B9" r:id="rId2" xr:uid="{00000000-0004-0000-0000-000001000000}"/>
    <hyperlink ref="B16" r:id="rId3" xr:uid="{00000000-0004-0000-0000-000002000000}"/>
    <hyperlink ref="B23" r:id="rId4" xr:uid="{00000000-0004-0000-0000-000003000000}"/>
    <hyperlink ref="B24" r:id="rId5" xr:uid="{00000000-0004-0000-0000-000004000000}"/>
    <hyperlink ref="B31" r:id="rId6" location="table_data" xr:uid="{00000000-0004-0000-0000-000005000000}"/>
    <hyperlink ref="B38" r:id="rId7" xr:uid="{00000000-0004-0000-0000-000006000000}"/>
    <hyperlink ref="B52" r:id="rId8" xr:uid="{00000000-0004-0000-0000-000007000000}"/>
    <hyperlink ref="B58" r:id="rId9" xr:uid="{00000000-0004-0000-0000-000008000000}"/>
    <hyperlink ref="B78" r:id="rId10" xr:uid="{00000000-0004-0000-0000-000009000000}"/>
    <hyperlink ref="B71" r:id="rId11" xr:uid="{000A6849-BB52-4934-B731-3641C10054B8}"/>
  </hyperlinks>
  <pageMargins left="0.7" right="0.7" top="0.75" bottom="0.75" header="0.3" footer="0.3"/>
  <pageSetup orientation="portrait"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9CA3-629F-4433-A841-694178524AFD}">
  <dimension ref="A1:AK46"/>
  <sheetViews>
    <sheetView workbookViewId="0">
      <selection sqref="A1:AK46"/>
    </sheetView>
  </sheetViews>
  <sheetFormatPr defaultRowHeight="15" x14ac:dyDescent="0.25"/>
  <sheetData>
    <row r="1" spans="1:37" x14ac:dyDescent="0.25">
      <c r="A1" s="304" t="s">
        <v>959</v>
      </c>
      <c r="B1" s="304"/>
      <c r="C1" s="304"/>
      <c r="D1" s="304"/>
      <c r="E1" s="304"/>
      <c r="F1" s="304"/>
      <c r="G1" s="304"/>
      <c r="H1" s="304"/>
      <c r="I1" s="304"/>
      <c r="J1" s="304"/>
      <c r="K1" s="304"/>
      <c r="L1" s="304"/>
      <c r="M1" s="304"/>
      <c r="N1" s="304"/>
      <c r="O1" s="304"/>
      <c r="P1" s="304"/>
      <c r="Q1" s="304"/>
      <c r="R1" s="304"/>
      <c r="S1" s="304"/>
      <c r="T1" s="304"/>
      <c r="U1" s="304"/>
      <c r="V1" s="304"/>
      <c r="W1" s="304"/>
      <c r="X1" s="304"/>
      <c r="Y1" s="304"/>
      <c r="Z1" s="304"/>
      <c r="AA1" s="304"/>
      <c r="AB1" s="304"/>
      <c r="AC1" s="304"/>
      <c r="AD1" s="304"/>
      <c r="AE1" s="304"/>
      <c r="AF1" s="304"/>
      <c r="AG1" s="304"/>
      <c r="AH1" s="304"/>
      <c r="AI1" s="304"/>
      <c r="AJ1" s="304"/>
      <c r="AK1" s="304"/>
    </row>
    <row r="2" spans="1:37" x14ac:dyDescent="0.25">
      <c r="A2" s="304" t="s">
        <v>960</v>
      </c>
      <c r="B2" s="304"/>
      <c r="C2" s="304"/>
      <c r="D2" s="304"/>
      <c r="E2" s="304"/>
      <c r="F2" s="304"/>
      <c r="G2" s="304"/>
      <c r="H2" s="304"/>
      <c r="I2" s="304"/>
      <c r="J2" s="304"/>
      <c r="K2" s="304"/>
      <c r="L2" s="304"/>
      <c r="M2" s="304"/>
      <c r="N2" s="304"/>
      <c r="O2" s="304"/>
      <c r="P2" s="304"/>
      <c r="Q2" s="304"/>
      <c r="R2" s="304"/>
      <c r="S2" s="304"/>
      <c r="T2" s="304"/>
      <c r="U2" s="304"/>
      <c r="V2" s="304"/>
      <c r="W2" s="304"/>
      <c r="X2" s="304"/>
      <c r="Y2" s="304"/>
      <c r="Z2" s="304"/>
      <c r="AA2" s="304"/>
      <c r="AB2" s="304"/>
      <c r="AC2" s="304"/>
      <c r="AD2" s="304"/>
      <c r="AE2" s="304"/>
      <c r="AF2" s="304"/>
      <c r="AG2" s="304"/>
      <c r="AH2" s="304"/>
      <c r="AI2" s="304"/>
      <c r="AJ2" s="304"/>
      <c r="AK2" s="304"/>
    </row>
    <row r="3" spans="1:37" x14ac:dyDescent="0.25">
      <c r="A3" s="304" t="s">
        <v>961</v>
      </c>
      <c r="B3" s="304"/>
      <c r="C3" s="304"/>
      <c r="D3" s="304"/>
      <c r="E3" s="304"/>
      <c r="F3" s="304"/>
      <c r="G3" s="304"/>
      <c r="H3" s="304"/>
      <c r="I3" s="304"/>
      <c r="J3" s="304"/>
      <c r="K3" s="304"/>
      <c r="L3" s="304"/>
      <c r="M3" s="304"/>
      <c r="N3" s="304"/>
      <c r="O3" s="304"/>
      <c r="P3" s="304"/>
      <c r="Q3" s="304"/>
      <c r="R3" s="304"/>
      <c r="S3" s="304"/>
      <c r="T3" s="304"/>
      <c r="U3" s="304"/>
      <c r="V3" s="304"/>
      <c r="W3" s="304"/>
      <c r="X3" s="304"/>
      <c r="Y3" s="304"/>
      <c r="Z3" s="304"/>
      <c r="AA3" s="304"/>
      <c r="AB3" s="304"/>
      <c r="AC3" s="304"/>
      <c r="AD3" s="304"/>
      <c r="AE3" s="304"/>
      <c r="AF3" s="304"/>
      <c r="AG3" s="304"/>
      <c r="AH3" s="304"/>
      <c r="AI3" s="304"/>
      <c r="AJ3" s="304"/>
      <c r="AK3" s="304"/>
    </row>
    <row r="4" spans="1:37" x14ac:dyDescent="0.25">
      <c r="A4" s="304" t="s">
        <v>862</v>
      </c>
      <c r="B4" s="304"/>
      <c r="C4" s="304"/>
      <c r="D4" s="304"/>
      <c r="E4" s="304"/>
      <c r="F4" s="304"/>
      <c r="G4" s="304"/>
      <c r="H4" s="304"/>
      <c r="I4" s="304"/>
      <c r="J4" s="304"/>
      <c r="K4" s="304"/>
      <c r="L4" s="304"/>
      <c r="M4" s="304"/>
      <c r="N4" s="304"/>
      <c r="O4" s="304"/>
      <c r="P4" s="304"/>
      <c r="Q4" s="304"/>
      <c r="R4" s="304"/>
      <c r="S4" s="304"/>
      <c r="T4" s="304"/>
      <c r="U4" s="304"/>
      <c r="V4" s="304"/>
      <c r="W4" s="304"/>
      <c r="X4" s="304"/>
      <c r="Y4" s="304"/>
      <c r="Z4" s="304"/>
      <c r="AA4" s="304"/>
      <c r="AB4" s="304"/>
      <c r="AC4" s="304"/>
      <c r="AD4" s="304"/>
      <c r="AE4" s="304"/>
      <c r="AF4" s="304"/>
      <c r="AG4" s="304"/>
      <c r="AH4" s="304"/>
      <c r="AI4" s="304"/>
      <c r="AJ4" s="304"/>
      <c r="AK4" s="304"/>
    </row>
    <row r="5" spans="1:37" x14ac:dyDescent="0.25">
      <c r="A5" s="304"/>
      <c r="B5" s="304" t="s">
        <v>863</v>
      </c>
      <c r="C5" s="304" t="s">
        <v>864</v>
      </c>
      <c r="D5" s="304" t="s">
        <v>865</v>
      </c>
      <c r="E5" s="304">
        <v>2020</v>
      </c>
      <c r="F5" s="304">
        <v>2021</v>
      </c>
      <c r="G5" s="304">
        <v>2022</v>
      </c>
      <c r="H5" s="304">
        <v>2023</v>
      </c>
      <c r="I5" s="304">
        <v>2024</v>
      </c>
      <c r="J5" s="304">
        <v>2025</v>
      </c>
      <c r="K5" s="304">
        <v>2026</v>
      </c>
      <c r="L5" s="304">
        <v>2027</v>
      </c>
      <c r="M5" s="304">
        <v>2028</v>
      </c>
      <c r="N5" s="304">
        <v>2029</v>
      </c>
      <c r="O5" s="304">
        <v>2030</v>
      </c>
      <c r="P5" s="304">
        <v>2031</v>
      </c>
      <c r="Q5" s="304">
        <v>2032</v>
      </c>
      <c r="R5" s="304">
        <v>2033</v>
      </c>
      <c r="S5" s="304">
        <v>2034</v>
      </c>
      <c r="T5" s="304">
        <v>2035</v>
      </c>
      <c r="U5" s="304">
        <v>2036</v>
      </c>
      <c r="V5" s="304">
        <v>2037</v>
      </c>
      <c r="W5" s="304">
        <v>2038</v>
      </c>
      <c r="X5" s="304">
        <v>2039</v>
      </c>
      <c r="Y5" s="304">
        <v>2040</v>
      </c>
      <c r="Z5" s="304">
        <v>2041</v>
      </c>
      <c r="AA5" s="304">
        <v>2042</v>
      </c>
      <c r="AB5" s="304">
        <v>2043</v>
      </c>
      <c r="AC5" s="304">
        <v>2044</v>
      </c>
      <c r="AD5" s="304">
        <v>2045</v>
      </c>
      <c r="AE5" s="304">
        <v>2046</v>
      </c>
      <c r="AF5" s="304">
        <v>2047</v>
      </c>
      <c r="AG5" s="304">
        <v>2048</v>
      </c>
      <c r="AH5" s="304">
        <v>2049</v>
      </c>
      <c r="AI5" s="304">
        <v>2050</v>
      </c>
      <c r="AJ5" s="304" t="s">
        <v>866</v>
      </c>
      <c r="AK5" s="304"/>
    </row>
    <row r="6" spans="1:37" x14ac:dyDescent="0.25">
      <c r="A6" s="304" t="s">
        <v>867</v>
      </c>
      <c r="B6" s="304"/>
      <c r="C6" s="304"/>
      <c r="D6" s="304"/>
      <c r="E6" s="304"/>
      <c r="F6" s="304"/>
      <c r="G6" s="304"/>
      <c r="H6" s="304"/>
      <c r="I6" s="304"/>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304"/>
      <c r="AJ6" s="304"/>
      <c r="AK6" s="304"/>
    </row>
    <row r="7" spans="1:37" x14ac:dyDescent="0.25">
      <c r="A7" s="304" t="s">
        <v>868</v>
      </c>
      <c r="B7" s="304" t="s">
        <v>868</v>
      </c>
      <c r="C7" s="304" t="s">
        <v>962</v>
      </c>
      <c r="D7" s="304" t="s">
        <v>870</v>
      </c>
      <c r="E7" s="304"/>
      <c r="F7" s="304">
        <v>41.162261999999998</v>
      </c>
      <c r="G7" s="304">
        <v>41.172913000000001</v>
      </c>
      <c r="H7" s="304">
        <v>41.253906000000001</v>
      </c>
      <c r="I7" s="304">
        <v>41.366897999999999</v>
      </c>
      <c r="J7" s="304">
        <v>41.53886</v>
      </c>
      <c r="K7" s="304">
        <v>41.682720000000003</v>
      </c>
      <c r="L7" s="304">
        <v>41.748210999999998</v>
      </c>
      <c r="M7" s="304">
        <v>41.811259999999997</v>
      </c>
      <c r="N7" s="304">
        <v>41.875602999999998</v>
      </c>
      <c r="O7" s="304">
        <v>41.937618000000001</v>
      </c>
      <c r="P7" s="304">
        <v>42.000816</v>
      </c>
      <c r="Q7" s="304">
        <v>42.057938</v>
      </c>
      <c r="R7" s="304">
        <v>42.12059</v>
      </c>
      <c r="S7" s="304">
        <v>42.160876999999999</v>
      </c>
      <c r="T7" s="304">
        <v>42.199894</v>
      </c>
      <c r="U7" s="304">
        <v>42.238571</v>
      </c>
      <c r="V7" s="304">
        <v>42.274901999999997</v>
      </c>
      <c r="W7" s="304">
        <v>42.311931999999999</v>
      </c>
      <c r="X7" s="304">
        <v>42.351025</v>
      </c>
      <c r="Y7" s="304">
        <v>42.383324000000002</v>
      </c>
      <c r="Z7" s="304">
        <v>42.417926999999999</v>
      </c>
      <c r="AA7" s="304">
        <v>42.450802000000003</v>
      </c>
      <c r="AB7" s="304">
        <v>42.484726000000002</v>
      </c>
      <c r="AC7" s="304">
        <v>42.518203999999997</v>
      </c>
      <c r="AD7" s="304">
        <v>42.551932999999998</v>
      </c>
      <c r="AE7" s="304">
        <v>42.584549000000003</v>
      </c>
      <c r="AF7" s="304">
        <v>42.616275999999999</v>
      </c>
      <c r="AG7" s="304">
        <v>42.648032999999998</v>
      </c>
      <c r="AH7" s="304">
        <v>42.679603999999998</v>
      </c>
      <c r="AI7" s="304">
        <v>42.693260000000002</v>
      </c>
      <c r="AJ7" s="327">
        <v>1E-3</v>
      </c>
      <c r="AK7" s="304"/>
    </row>
    <row r="8" spans="1:37" x14ac:dyDescent="0.25">
      <c r="A8" s="304" t="s">
        <v>963</v>
      </c>
      <c r="B8" s="304"/>
      <c r="C8" s="304" t="s">
        <v>964</v>
      </c>
      <c r="D8" s="304"/>
      <c r="E8" s="304"/>
      <c r="F8" s="304"/>
      <c r="G8" s="304"/>
      <c r="H8" s="304"/>
      <c r="I8" s="304"/>
      <c r="J8" s="304"/>
      <c r="K8" s="304"/>
      <c r="L8" s="304"/>
      <c r="M8" s="304"/>
      <c r="N8" s="304"/>
      <c r="O8" s="304"/>
      <c r="P8" s="304"/>
      <c r="Q8" s="304"/>
      <c r="R8" s="304"/>
      <c r="S8" s="304"/>
      <c r="T8" s="304"/>
      <c r="U8" s="304"/>
      <c r="V8" s="304"/>
      <c r="W8" s="304"/>
      <c r="X8" s="304"/>
      <c r="Y8" s="304"/>
      <c r="Z8" s="304"/>
      <c r="AA8" s="304"/>
      <c r="AB8" s="304"/>
      <c r="AC8" s="304"/>
      <c r="AD8" s="304"/>
      <c r="AE8" s="304"/>
      <c r="AF8" s="304"/>
      <c r="AG8" s="304"/>
      <c r="AH8" s="304"/>
      <c r="AI8" s="304"/>
      <c r="AJ8" s="304"/>
      <c r="AK8" s="304"/>
    </row>
    <row r="9" spans="1:37" x14ac:dyDescent="0.25">
      <c r="A9" s="304" t="s">
        <v>873</v>
      </c>
      <c r="B9" s="304" t="s">
        <v>965</v>
      </c>
      <c r="C9" s="304" t="s">
        <v>966</v>
      </c>
      <c r="D9" s="304" t="s">
        <v>967</v>
      </c>
      <c r="E9" s="304"/>
      <c r="F9" s="304">
        <v>34.075004999999997</v>
      </c>
      <c r="G9" s="304">
        <v>35.002276999999999</v>
      </c>
      <c r="H9" s="304">
        <v>35.279998999999997</v>
      </c>
      <c r="I9" s="304">
        <v>35.479481</v>
      </c>
      <c r="J9" s="304">
        <v>35.570808</v>
      </c>
      <c r="K9" s="304">
        <v>35.546847999999997</v>
      </c>
      <c r="L9" s="304">
        <v>35.469341</v>
      </c>
      <c r="M9" s="304">
        <v>36.053555000000003</v>
      </c>
      <c r="N9" s="304">
        <v>36.309539999999998</v>
      </c>
      <c r="O9" s="304">
        <v>36.368099000000001</v>
      </c>
      <c r="P9" s="304">
        <v>36.615310999999998</v>
      </c>
      <c r="Q9" s="304">
        <v>36.874363000000002</v>
      </c>
      <c r="R9" s="304">
        <v>37.115268999999998</v>
      </c>
      <c r="S9" s="304">
        <v>36.956192000000001</v>
      </c>
      <c r="T9" s="304">
        <v>36.823421000000003</v>
      </c>
      <c r="U9" s="304">
        <v>36.777447000000002</v>
      </c>
      <c r="V9" s="304">
        <v>36.891646999999999</v>
      </c>
      <c r="W9" s="304">
        <v>37.107979</v>
      </c>
      <c r="X9" s="304">
        <v>37.363818999999999</v>
      </c>
      <c r="Y9" s="304">
        <v>37.638393000000001</v>
      </c>
      <c r="Z9" s="304">
        <v>37.760773</v>
      </c>
      <c r="AA9" s="304">
        <v>37.942402000000001</v>
      </c>
      <c r="AB9" s="304">
        <v>38.264912000000002</v>
      </c>
      <c r="AC9" s="304">
        <v>38.571072000000001</v>
      </c>
      <c r="AD9" s="304">
        <v>38.792197999999999</v>
      </c>
      <c r="AE9" s="304">
        <v>39.036754999999999</v>
      </c>
      <c r="AF9" s="304">
        <v>39.310237999999998</v>
      </c>
      <c r="AG9" s="304">
        <v>39.494183</v>
      </c>
      <c r="AH9" s="304">
        <v>39.663113000000003</v>
      </c>
      <c r="AI9" s="304">
        <v>40.020313000000002</v>
      </c>
      <c r="AJ9" s="327">
        <v>6.0000000000000001E-3</v>
      </c>
      <c r="AK9" s="304"/>
    </row>
    <row r="10" spans="1:37" x14ac:dyDescent="0.25">
      <c r="A10" s="304" t="s">
        <v>877</v>
      </c>
      <c r="B10" s="304" t="s">
        <v>968</v>
      </c>
      <c r="C10" s="304" t="s">
        <v>969</v>
      </c>
      <c r="D10" s="304" t="s">
        <v>967</v>
      </c>
      <c r="E10" s="304"/>
      <c r="F10" s="304">
        <v>33.057746999999999</v>
      </c>
      <c r="G10" s="304">
        <v>34.252944999999997</v>
      </c>
      <c r="H10" s="304">
        <v>34.54665</v>
      </c>
      <c r="I10" s="304">
        <v>34.702922999999998</v>
      </c>
      <c r="J10" s="304">
        <v>34.758678000000003</v>
      </c>
      <c r="K10" s="304">
        <v>34.697139999999997</v>
      </c>
      <c r="L10" s="304">
        <v>34.596828000000002</v>
      </c>
      <c r="M10" s="304">
        <v>35.052363999999997</v>
      </c>
      <c r="N10" s="304">
        <v>35.277839999999998</v>
      </c>
      <c r="O10" s="304">
        <v>35.242584000000001</v>
      </c>
      <c r="P10" s="304">
        <v>35.407271999999999</v>
      </c>
      <c r="Q10" s="304">
        <v>35.693885999999999</v>
      </c>
      <c r="R10" s="304">
        <v>35.799236000000001</v>
      </c>
      <c r="S10" s="304">
        <v>35.630833000000003</v>
      </c>
      <c r="T10" s="304">
        <v>35.491698999999997</v>
      </c>
      <c r="U10" s="304">
        <v>35.450381999999998</v>
      </c>
      <c r="V10" s="304">
        <v>35.622855999999999</v>
      </c>
      <c r="W10" s="304">
        <v>35.838313999999997</v>
      </c>
      <c r="X10" s="304">
        <v>36.050068000000003</v>
      </c>
      <c r="Y10" s="304">
        <v>36.309265000000003</v>
      </c>
      <c r="Z10" s="304">
        <v>36.510677000000001</v>
      </c>
      <c r="AA10" s="304">
        <v>36.730803999999999</v>
      </c>
      <c r="AB10" s="304">
        <v>37.041961999999998</v>
      </c>
      <c r="AC10" s="304">
        <v>37.430492000000001</v>
      </c>
      <c r="AD10" s="304">
        <v>37.534286000000002</v>
      </c>
      <c r="AE10" s="304">
        <v>37.657803000000001</v>
      </c>
      <c r="AF10" s="304">
        <v>37.920608999999999</v>
      </c>
      <c r="AG10" s="304">
        <v>38.155192999999997</v>
      </c>
      <c r="AH10" s="304">
        <v>38.430103000000003</v>
      </c>
      <c r="AI10" s="304">
        <v>38.602088999999999</v>
      </c>
      <c r="AJ10" s="327">
        <v>5.0000000000000001E-3</v>
      </c>
      <c r="AK10" s="304"/>
    </row>
    <row r="11" spans="1:37" x14ac:dyDescent="0.25">
      <c r="A11" s="304" t="s">
        <v>880</v>
      </c>
      <c r="B11" s="304" t="s">
        <v>970</v>
      </c>
      <c r="C11" s="304" t="s">
        <v>971</v>
      </c>
      <c r="D11" s="304" t="s">
        <v>967</v>
      </c>
      <c r="E11" s="304"/>
      <c r="F11" s="304">
        <v>13.227558999999999</v>
      </c>
      <c r="G11" s="304">
        <v>13.066443</v>
      </c>
      <c r="H11" s="304">
        <v>12.985486</v>
      </c>
      <c r="I11" s="304">
        <v>13.006886</v>
      </c>
      <c r="J11" s="304">
        <v>12.890924</v>
      </c>
      <c r="K11" s="304">
        <v>12.905656</v>
      </c>
      <c r="L11" s="304">
        <v>12.948328999999999</v>
      </c>
      <c r="M11" s="304">
        <v>13.319787</v>
      </c>
      <c r="N11" s="304">
        <v>13.522862</v>
      </c>
      <c r="O11" s="304">
        <v>13.579124</v>
      </c>
      <c r="P11" s="304">
        <v>13.81761</v>
      </c>
      <c r="Q11" s="304">
        <v>13.927281000000001</v>
      </c>
      <c r="R11" s="304">
        <v>14.180662</v>
      </c>
      <c r="S11" s="304">
        <v>14.218508999999999</v>
      </c>
      <c r="T11" s="304">
        <v>14.259769</v>
      </c>
      <c r="U11" s="304">
        <v>14.309195000000001</v>
      </c>
      <c r="V11" s="304">
        <v>14.499226</v>
      </c>
      <c r="W11" s="304">
        <v>14.757011</v>
      </c>
      <c r="X11" s="304">
        <v>14.927913999999999</v>
      </c>
      <c r="Y11" s="304">
        <v>15.124516</v>
      </c>
      <c r="Z11" s="304">
        <v>15.282954</v>
      </c>
      <c r="AA11" s="304">
        <v>15.526717</v>
      </c>
      <c r="AB11" s="304">
        <v>15.656162999999999</v>
      </c>
      <c r="AC11" s="304">
        <v>15.889586</v>
      </c>
      <c r="AD11" s="304">
        <v>15.858907</v>
      </c>
      <c r="AE11" s="304">
        <v>15.911084000000001</v>
      </c>
      <c r="AF11" s="304">
        <v>16.003447999999999</v>
      </c>
      <c r="AG11" s="304">
        <v>16.117066999999999</v>
      </c>
      <c r="AH11" s="304">
        <v>16.224326999999999</v>
      </c>
      <c r="AI11" s="304">
        <v>16.328392000000001</v>
      </c>
      <c r="AJ11" s="327">
        <v>7.0000000000000001E-3</v>
      </c>
      <c r="AK11" s="304"/>
    </row>
    <row r="12" spans="1:37" x14ac:dyDescent="0.25">
      <c r="A12" s="304" t="s">
        <v>883</v>
      </c>
      <c r="B12" s="304" t="s">
        <v>972</v>
      </c>
      <c r="C12" s="304" t="s">
        <v>973</v>
      </c>
      <c r="D12" s="304" t="s">
        <v>967</v>
      </c>
      <c r="E12" s="304"/>
      <c r="F12" s="304">
        <v>6.5628650000000004</v>
      </c>
      <c r="G12" s="304">
        <v>8.5603420000000003</v>
      </c>
      <c r="H12" s="304">
        <v>9.1475279999999994</v>
      </c>
      <c r="I12" s="304">
        <v>9.1886690000000009</v>
      </c>
      <c r="J12" s="304">
        <v>9.1639400000000002</v>
      </c>
      <c r="K12" s="304">
        <v>8.9299510000000009</v>
      </c>
      <c r="L12" s="304">
        <v>8.7705819999999992</v>
      </c>
      <c r="M12" s="304">
        <v>8.8116690000000002</v>
      </c>
      <c r="N12" s="304">
        <v>8.9382579999999994</v>
      </c>
      <c r="O12" s="304">
        <v>9.0098800000000008</v>
      </c>
      <c r="P12" s="304">
        <v>9.113156</v>
      </c>
      <c r="Q12" s="304">
        <v>9.2251860000000008</v>
      </c>
      <c r="R12" s="304">
        <v>9.0839809999999996</v>
      </c>
      <c r="S12" s="304">
        <v>8.9903560000000002</v>
      </c>
      <c r="T12" s="304">
        <v>8.869586</v>
      </c>
      <c r="U12" s="304">
        <v>8.7482150000000001</v>
      </c>
      <c r="V12" s="304">
        <v>8.6638970000000004</v>
      </c>
      <c r="W12" s="304">
        <v>8.5728620000000006</v>
      </c>
      <c r="X12" s="304">
        <v>8.4795619999999996</v>
      </c>
      <c r="Y12" s="304">
        <v>8.4336330000000004</v>
      </c>
      <c r="Z12" s="304">
        <v>8.4283800000000006</v>
      </c>
      <c r="AA12" s="304">
        <v>8.4286940000000001</v>
      </c>
      <c r="AB12" s="304">
        <v>8.5843910000000001</v>
      </c>
      <c r="AC12" s="304">
        <v>8.5934760000000008</v>
      </c>
      <c r="AD12" s="304">
        <v>8.6901349999999997</v>
      </c>
      <c r="AE12" s="304">
        <v>8.6749139999999993</v>
      </c>
      <c r="AF12" s="304">
        <v>8.6486190000000001</v>
      </c>
      <c r="AG12" s="304">
        <v>8.6032709999999994</v>
      </c>
      <c r="AH12" s="304">
        <v>8.6406569999999991</v>
      </c>
      <c r="AI12" s="304">
        <v>8.6402110000000008</v>
      </c>
      <c r="AJ12" s="327">
        <v>0.01</v>
      </c>
      <c r="AK12" s="304"/>
    </row>
    <row r="13" spans="1:37" x14ac:dyDescent="0.25">
      <c r="A13" s="304" t="s">
        <v>886</v>
      </c>
      <c r="B13" s="304" t="s">
        <v>974</v>
      </c>
      <c r="C13" s="304" t="s">
        <v>975</v>
      </c>
      <c r="D13" s="304" t="s">
        <v>967</v>
      </c>
      <c r="E13" s="304"/>
      <c r="F13" s="304">
        <v>3.4456980000000001</v>
      </c>
      <c r="G13" s="304">
        <v>2.9941770000000001</v>
      </c>
      <c r="H13" s="304">
        <v>2.7517269999999998</v>
      </c>
      <c r="I13" s="304">
        <v>2.652199</v>
      </c>
      <c r="J13" s="304">
        <v>2.589267</v>
      </c>
      <c r="K13" s="304">
        <v>2.5103010000000001</v>
      </c>
      <c r="L13" s="304">
        <v>2.4394239999999998</v>
      </c>
      <c r="M13" s="304">
        <v>2.3801589999999999</v>
      </c>
      <c r="N13" s="304">
        <v>2.319048</v>
      </c>
      <c r="O13" s="304">
        <v>2.2453289999999999</v>
      </c>
      <c r="P13" s="304">
        <v>2.179738</v>
      </c>
      <c r="Q13" s="304">
        <v>2.11389</v>
      </c>
      <c r="R13" s="304">
        <v>2.0566789999999999</v>
      </c>
      <c r="S13" s="304">
        <v>1.9855910000000001</v>
      </c>
      <c r="T13" s="304">
        <v>1.9182090000000001</v>
      </c>
      <c r="U13" s="304">
        <v>1.888274</v>
      </c>
      <c r="V13" s="304">
        <v>1.8808279999999999</v>
      </c>
      <c r="W13" s="304">
        <v>1.8706769999999999</v>
      </c>
      <c r="X13" s="304">
        <v>1.8925590000000001</v>
      </c>
      <c r="Y13" s="304">
        <v>1.9079330000000001</v>
      </c>
      <c r="Z13" s="304">
        <v>1.9060060000000001</v>
      </c>
      <c r="AA13" s="304">
        <v>1.8861540000000001</v>
      </c>
      <c r="AB13" s="304">
        <v>1.9438770000000001</v>
      </c>
      <c r="AC13" s="304">
        <v>2.0045250000000001</v>
      </c>
      <c r="AD13" s="304">
        <v>2.0045269999999999</v>
      </c>
      <c r="AE13" s="304">
        <v>2.028054</v>
      </c>
      <c r="AF13" s="304">
        <v>2.150674</v>
      </c>
      <c r="AG13" s="304">
        <v>2.2679019999999999</v>
      </c>
      <c r="AH13" s="304">
        <v>2.3191989999999998</v>
      </c>
      <c r="AI13" s="304">
        <v>2.3425820000000002</v>
      </c>
      <c r="AJ13" s="327">
        <v>-1.2999999999999999E-2</v>
      </c>
      <c r="AK13" s="304"/>
    </row>
    <row r="14" spans="1:37" x14ac:dyDescent="0.25">
      <c r="A14" s="304" t="s">
        <v>889</v>
      </c>
      <c r="B14" s="304" t="s">
        <v>976</v>
      </c>
      <c r="C14" s="304" t="s">
        <v>977</v>
      </c>
      <c r="D14" s="304" t="s">
        <v>967</v>
      </c>
      <c r="E14" s="304"/>
      <c r="F14" s="304">
        <v>5.0340730000000002</v>
      </c>
      <c r="G14" s="304">
        <v>5.1827129999999997</v>
      </c>
      <c r="H14" s="304">
        <v>5.253603</v>
      </c>
      <c r="I14" s="304">
        <v>5.2706119999999999</v>
      </c>
      <c r="J14" s="304">
        <v>5.3338660000000004</v>
      </c>
      <c r="K14" s="304">
        <v>5.4863780000000002</v>
      </c>
      <c r="L14" s="304">
        <v>5.5307820000000003</v>
      </c>
      <c r="M14" s="304">
        <v>5.5893860000000002</v>
      </c>
      <c r="N14" s="304">
        <v>5.6071439999999999</v>
      </c>
      <c r="O14" s="304">
        <v>5.6023019999999999</v>
      </c>
      <c r="P14" s="304">
        <v>5.5880080000000003</v>
      </c>
      <c r="Q14" s="304">
        <v>5.6068530000000001</v>
      </c>
      <c r="R14" s="304">
        <v>5.6028919999999998</v>
      </c>
      <c r="S14" s="304">
        <v>5.5863069999999997</v>
      </c>
      <c r="T14" s="304">
        <v>5.5769539999999997</v>
      </c>
      <c r="U14" s="304">
        <v>5.5735789999999996</v>
      </c>
      <c r="V14" s="304">
        <v>5.5939180000000004</v>
      </c>
      <c r="W14" s="304">
        <v>5.6209680000000004</v>
      </c>
      <c r="X14" s="304">
        <v>5.7326579999999998</v>
      </c>
      <c r="Y14" s="304">
        <v>5.8234700000000004</v>
      </c>
      <c r="Z14" s="304">
        <v>5.8787919999999998</v>
      </c>
      <c r="AA14" s="304">
        <v>5.9074759999999999</v>
      </c>
      <c r="AB14" s="304">
        <v>5.9095829999999996</v>
      </c>
      <c r="AC14" s="304">
        <v>6.0064200000000003</v>
      </c>
      <c r="AD14" s="304">
        <v>6.0932919999999999</v>
      </c>
      <c r="AE14" s="304">
        <v>6.1672029999999998</v>
      </c>
      <c r="AF14" s="304">
        <v>6.2464599999999999</v>
      </c>
      <c r="AG14" s="304">
        <v>6.3146490000000002</v>
      </c>
      <c r="AH14" s="304">
        <v>6.4062640000000002</v>
      </c>
      <c r="AI14" s="304">
        <v>6.4871840000000001</v>
      </c>
      <c r="AJ14" s="327">
        <v>8.9999999999999993E-3</v>
      </c>
      <c r="AK14" s="304"/>
    </row>
    <row r="15" spans="1:37" x14ac:dyDescent="0.25">
      <c r="A15" s="304" t="s">
        <v>891</v>
      </c>
      <c r="B15" s="304" t="s">
        <v>978</v>
      </c>
      <c r="C15" s="304" t="s">
        <v>962</v>
      </c>
      <c r="D15" s="304" t="s">
        <v>967</v>
      </c>
      <c r="E15" s="304"/>
      <c r="F15" s="304">
        <v>3.8986830000000001</v>
      </c>
      <c r="G15" s="304">
        <v>3.556851</v>
      </c>
      <c r="H15" s="304">
        <v>3.5261459999999998</v>
      </c>
      <c r="I15" s="304">
        <v>3.7045110000000001</v>
      </c>
      <c r="J15" s="304">
        <v>3.8607960000000001</v>
      </c>
      <c r="K15" s="304">
        <v>3.9438589999999998</v>
      </c>
      <c r="L15" s="304">
        <v>3.994272</v>
      </c>
      <c r="M15" s="304">
        <v>4.0391060000000003</v>
      </c>
      <c r="N15" s="304">
        <v>3.9940470000000001</v>
      </c>
      <c r="O15" s="304">
        <v>3.9231050000000001</v>
      </c>
      <c r="P15" s="304">
        <v>3.8470119999999999</v>
      </c>
      <c r="Q15" s="304">
        <v>3.9632830000000001</v>
      </c>
      <c r="R15" s="304">
        <v>4.0307849999999998</v>
      </c>
      <c r="S15" s="304">
        <v>4.0157800000000003</v>
      </c>
      <c r="T15" s="304">
        <v>4.0345829999999996</v>
      </c>
      <c r="U15" s="304">
        <v>4.1032099999999998</v>
      </c>
      <c r="V15" s="304">
        <v>4.1650850000000004</v>
      </c>
      <c r="W15" s="304">
        <v>4.2060680000000001</v>
      </c>
      <c r="X15" s="304">
        <v>4.2060890000000004</v>
      </c>
      <c r="Y15" s="304">
        <v>4.2125890000000004</v>
      </c>
      <c r="Z15" s="304">
        <v>4.2090519999999998</v>
      </c>
      <c r="AA15" s="304">
        <v>4.1752719999999997</v>
      </c>
      <c r="AB15" s="304">
        <v>4.1427500000000004</v>
      </c>
      <c r="AC15" s="304">
        <v>4.1441189999999999</v>
      </c>
      <c r="AD15" s="304">
        <v>4.1071809999999997</v>
      </c>
      <c r="AE15" s="304">
        <v>4.1083679999999996</v>
      </c>
      <c r="AF15" s="304">
        <v>4.1117840000000001</v>
      </c>
      <c r="AG15" s="304">
        <v>4.11029</v>
      </c>
      <c r="AH15" s="304">
        <v>4.1092219999999999</v>
      </c>
      <c r="AI15" s="304">
        <v>4.078284</v>
      </c>
      <c r="AJ15" s="327">
        <v>2E-3</v>
      </c>
      <c r="AK15" s="304"/>
    </row>
    <row r="16" spans="1:37" x14ac:dyDescent="0.25">
      <c r="A16" s="304" t="s">
        <v>894</v>
      </c>
      <c r="B16" s="304" t="s">
        <v>979</v>
      </c>
      <c r="C16" s="304" t="s">
        <v>980</v>
      </c>
      <c r="D16" s="304" t="s">
        <v>967</v>
      </c>
      <c r="E16" s="304"/>
      <c r="F16" s="304">
        <v>0.74458400000000002</v>
      </c>
      <c r="G16" s="304">
        <v>0.75597899999999996</v>
      </c>
      <c r="H16" s="304">
        <v>0.763347</v>
      </c>
      <c r="I16" s="304">
        <v>0.77452500000000002</v>
      </c>
      <c r="J16" s="304">
        <v>0.82211100000000004</v>
      </c>
      <c r="K16" s="304">
        <v>0.830901</v>
      </c>
      <c r="L16" s="304">
        <v>0.83035599999999998</v>
      </c>
      <c r="M16" s="304">
        <v>0.83503400000000005</v>
      </c>
      <c r="N16" s="304">
        <v>0.82476499999999997</v>
      </c>
      <c r="O16" s="304">
        <v>0.81619200000000003</v>
      </c>
      <c r="P16" s="304">
        <v>0.79975799999999997</v>
      </c>
      <c r="Q16" s="304">
        <v>0.798624</v>
      </c>
      <c r="R16" s="304">
        <v>0.78707400000000005</v>
      </c>
      <c r="S16" s="304">
        <v>0.78006799999999998</v>
      </c>
      <c r="T16" s="304">
        <v>0.78194399999999997</v>
      </c>
      <c r="U16" s="304">
        <v>0.78059199999999995</v>
      </c>
      <c r="V16" s="304">
        <v>0.77515999999999996</v>
      </c>
      <c r="W16" s="304">
        <v>0.76809400000000005</v>
      </c>
      <c r="X16" s="304">
        <v>0.77100400000000002</v>
      </c>
      <c r="Y16" s="304">
        <v>0.76847399999999999</v>
      </c>
      <c r="Z16" s="304">
        <v>0.76459500000000002</v>
      </c>
      <c r="AA16" s="304">
        <v>0.76458499999999996</v>
      </c>
      <c r="AB16" s="304">
        <v>0.76274299999999995</v>
      </c>
      <c r="AC16" s="304">
        <v>0.75347500000000001</v>
      </c>
      <c r="AD16" s="304">
        <v>0.74397999999999997</v>
      </c>
      <c r="AE16" s="304">
        <v>0.73346299999999998</v>
      </c>
      <c r="AF16" s="304">
        <v>0.72632099999999999</v>
      </c>
      <c r="AG16" s="304">
        <v>0.70994500000000005</v>
      </c>
      <c r="AH16" s="304">
        <v>0.69957400000000003</v>
      </c>
      <c r="AI16" s="304">
        <v>0.69541699999999995</v>
      </c>
      <c r="AJ16" s="327">
        <v>-2E-3</v>
      </c>
      <c r="AK16" s="304"/>
    </row>
    <row r="17" spans="1:37" x14ac:dyDescent="0.25">
      <c r="A17" s="304" t="s">
        <v>897</v>
      </c>
      <c r="B17" s="304" t="s">
        <v>981</v>
      </c>
      <c r="C17" s="304" t="s">
        <v>982</v>
      </c>
      <c r="D17" s="304" t="s">
        <v>967</v>
      </c>
      <c r="E17" s="304"/>
      <c r="F17" s="304">
        <v>0.144286</v>
      </c>
      <c r="G17" s="304">
        <v>0.13644200000000001</v>
      </c>
      <c r="H17" s="304">
        <v>0.118812</v>
      </c>
      <c r="I17" s="304">
        <v>0.105518</v>
      </c>
      <c r="J17" s="304">
        <v>9.7775000000000001E-2</v>
      </c>
      <c r="K17" s="304">
        <v>9.0094999999999995E-2</v>
      </c>
      <c r="L17" s="304">
        <v>8.3085000000000006E-2</v>
      </c>
      <c r="M17" s="304">
        <v>7.7227000000000004E-2</v>
      </c>
      <c r="N17" s="304">
        <v>7.1718000000000004E-2</v>
      </c>
      <c r="O17" s="304">
        <v>6.6649E-2</v>
      </c>
      <c r="P17" s="304">
        <v>6.1989000000000002E-2</v>
      </c>
      <c r="Q17" s="304">
        <v>5.8767E-2</v>
      </c>
      <c r="R17" s="304">
        <v>5.7162999999999999E-2</v>
      </c>
      <c r="S17" s="304">
        <v>5.4218000000000002E-2</v>
      </c>
      <c r="T17" s="304">
        <v>5.0652999999999997E-2</v>
      </c>
      <c r="U17" s="304">
        <v>4.7322000000000003E-2</v>
      </c>
      <c r="V17" s="304">
        <v>4.4742999999999998E-2</v>
      </c>
      <c r="W17" s="304">
        <v>4.2632999999999997E-2</v>
      </c>
      <c r="X17" s="304">
        <v>4.0282999999999999E-2</v>
      </c>
      <c r="Y17" s="304">
        <v>3.8650999999999998E-2</v>
      </c>
      <c r="Z17" s="304">
        <v>4.0898999999999998E-2</v>
      </c>
      <c r="AA17" s="304">
        <v>4.1907E-2</v>
      </c>
      <c r="AB17" s="304">
        <v>4.2452999999999998E-2</v>
      </c>
      <c r="AC17" s="304">
        <v>3.8890000000000001E-2</v>
      </c>
      <c r="AD17" s="304">
        <v>3.6264999999999999E-2</v>
      </c>
      <c r="AE17" s="304">
        <v>3.4715000000000003E-2</v>
      </c>
      <c r="AF17" s="304">
        <v>3.3298000000000001E-2</v>
      </c>
      <c r="AG17" s="304">
        <v>3.2070000000000001E-2</v>
      </c>
      <c r="AH17" s="304">
        <v>3.0861E-2</v>
      </c>
      <c r="AI17" s="304">
        <v>3.0020000000000002E-2</v>
      </c>
      <c r="AJ17" s="327">
        <v>-5.2999999999999999E-2</v>
      </c>
      <c r="AK17" s="304"/>
    </row>
    <row r="18" spans="1:37" x14ac:dyDescent="0.25">
      <c r="A18" s="304" t="s">
        <v>900</v>
      </c>
      <c r="B18" s="304" t="s">
        <v>983</v>
      </c>
      <c r="C18" s="304" t="s">
        <v>984</v>
      </c>
      <c r="D18" s="304" t="s">
        <v>967</v>
      </c>
      <c r="E18" s="304"/>
      <c r="F18" s="304">
        <v>1.0172589999999999</v>
      </c>
      <c r="G18" s="304">
        <v>0.74933099999999997</v>
      </c>
      <c r="H18" s="304">
        <v>0.73335399999999995</v>
      </c>
      <c r="I18" s="304">
        <v>0.77656000000000003</v>
      </c>
      <c r="J18" s="304">
        <v>0.81212899999999999</v>
      </c>
      <c r="K18" s="304">
        <v>0.84971099999999999</v>
      </c>
      <c r="L18" s="304">
        <v>0.87251299999999998</v>
      </c>
      <c r="M18" s="304">
        <v>1.001193</v>
      </c>
      <c r="N18" s="304">
        <v>1.0316959999999999</v>
      </c>
      <c r="O18" s="304">
        <v>1.1255200000000001</v>
      </c>
      <c r="P18" s="304">
        <v>1.2080390000000001</v>
      </c>
      <c r="Q18" s="304">
        <v>1.1804790000000001</v>
      </c>
      <c r="R18" s="304">
        <v>1.31603</v>
      </c>
      <c r="S18" s="304">
        <v>1.325364</v>
      </c>
      <c r="T18" s="304">
        <v>1.33172</v>
      </c>
      <c r="U18" s="304">
        <v>1.327061</v>
      </c>
      <c r="V18" s="304">
        <v>1.2687900000000001</v>
      </c>
      <c r="W18" s="304">
        <v>1.269666</v>
      </c>
      <c r="X18" s="304">
        <v>1.3137509999999999</v>
      </c>
      <c r="Y18" s="304">
        <v>1.329126</v>
      </c>
      <c r="Z18" s="304">
        <v>1.2500960000000001</v>
      </c>
      <c r="AA18" s="304">
        <v>1.2115899999999999</v>
      </c>
      <c r="AB18" s="304">
        <v>1.222952</v>
      </c>
      <c r="AC18" s="304">
        <v>1.140582</v>
      </c>
      <c r="AD18" s="304">
        <v>1.2579119999999999</v>
      </c>
      <c r="AE18" s="304">
        <v>1.378952</v>
      </c>
      <c r="AF18" s="304">
        <v>1.3896360000000001</v>
      </c>
      <c r="AG18" s="304">
        <v>1.3389880000000001</v>
      </c>
      <c r="AH18" s="304">
        <v>1.233009</v>
      </c>
      <c r="AI18" s="304">
        <v>1.4182239999999999</v>
      </c>
      <c r="AJ18" s="327">
        <v>1.2E-2</v>
      </c>
      <c r="AK18" s="304"/>
    </row>
    <row r="19" spans="1:37" x14ac:dyDescent="0.25">
      <c r="A19" s="304" t="s">
        <v>903</v>
      </c>
      <c r="B19" s="304" t="s">
        <v>985</v>
      </c>
      <c r="C19" s="304" t="s">
        <v>986</v>
      </c>
      <c r="D19" s="304" t="s">
        <v>967</v>
      </c>
      <c r="E19" s="304"/>
      <c r="F19" s="304">
        <v>1.01054</v>
      </c>
      <c r="G19" s="304">
        <v>0.74393600000000004</v>
      </c>
      <c r="H19" s="304">
        <v>0.72834900000000002</v>
      </c>
      <c r="I19" s="304">
        <v>0.77188900000000005</v>
      </c>
      <c r="J19" s="304">
        <v>0.80774900000000005</v>
      </c>
      <c r="K19" s="304">
        <v>0.845584</v>
      </c>
      <c r="L19" s="304">
        <v>0.86860999999999999</v>
      </c>
      <c r="M19" s="304">
        <v>0.93631600000000004</v>
      </c>
      <c r="N19" s="304">
        <v>0.94469499999999995</v>
      </c>
      <c r="O19" s="304">
        <v>0.99230600000000002</v>
      </c>
      <c r="P19" s="304">
        <v>1.0435350000000001</v>
      </c>
      <c r="Q19" s="304">
        <v>1.008586</v>
      </c>
      <c r="R19" s="304">
        <v>1.126592</v>
      </c>
      <c r="S19" s="304">
        <v>1.1330119999999999</v>
      </c>
      <c r="T19" s="304">
        <v>1.1120000000000001</v>
      </c>
      <c r="U19" s="304">
        <v>1.0988150000000001</v>
      </c>
      <c r="V19" s="304">
        <v>1.041477</v>
      </c>
      <c r="W19" s="304">
        <v>1.0538590000000001</v>
      </c>
      <c r="X19" s="304">
        <v>1.06914</v>
      </c>
      <c r="Y19" s="304">
        <v>1.0621400000000001</v>
      </c>
      <c r="Z19" s="304">
        <v>0.99465899999999996</v>
      </c>
      <c r="AA19" s="304">
        <v>0.97601000000000004</v>
      </c>
      <c r="AB19" s="304">
        <v>0.96489400000000003</v>
      </c>
      <c r="AC19" s="304">
        <v>0.87778400000000001</v>
      </c>
      <c r="AD19" s="304">
        <v>1.0183089999999999</v>
      </c>
      <c r="AE19" s="304">
        <v>1.1551119999999999</v>
      </c>
      <c r="AF19" s="304">
        <v>1.1741969999999999</v>
      </c>
      <c r="AG19" s="304">
        <v>1.146636</v>
      </c>
      <c r="AH19" s="304">
        <v>1.020384</v>
      </c>
      <c r="AI19" s="304">
        <v>1.1465780000000001</v>
      </c>
      <c r="AJ19" s="327">
        <v>4.0000000000000001E-3</v>
      </c>
      <c r="AK19" s="304"/>
    </row>
    <row r="20" spans="1:37" x14ac:dyDescent="0.25">
      <c r="A20" s="304" t="s">
        <v>906</v>
      </c>
      <c r="B20" s="304" t="s">
        <v>907</v>
      </c>
      <c r="C20" s="304" t="s">
        <v>987</v>
      </c>
      <c r="D20" s="304" t="s">
        <v>988</v>
      </c>
      <c r="E20" s="304" t="s">
        <v>967</v>
      </c>
      <c r="F20" s="304"/>
      <c r="G20" s="304">
        <v>6.0565000000000001E-2</v>
      </c>
      <c r="H20" s="304">
        <v>4.6503000000000003E-2</v>
      </c>
      <c r="I20" s="304">
        <v>3.8341E-2</v>
      </c>
      <c r="J20" s="304">
        <v>3.3142999999999999E-2</v>
      </c>
      <c r="K20" s="304">
        <v>3.0225999999999999E-2</v>
      </c>
      <c r="L20" s="304">
        <v>2.776E-2</v>
      </c>
      <c r="M20" s="304">
        <v>2.5606E-2</v>
      </c>
      <c r="N20" s="304">
        <v>2.3878E-2</v>
      </c>
      <c r="O20" s="304">
        <v>2.1912000000000001E-2</v>
      </c>
      <c r="P20" s="304">
        <v>2.0156E-2</v>
      </c>
      <c r="Q20" s="304">
        <v>1.8738000000000001E-2</v>
      </c>
      <c r="R20" s="304">
        <v>1.7520000000000001E-2</v>
      </c>
      <c r="S20" s="304">
        <v>1.6643000000000002E-2</v>
      </c>
      <c r="T20" s="304">
        <v>1.553E-2</v>
      </c>
      <c r="U20" s="304">
        <v>1.4636E-2</v>
      </c>
      <c r="V20" s="304">
        <v>1.4016000000000001E-2</v>
      </c>
      <c r="W20" s="304">
        <v>1.3457999999999999E-2</v>
      </c>
      <c r="X20" s="304">
        <v>1.2929E-2</v>
      </c>
      <c r="Y20" s="304">
        <v>1.2404999999999999E-2</v>
      </c>
      <c r="Z20" s="304">
        <v>1.1918E-2</v>
      </c>
      <c r="AA20" s="304">
        <v>1.1516999999999999E-2</v>
      </c>
      <c r="AB20" s="304">
        <v>1.1049E-2</v>
      </c>
      <c r="AC20" s="304">
        <v>1.0547000000000001E-2</v>
      </c>
      <c r="AD20" s="304">
        <v>1.0244E-2</v>
      </c>
      <c r="AE20" s="304">
        <v>9.8230000000000001E-3</v>
      </c>
      <c r="AF20" s="304">
        <v>9.6019999999999994E-3</v>
      </c>
      <c r="AG20" s="304">
        <v>9.3570000000000007E-3</v>
      </c>
      <c r="AH20" s="304">
        <v>9.1199999999999996E-3</v>
      </c>
      <c r="AI20" s="304">
        <v>8.9020000000000002E-3</v>
      </c>
      <c r="AJ20" s="304">
        <v>8.6580000000000008E-3</v>
      </c>
      <c r="AK20" s="327">
        <v>-6.5000000000000002E-2</v>
      </c>
    </row>
    <row r="21" spans="1:37" x14ac:dyDescent="0.25">
      <c r="A21" s="304" t="s">
        <v>910</v>
      </c>
      <c r="B21" s="304" t="s">
        <v>907</v>
      </c>
      <c r="C21" s="304" t="s">
        <v>989</v>
      </c>
      <c r="D21" s="304" t="s">
        <v>990</v>
      </c>
      <c r="E21" s="304" t="s">
        <v>967</v>
      </c>
      <c r="F21" s="304"/>
      <c r="G21" s="304">
        <v>0.14857600000000001</v>
      </c>
      <c r="H21" s="304">
        <v>0.112594</v>
      </c>
      <c r="I21" s="304">
        <v>9.2609999999999998E-2</v>
      </c>
      <c r="J21" s="304">
        <v>7.9958000000000001E-2</v>
      </c>
      <c r="K21" s="304">
        <v>7.3051000000000005E-2</v>
      </c>
      <c r="L21" s="304">
        <v>6.7141999999999993E-2</v>
      </c>
      <c r="M21" s="304">
        <v>6.1924E-2</v>
      </c>
      <c r="N21" s="304">
        <v>5.7790000000000001E-2</v>
      </c>
      <c r="O21" s="304">
        <v>5.3067000000000003E-2</v>
      </c>
      <c r="P21" s="304">
        <v>4.8791000000000001E-2</v>
      </c>
      <c r="Q21" s="304">
        <v>4.5512999999999998E-2</v>
      </c>
      <c r="R21" s="304">
        <v>5.0365E-2</v>
      </c>
      <c r="S21" s="304">
        <v>9.1419E-2</v>
      </c>
      <c r="T21" s="304">
        <v>0.129579</v>
      </c>
      <c r="U21" s="304">
        <v>0.14711299999999999</v>
      </c>
      <c r="V21" s="304">
        <v>0.16048999999999999</v>
      </c>
      <c r="W21" s="304">
        <v>0.16076699999999999</v>
      </c>
      <c r="X21" s="304">
        <v>0.17508799999999999</v>
      </c>
      <c r="Y21" s="304">
        <v>0.1799</v>
      </c>
      <c r="Z21" s="304">
        <v>0.17944499999999999</v>
      </c>
      <c r="AA21" s="304">
        <v>0.17976800000000001</v>
      </c>
      <c r="AB21" s="304">
        <v>0.18355399999999999</v>
      </c>
      <c r="AC21" s="304">
        <v>0.19928599999999999</v>
      </c>
      <c r="AD21" s="304">
        <v>0.188192</v>
      </c>
      <c r="AE21" s="304">
        <v>0.17655999999999999</v>
      </c>
      <c r="AF21" s="304">
        <v>0.16911399999999999</v>
      </c>
      <c r="AG21" s="304">
        <v>0.16320699999999999</v>
      </c>
      <c r="AH21" s="304">
        <v>0.16598199999999999</v>
      </c>
      <c r="AI21" s="304">
        <v>0.18204400000000001</v>
      </c>
      <c r="AJ21" s="304">
        <v>0.183896</v>
      </c>
      <c r="AK21" s="327">
        <v>7.0000000000000001E-3</v>
      </c>
    </row>
    <row r="22" spans="1:37" x14ac:dyDescent="0.25">
      <c r="A22" s="304" t="s">
        <v>913</v>
      </c>
      <c r="B22" s="304" t="s">
        <v>991</v>
      </c>
      <c r="C22" s="304" t="s">
        <v>992</v>
      </c>
      <c r="D22" s="304" t="s">
        <v>967</v>
      </c>
      <c r="E22" s="304"/>
      <c r="F22" s="304">
        <v>0.54869000000000001</v>
      </c>
      <c r="G22" s="304">
        <v>0.587005</v>
      </c>
      <c r="H22" s="304">
        <v>0.59923000000000004</v>
      </c>
      <c r="I22" s="304">
        <v>0.66037900000000005</v>
      </c>
      <c r="J22" s="304">
        <v>0.70587800000000001</v>
      </c>
      <c r="K22" s="304">
        <v>0.75194399999999995</v>
      </c>
      <c r="L22" s="304">
        <v>0.78222599999999998</v>
      </c>
      <c r="M22" s="304">
        <v>0.85569799999999996</v>
      </c>
      <c r="N22" s="304">
        <v>0.87068500000000004</v>
      </c>
      <c r="O22" s="304">
        <v>0.92425999999999997</v>
      </c>
      <c r="P22" s="304">
        <v>0.98012500000000002</v>
      </c>
      <c r="Q22" s="304">
        <v>0.941492</v>
      </c>
      <c r="R22" s="304">
        <v>1.0192760000000001</v>
      </c>
      <c r="S22" s="304">
        <v>0.98860899999999996</v>
      </c>
      <c r="T22" s="304">
        <v>0.95092100000000002</v>
      </c>
      <c r="U22" s="304">
        <v>0.92494699999999996</v>
      </c>
      <c r="V22" s="304">
        <v>0.86786200000000002</v>
      </c>
      <c r="W22" s="304">
        <v>0.86642699999999995</v>
      </c>
      <c r="X22" s="304">
        <v>0.87739599999999995</v>
      </c>
      <c r="Y22" s="304">
        <v>0.87131599999999998</v>
      </c>
      <c r="Z22" s="304">
        <v>0.803894</v>
      </c>
      <c r="AA22" s="304">
        <v>0.78190800000000005</v>
      </c>
      <c r="AB22" s="304">
        <v>0.75554600000000005</v>
      </c>
      <c r="AC22" s="304">
        <v>0.67981599999999998</v>
      </c>
      <c r="AD22" s="304">
        <v>0.83238000000000001</v>
      </c>
      <c r="AE22" s="304">
        <v>0.97683600000000004</v>
      </c>
      <c r="AF22" s="304">
        <v>1.0020610000000001</v>
      </c>
      <c r="AG22" s="304">
        <v>0.97194999999999998</v>
      </c>
      <c r="AH22" s="304">
        <v>0.829843</v>
      </c>
      <c r="AI22" s="304">
        <v>0.95441799999999999</v>
      </c>
      <c r="AJ22" s="327">
        <v>1.9E-2</v>
      </c>
      <c r="AK22" s="304"/>
    </row>
    <row r="23" spans="1:37" x14ac:dyDescent="0.25">
      <c r="A23" s="304" t="s">
        <v>916</v>
      </c>
      <c r="B23" s="304" t="s">
        <v>993</v>
      </c>
      <c r="C23" s="304" t="s">
        <v>994</v>
      </c>
      <c r="D23" s="304" t="s">
        <v>967</v>
      </c>
      <c r="E23" s="304"/>
      <c r="F23" s="304">
        <v>6.718E-3</v>
      </c>
      <c r="G23" s="304">
        <v>5.3959999999999998E-3</v>
      </c>
      <c r="H23" s="304">
        <v>5.0049999999999999E-3</v>
      </c>
      <c r="I23" s="304">
        <v>4.6709999999999998E-3</v>
      </c>
      <c r="J23" s="304">
        <v>4.3810000000000003E-3</v>
      </c>
      <c r="K23" s="304">
        <v>4.1269999999999996E-3</v>
      </c>
      <c r="L23" s="304">
        <v>3.9029999999999998E-3</v>
      </c>
      <c r="M23" s="304">
        <v>6.4876000000000003E-2</v>
      </c>
      <c r="N23" s="304">
        <v>8.7000999999999995E-2</v>
      </c>
      <c r="O23" s="304">
        <v>0.133214</v>
      </c>
      <c r="P23" s="304">
        <v>0.16450400000000001</v>
      </c>
      <c r="Q23" s="304">
        <v>0.17189399999999999</v>
      </c>
      <c r="R23" s="304">
        <v>0.18943699999999999</v>
      </c>
      <c r="S23" s="304">
        <v>0.19235099999999999</v>
      </c>
      <c r="T23" s="304">
        <v>0.21972</v>
      </c>
      <c r="U23" s="304">
        <v>0.228246</v>
      </c>
      <c r="V23" s="304">
        <v>0.22731199999999999</v>
      </c>
      <c r="W23" s="304">
        <v>0.215807</v>
      </c>
      <c r="X23" s="304">
        <v>0.244611</v>
      </c>
      <c r="Y23" s="304">
        <v>0.26698499999999997</v>
      </c>
      <c r="Z23" s="304">
        <v>0.25543700000000003</v>
      </c>
      <c r="AA23" s="304">
        <v>0.23558000000000001</v>
      </c>
      <c r="AB23" s="304">
        <v>0.25805899999999998</v>
      </c>
      <c r="AC23" s="304">
        <v>0.26279799999999998</v>
      </c>
      <c r="AD23" s="304">
        <v>0.23960300000000001</v>
      </c>
      <c r="AE23" s="304">
        <v>0.22384000000000001</v>
      </c>
      <c r="AF23" s="304">
        <v>0.21543899999999999</v>
      </c>
      <c r="AG23" s="304">
        <v>0.192352</v>
      </c>
      <c r="AH23" s="304">
        <v>0.21262600000000001</v>
      </c>
      <c r="AI23" s="304">
        <v>0.271646</v>
      </c>
      <c r="AJ23" s="327">
        <v>0.13600000000000001</v>
      </c>
      <c r="AK23" s="304"/>
    </row>
    <row r="24" spans="1:37" x14ac:dyDescent="0.25">
      <c r="A24" s="304" t="s">
        <v>919</v>
      </c>
      <c r="B24" s="304" t="s">
        <v>995</v>
      </c>
      <c r="C24" s="304" t="s">
        <v>996</v>
      </c>
      <c r="D24" s="304" t="s">
        <v>967</v>
      </c>
      <c r="E24" s="304"/>
      <c r="F24" s="304">
        <v>3.2290000000000001E-3</v>
      </c>
      <c r="G24" s="304">
        <v>2.9740000000000001E-3</v>
      </c>
      <c r="H24" s="304">
        <v>2.7590000000000002E-3</v>
      </c>
      <c r="I24" s="304">
        <v>2.575E-3</v>
      </c>
      <c r="J24" s="304">
        <v>2.415E-3</v>
      </c>
      <c r="K24" s="304">
        <v>2.2750000000000001E-3</v>
      </c>
      <c r="L24" s="304">
        <v>2.1519999999999998E-3</v>
      </c>
      <c r="M24" s="304">
        <v>2.042E-3</v>
      </c>
      <c r="N24" s="304">
        <v>1.944E-3</v>
      </c>
      <c r="O24" s="304">
        <v>1.8550000000000001E-3</v>
      </c>
      <c r="P24" s="304">
        <v>1.7750000000000001E-3</v>
      </c>
      <c r="Q24" s="304">
        <v>1.7030000000000001E-3</v>
      </c>
      <c r="R24" s="304">
        <v>1.6360000000000001E-3</v>
      </c>
      <c r="S24" s="304">
        <v>1.5759999999999999E-3</v>
      </c>
      <c r="T24" s="304">
        <v>1.5200000000000001E-3</v>
      </c>
      <c r="U24" s="304">
        <v>1.4679999999999999E-3</v>
      </c>
      <c r="V24" s="304">
        <v>1.42E-3</v>
      </c>
      <c r="W24" s="304">
        <v>1.3760000000000001E-3</v>
      </c>
      <c r="X24" s="304">
        <v>1.3339999999999999E-3</v>
      </c>
      <c r="Y24" s="304">
        <v>1.2960000000000001E-3</v>
      </c>
      <c r="Z24" s="304">
        <v>1.2600000000000001E-3</v>
      </c>
      <c r="AA24" s="304">
        <v>1.2260000000000001E-3</v>
      </c>
      <c r="AB24" s="304">
        <v>1.194E-3</v>
      </c>
      <c r="AC24" s="304">
        <v>1.1640000000000001E-3</v>
      </c>
      <c r="AD24" s="304">
        <v>1.1360000000000001E-3</v>
      </c>
      <c r="AE24" s="304">
        <v>1.109E-3</v>
      </c>
      <c r="AF24" s="304">
        <v>1.0839999999999999E-3</v>
      </c>
      <c r="AG24" s="304">
        <v>1.06E-3</v>
      </c>
      <c r="AH24" s="304">
        <v>1.0380000000000001E-3</v>
      </c>
      <c r="AI24" s="304">
        <v>1.016E-3</v>
      </c>
      <c r="AJ24" s="327">
        <v>-3.9E-2</v>
      </c>
      <c r="AK24" s="304"/>
    </row>
    <row r="25" spans="1:37" x14ac:dyDescent="0.25">
      <c r="A25" s="304" t="s">
        <v>922</v>
      </c>
      <c r="B25" s="304" t="s">
        <v>997</v>
      </c>
      <c r="C25" s="304" t="s">
        <v>998</v>
      </c>
      <c r="D25" s="304" t="s">
        <v>967</v>
      </c>
      <c r="E25" s="304"/>
      <c r="F25" s="304">
        <v>3.4889999999999999E-3</v>
      </c>
      <c r="G25" s="304">
        <v>2.421E-3</v>
      </c>
      <c r="H25" s="304">
        <v>2.2460000000000002E-3</v>
      </c>
      <c r="I25" s="304">
        <v>2.0960000000000002E-3</v>
      </c>
      <c r="J25" s="304">
        <v>1.9659999999999999E-3</v>
      </c>
      <c r="K25" s="304">
        <v>1.8519999999999999E-3</v>
      </c>
      <c r="L25" s="304">
        <v>1.751E-3</v>
      </c>
      <c r="M25" s="304">
        <v>6.2835000000000002E-2</v>
      </c>
      <c r="N25" s="304">
        <v>8.5056999999999994E-2</v>
      </c>
      <c r="O25" s="304">
        <v>0.131359</v>
      </c>
      <c r="P25" s="304">
        <v>0.16272900000000001</v>
      </c>
      <c r="Q25" s="304">
        <v>0.17019100000000001</v>
      </c>
      <c r="R25" s="304">
        <v>0.187801</v>
      </c>
      <c r="S25" s="304">
        <v>0.190776</v>
      </c>
      <c r="T25" s="304">
        <v>0.21820000000000001</v>
      </c>
      <c r="U25" s="304">
        <v>0.22677800000000001</v>
      </c>
      <c r="V25" s="304">
        <v>0.22589200000000001</v>
      </c>
      <c r="W25" s="304">
        <v>0.21443100000000001</v>
      </c>
      <c r="X25" s="304">
        <v>0.24327599999999999</v>
      </c>
      <c r="Y25" s="304">
        <v>0.26568999999999998</v>
      </c>
      <c r="Z25" s="304">
        <v>0.25417699999999999</v>
      </c>
      <c r="AA25" s="304">
        <v>0.23435400000000001</v>
      </c>
      <c r="AB25" s="304">
        <v>0.25686500000000001</v>
      </c>
      <c r="AC25" s="304">
        <v>0.26163399999999998</v>
      </c>
      <c r="AD25" s="304">
        <v>0.23846700000000001</v>
      </c>
      <c r="AE25" s="304">
        <v>0.22273100000000001</v>
      </c>
      <c r="AF25" s="304">
        <v>0.21435499999999999</v>
      </c>
      <c r="AG25" s="304">
        <v>0.19129199999999999</v>
      </c>
      <c r="AH25" s="304">
        <v>0.211588</v>
      </c>
      <c r="AI25" s="304">
        <v>0.27062999999999998</v>
      </c>
      <c r="AJ25" s="327">
        <v>0.16200000000000001</v>
      </c>
      <c r="AK25" s="304"/>
    </row>
    <row r="26" spans="1:37" x14ac:dyDescent="0.25">
      <c r="A26" s="304" t="s">
        <v>925</v>
      </c>
      <c r="B26" s="304" t="s">
        <v>999</v>
      </c>
      <c r="C26" s="304" t="s">
        <v>1000</v>
      </c>
      <c r="D26" s="304" t="s">
        <v>967</v>
      </c>
      <c r="E26" s="304"/>
      <c r="F26" s="304">
        <v>0</v>
      </c>
      <c r="G26" s="304">
        <v>0</v>
      </c>
      <c r="H26" s="304">
        <v>0</v>
      </c>
      <c r="I26" s="304">
        <v>0</v>
      </c>
      <c r="J26" s="304">
        <v>0</v>
      </c>
      <c r="K26" s="304">
        <v>0</v>
      </c>
      <c r="L26" s="304">
        <v>0</v>
      </c>
      <c r="M26" s="304">
        <v>0</v>
      </c>
      <c r="N26" s="304">
        <v>0</v>
      </c>
      <c r="O26" s="304">
        <v>0</v>
      </c>
      <c r="P26" s="304">
        <v>0</v>
      </c>
      <c r="Q26" s="304">
        <v>0</v>
      </c>
      <c r="R26" s="304">
        <v>0</v>
      </c>
      <c r="S26" s="304">
        <v>0</v>
      </c>
      <c r="T26" s="304">
        <v>0</v>
      </c>
      <c r="U26" s="304">
        <v>0</v>
      </c>
      <c r="V26" s="304">
        <v>0</v>
      </c>
      <c r="W26" s="304">
        <v>0</v>
      </c>
      <c r="X26" s="304">
        <v>0</v>
      </c>
      <c r="Y26" s="304">
        <v>0</v>
      </c>
      <c r="Z26" s="304">
        <v>0</v>
      </c>
      <c r="AA26" s="304">
        <v>0</v>
      </c>
      <c r="AB26" s="304">
        <v>0</v>
      </c>
      <c r="AC26" s="304">
        <v>0</v>
      </c>
      <c r="AD26" s="304">
        <v>0</v>
      </c>
      <c r="AE26" s="304">
        <v>0</v>
      </c>
      <c r="AF26" s="304">
        <v>0</v>
      </c>
      <c r="AG26" s="304">
        <v>0</v>
      </c>
      <c r="AH26" s="304">
        <v>0</v>
      </c>
      <c r="AI26" s="304">
        <v>0</v>
      </c>
      <c r="AJ26" s="304" t="s">
        <v>165</v>
      </c>
      <c r="AK26" s="304"/>
    </row>
    <row r="27" spans="1:37" x14ac:dyDescent="0.25">
      <c r="A27" s="304" t="s">
        <v>919</v>
      </c>
      <c r="B27" s="304" t="s">
        <v>1001</v>
      </c>
      <c r="C27" s="304" t="s">
        <v>1002</v>
      </c>
      <c r="D27" s="304" t="s">
        <v>967</v>
      </c>
      <c r="E27" s="304"/>
      <c r="F27" s="304">
        <v>0</v>
      </c>
      <c r="G27" s="304">
        <v>0</v>
      </c>
      <c r="H27" s="304">
        <v>0</v>
      </c>
      <c r="I27" s="304">
        <v>0</v>
      </c>
      <c r="J27" s="304">
        <v>0</v>
      </c>
      <c r="K27" s="304">
        <v>0</v>
      </c>
      <c r="L27" s="304">
        <v>0</v>
      </c>
      <c r="M27" s="304">
        <v>0</v>
      </c>
      <c r="N27" s="304">
        <v>0</v>
      </c>
      <c r="O27" s="304">
        <v>0</v>
      </c>
      <c r="P27" s="304">
        <v>0</v>
      </c>
      <c r="Q27" s="304">
        <v>0</v>
      </c>
      <c r="R27" s="304">
        <v>0</v>
      </c>
      <c r="S27" s="304">
        <v>0</v>
      </c>
      <c r="T27" s="304">
        <v>0</v>
      </c>
      <c r="U27" s="304">
        <v>0</v>
      </c>
      <c r="V27" s="304">
        <v>0</v>
      </c>
      <c r="W27" s="304">
        <v>0</v>
      </c>
      <c r="X27" s="304">
        <v>0</v>
      </c>
      <c r="Y27" s="304">
        <v>0</v>
      </c>
      <c r="Z27" s="304">
        <v>0</v>
      </c>
      <c r="AA27" s="304">
        <v>0</v>
      </c>
      <c r="AB27" s="304">
        <v>0</v>
      </c>
      <c r="AC27" s="304">
        <v>0</v>
      </c>
      <c r="AD27" s="304">
        <v>0</v>
      </c>
      <c r="AE27" s="304">
        <v>0</v>
      </c>
      <c r="AF27" s="304">
        <v>0</v>
      </c>
      <c r="AG27" s="304">
        <v>0</v>
      </c>
      <c r="AH27" s="304">
        <v>0</v>
      </c>
      <c r="AI27" s="304">
        <v>0</v>
      </c>
      <c r="AJ27" s="304" t="s">
        <v>165</v>
      </c>
      <c r="AK27" s="304"/>
    </row>
    <row r="28" spans="1:37" x14ac:dyDescent="0.25">
      <c r="A28" s="304" t="s">
        <v>922</v>
      </c>
      <c r="B28" s="304" t="s">
        <v>1003</v>
      </c>
      <c r="C28" s="304" t="s">
        <v>1004</v>
      </c>
      <c r="D28" s="304" t="s">
        <v>967</v>
      </c>
      <c r="E28" s="304"/>
      <c r="F28" s="304">
        <v>0</v>
      </c>
      <c r="G28" s="304">
        <v>0</v>
      </c>
      <c r="H28" s="304">
        <v>0</v>
      </c>
      <c r="I28" s="304">
        <v>0</v>
      </c>
      <c r="J28" s="304">
        <v>0</v>
      </c>
      <c r="K28" s="304">
        <v>0</v>
      </c>
      <c r="L28" s="304">
        <v>0</v>
      </c>
      <c r="M28" s="304">
        <v>0</v>
      </c>
      <c r="N28" s="304">
        <v>0</v>
      </c>
      <c r="O28" s="304">
        <v>0</v>
      </c>
      <c r="P28" s="304">
        <v>0</v>
      </c>
      <c r="Q28" s="304">
        <v>0</v>
      </c>
      <c r="R28" s="304">
        <v>0</v>
      </c>
      <c r="S28" s="304">
        <v>0</v>
      </c>
      <c r="T28" s="304">
        <v>0</v>
      </c>
      <c r="U28" s="304">
        <v>0</v>
      </c>
      <c r="V28" s="304">
        <v>0</v>
      </c>
      <c r="W28" s="304">
        <v>0</v>
      </c>
      <c r="X28" s="304">
        <v>0</v>
      </c>
      <c r="Y28" s="304">
        <v>0</v>
      </c>
      <c r="Z28" s="304">
        <v>0</v>
      </c>
      <c r="AA28" s="304">
        <v>0</v>
      </c>
      <c r="AB28" s="304">
        <v>0</v>
      </c>
      <c r="AC28" s="304">
        <v>0</v>
      </c>
      <c r="AD28" s="304">
        <v>0</v>
      </c>
      <c r="AE28" s="304">
        <v>0</v>
      </c>
      <c r="AF28" s="304">
        <v>0</v>
      </c>
      <c r="AG28" s="304">
        <v>0</v>
      </c>
      <c r="AH28" s="304">
        <v>0</v>
      </c>
      <c r="AI28" s="304">
        <v>0</v>
      </c>
      <c r="AJ28" s="304" t="s">
        <v>165</v>
      </c>
      <c r="AK28" s="304"/>
    </row>
    <row r="29" spans="1:37" x14ac:dyDescent="0.25">
      <c r="A29" s="304" t="s">
        <v>821</v>
      </c>
      <c r="B29" s="304"/>
      <c r="C29" s="304" t="s">
        <v>1005</v>
      </c>
      <c r="D29" s="304"/>
      <c r="E29" s="304"/>
      <c r="F29" s="304"/>
      <c r="G29" s="304"/>
      <c r="H29" s="304"/>
      <c r="I29" s="304"/>
      <c r="J29" s="304"/>
      <c r="K29" s="304"/>
      <c r="L29" s="304"/>
      <c r="M29" s="304"/>
      <c r="N29" s="304"/>
      <c r="O29" s="304"/>
      <c r="P29" s="304"/>
      <c r="Q29" s="304"/>
      <c r="R29" s="304"/>
      <c r="S29" s="304"/>
      <c r="T29" s="304"/>
      <c r="U29" s="304"/>
      <c r="V29" s="304"/>
      <c r="W29" s="304"/>
      <c r="X29" s="304"/>
      <c r="Y29" s="304"/>
      <c r="Z29" s="304"/>
      <c r="AA29" s="304"/>
      <c r="AB29" s="304"/>
      <c r="AC29" s="304"/>
      <c r="AD29" s="304"/>
      <c r="AE29" s="304"/>
      <c r="AF29" s="304"/>
      <c r="AG29" s="304"/>
      <c r="AH29" s="304"/>
      <c r="AI29" s="304"/>
      <c r="AJ29" s="304"/>
      <c r="AK29" s="304"/>
    </row>
    <row r="30" spans="1:37" x14ac:dyDescent="0.25">
      <c r="A30" s="304" t="s">
        <v>1006</v>
      </c>
      <c r="B30" s="304"/>
      <c r="C30" s="304" t="s">
        <v>1007</v>
      </c>
      <c r="D30" s="304"/>
      <c r="E30" s="304"/>
      <c r="F30" s="304"/>
      <c r="G30" s="304"/>
      <c r="H30" s="304"/>
      <c r="I30" s="304"/>
      <c r="J30" s="304"/>
      <c r="K30" s="304"/>
      <c r="L30" s="304"/>
      <c r="M30" s="304"/>
      <c r="N30" s="304"/>
      <c r="O30" s="304"/>
      <c r="P30" s="304"/>
      <c r="Q30" s="304"/>
      <c r="R30" s="304"/>
      <c r="S30" s="304"/>
      <c r="T30" s="304"/>
      <c r="U30" s="304"/>
      <c r="V30" s="304"/>
      <c r="W30" s="304"/>
      <c r="X30" s="304"/>
      <c r="Y30" s="304"/>
      <c r="Z30" s="304"/>
      <c r="AA30" s="304"/>
      <c r="AB30" s="304"/>
      <c r="AC30" s="304"/>
      <c r="AD30" s="304"/>
      <c r="AE30" s="304"/>
      <c r="AF30" s="304"/>
      <c r="AG30" s="304"/>
      <c r="AH30" s="304"/>
      <c r="AI30" s="304"/>
      <c r="AJ30" s="304"/>
      <c r="AK30" s="304"/>
    </row>
    <row r="31" spans="1:37" x14ac:dyDescent="0.25">
      <c r="A31" s="304" t="s">
        <v>1008</v>
      </c>
      <c r="B31" s="304" t="s">
        <v>1009</v>
      </c>
      <c r="C31" s="304" t="s">
        <v>1010</v>
      </c>
      <c r="D31" s="304" t="s">
        <v>1011</v>
      </c>
      <c r="E31" s="304"/>
      <c r="F31" s="304">
        <v>4.115437</v>
      </c>
      <c r="G31" s="304">
        <v>3.8375569999999999</v>
      </c>
      <c r="H31" s="304">
        <v>3.4711470000000002</v>
      </c>
      <c r="I31" s="304">
        <v>3.1265849999999999</v>
      </c>
      <c r="J31" s="304">
        <v>2.9537409999999999</v>
      </c>
      <c r="K31" s="304">
        <v>2.9069660000000002</v>
      </c>
      <c r="L31" s="304">
        <v>2.9545490000000001</v>
      </c>
      <c r="M31" s="304">
        <v>3.1361569999999999</v>
      </c>
      <c r="N31" s="304">
        <v>3.2922310000000001</v>
      </c>
      <c r="O31" s="304">
        <v>3.3889710000000002</v>
      </c>
      <c r="P31" s="304">
        <v>3.4544480000000002</v>
      </c>
      <c r="Q31" s="304">
        <v>3.4918580000000001</v>
      </c>
      <c r="R31" s="304">
        <v>3.5932900000000001</v>
      </c>
      <c r="S31" s="304">
        <v>3.5941529999999999</v>
      </c>
      <c r="T31" s="304">
        <v>3.5243639999999998</v>
      </c>
      <c r="U31" s="304">
        <v>3.4853049999999999</v>
      </c>
      <c r="V31" s="304">
        <v>3.4869300000000001</v>
      </c>
      <c r="W31" s="304">
        <v>3.5182699999999998</v>
      </c>
      <c r="X31" s="304">
        <v>3.5456129999999999</v>
      </c>
      <c r="Y31" s="304">
        <v>3.577658</v>
      </c>
      <c r="Z31" s="304">
        <v>3.6346500000000002</v>
      </c>
      <c r="AA31" s="304">
        <v>3.6520290000000002</v>
      </c>
      <c r="AB31" s="304">
        <v>3.5895619999999999</v>
      </c>
      <c r="AC31" s="304">
        <v>3.5611259999999998</v>
      </c>
      <c r="AD31" s="304">
        <v>3.4696760000000002</v>
      </c>
      <c r="AE31" s="304">
        <v>3.4253659999999999</v>
      </c>
      <c r="AF31" s="304">
        <v>3.400315</v>
      </c>
      <c r="AG31" s="304">
        <v>3.3924319999999999</v>
      </c>
      <c r="AH31" s="304">
        <v>3.4035679999999999</v>
      </c>
      <c r="AI31" s="304">
        <v>3.4095119999999999</v>
      </c>
      <c r="AJ31" s="327">
        <v>-6.0000000000000001E-3</v>
      </c>
      <c r="AK31" s="304"/>
    </row>
    <row r="32" spans="1:37" x14ac:dyDescent="0.25">
      <c r="A32" s="304" t="s">
        <v>1012</v>
      </c>
      <c r="B32" s="304" t="s">
        <v>1013</v>
      </c>
      <c r="C32" s="304" t="s">
        <v>1014</v>
      </c>
      <c r="D32" s="304" t="s">
        <v>1011</v>
      </c>
      <c r="E32" s="304"/>
      <c r="F32" s="304">
        <v>3.395823</v>
      </c>
      <c r="G32" s="304">
        <v>3.2631990000000002</v>
      </c>
      <c r="H32" s="304">
        <v>2.9372590000000001</v>
      </c>
      <c r="I32" s="304">
        <v>2.6009479999999998</v>
      </c>
      <c r="J32" s="304">
        <v>2.425379</v>
      </c>
      <c r="K32" s="304">
        <v>2.3661759999999998</v>
      </c>
      <c r="L32" s="304">
        <v>2.382981</v>
      </c>
      <c r="M32" s="304">
        <v>2.5078719999999999</v>
      </c>
      <c r="N32" s="304">
        <v>2.621651</v>
      </c>
      <c r="O32" s="304">
        <v>2.697597</v>
      </c>
      <c r="P32" s="304">
        <v>2.7436959999999999</v>
      </c>
      <c r="Q32" s="304">
        <v>2.7620110000000002</v>
      </c>
      <c r="R32" s="304">
        <v>2.8418610000000002</v>
      </c>
      <c r="S32" s="304">
        <v>2.8558859999999999</v>
      </c>
      <c r="T32" s="304">
        <v>2.7859080000000001</v>
      </c>
      <c r="U32" s="304">
        <v>2.7452200000000002</v>
      </c>
      <c r="V32" s="304">
        <v>2.7341139999999999</v>
      </c>
      <c r="W32" s="304">
        <v>2.738232</v>
      </c>
      <c r="X32" s="304">
        <v>2.7467549999999998</v>
      </c>
      <c r="Y32" s="304">
        <v>2.767404</v>
      </c>
      <c r="Z32" s="304">
        <v>2.8014709999999998</v>
      </c>
      <c r="AA32" s="304">
        <v>2.793841</v>
      </c>
      <c r="AB32" s="304">
        <v>2.725187</v>
      </c>
      <c r="AC32" s="304">
        <v>2.678931</v>
      </c>
      <c r="AD32" s="304">
        <v>2.6141070000000002</v>
      </c>
      <c r="AE32" s="304">
        <v>2.5766689999999999</v>
      </c>
      <c r="AF32" s="304">
        <v>2.5557189999999999</v>
      </c>
      <c r="AG32" s="304">
        <v>2.5504600000000002</v>
      </c>
      <c r="AH32" s="304">
        <v>2.5518900000000002</v>
      </c>
      <c r="AI32" s="304">
        <v>2.5608759999999999</v>
      </c>
      <c r="AJ32" s="327">
        <v>-0.01</v>
      </c>
      <c r="AK32" s="304"/>
    </row>
    <row r="33" spans="1:37" x14ac:dyDescent="0.25">
      <c r="A33" s="304" t="s">
        <v>1015</v>
      </c>
      <c r="B33" s="304"/>
      <c r="C33" s="304" t="s">
        <v>1016</v>
      </c>
      <c r="D33" s="304"/>
      <c r="E33" s="304"/>
      <c r="F33" s="304"/>
      <c r="G33" s="304"/>
      <c r="H33" s="304"/>
      <c r="I33" s="304"/>
      <c r="J33" s="304"/>
      <c r="K33" s="304"/>
      <c r="L33" s="304"/>
      <c r="M33" s="304"/>
      <c r="N33" s="304"/>
      <c r="O33" s="304"/>
      <c r="P33" s="304"/>
      <c r="Q33" s="304"/>
      <c r="R33" s="304"/>
      <c r="S33" s="304"/>
      <c r="T33" s="304"/>
      <c r="U33" s="304"/>
      <c r="V33" s="304"/>
      <c r="W33" s="304"/>
      <c r="X33" s="304"/>
      <c r="Y33" s="304"/>
      <c r="Z33" s="304"/>
      <c r="AA33" s="304"/>
      <c r="AB33" s="304"/>
      <c r="AC33" s="304"/>
      <c r="AD33" s="304"/>
      <c r="AE33" s="304"/>
      <c r="AF33" s="304"/>
      <c r="AG33" s="304"/>
      <c r="AH33" s="304"/>
      <c r="AI33" s="304"/>
      <c r="AJ33" s="304"/>
      <c r="AK33" s="304"/>
    </row>
    <row r="34" spans="1:37" x14ac:dyDescent="0.25">
      <c r="A34" s="304" t="s">
        <v>1012</v>
      </c>
      <c r="B34" s="304" t="s">
        <v>1013</v>
      </c>
      <c r="C34" s="304" t="s">
        <v>1017</v>
      </c>
      <c r="D34" s="304" t="s">
        <v>1018</v>
      </c>
      <c r="E34" s="304"/>
      <c r="F34" s="304">
        <v>3.521468</v>
      </c>
      <c r="G34" s="304">
        <v>3.383937</v>
      </c>
      <c r="H34" s="304">
        <v>3.0459369999999999</v>
      </c>
      <c r="I34" s="304">
        <v>2.6971829999999999</v>
      </c>
      <c r="J34" s="304">
        <v>2.5151180000000002</v>
      </c>
      <c r="K34" s="304">
        <v>2.4537239999999998</v>
      </c>
      <c r="L34" s="304">
        <v>2.4711509999999999</v>
      </c>
      <c r="M34" s="304">
        <v>2.6006629999999999</v>
      </c>
      <c r="N34" s="304">
        <v>2.7186520000000001</v>
      </c>
      <c r="O34" s="304">
        <v>2.7974079999999999</v>
      </c>
      <c r="P34" s="304">
        <v>2.8452120000000001</v>
      </c>
      <c r="Q34" s="304">
        <v>2.8642050000000001</v>
      </c>
      <c r="R34" s="304">
        <v>2.9470100000000001</v>
      </c>
      <c r="S34" s="304">
        <v>2.9615529999999999</v>
      </c>
      <c r="T34" s="304">
        <v>2.8889860000000001</v>
      </c>
      <c r="U34" s="304">
        <v>2.8467929999999999</v>
      </c>
      <c r="V34" s="304">
        <v>2.8352759999999999</v>
      </c>
      <c r="W34" s="304">
        <v>2.8395459999999999</v>
      </c>
      <c r="X34" s="304">
        <v>2.8483839999999998</v>
      </c>
      <c r="Y34" s="304">
        <v>2.8697970000000002</v>
      </c>
      <c r="Z34" s="304">
        <v>2.9051260000000001</v>
      </c>
      <c r="AA34" s="304">
        <v>2.8972129999999998</v>
      </c>
      <c r="AB34" s="304">
        <v>2.8260190000000001</v>
      </c>
      <c r="AC34" s="304">
        <v>2.7780520000000002</v>
      </c>
      <c r="AD34" s="304">
        <v>2.7108289999999999</v>
      </c>
      <c r="AE34" s="304">
        <v>2.6720060000000001</v>
      </c>
      <c r="AF34" s="304">
        <v>2.65028</v>
      </c>
      <c r="AG34" s="304">
        <v>2.6448269999999998</v>
      </c>
      <c r="AH34" s="304">
        <v>2.6463100000000002</v>
      </c>
      <c r="AI34" s="304">
        <v>2.6556280000000001</v>
      </c>
      <c r="AJ34" s="327">
        <v>-0.01</v>
      </c>
      <c r="AK34" s="304"/>
    </row>
    <row r="35" spans="1:37" x14ac:dyDescent="0.25">
      <c r="A35" s="304" t="s">
        <v>1019</v>
      </c>
      <c r="B35" s="304"/>
      <c r="C35" s="304" t="s">
        <v>1020</v>
      </c>
      <c r="D35" s="304"/>
      <c r="E35" s="304"/>
      <c r="F35" s="304"/>
      <c r="G35" s="304"/>
      <c r="H35" s="304"/>
      <c r="I35" s="304"/>
      <c r="J35" s="304"/>
      <c r="K35" s="304"/>
      <c r="L35" s="304"/>
      <c r="M35" s="304"/>
      <c r="N35" s="304"/>
      <c r="O35" s="304"/>
      <c r="P35" s="304"/>
      <c r="Q35" s="304"/>
      <c r="R35" s="304"/>
      <c r="S35" s="304"/>
      <c r="T35" s="304"/>
      <c r="U35" s="304"/>
      <c r="V35" s="304"/>
      <c r="W35" s="304"/>
      <c r="X35" s="304"/>
      <c r="Y35" s="304"/>
      <c r="Z35" s="304"/>
      <c r="AA35" s="304"/>
      <c r="AB35" s="304"/>
      <c r="AC35" s="304"/>
      <c r="AD35" s="304"/>
      <c r="AE35" s="304"/>
      <c r="AF35" s="304"/>
      <c r="AG35" s="304"/>
      <c r="AH35" s="304"/>
      <c r="AI35" s="304"/>
      <c r="AJ35" s="304"/>
      <c r="AK35" s="304"/>
    </row>
    <row r="36" spans="1:37" x14ac:dyDescent="0.25">
      <c r="A36" s="304" t="s">
        <v>880</v>
      </c>
      <c r="B36" s="304" t="s">
        <v>1021</v>
      </c>
      <c r="C36" s="304" t="s">
        <v>1022</v>
      </c>
      <c r="D36" s="304" t="s">
        <v>1018</v>
      </c>
      <c r="E36" s="304"/>
      <c r="F36" s="304">
        <v>3.2369309999999998</v>
      </c>
      <c r="G36" s="304">
        <v>3.191522</v>
      </c>
      <c r="H36" s="304">
        <v>2.8763519999999998</v>
      </c>
      <c r="I36" s="304">
        <v>2.5327890000000002</v>
      </c>
      <c r="J36" s="304">
        <v>2.3431570000000002</v>
      </c>
      <c r="K36" s="304">
        <v>2.2658640000000001</v>
      </c>
      <c r="L36" s="304">
        <v>2.2466149999999998</v>
      </c>
      <c r="M36" s="304">
        <v>2.3144659999999999</v>
      </c>
      <c r="N36" s="304">
        <v>2.3828550000000002</v>
      </c>
      <c r="O36" s="304">
        <v>2.430043</v>
      </c>
      <c r="P36" s="304">
        <v>2.4546230000000002</v>
      </c>
      <c r="Q36" s="304">
        <v>2.4612690000000002</v>
      </c>
      <c r="R36" s="304">
        <v>2.5315840000000001</v>
      </c>
      <c r="S36" s="304">
        <v>2.5614439999999998</v>
      </c>
      <c r="T36" s="304">
        <v>2.4921850000000001</v>
      </c>
      <c r="U36" s="304">
        <v>2.45627</v>
      </c>
      <c r="V36" s="304">
        <v>2.4428339999999999</v>
      </c>
      <c r="W36" s="304">
        <v>2.4309500000000002</v>
      </c>
      <c r="X36" s="304">
        <v>2.4277760000000002</v>
      </c>
      <c r="Y36" s="304">
        <v>2.4469859999999999</v>
      </c>
      <c r="Z36" s="304">
        <v>2.4675150000000001</v>
      </c>
      <c r="AA36" s="304">
        <v>2.4458419999999998</v>
      </c>
      <c r="AB36" s="304">
        <v>2.3658079999999999</v>
      </c>
      <c r="AC36" s="304">
        <v>2.3080750000000001</v>
      </c>
      <c r="AD36" s="304">
        <v>2.258181</v>
      </c>
      <c r="AE36" s="304">
        <v>2.2218290000000001</v>
      </c>
      <c r="AF36" s="304">
        <v>2.2050169999999998</v>
      </c>
      <c r="AG36" s="304">
        <v>2.2065899999999998</v>
      </c>
      <c r="AH36" s="304">
        <v>2.202696</v>
      </c>
      <c r="AI36" s="304">
        <v>2.2155130000000001</v>
      </c>
      <c r="AJ36" s="327">
        <v>-1.2999999999999999E-2</v>
      </c>
      <c r="AK36" s="304"/>
    </row>
    <row r="37" spans="1:37" x14ac:dyDescent="0.25">
      <c r="A37" s="304" t="s">
        <v>883</v>
      </c>
      <c r="B37" s="304" t="s">
        <v>1023</v>
      </c>
      <c r="C37" s="304" t="s">
        <v>1024</v>
      </c>
      <c r="D37" s="304" t="s">
        <v>1018</v>
      </c>
      <c r="E37" s="304"/>
      <c r="F37" s="304">
        <v>3.8740239999999999</v>
      </c>
      <c r="G37" s="304">
        <v>3.6019830000000002</v>
      </c>
      <c r="H37" s="304">
        <v>3.22621</v>
      </c>
      <c r="I37" s="304">
        <v>2.8765459999999998</v>
      </c>
      <c r="J37" s="304">
        <v>2.7000229999999998</v>
      </c>
      <c r="K37" s="304">
        <v>2.6518030000000001</v>
      </c>
      <c r="L37" s="304">
        <v>2.7007469999999998</v>
      </c>
      <c r="M37" s="304">
        <v>2.88531</v>
      </c>
      <c r="N37" s="304">
        <v>3.0461390000000002</v>
      </c>
      <c r="O37" s="304">
        <v>3.1489370000000001</v>
      </c>
      <c r="P37" s="304">
        <v>3.2181009999999999</v>
      </c>
      <c r="Q37" s="304">
        <v>3.2527750000000002</v>
      </c>
      <c r="R37" s="304">
        <v>3.3551839999999999</v>
      </c>
      <c r="S37" s="304">
        <v>3.3593850000000001</v>
      </c>
      <c r="T37" s="304">
        <v>3.2887420000000001</v>
      </c>
      <c r="U37" s="304">
        <v>3.2476159999999998</v>
      </c>
      <c r="V37" s="304">
        <v>3.247369</v>
      </c>
      <c r="W37" s="304">
        <v>3.2777090000000002</v>
      </c>
      <c r="X37" s="304">
        <v>3.302915</v>
      </c>
      <c r="Y37" s="304">
        <v>3.3331930000000001</v>
      </c>
      <c r="Z37" s="304">
        <v>3.3899849999999998</v>
      </c>
      <c r="AA37" s="304">
        <v>3.4057119999999999</v>
      </c>
      <c r="AB37" s="304">
        <v>3.3405909999999999</v>
      </c>
      <c r="AC37" s="304">
        <v>3.308001</v>
      </c>
      <c r="AD37" s="304">
        <v>3.2156690000000001</v>
      </c>
      <c r="AE37" s="304">
        <v>3.1701199999999998</v>
      </c>
      <c r="AF37" s="304">
        <v>3.1420140000000001</v>
      </c>
      <c r="AG37" s="304">
        <v>3.1319129999999999</v>
      </c>
      <c r="AH37" s="304">
        <v>3.139589</v>
      </c>
      <c r="AI37" s="304">
        <v>3.1430280000000002</v>
      </c>
      <c r="AJ37" s="327">
        <v>-7.0000000000000001E-3</v>
      </c>
      <c r="AK37" s="304"/>
    </row>
    <row r="38" spans="1:37" x14ac:dyDescent="0.25">
      <c r="A38" s="304" t="s">
        <v>886</v>
      </c>
      <c r="B38" s="304" t="s">
        <v>1025</v>
      </c>
      <c r="C38" s="304" t="s">
        <v>1026</v>
      </c>
      <c r="D38" s="304" t="s">
        <v>1018</v>
      </c>
      <c r="E38" s="304"/>
      <c r="F38" s="304">
        <v>3.6621760000000001</v>
      </c>
      <c r="G38" s="304">
        <v>3.4370599999999998</v>
      </c>
      <c r="H38" s="304">
        <v>3.0928040000000001</v>
      </c>
      <c r="I38" s="304">
        <v>2.753555</v>
      </c>
      <c r="J38" s="304">
        <v>2.5835689999999998</v>
      </c>
      <c r="K38" s="304">
        <v>2.5418829999999999</v>
      </c>
      <c r="L38" s="304">
        <v>2.593261</v>
      </c>
      <c r="M38" s="304">
        <v>2.773495</v>
      </c>
      <c r="N38" s="304">
        <v>2.9354819999999999</v>
      </c>
      <c r="O38" s="304">
        <v>3.0396890000000001</v>
      </c>
      <c r="P38" s="304">
        <v>3.1119180000000002</v>
      </c>
      <c r="Q38" s="304">
        <v>3.1396389999999998</v>
      </c>
      <c r="R38" s="304">
        <v>3.2387860000000002</v>
      </c>
      <c r="S38" s="304">
        <v>3.2455769999999999</v>
      </c>
      <c r="T38" s="304">
        <v>3.1775739999999999</v>
      </c>
      <c r="U38" s="304">
        <v>3.133</v>
      </c>
      <c r="V38" s="304">
        <v>3.1285050000000001</v>
      </c>
      <c r="W38" s="304">
        <v>3.1543570000000001</v>
      </c>
      <c r="X38" s="304">
        <v>3.1751450000000001</v>
      </c>
      <c r="Y38" s="304">
        <v>3.201136</v>
      </c>
      <c r="Z38" s="304">
        <v>3.2549049999999999</v>
      </c>
      <c r="AA38" s="304">
        <v>3.2695210000000001</v>
      </c>
      <c r="AB38" s="304">
        <v>3.2019259999999998</v>
      </c>
      <c r="AC38" s="304">
        <v>3.1655419999999999</v>
      </c>
      <c r="AD38" s="304">
        <v>3.0762550000000002</v>
      </c>
      <c r="AE38" s="304">
        <v>3.0319479999999999</v>
      </c>
      <c r="AF38" s="304">
        <v>2.9981689999999999</v>
      </c>
      <c r="AG38" s="304">
        <v>2.9811879999999999</v>
      </c>
      <c r="AH38" s="304">
        <v>2.9844309999999998</v>
      </c>
      <c r="AI38" s="304">
        <v>2.987549</v>
      </c>
      <c r="AJ38" s="327">
        <v>-7.0000000000000001E-3</v>
      </c>
      <c r="AK38" s="304"/>
    </row>
    <row r="39" spans="1:37" x14ac:dyDescent="0.25">
      <c r="A39" s="304" t="s">
        <v>889</v>
      </c>
      <c r="B39" s="304" t="s">
        <v>1027</v>
      </c>
      <c r="C39" s="304" t="s">
        <v>1028</v>
      </c>
      <c r="D39" s="304" t="s">
        <v>1018</v>
      </c>
      <c r="E39" s="304"/>
      <c r="F39" s="304">
        <v>3.7852760000000001</v>
      </c>
      <c r="G39" s="304">
        <v>3.52536</v>
      </c>
      <c r="H39" s="304">
        <v>3.1556109999999999</v>
      </c>
      <c r="I39" s="304">
        <v>2.8108499999999998</v>
      </c>
      <c r="J39" s="304">
        <v>2.640199</v>
      </c>
      <c r="K39" s="304">
        <v>2.595119</v>
      </c>
      <c r="L39" s="304">
        <v>2.6458840000000001</v>
      </c>
      <c r="M39" s="304">
        <v>2.8305950000000002</v>
      </c>
      <c r="N39" s="304">
        <v>2.9932029999999998</v>
      </c>
      <c r="O39" s="304">
        <v>3.1009890000000002</v>
      </c>
      <c r="P39" s="304">
        <v>3.17374</v>
      </c>
      <c r="Q39" s="304">
        <v>3.2081219999999999</v>
      </c>
      <c r="R39" s="304">
        <v>3.3122989999999999</v>
      </c>
      <c r="S39" s="304">
        <v>3.3180529999999999</v>
      </c>
      <c r="T39" s="304">
        <v>3.245841</v>
      </c>
      <c r="U39" s="304">
        <v>3.2051319999999999</v>
      </c>
      <c r="V39" s="304">
        <v>3.2044459999999999</v>
      </c>
      <c r="W39" s="304">
        <v>3.2354750000000001</v>
      </c>
      <c r="X39" s="304">
        <v>3.2597360000000002</v>
      </c>
      <c r="Y39" s="304">
        <v>3.2902770000000001</v>
      </c>
      <c r="Z39" s="304">
        <v>3.3466339999999999</v>
      </c>
      <c r="AA39" s="304">
        <v>3.3619029999999999</v>
      </c>
      <c r="AB39" s="304">
        <v>3.29508</v>
      </c>
      <c r="AC39" s="304">
        <v>3.2640859999999998</v>
      </c>
      <c r="AD39" s="304">
        <v>3.1715499999999999</v>
      </c>
      <c r="AE39" s="304">
        <v>3.127456</v>
      </c>
      <c r="AF39" s="304">
        <v>3.099008</v>
      </c>
      <c r="AG39" s="304">
        <v>3.0891609999999998</v>
      </c>
      <c r="AH39" s="304">
        <v>3.0948920000000002</v>
      </c>
      <c r="AI39" s="304">
        <v>3.098376</v>
      </c>
      <c r="AJ39" s="327">
        <v>-7.0000000000000001E-3</v>
      </c>
      <c r="AK39" s="304"/>
    </row>
    <row r="40" spans="1:37" x14ac:dyDescent="0.25">
      <c r="A40" s="304" t="s">
        <v>891</v>
      </c>
      <c r="B40" s="304" t="s">
        <v>1029</v>
      </c>
      <c r="C40" s="304" t="s">
        <v>1030</v>
      </c>
      <c r="D40" s="304" t="s">
        <v>1018</v>
      </c>
      <c r="E40" s="304"/>
      <c r="F40" s="304">
        <v>3.6359759999999999</v>
      </c>
      <c r="G40" s="304">
        <v>3.45004</v>
      </c>
      <c r="H40" s="304">
        <v>3.1153550000000001</v>
      </c>
      <c r="I40" s="304">
        <v>2.7454429999999999</v>
      </c>
      <c r="J40" s="304">
        <v>2.5612919999999999</v>
      </c>
      <c r="K40" s="304">
        <v>2.5160900000000002</v>
      </c>
      <c r="L40" s="304">
        <v>2.5646650000000002</v>
      </c>
      <c r="M40" s="304">
        <v>2.7422650000000002</v>
      </c>
      <c r="N40" s="304">
        <v>2.90761</v>
      </c>
      <c r="O40" s="304">
        <v>3.0156179999999999</v>
      </c>
      <c r="P40" s="304">
        <v>3.0903800000000001</v>
      </c>
      <c r="Q40" s="304">
        <v>3.1083349999999998</v>
      </c>
      <c r="R40" s="304">
        <v>3.201492</v>
      </c>
      <c r="S40" s="304">
        <v>3.2091729999999998</v>
      </c>
      <c r="T40" s="304">
        <v>3.1381830000000002</v>
      </c>
      <c r="U40" s="304">
        <v>3.0880559999999999</v>
      </c>
      <c r="V40" s="304">
        <v>3.0780690000000002</v>
      </c>
      <c r="W40" s="304">
        <v>3.1000679999999998</v>
      </c>
      <c r="X40" s="304">
        <v>3.121543</v>
      </c>
      <c r="Y40" s="304">
        <v>3.147113</v>
      </c>
      <c r="Z40" s="304">
        <v>3.2026840000000001</v>
      </c>
      <c r="AA40" s="304">
        <v>3.219465</v>
      </c>
      <c r="AB40" s="304">
        <v>3.1596540000000002</v>
      </c>
      <c r="AC40" s="304">
        <v>3.127793</v>
      </c>
      <c r="AD40" s="304">
        <v>3.0451800000000002</v>
      </c>
      <c r="AE40" s="304">
        <v>3.0100039999999999</v>
      </c>
      <c r="AF40" s="304">
        <v>2.9879440000000002</v>
      </c>
      <c r="AG40" s="304">
        <v>2.9816060000000002</v>
      </c>
      <c r="AH40" s="304">
        <v>2.988353</v>
      </c>
      <c r="AI40" s="304">
        <v>3.0007600000000001</v>
      </c>
      <c r="AJ40" s="327">
        <v>-7.0000000000000001E-3</v>
      </c>
      <c r="AK40" s="304"/>
    </row>
    <row r="41" spans="1:37" x14ac:dyDescent="0.25">
      <c r="A41" s="304" t="s">
        <v>894</v>
      </c>
      <c r="B41" s="304" t="s">
        <v>1031</v>
      </c>
      <c r="C41" s="304" t="s">
        <v>1032</v>
      </c>
      <c r="D41" s="304" t="s">
        <v>1018</v>
      </c>
      <c r="E41" s="304"/>
      <c r="F41" s="304">
        <v>4.7799680000000002</v>
      </c>
      <c r="G41" s="304">
        <v>4.4356439999999999</v>
      </c>
      <c r="H41" s="304">
        <v>4.0747809999999998</v>
      </c>
      <c r="I41" s="304">
        <v>3.6262940000000001</v>
      </c>
      <c r="J41" s="304">
        <v>3.481039</v>
      </c>
      <c r="K41" s="304">
        <v>3.4617610000000001</v>
      </c>
      <c r="L41" s="304">
        <v>3.4875430000000001</v>
      </c>
      <c r="M41" s="304">
        <v>3.6391830000000001</v>
      </c>
      <c r="N41" s="304">
        <v>3.7943829999999998</v>
      </c>
      <c r="O41" s="304">
        <v>3.875931</v>
      </c>
      <c r="P41" s="304">
        <v>3.900658</v>
      </c>
      <c r="Q41" s="304">
        <v>3.8237939999999999</v>
      </c>
      <c r="R41" s="304">
        <v>3.9241670000000002</v>
      </c>
      <c r="S41" s="304">
        <v>3.951441</v>
      </c>
      <c r="T41" s="304">
        <v>3.8758379999999999</v>
      </c>
      <c r="U41" s="304">
        <v>3.8162690000000001</v>
      </c>
      <c r="V41" s="304">
        <v>3.8220139999999998</v>
      </c>
      <c r="W41" s="304">
        <v>3.8683770000000002</v>
      </c>
      <c r="X41" s="304">
        <v>3.8992089999999999</v>
      </c>
      <c r="Y41" s="304">
        <v>3.9308580000000002</v>
      </c>
      <c r="Z41" s="304">
        <v>4.0131750000000004</v>
      </c>
      <c r="AA41" s="304">
        <v>4.0486610000000001</v>
      </c>
      <c r="AB41" s="304">
        <v>3.9931580000000002</v>
      </c>
      <c r="AC41" s="304">
        <v>3.970094</v>
      </c>
      <c r="AD41" s="304">
        <v>3.9280349999999999</v>
      </c>
      <c r="AE41" s="304">
        <v>3.951797</v>
      </c>
      <c r="AF41" s="304">
        <v>3.96008</v>
      </c>
      <c r="AG41" s="304">
        <v>3.9719549999999999</v>
      </c>
      <c r="AH41" s="304">
        <v>3.9787520000000001</v>
      </c>
      <c r="AI41" s="304">
        <v>3.9723999999999999</v>
      </c>
      <c r="AJ41" s="327">
        <v>-6.0000000000000001E-3</v>
      </c>
      <c r="AK41" s="304"/>
    </row>
    <row r="42" spans="1:37" x14ac:dyDescent="0.25">
      <c r="A42" s="304" t="s">
        <v>897</v>
      </c>
      <c r="B42" s="304" t="s">
        <v>1033</v>
      </c>
      <c r="C42" s="304" t="s">
        <v>1034</v>
      </c>
      <c r="D42" s="304" t="s">
        <v>1018</v>
      </c>
      <c r="E42" s="304"/>
      <c r="F42" s="304">
        <v>2.9147110000000001</v>
      </c>
      <c r="G42" s="304">
        <v>3.0315629999999998</v>
      </c>
      <c r="H42" s="304">
        <v>2.8571010000000001</v>
      </c>
      <c r="I42" s="304">
        <v>2.567196</v>
      </c>
      <c r="J42" s="304">
        <v>2.402234</v>
      </c>
      <c r="K42" s="304">
        <v>2.3628140000000002</v>
      </c>
      <c r="L42" s="304">
        <v>2.41255</v>
      </c>
      <c r="M42" s="304">
        <v>2.603062</v>
      </c>
      <c r="N42" s="304">
        <v>2.7953709999999998</v>
      </c>
      <c r="O42" s="304">
        <v>2.9011010000000002</v>
      </c>
      <c r="P42" s="304">
        <v>2.9903189999999999</v>
      </c>
      <c r="Q42" s="304">
        <v>3.012095</v>
      </c>
      <c r="R42" s="304">
        <v>3.09436</v>
      </c>
      <c r="S42" s="304">
        <v>3.10643</v>
      </c>
      <c r="T42" s="304">
        <v>3.03911</v>
      </c>
      <c r="U42" s="304">
        <v>2.982488</v>
      </c>
      <c r="V42" s="304">
        <v>2.9623430000000002</v>
      </c>
      <c r="W42" s="304">
        <v>2.978335</v>
      </c>
      <c r="X42" s="304">
        <v>2.9987409999999999</v>
      </c>
      <c r="Y42" s="304">
        <v>3.0254829999999999</v>
      </c>
      <c r="Z42" s="304">
        <v>3.0827740000000001</v>
      </c>
      <c r="AA42" s="304">
        <v>3.0919340000000002</v>
      </c>
      <c r="AB42" s="304">
        <v>3.0478350000000001</v>
      </c>
      <c r="AC42" s="304">
        <v>3.0484279999999999</v>
      </c>
      <c r="AD42" s="304">
        <v>2.9919799999999999</v>
      </c>
      <c r="AE42" s="304">
        <v>2.9705539999999999</v>
      </c>
      <c r="AF42" s="304">
        <v>2.9562119999999998</v>
      </c>
      <c r="AG42" s="304">
        <v>2.94902</v>
      </c>
      <c r="AH42" s="304">
        <v>2.9635699999999998</v>
      </c>
      <c r="AI42" s="304">
        <v>2.9857930000000001</v>
      </c>
      <c r="AJ42" s="327">
        <v>1E-3</v>
      </c>
      <c r="AK42" s="304"/>
    </row>
    <row r="43" spans="1:37" x14ac:dyDescent="0.25">
      <c r="A43" s="304" t="s">
        <v>1035</v>
      </c>
      <c r="B43" s="304"/>
      <c r="C43" s="304" t="s">
        <v>1036</v>
      </c>
      <c r="D43" s="304"/>
      <c r="E43" s="304"/>
      <c r="F43" s="304"/>
      <c r="G43" s="304"/>
      <c r="H43" s="304"/>
      <c r="I43" s="304"/>
      <c r="J43" s="304"/>
      <c r="K43" s="304"/>
      <c r="L43" s="304"/>
      <c r="M43" s="304"/>
      <c r="N43" s="304"/>
      <c r="O43" s="304"/>
      <c r="P43" s="304"/>
      <c r="Q43" s="304"/>
      <c r="R43" s="304"/>
      <c r="S43" s="304"/>
      <c r="T43" s="304"/>
      <c r="U43" s="304"/>
      <c r="V43" s="304"/>
      <c r="W43" s="304"/>
      <c r="X43" s="304"/>
      <c r="Y43" s="304"/>
      <c r="Z43" s="304"/>
      <c r="AA43" s="304"/>
      <c r="AB43" s="304"/>
      <c r="AC43" s="304"/>
      <c r="AD43" s="304"/>
      <c r="AE43" s="304"/>
      <c r="AF43" s="304"/>
      <c r="AG43" s="304"/>
      <c r="AH43" s="304"/>
      <c r="AI43" s="304"/>
      <c r="AJ43" s="304"/>
      <c r="AK43" s="304"/>
    </row>
    <row r="44" spans="1:37" x14ac:dyDescent="0.25">
      <c r="A44" s="304" t="s">
        <v>903</v>
      </c>
      <c r="B44" s="304" t="s">
        <v>1037</v>
      </c>
      <c r="C44" s="304" t="s">
        <v>1038</v>
      </c>
      <c r="D44" s="304" t="s">
        <v>1018</v>
      </c>
      <c r="E44" s="304"/>
      <c r="F44" s="304">
        <v>3.9352659999999999</v>
      </c>
      <c r="G44" s="304">
        <v>3.6528040000000002</v>
      </c>
      <c r="H44" s="304">
        <v>3.274022</v>
      </c>
      <c r="I44" s="304">
        <v>2.9205299999999998</v>
      </c>
      <c r="J44" s="304">
        <v>2.7433890000000001</v>
      </c>
      <c r="K44" s="304">
        <v>2.6956380000000002</v>
      </c>
      <c r="L44" s="304">
        <v>2.7458369999999999</v>
      </c>
      <c r="M44" s="304">
        <v>2.9340290000000002</v>
      </c>
      <c r="N44" s="304">
        <v>3.092765</v>
      </c>
      <c r="O44" s="304">
        <v>3.1937669999999998</v>
      </c>
      <c r="P44" s="304">
        <v>3.254947</v>
      </c>
      <c r="Q44" s="304">
        <v>3.2908309999999998</v>
      </c>
      <c r="R44" s="304">
        <v>3.397097</v>
      </c>
      <c r="S44" s="304">
        <v>3.3995289999999998</v>
      </c>
      <c r="T44" s="304">
        <v>3.3282240000000001</v>
      </c>
      <c r="U44" s="304">
        <v>3.2888600000000001</v>
      </c>
      <c r="V44" s="304">
        <v>3.2891499999999998</v>
      </c>
      <c r="W44" s="304">
        <v>3.3156810000000001</v>
      </c>
      <c r="X44" s="304">
        <v>3.3390149999999998</v>
      </c>
      <c r="Y44" s="304">
        <v>3.3693369999999998</v>
      </c>
      <c r="Z44" s="304">
        <v>3.4297930000000001</v>
      </c>
      <c r="AA44" s="304">
        <v>3.4442240000000002</v>
      </c>
      <c r="AB44" s="304">
        <v>3.380817</v>
      </c>
      <c r="AC44" s="304">
        <v>3.3504100000000001</v>
      </c>
      <c r="AD44" s="304">
        <v>3.2578839999999998</v>
      </c>
      <c r="AE44" s="304">
        <v>3.213492</v>
      </c>
      <c r="AF44" s="304">
        <v>3.1843430000000001</v>
      </c>
      <c r="AG44" s="304">
        <v>3.1762429999999999</v>
      </c>
      <c r="AH44" s="304">
        <v>3.1857090000000001</v>
      </c>
      <c r="AI44" s="304">
        <v>3.177718</v>
      </c>
      <c r="AJ44" s="327">
        <v>-7.0000000000000001E-3</v>
      </c>
      <c r="AK44" s="304"/>
    </row>
    <row r="45" spans="1:37" x14ac:dyDescent="0.25">
      <c r="A45" s="304" t="s">
        <v>916</v>
      </c>
      <c r="B45" s="304" t="s">
        <v>1039</v>
      </c>
      <c r="C45" s="304" t="s">
        <v>1040</v>
      </c>
      <c r="D45" s="304" t="s">
        <v>1018</v>
      </c>
      <c r="E45" s="304"/>
      <c r="F45" s="304">
        <v>2.9531399999999999</v>
      </c>
      <c r="G45" s="304">
        <v>2.9531399999999999</v>
      </c>
      <c r="H45" s="304">
        <v>2.9531399999999999</v>
      </c>
      <c r="I45" s="304">
        <v>2.9531399999999999</v>
      </c>
      <c r="J45" s="304">
        <v>2.9531399999999999</v>
      </c>
      <c r="K45" s="304">
        <v>2.9531399999999999</v>
      </c>
      <c r="L45" s="304">
        <v>2.9531399999999999</v>
      </c>
      <c r="M45" s="304">
        <v>3.6350229999999999</v>
      </c>
      <c r="N45" s="304">
        <v>3.7967520000000001</v>
      </c>
      <c r="O45" s="304">
        <v>3.8784860000000001</v>
      </c>
      <c r="P45" s="304">
        <v>3.903152</v>
      </c>
      <c r="Q45" s="304">
        <v>3.8260209999999999</v>
      </c>
      <c r="R45" s="304">
        <v>3.9241670000000002</v>
      </c>
      <c r="S45" s="304">
        <v>3.951441</v>
      </c>
      <c r="T45" s="304">
        <v>3.8758379999999999</v>
      </c>
      <c r="U45" s="304">
        <v>3.8162690000000001</v>
      </c>
      <c r="V45" s="304">
        <v>3.8220139999999998</v>
      </c>
      <c r="W45" s="304">
        <v>3.8683770000000002</v>
      </c>
      <c r="X45" s="304">
        <v>3.8992089999999999</v>
      </c>
      <c r="Y45" s="304">
        <v>3.9308580000000002</v>
      </c>
      <c r="Z45" s="304">
        <v>4.0131750000000004</v>
      </c>
      <c r="AA45" s="304">
        <v>4.0486610000000001</v>
      </c>
      <c r="AB45" s="304">
        <v>3.9931580000000002</v>
      </c>
      <c r="AC45" s="304">
        <v>3.970094</v>
      </c>
      <c r="AD45" s="304">
        <v>3.9280349999999999</v>
      </c>
      <c r="AE45" s="304">
        <v>3.951797</v>
      </c>
      <c r="AF45" s="304">
        <v>3.96008</v>
      </c>
      <c r="AG45" s="304">
        <v>3.9719540000000002</v>
      </c>
      <c r="AH45" s="304">
        <v>3.9787520000000001</v>
      </c>
      <c r="AI45" s="304">
        <v>3.9723999999999999</v>
      </c>
      <c r="AJ45" s="327">
        <v>0.01</v>
      </c>
      <c r="AK45" s="304"/>
    </row>
    <row r="46" spans="1:37" x14ac:dyDescent="0.25">
      <c r="A46" s="304" t="s">
        <v>925</v>
      </c>
      <c r="B46" s="304" t="s">
        <v>1041</v>
      </c>
      <c r="C46" s="304" t="s">
        <v>1042</v>
      </c>
      <c r="D46" s="304" t="s">
        <v>1018</v>
      </c>
      <c r="E46" s="304"/>
      <c r="F46" s="304" t="s">
        <v>165</v>
      </c>
      <c r="G46" s="304" t="s">
        <v>165</v>
      </c>
      <c r="H46" s="304" t="s">
        <v>165</v>
      </c>
      <c r="I46" s="304" t="s">
        <v>165</v>
      </c>
      <c r="J46" s="304" t="s">
        <v>165</v>
      </c>
      <c r="K46" s="304" t="s">
        <v>165</v>
      </c>
      <c r="L46" s="304" t="s">
        <v>165</v>
      </c>
      <c r="M46" s="304" t="s">
        <v>165</v>
      </c>
      <c r="N46" s="304" t="s">
        <v>165</v>
      </c>
      <c r="O46" s="304" t="s">
        <v>165</v>
      </c>
      <c r="P46" s="304" t="s">
        <v>165</v>
      </c>
      <c r="Q46" s="304" t="s">
        <v>165</v>
      </c>
      <c r="R46" s="304" t="s">
        <v>165</v>
      </c>
      <c r="S46" s="304" t="s">
        <v>165</v>
      </c>
      <c r="T46" s="304" t="s">
        <v>165</v>
      </c>
      <c r="U46" s="304" t="s">
        <v>165</v>
      </c>
      <c r="V46" s="304" t="s">
        <v>165</v>
      </c>
      <c r="W46" s="304" t="s">
        <v>165</v>
      </c>
      <c r="X46" s="304" t="s">
        <v>165</v>
      </c>
      <c r="Y46" s="304" t="s">
        <v>165</v>
      </c>
      <c r="Z46" s="304" t="s">
        <v>165</v>
      </c>
      <c r="AA46" s="304" t="s">
        <v>165</v>
      </c>
      <c r="AB46" s="304" t="s">
        <v>165</v>
      </c>
      <c r="AC46" s="304" t="s">
        <v>165</v>
      </c>
      <c r="AD46" s="304" t="s">
        <v>165</v>
      </c>
      <c r="AE46" s="304" t="s">
        <v>165</v>
      </c>
      <c r="AF46" s="304" t="s">
        <v>165</v>
      </c>
      <c r="AG46" s="304" t="s">
        <v>165</v>
      </c>
      <c r="AH46" s="304" t="s">
        <v>165</v>
      </c>
      <c r="AI46" s="304" t="s">
        <v>165</v>
      </c>
      <c r="AJ46" s="304" t="s">
        <v>165</v>
      </c>
      <c r="AK46" s="30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7CDFC-D3C5-4BCF-BF0D-D90E7B514465}">
  <dimension ref="A1:AH2344"/>
  <sheetViews>
    <sheetView tabSelected="1" workbookViewId="0">
      <pane xSplit="2" ySplit="1" topLeftCell="C2" activePane="bottomRight" state="frozen"/>
      <selection pane="topRight" activeCell="C1" sqref="C1"/>
      <selection pane="bottomLeft" activeCell="A2" sqref="A2"/>
      <selection pane="bottomRight" activeCell="AG16" sqref="AG16:AG60"/>
    </sheetView>
  </sheetViews>
  <sheetFormatPr defaultRowHeight="15" customHeight="1" x14ac:dyDescent="0.2"/>
  <cols>
    <col min="1" max="1" width="22.42578125" style="278" hidden="1" customWidth="1"/>
    <col min="2" max="2" width="49" style="278" customWidth="1"/>
    <col min="3" max="16384" width="9.140625" style="278"/>
  </cols>
  <sheetData>
    <row r="1" spans="1:33" ht="15" customHeight="1" thickBot="1" x14ac:dyDescent="0.25">
      <c r="B1" s="275" t="s">
        <v>705</v>
      </c>
      <c r="C1" s="272">
        <v>2021</v>
      </c>
      <c r="D1" s="272">
        <v>2022</v>
      </c>
      <c r="E1" s="272">
        <v>2023</v>
      </c>
      <c r="F1" s="272">
        <v>2024</v>
      </c>
      <c r="G1" s="272">
        <v>2025</v>
      </c>
      <c r="H1" s="272">
        <v>2026</v>
      </c>
      <c r="I1" s="272">
        <v>2027</v>
      </c>
      <c r="J1" s="272">
        <v>2028</v>
      </c>
      <c r="K1" s="272">
        <v>2029</v>
      </c>
      <c r="L1" s="272">
        <v>2030</v>
      </c>
      <c r="M1" s="272">
        <v>2031</v>
      </c>
      <c r="N1" s="272">
        <v>2032</v>
      </c>
      <c r="O1" s="272">
        <v>2033</v>
      </c>
      <c r="P1" s="272">
        <v>2034</v>
      </c>
      <c r="Q1" s="272">
        <v>2035</v>
      </c>
      <c r="R1" s="272">
        <v>2036</v>
      </c>
      <c r="S1" s="272">
        <v>2037</v>
      </c>
      <c r="T1" s="272">
        <v>2038</v>
      </c>
      <c r="U1" s="272">
        <v>2039</v>
      </c>
      <c r="V1" s="272">
        <v>2040</v>
      </c>
      <c r="W1" s="272">
        <v>2041</v>
      </c>
      <c r="X1" s="272">
        <v>2042</v>
      </c>
      <c r="Y1" s="272">
        <v>2043</v>
      </c>
      <c r="Z1" s="272">
        <v>2044</v>
      </c>
      <c r="AA1" s="272">
        <v>2045</v>
      </c>
      <c r="AB1" s="272">
        <v>2046</v>
      </c>
      <c r="AC1" s="272">
        <v>2047</v>
      </c>
      <c r="AD1" s="272">
        <v>2048</v>
      </c>
      <c r="AE1" s="272">
        <v>2049</v>
      </c>
      <c r="AF1" s="272">
        <v>2050</v>
      </c>
    </row>
    <row r="2" spans="1:33" ht="15" customHeight="1" thickTop="1" x14ac:dyDescent="0.2"/>
    <row r="3" spans="1:33" ht="15" customHeight="1" x14ac:dyDescent="0.2">
      <c r="C3" s="299" t="s">
        <v>117</v>
      </c>
      <c r="D3" s="299" t="s">
        <v>704</v>
      </c>
      <c r="E3" s="277"/>
      <c r="F3" s="277"/>
      <c r="G3" s="277"/>
    </row>
    <row r="4" spans="1:33" ht="15" customHeight="1" x14ac:dyDescent="0.2">
      <c r="C4" s="299" t="s">
        <v>118</v>
      </c>
      <c r="D4" s="299" t="s">
        <v>703</v>
      </c>
      <c r="E4" s="277"/>
      <c r="F4" s="277"/>
      <c r="G4" s="299" t="s">
        <v>702</v>
      </c>
    </row>
    <row r="5" spans="1:33" ht="15" customHeight="1" x14ac:dyDescent="0.2">
      <c r="C5" s="299" t="s">
        <v>120</v>
      </c>
      <c r="D5" s="299" t="s">
        <v>701</v>
      </c>
      <c r="E5" s="277"/>
      <c r="F5" s="277"/>
      <c r="G5" s="277"/>
    </row>
    <row r="6" spans="1:33" ht="15" customHeight="1" x14ac:dyDescent="0.2">
      <c r="C6" s="299" t="s">
        <v>121</v>
      </c>
      <c r="D6" s="277"/>
      <c r="E6" s="299" t="s">
        <v>700</v>
      </c>
      <c r="F6" s="277"/>
      <c r="G6" s="277"/>
    </row>
    <row r="7" spans="1:33" ht="12" customHeight="1" x14ac:dyDescent="0.2"/>
    <row r="8" spans="1:33" ht="12" customHeight="1" x14ac:dyDescent="0.2"/>
    <row r="9" spans="1:33" ht="12" customHeight="1" x14ac:dyDescent="0.2"/>
    <row r="10" spans="1:33" ht="15" customHeight="1" x14ac:dyDescent="0.25">
      <c r="A10" s="265" t="s">
        <v>844</v>
      </c>
      <c r="B10" s="276" t="s">
        <v>843</v>
      </c>
      <c r="AG10" s="273" t="s">
        <v>699</v>
      </c>
    </row>
    <row r="11" spans="1:33" ht="15" customHeight="1" x14ac:dyDescent="0.2">
      <c r="B11" s="275"/>
      <c r="AG11" s="273" t="s">
        <v>698</v>
      </c>
    </row>
    <row r="12" spans="1:33" ht="15" customHeight="1" x14ac:dyDescent="0.2">
      <c r="B12" s="275"/>
      <c r="C12" s="274"/>
      <c r="D12" s="274"/>
      <c r="E12" s="274"/>
      <c r="F12" s="274"/>
      <c r="G12" s="274"/>
      <c r="H12" s="274"/>
      <c r="I12" s="274"/>
      <c r="J12" s="274"/>
      <c r="K12" s="274"/>
      <c r="L12" s="274"/>
      <c r="M12" s="274"/>
      <c r="N12" s="274"/>
      <c r="O12" s="274"/>
      <c r="P12" s="274"/>
      <c r="Q12" s="274"/>
      <c r="R12" s="274"/>
      <c r="S12" s="274"/>
      <c r="T12" s="274"/>
      <c r="U12" s="274"/>
      <c r="V12" s="274"/>
      <c r="W12" s="274"/>
      <c r="X12" s="274"/>
      <c r="Y12" s="274"/>
      <c r="Z12" s="274"/>
      <c r="AA12" s="274"/>
      <c r="AB12" s="274"/>
      <c r="AC12" s="274"/>
      <c r="AD12" s="274"/>
      <c r="AE12" s="274"/>
      <c r="AF12" s="274"/>
      <c r="AG12" s="273" t="s">
        <v>697</v>
      </c>
    </row>
    <row r="13" spans="1:33" ht="15" customHeight="1" thickBot="1" x14ac:dyDescent="0.25">
      <c r="B13" s="272" t="s">
        <v>779</v>
      </c>
      <c r="C13" s="272">
        <v>2021</v>
      </c>
      <c r="D13" s="272">
        <v>2022</v>
      </c>
      <c r="E13" s="272">
        <v>2023</v>
      </c>
      <c r="F13" s="272">
        <v>2024</v>
      </c>
      <c r="G13" s="272">
        <v>2025</v>
      </c>
      <c r="H13" s="272">
        <v>2026</v>
      </c>
      <c r="I13" s="272">
        <v>2027</v>
      </c>
      <c r="J13" s="272">
        <v>2028</v>
      </c>
      <c r="K13" s="272">
        <v>2029</v>
      </c>
      <c r="L13" s="272">
        <v>2030</v>
      </c>
      <c r="M13" s="272">
        <v>2031</v>
      </c>
      <c r="N13" s="272">
        <v>2032</v>
      </c>
      <c r="O13" s="272">
        <v>2033</v>
      </c>
      <c r="P13" s="272">
        <v>2034</v>
      </c>
      <c r="Q13" s="272">
        <v>2035</v>
      </c>
      <c r="R13" s="272">
        <v>2036</v>
      </c>
      <c r="S13" s="272">
        <v>2037</v>
      </c>
      <c r="T13" s="272">
        <v>2038</v>
      </c>
      <c r="U13" s="272">
        <v>2039</v>
      </c>
      <c r="V13" s="272">
        <v>2040</v>
      </c>
      <c r="W13" s="272">
        <v>2041</v>
      </c>
      <c r="X13" s="272">
        <v>2042</v>
      </c>
      <c r="Y13" s="272">
        <v>2043</v>
      </c>
      <c r="Z13" s="272">
        <v>2044</v>
      </c>
      <c r="AA13" s="272">
        <v>2045</v>
      </c>
      <c r="AB13" s="272">
        <v>2046</v>
      </c>
      <c r="AC13" s="272">
        <v>2047</v>
      </c>
      <c r="AD13" s="272">
        <v>2048</v>
      </c>
      <c r="AE13" s="272">
        <v>2049</v>
      </c>
      <c r="AF13" s="272">
        <v>2050</v>
      </c>
      <c r="AG13" s="297" t="s">
        <v>696</v>
      </c>
    </row>
    <row r="14" spans="1:33" ht="15" customHeight="1" thickTop="1" x14ac:dyDescent="0.2">
      <c r="AG14" s="295"/>
    </row>
    <row r="15" spans="1:33" ht="15" customHeight="1" x14ac:dyDescent="0.2">
      <c r="B15" s="268" t="s">
        <v>842</v>
      </c>
    </row>
    <row r="16" spans="1:33" ht="15" customHeight="1" x14ac:dyDescent="0.2">
      <c r="A16" s="265" t="s">
        <v>841</v>
      </c>
      <c r="B16" s="300" t="s">
        <v>775</v>
      </c>
      <c r="C16" s="301">
        <f>'AEO22 59 Raw'!F9</f>
        <v>34.075004999999997</v>
      </c>
      <c r="D16" s="301">
        <f>'AEO22 59 Raw'!G9</f>
        <v>35.002276999999999</v>
      </c>
      <c r="E16" s="301">
        <f>'AEO22 59 Raw'!H9</f>
        <v>35.279998999999997</v>
      </c>
      <c r="F16" s="301">
        <f>'AEO22 59 Raw'!I9</f>
        <v>35.479481</v>
      </c>
      <c r="G16" s="301">
        <f>'AEO22 59 Raw'!J9</f>
        <v>35.570808</v>
      </c>
      <c r="H16" s="301">
        <f>'AEO22 59 Raw'!K9</f>
        <v>35.546847999999997</v>
      </c>
      <c r="I16" s="301">
        <f>'AEO22 59 Raw'!L9</f>
        <v>35.469341</v>
      </c>
      <c r="J16" s="301">
        <f>'AEO22 59 Raw'!M9</f>
        <v>36.053555000000003</v>
      </c>
      <c r="K16" s="301">
        <f>'AEO22 59 Raw'!N9</f>
        <v>36.309539999999998</v>
      </c>
      <c r="L16" s="301">
        <f>'AEO22 59 Raw'!O9</f>
        <v>36.368099000000001</v>
      </c>
      <c r="M16" s="301">
        <f>'AEO22 59 Raw'!P9</f>
        <v>36.615310999999998</v>
      </c>
      <c r="N16" s="301">
        <f>'AEO22 59 Raw'!Q9</f>
        <v>36.874363000000002</v>
      </c>
      <c r="O16" s="301">
        <f>'AEO22 59 Raw'!R9</f>
        <v>37.115268999999998</v>
      </c>
      <c r="P16" s="301">
        <f>'AEO22 59 Raw'!S9</f>
        <v>36.956192000000001</v>
      </c>
      <c r="Q16" s="301">
        <f>'AEO22 59 Raw'!T9</f>
        <v>36.823421000000003</v>
      </c>
      <c r="R16" s="301">
        <f>'AEO22 59 Raw'!U9</f>
        <v>36.777447000000002</v>
      </c>
      <c r="S16" s="301">
        <f>'AEO22 59 Raw'!V9</f>
        <v>36.891646999999999</v>
      </c>
      <c r="T16" s="301">
        <f>'AEO22 59 Raw'!W9</f>
        <v>37.107979</v>
      </c>
      <c r="U16" s="301">
        <f>'AEO22 59 Raw'!X9</f>
        <v>37.363818999999999</v>
      </c>
      <c r="V16" s="301">
        <f>'AEO22 59 Raw'!Y9</f>
        <v>37.638393000000001</v>
      </c>
      <c r="W16" s="301">
        <f>'AEO22 59 Raw'!Z9</f>
        <v>37.760773</v>
      </c>
      <c r="X16" s="301">
        <f>'AEO22 59 Raw'!AA9</f>
        <v>37.942402000000001</v>
      </c>
      <c r="Y16" s="301">
        <f>'AEO22 59 Raw'!AB9</f>
        <v>38.264912000000002</v>
      </c>
      <c r="Z16" s="301">
        <f>'AEO22 59 Raw'!AC9</f>
        <v>38.571072000000001</v>
      </c>
      <c r="AA16" s="301">
        <f>'AEO22 59 Raw'!AD9</f>
        <v>38.792197999999999</v>
      </c>
      <c r="AB16" s="301">
        <f>'AEO22 59 Raw'!AE9</f>
        <v>39.036754999999999</v>
      </c>
      <c r="AC16" s="301">
        <f>'AEO22 59 Raw'!AF9</f>
        <v>39.310237999999998</v>
      </c>
      <c r="AD16" s="301">
        <f>'AEO22 59 Raw'!AG9</f>
        <v>39.494183</v>
      </c>
      <c r="AE16" s="301">
        <f>'AEO22 59 Raw'!AH9</f>
        <v>39.663113000000003</v>
      </c>
      <c r="AF16" s="301">
        <f>'AEO22 59 Raw'!AI9</f>
        <v>40.020313000000002</v>
      </c>
      <c r="AG16" s="337">
        <f>'AEO22 59 Raw'!AJ9</f>
        <v>6.0000000000000001E-3</v>
      </c>
    </row>
    <row r="17" spans="1:33" ht="15" customHeight="1" x14ac:dyDescent="0.2">
      <c r="C17" s="335"/>
      <c r="D17" s="335"/>
      <c r="E17" s="335"/>
      <c r="F17" s="335"/>
      <c r="G17" s="335"/>
      <c r="H17" s="335"/>
      <c r="I17" s="335"/>
      <c r="J17" s="335"/>
      <c r="K17" s="335"/>
      <c r="L17" s="335"/>
      <c r="M17" s="335"/>
      <c r="N17" s="335"/>
      <c r="O17" s="335"/>
      <c r="P17" s="335"/>
      <c r="Q17" s="335"/>
      <c r="R17" s="335"/>
      <c r="S17" s="335"/>
      <c r="T17" s="335"/>
      <c r="U17" s="335"/>
      <c r="V17" s="335"/>
      <c r="W17" s="335"/>
      <c r="X17" s="335"/>
      <c r="Y17" s="335"/>
      <c r="Z17" s="335"/>
      <c r="AA17" s="335"/>
      <c r="AB17" s="335"/>
      <c r="AC17" s="335"/>
      <c r="AD17" s="335"/>
      <c r="AE17" s="335"/>
      <c r="AF17" s="335"/>
      <c r="AG17" s="338"/>
    </row>
    <row r="18" spans="1:33" ht="15" customHeight="1" x14ac:dyDescent="0.2">
      <c r="A18" s="265" t="s">
        <v>840</v>
      </c>
      <c r="B18" s="268" t="s">
        <v>747</v>
      </c>
      <c r="C18" s="335">
        <f>'AEO22 59 Raw'!F10</f>
        <v>33.057746999999999</v>
      </c>
      <c r="D18" s="335">
        <f>'AEO22 59 Raw'!G10</f>
        <v>34.252944999999997</v>
      </c>
      <c r="E18" s="335">
        <f>'AEO22 59 Raw'!H10</f>
        <v>34.54665</v>
      </c>
      <c r="F18" s="335">
        <f>'AEO22 59 Raw'!I10</f>
        <v>34.702922999999998</v>
      </c>
      <c r="G18" s="335">
        <f>'AEO22 59 Raw'!J10</f>
        <v>34.758678000000003</v>
      </c>
      <c r="H18" s="335">
        <f>'AEO22 59 Raw'!K10</f>
        <v>34.697139999999997</v>
      </c>
      <c r="I18" s="335">
        <f>'AEO22 59 Raw'!L10</f>
        <v>34.596828000000002</v>
      </c>
      <c r="J18" s="335">
        <f>'AEO22 59 Raw'!M10</f>
        <v>35.052363999999997</v>
      </c>
      <c r="K18" s="335">
        <f>'AEO22 59 Raw'!N10</f>
        <v>35.277839999999998</v>
      </c>
      <c r="L18" s="335">
        <f>'AEO22 59 Raw'!O10</f>
        <v>35.242584000000001</v>
      </c>
      <c r="M18" s="335">
        <f>'AEO22 59 Raw'!P10</f>
        <v>35.407271999999999</v>
      </c>
      <c r="N18" s="335">
        <f>'AEO22 59 Raw'!Q10</f>
        <v>35.693885999999999</v>
      </c>
      <c r="O18" s="335">
        <f>'AEO22 59 Raw'!R10</f>
        <v>35.799236000000001</v>
      </c>
      <c r="P18" s="335">
        <f>'AEO22 59 Raw'!S10</f>
        <v>35.630833000000003</v>
      </c>
      <c r="Q18" s="335">
        <f>'AEO22 59 Raw'!T10</f>
        <v>35.491698999999997</v>
      </c>
      <c r="R18" s="335">
        <f>'AEO22 59 Raw'!U10</f>
        <v>35.450381999999998</v>
      </c>
      <c r="S18" s="335">
        <f>'AEO22 59 Raw'!V10</f>
        <v>35.622855999999999</v>
      </c>
      <c r="T18" s="335">
        <f>'AEO22 59 Raw'!W10</f>
        <v>35.838313999999997</v>
      </c>
      <c r="U18" s="335">
        <f>'AEO22 59 Raw'!X10</f>
        <v>36.050068000000003</v>
      </c>
      <c r="V18" s="335">
        <f>'AEO22 59 Raw'!Y10</f>
        <v>36.309265000000003</v>
      </c>
      <c r="W18" s="335">
        <f>'AEO22 59 Raw'!Z10</f>
        <v>36.510677000000001</v>
      </c>
      <c r="X18" s="335">
        <f>'AEO22 59 Raw'!AA10</f>
        <v>36.730803999999999</v>
      </c>
      <c r="Y18" s="335">
        <f>'AEO22 59 Raw'!AB10</f>
        <v>37.041961999999998</v>
      </c>
      <c r="Z18" s="335">
        <f>'AEO22 59 Raw'!AC10</f>
        <v>37.430492000000001</v>
      </c>
      <c r="AA18" s="335">
        <f>'AEO22 59 Raw'!AD10</f>
        <v>37.534286000000002</v>
      </c>
      <c r="AB18" s="335">
        <f>'AEO22 59 Raw'!AE10</f>
        <v>37.657803000000001</v>
      </c>
      <c r="AC18" s="335">
        <f>'AEO22 59 Raw'!AF10</f>
        <v>37.920608999999999</v>
      </c>
      <c r="AD18" s="335">
        <f>'AEO22 59 Raw'!AG10</f>
        <v>38.155192999999997</v>
      </c>
      <c r="AE18" s="335">
        <f>'AEO22 59 Raw'!AH10</f>
        <v>38.430103000000003</v>
      </c>
      <c r="AF18" s="335">
        <f>'AEO22 59 Raw'!AI10</f>
        <v>38.602088999999999</v>
      </c>
      <c r="AG18" s="338">
        <f>'AEO22 59 Raw'!AJ10</f>
        <v>5.0000000000000001E-3</v>
      </c>
    </row>
    <row r="19" spans="1:33" ht="15" customHeight="1" x14ac:dyDescent="0.25">
      <c r="A19" s="265" t="s">
        <v>839</v>
      </c>
      <c r="B19" s="264" t="s">
        <v>745</v>
      </c>
      <c r="C19" s="335">
        <f>'AEO22 59 Raw'!F11</f>
        <v>13.227558999999999</v>
      </c>
      <c r="D19" s="335">
        <f>'AEO22 59 Raw'!G11</f>
        <v>13.066443</v>
      </c>
      <c r="E19" s="335">
        <f>'AEO22 59 Raw'!H11</f>
        <v>12.985486</v>
      </c>
      <c r="F19" s="335">
        <f>'AEO22 59 Raw'!I11</f>
        <v>13.006886</v>
      </c>
      <c r="G19" s="335">
        <f>'AEO22 59 Raw'!J11</f>
        <v>12.890924</v>
      </c>
      <c r="H19" s="335">
        <f>'AEO22 59 Raw'!K11</f>
        <v>12.905656</v>
      </c>
      <c r="I19" s="335">
        <f>'AEO22 59 Raw'!L11</f>
        <v>12.948328999999999</v>
      </c>
      <c r="J19" s="335">
        <f>'AEO22 59 Raw'!M11</f>
        <v>13.319787</v>
      </c>
      <c r="K19" s="335">
        <f>'AEO22 59 Raw'!N11</f>
        <v>13.522862</v>
      </c>
      <c r="L19" s="335">
        <f>'AEO22 59 Raw'!O11</f>
        <v>13.579124</v>
      </c>
      <c r="M19" s="335">
        <f>'AEO22 59 Raw'!P11</f>
        <v>13.81761</v>
      </c>
      <c r="N19" s="335">
        <f>'AEO22 59 Raw'!Q11</f>
        <v>13.927281000000001</v>
      </c>
      <c r="O19" s="335">
        <f>'AEO22 59 Raw'!R11</f>
        <v>14.180662</v>
      </c>
      <c r="P19" s="335">
        <f>'AEO22 59 Raw'!S11</f>
        <v>14.218508999999999</v>
      </c>
      <c r="Q19" s="335">
        <f>'AEO22 59 Raw'!T11</f>
        <v>14.259769</v>
      </c>
      <c r="R19" s="335">
        <f>'AEO22 59 Raw'!U11</f>
        <v>14.309195000000001</v>
      </c>
      <c r="S19" s="335">
        <f>'AEO22 59 Raw'!V11</f>
        <v>14.499226</v>
      </c>
      <c r="T19" s="335">
        <f>'AEO22 59 Raw'!W11</f>
        <v>14.757011</v>
      </c>
      <c r="U19" s="335">
        <f>'AEO22 59 Raw'!X11</f>
        <v>14.927913999999999</v>
      </c>
      <c r="V19" s="335">
        <f>'AEO22 59 Raw'!Y11</f>
        <v>15.124516</v>
      </c>
      <c r="W19" s="335">
        <f>'AEO22 59 Raw'!Z11</f>
        <v>15.282954</v>
      </c>
      <c r="X19" s="335">
        <f>'AEO22 59 Raw'!AA11</f>
        <v>15.526717</v>
      </c>
      <c r="Y19" s="335">
        <f>'AEO22 59 Raw'!AB11</f>
        <v>15.656162999999999</v>
      </c>
      <c r="Z19" s="335">
        <f>'AEO22 59 Raw'!AC11</f>
        <v>15.889586</v>
      </c>
      <c r="AA19" s="335">
        <f>'AEO22 59 Raw'!AD11</f>
        <v>15.858907</v>
      </c>
      <c r="AB19" s="335">
        <f>'AEO22 59 Raw'!AE11</f>
        <v>15.911084000000001</v>
      </c>
      <c r="AC19" s="335">
        <f>'AEO22 59 Raw'!AF11</f>
        <v>16.003447999999999</v>
      </c>
      <c r="AD19" s="335">
        <f>'AEO22 59 Raw'!AG11</f>
        <v>16.117066999999999</v>
      </c>
      <c r="AE19" s="335">
        <f>'AEO22 59 Raw'!AH11</f>
        <v>16.224326999999999</v>
      </c>
      <c r="AF19" s="335">
        <f>'AEO22 59 Raw'!AI11</f>
        <v>16.328392000000001</v>
      </c>
      <c r="AG19" s="338">
        <f>'AEO22 59 Raw'!AJ11</f>
        <v>7.0000000000000001E-3</v>
      </c>
    </row>
    <row r="20" spans="1:33" ht="15" customHeight="1" x14ac:dyDescent="0.25">
      <c r="A20" s="265" t="s">
        <v>838</v>
      </c>
      <c r="B20" s="264" t="s">
        <v>743</v>
      </c>
      <c r="C20" s="335">
        <f>'AEO22 59 Raw'!F12</f>
        <v>6.5628650000000004</v>
      </c>
      <c r="D20" s="335">
        <f>'AEO22 59 Raw'!G12</f>
        <v>8.5603420000000003</v>
      </c>
      <c r="E20" s="335">
        <f>'AEO22 59 Raw'!H12</f>
        <v>9.1475279999999994</v>
      </c>
      <c r="F20" s="335">
        <f>'AEO22 59 Raw'!I12</f>
        <v>9.1886690000000009</v>
      </c>
      <c r="G20" s="335">
        <f>'AEO22 59 Raw'!J12</f>
        <v>9.1639400000000002</v>
      </c>
      <c r="H20" s="335">
        <f>'AEO22 59 Raw'!K12</f>
        <v>8.9299510000000009</v>
      </c>
      <c r="I20" s="335">
        <f>'AEO22 59 Raw'!L12</f>
        <v>8.7705819999999992</v>
      </c>
      <c r="J20" s="335">
        <f>'AEO22 59 Raw'!M12</f>
        <v>8.8116690000000002</v>
      </c>
      <c r="K20" s="335">
        <f>'AEO22 59 Raw'!N12</f>
        <v>8.9382579999999994</v>
      </c>
      <c r="L20" s="335">
        <f>'AEO22 59 Raw'!O12</f>
        <v>9.0098800000000008</v>
      </c>
      <c r="M20" s="335">
        <f>'AEO22 59 Raw'!P12</f>
        <v>9.113156</v>
      </c>
      <c r="N20" s="335">
        <f>'AEO22 59 Raw'!Q12</f>
        <v>9.2251860000000008</v>
      </c>
      <c r="O20" s="335">
        <f>'AEO22 59 Raw'!R12</f>
        <v>9.0839809999999996</v>
      </c>
      <c r="P20" s="335">
        <f>'AEO22 59 Raw'!S12</f>
        <v>8.9903560000000002</v>
      </c>
      <c r="Q20" s="335">
        <f>'AEO22 59 Raw'!T12</f>
        <v>8.869586</v>
      </c>
      <c r="R20" s="335">
        <f>'AEO22 59 Raw'!U12</f>
        <v>8.7482150000000001</v>
      </c>
      <c r="S20" s="335">
        <f>'AEO22 59 Raw'!V12</f>
        <v>8.6638970000000004</v>
      </c>
      <c r="T20" s="335">
        <f>'AEO22 59 Raw'!W12</f>
        <v>8.5728620000000006</v>
      </c>
      <c r="U20" s="335">
        <f>'AEO22 59 Raw'!X12</f>
        <v>8.4795619999999996</v>
      </c>
      <c r="V20" s="335">
        <f>'AEO22 59 Raw'!Y12</f>
        <v>8.4336330000000004</v>
      </c>
      <c r="W20" s="335">
        <f>'AEO22 59 Raw'!Z12</f>
        <v>8.4283800000000006</v>
      </c>
      <c r="X20" s="335">
        <f>'AEO22 59 Raw'!AA12</f>
        <v>8.4286940000000001</v>
      </c>
      <c r="Y20" s="335">
        <f>'AEO22 59 Raw'!AB12</f>
        <v>8.5843910000000001</v>
      </c>
      <c r="Z20" s="335">
        <f>'AEO22 59 Raw'!AC12</f>
        <v>8.5934760000000008</v>
      </c>
      <c r="AA20" s="335">
        <f>'AEO22 59 Raw'!AD12</f>
        <v>8.6901349999999997</v>
      </c>
      <c r="AB20" s="335">
        <f>'AEO22 59 Raw'!AE12</f>
        <v>8.6749139999999993</v>
      </c>
      <c r="AC20" s="335">
        <f>'AEO22 59 Raw'!AF12</f>
        <v>8.6486190000000001</v>
      </c>
      <c r="AD20" s="335">
        <f>'AEO22 59 Raw'!AG12</f>
        <v>8.6032709999999994</v>
      </c>
      <c r="AE20" s="335">
        <f>'AEO22 59 Raw'!AH12</f>
        <v>8.6406569999999991</v>
      </c>
      <c r="AF20" s="335">
        <f>'AEO22 59 Raw'!AI12</f>
        <v>8.6402110000000008</v>
      </c>
      <c r="AG20" s="338">
        <f>'AEO22 59 Raw'!AJ12</f>
        <v>0.01</v>
      </c>
    </row>
    <row r="21" spans="1:33" ht="15" customHeight="1" x14ac:dyDescent="0.25">
      <c r="A21" s="265" t="s">
        <v>837</v>
      </c>
      <c r="B21" s="264" t="s">
        <v>741</v>
      </c>
      <c r="C21" s="335">
        <f>'AEO22 59 Raw'!F13</f>
        <v>3.4456980000000001</v>
      </c>
      <c r="D21" s="335">
        <f>'AEO22 59 Raw'!G13</f>
        <v>2.9941770000000001</v>
      </c>
      <c r="E21" s="335">
        <f>'AEO22 59 Raw'!H13</f>
        <v>2.7517269999999998</v>
      </c>
      <c r="F21" s="335">
        <f>'AEO22 59 Raw'!I13</f>
        <v>2.652199</v>
      </c>
      <c r="G21" s="335">
        <f>'AEO22 59 Raw'!J13</f>
        <v>2.589267</v>
      </c>
      <c r="H21" s="335">
        <f>'AEO22 59 Raw'!K13</f>
        <v>2.5103010000000001</v>
      </c>
      <c r="I21" s="335">
        <f>'AEO22 59 Raw'!L13</f>
        <v>2.4394239999999998</v>
      </c>
      <c r="J21" s="335">
        <f>'AEO22 59 Raw'!M13</f>
        <v>2.3801589999999999</v>
      </c>
      <c r="K21" s="335">
        <f>'AEO22 59 Raw'!N13</f>
        <v>2.319048</v>
      </c>
      <c r="L21" s="335">
        <f>'AEO22 59 Raw'!O13</f>
        <v>2.2453289999999999</v>
      </c>
      <c r="M21" s="335">
        <f>'AEO22 59 Raw'!P13</f>
        <v>2.179738</v>
      </c>
      <c r="N21" s="335">
        <f>'AEO22 59 Raw'!Q13</f>
        <v>2.11389</v>
      </c>
      <c r="O21" s="335">
        <f>'AEO22 59 Raw'!R13</f>
        <v>2.0566789999999999</v>
      </c>
      <c r="P21" s="335">
        <f>'AEO22 59 Raw'!S13</f>
        <v>1.9855910000000001</v>
      </c>
      <c r="Q21" s="335">
        <f>'AEO22 59 Raw'!T13</f>
        <v>1.9182090000000001</v>
      </c>
      <c r="R21" s="335">
        <f>'AEO22 59 Raw'!U13</f>
        <v>1.888274</v>
      </c>
      <c r="S21" s="335">
        <f>'AEO22 59 Raw'!V13</f>
        <v>1.8808279999999999</v>
      </c>
      <c r="T21" s="335">
        <f>'AEO22 59 Raw'!W13</f>
        <v>1.8706769999999999</v>
      </c>
      <c r="U21" s="335">
        <f>'AEO22 59 Raw'!X13</f>
        <v>1.8925590000000001</v>
      </c>
      <c r="V21" s="335">
        <f>'AEO22 59 Raw'!Y13</f>
        <v>1.9079330000000001</v>
      </c>
      <c r="W21" s="335">
        <f>'AEO22 59 Raw'!Z13</f>
        <v>1.9060060000000001</v>
      </c>
      <c r="X21" s="335">
        <f>'AEO22 59 Raw'!AA13</f>
        <v>1.8861540000000001</v>
      </c>
      <c r="Y21" s="335">
        <f>'AEO22 59 Raw'!AB13</f>
        <v>1.9438770000000001</v>
      </c>
      <c r="Z21" s="335">
        <f>'AEO22 59 Raw'!AC13</f>
        <v>2.0045250000000001</v>
      </c>
      <c r="AA21" s="335">
        <f>'AEO22 59 Raw'!AD13</f>
        <v>2.0045269999999999</v>
      </c>
      <c r="AB21" s="335">
        <f>'AEO22 59 Raw'!AE13</f>
        <v>2.028054</v>
      </c>
      <c r="AC21" s="335">
        <f>'AEO22 59 Raw'!AF13</f>
        <v>2.150674</v>
      </c>
      <c r="AD21" s="335">
        <f>'AEO22 59 Raw'!AG13</f>
        <v>2.2679019999999999</v>
      </c>
      <c r="AE21" s="335">
        <f>'AEO22 59 Raw'!AH13</f>
        <v>2.3191989999999998</v>
      </c>
      <c r="AF21" s="335">
        <f>'AEO22 59 Raw'!AI13</f>
        <v>2.3425820000000002</v>
      </c>
      <c r="AG21" s="338">
        <f>'AEO22 59 Raw'!AJ13</f>
        <v>-1.2999999999999999E-2</v>
      </c>
    </row>
    <row r="22" spans="1:33" ht="15" customHeight="1" x14ac:dyDescent="0.25">
      <c r="A22" s="265" t="s">
        <v>836</v>
      </c>
      <c r="B22" s="264" t="s">
        <v>739</v>
      </c>
      <c r="C22" s="335">
        <f>'AEO22 59 Raw'!F14</f>
        <v>5.0340730000000002</v>
      </c>
      <c r="D22" s="335">
        <f>'AEO22 59 Raw'!G14</f>
        <v>5.1827129999999997</v>
      </c>
      <c r="E22" s="335">
        <f>'AEO22 59 Raw'!H14</f>
        <v>5.253603</v>
      </c>
      <c r="F22" s="335">
        <f>'AEO22 59 Raw'!I14</f>
        <v>5.2706119999999999</v>
      </c>
      <c r="G22" s="335">
        <f>'AEO22 59 Raw'!J14</f>
        <v>5.3338660000000004</v>
      </c>
      <c r="H22" s="335">
        <f>'AEO22 59 Raw'!K14</f>
        <v>5.4863780000000002</v>
      </c>
      <c r="I22" s="335">
        <f>'AEO22 59 Raw'!L14</f>
        <v>5.5307820000000003</v>
      </c>
      <c r="J22" s="335">
        <f>'AEO22 59 Raw'!M14</f>
        <v>5.5893860000000002</v>
      </c>
      <c r="K22" s="335">
        <f>'AEO22 59 Raw'!N14</f>
        <v>5.6071439999999999</v>
      </c>
      <c r="L22" s="335">
        <f>'AEO22 59 Raw'!O14</f>
        <v>5.6023019999999999</v>
      </c>
      <c r="M22" s="335">
        <f>'AEO22 59 Raw'!P14</f>
        <v>5.5880080000000003</v>
      </c>
      <c r="N22" s="335">
        <f>'AEO22 59 Raw'!Q14</f>
        <v>5.6068530000000001</v>
      </c>
      <c r="O22" s="335">
        <f>'AEO22 59 Raw'!R14</f>
        <v>5.6028919999999998</v>
      </c>
      <c r="P22" s="335">
        <f>'AEO22 59 Raw'!S14</f>
        <v>5.5863069999999997</v>
      </c>
      <c r="Q22" s="335">
        <f>'AEO22 59 Raw'!T14</f>
        <v>5.5769539999999997</v>
      </c>
      <c r="R22" s="335">
        <f>'AEO22 59 Raw'!U14</f>
        <v>5.5735789999999996</v>
      </c>
      <c r="S22" s="335">
        <f>'AEO22 59 Raw'!V14</f>
        <v>5.5939180000000004</v>
      </c>
      <c r="T22" s="335">
        <f>'AEO22 59 Raw'!W14</f>
        <v>5.6209680000000004</v>
      </c>
      <c r="U22" s="335">
        <f>'AEO22 59 Raw'!X14</f>
        <v>5.7326579999999998</v>
      </c>
      <c r="V22" s="335">
        <f>'AEO22 59 Raw'!Y14</f>
        <v>5.8234700000000004</v>
      </c>
      <c r="W22" s="335">
        <f>'AEO22 59 Raw'!Z14</f>
        <v>5.8787919999999998</v>
      </c>
      <c r="X22" s="335">
        <f>'AEO22 59 Raw'!AA14</f>
        <v>5.9074759999999999</v>
      </c>
      <c r="Y22" s="335">
        <f>'AEO22 59 Raw'!AB14</f>
        <v>5.9095829999999996</v>
      </c>
      <c r="Z22" s="335">
        <f>'AEO22 59 Raw'!AC14</f>
        <v>6.0064200000000003</v>
      </c>
      <c r="AA22" s="335">
        <f>'AEO22 59 Raw'!AD14</f>
        <v>6.0932919999999999</v>
      </c>
      <c r="AB22" s="335">
        <f>'AEO22 59 Raw'!AE14</f>
        <v>6.1672029999999998</v>
      </c>
      <c r="AC22" s="335">
        <f>'AEO22 59 Raw'!AF14</f>
        <v>6.2464599999999999</v>
      </c>
      <c r="AD22" s="335">
        <f>'AEO22 59 Raw'!AG14</f>
        <v>6.3146490000000002</v>
      </c>
      <c r="AE22" s="335">
        <f>'AEO22 59 Raw'!AH14</f>
        <v>6.4062640000000002</v>
      </c>
      <c r="AF22" s="335">
        <f>'AEO22 59 Raw'!AI14</f>
        <v>6.4871840000000001</v>
      </c>
      <c r="AG22" s="338">
        <f>'AEO22 59 Raw'!AJ14</f>
        <v>8.9999999999999993E-3</v>
      </c>
    </row>
    <row r="23" spans="1:33" ht="15" customHeight="1" x14ac:dyDescent="0.25">
      <c r="A23" s="265" t="s">
        <v>835</v>
      </c>
      <c r="B23" s="264" t="s">
        <v>737</v>
      </c>
      <c r="C23" s="335">
        <f>'AEO22 59 Raw'!F15</f>
        <v>3.8986830000000001</v>
      </c>
      <c r="D23" s="335">
        <f>'AEO22 59 Raw'!G15</f>
        <v>3.556851</v>
      </c>
      <c r="E23" s="335">
        <f>'AEO22 59 Raw'!H15</f>
        <v>3.5261459999999998</v>
      </c>
      <c r="F23" s="335">
        <f>'AEO22 59 Raw'!I15</f>
        <v>3.7045110000000001</v>
      </c>
      <c r="G23" s="335">
        <f>'AEO22 59 Raw'!J15</f>
        <v>3.8607960000000001</v>
      </c>
      <c r="H23" s="335">
        <f>'AEO22 59 Raw'!K15</f>
        <v>3.9438589999999998</v>
      </c>
      <c r="I23" s="335">
        <f>'AEO22 59 Raw'!L15</f>
        <v>3.994272</v>
      </c>
      <c r="J23" s="335">
        <f>'AEO22 59 Raw'!M15</f>
        <v>4.0391060000000003</v>
      </c>
      <c r="K23" s="335">
        <f>'AEO22 59 Raw'!N15</f>
        <v>3.9940470000000001</v>
      </c>
      <c r="L23" s="335">
        <f>'AEO22 59 Raw'!O15</f>
        <v>3.9231050000000001</v>
      </c>
      <c r="M23" s="335">
        <f>'AEO22 59 Raw'!P15</f>
        <v>3.8470119999999999</v>
      </c>
      <c r="N23" s="335">
        <f>'AEO22 59 Raw'!Q15</f>
        <v>3.9632830000000001</v>
      </c>
      <c r="O23" s="335">
        <f>'AEO22 59 Raw'!R15</f>
        <v>4.0307849999999998</v>
      </c>
      <c r="P23" s="335">
        <f>'AEO22 59 Raw'!S15</f>
        <v>4.0157800000000003</v>
      </c>
      <c r="Q23" s="335">
        <f>'AEO22 59 Raw'!T15</f>
        <v>4.0345829999999996</v>
      </c>
      <c r="R23" s="335">
        <f>'AEO22 59 Raw'!U15</f>
        <v>4.1032099999999998</v>
      </c>
      <c r="S23" s="335">
        <f>'AEO22 59 Raw'!V15</f>
        <v>4.1650850000000004</v>
      </c>
      <c r="T23" s="335">
        <f>'AEO22 59 Raw'!W15</f>
        <v>4.2060680000000001</v>
      </c>
      <c r="U23" s="335">
        <f>'AEO22 59 Raw'!X15</f>
        <v>4.2060890000000004</v>
      </c>
      <c r="V23" s="335">
        <f>'AEO22 59 Raw'!Y15</f>
        <v>4.2125890000000004</v>
      </c>
      <c r="W23" s="335">
        <f>'AEO22 59 Raw'!Z15</f>
        <v>4.2090519999999998</v>
      </c>
      <c r="X23" s="335">
        <f>'AEO22 59 Raw'!AA15</f>
        <v>4.1752719999999997</v>
      </c>
      <c r="Y23" s="335">
        <f>'AEO22 59 Raw'!AB15</f>
        <v>4.1427500000000004</v>
      </c>
      <c r="Z23" s="335">
        <f>'AEO22 59 Raw'!AC15</f>
        <v>4.1441189999999999</v>
      </c>
      <c r="AA23" s="335">
        <f>'AEO22 59 Raw'!AD15</f>
        <v>4.1071809999999997</v>
      </c>
      <c r="AB23" s="335">
        <f>'AEO22 59 Raw'!AE15</f>
        <v>4.1083679999999996</v>
      </c>
      <c r="AC23" s="335">
        <f>'AEO22 59 Raw'!AF15</f>
        <v>4.1117840000000001</v>
      </c>
      <c r="AD23" s="335">
        <f>'AEO22 59 Raw'!AG15</f>
        <v>4.11029</v>
      </c>
      <c r="AE23" s="335">
        <f>'AEO22 59 Raw'!AH15</f>
        <v>4.1092219999999999</v>
      </c>
      <c r="AF23" s="335">
        <f>'AEO22 59 Raw'!AI15</f>
        <v>4.078284</v>
      </c>
      <c r="AG23" s="338">
        <f>'AEO22 59 Raw'!AJ15</f>
        <v>2E-3</v>
      </c>
    </row>
    <row r="24" spans="1:33" ht="15" customHeight="1" x14ac:dyDescent="0.25">
      <c r="A24" s="265" t="s">
        <v>834</v>
      </c>
      <c r="B24" s="264" t="s">
        <v>735</v>
      </c>
      <c r="C24" s="335">
        <f>'AEO22 59 Raw'!F16</f>
        <v>0.74458400000000002</v>
      </c>
      <c r="D24" s="335">
        <f>'AEO22 59 Raw'!G16</f>
        <v>0.75597899999999996</v>
      </c>
      <c r="E24" s="335">
        <f>'AEO22 59 Raw'!H16</f>
        <v>0.763347</v>
      </c>
      <c r="F24" s="335">
        <f>'AEO22 59 Raw'!I16</f>
        <v>0.77452500000000002</v>
      </c>
      <c r="G24" s="335">
        <f>'AEO22 59 Raw'!J16</f>
        <v>0.82211100000000004</v>
      </c>
      <c r="H24" s="335">
        <f>'AEO22 59 Raw'!K16</f>
        <v>0.830901</v>
      </c>
      <c r="I24" s="335">
        <f>'AEO22 59 Raw'!L16</f>
        <v>0.83035599999999998</v>
      </c>
      <c r="J24" s="335">
        <f>'AEO22 59 Raw'!M16</f>
        <v>0.83503400000000005</v>
      </c>
      <c r="K24" s="335">
        <f>'AEO22 59 Raw'!N16</f>
        <v>0.82476499999999997</v>
      </c>
      <c r="L24" s="335">
        <f>'AEO22 59 Raw'!O16</f>
        <v>0.81619200000000003</v>
      </c>
      <c r="M24" s="335">
        <f>'AEO22 59 Raw'!P16</f>
        <v>0.79975799999999997</v>
      </c>
      <c r="N24" s="335">
        <f>'AEO22 59 Raw'!Q16</f>
        <v>0.798624</v>
      </c>
      <c r="O24" s="335">
        <f>'AEO22 59 Raw'!R16</f>
        <v>0.78707400000000005</v>
      </c>
      <c r="P24" s="335">
        <f>'AEO22 59 Raw'!S16</f>
        <v>0.78006799999999998</v>
      </c>
      <c r="Q24" s="335">
        <f>'AEO22 59 Raw'!T16</f>
        <v>0.78194399999999997</v>
      </c>
      <c r="R24" s="335">
        <f>'AEO22 59 Raw'!U16</f>
        <v>0.78059199999999995</v>
      </c>
      <c r="S24" s="335">
        <f>'AEO22 59 Raw'!V16</f>
        <v>0.77515999999999996</v>
      </c>
      <c r="T24" s="335">
        <f>'AEO22 59 Raw'!W16</f>
        <v>0.76809400000000005</v>
      </c>
      <c r="U24" s="335">
        <f>'AEO22 59 Raw'!X16</f>
        <v>0.77100400000000002</v>
      </c>
      <c r="V24" s="335">
        <f>'AEO22 59 Raw'!Y16</f>
        <v>0.76847399999999999</v>
      </c>
      <c r="W24" s="335">
        <f>'AEO22 59 Raw'!Z16</f>
        <v>0.76459500000000002</v>
      </c>
      <c r="X24" s="335">
        <f>'AEO22 59 Raw'!AA16</f>
        <v>0.76458499999999996</v>
      </c>
      <c r="Y24" s="335">
        <f>'AEO22 59 Raw'!AB16</f>
        <v>0.76274299999999995</v>
      </c>
      <c r="Z24" s="335">
        <f>'AEO22 59 Raw'!AC16</f>
        <v>0.75347500000000001</v>
      </c>
      <c r="AA24" s="335">
        <f>'AEO22 59 Raw'!AD16</f>
        <v>0.74397999999999997</v>
      </c>
      <c r="AB24" s="335">
        <f>'AEO22 59 Raw'!AE16</f>
        <v>0.73346299999999998</v>
      </c>
      <c r="AC24" s="335">
        <f>'AEO22 59 Raw'!AF16</f>
        <v>0.72632099999999999</v>
      </c>
      <c r="AD24" s="335">
        <f>'AEO22 59 Raw'!AG16</f>
        <v>0.70994500000000005</v>
      </c>
      <c r="AE24" s="335">
        <f>'AEO22 59 Raw'!AH16</f>
        <v>0.69957400000000003</v>
      </c>
      <c r="AF24" s="335">
        <f>'AEO22 59 Raw'!AI16</f>
        <v>0.69541699999999995</v>
      </c>
      <c r="AG24" s="338">
        <f>'AEO22 59 Raw'!AJ16</f>
        <v>-2E-3</v>
      </c>
    </row>
    <row r="25" spans="1:33" ht="15" customHeight="1" x14ac:dyDescent="0.25">
      <c r="A25" s="265" t="s">
        <v>833</v>
      </c>
      <c r="B25" s="264" t="s">
        <v>733</v>
      </c>
      <c r="C25" s="335">
        <f>'AEO22 59 Raw'!F17</f>
        <v>0.144286</v>
      </c>
      <c r="D25" s="335">
        <f>'AEO22 59 Raw'!G17</f>
        <v>0.13644200000000001</v>
      </c>
      <c r="E25" s="335">
        <f>'AEO22 59 Raw'!H17</f>
        <v>0.118812</v>
      </c>
      <c r="F25" s="335">
        <f>'AEO22 59 Raw'!I17</f>
        <v>0.105518</v>
      </c>
      <c r="G25" s="335">
        <f>'AEO22 59 Raw'!J17</f>
        <v>9.7775000000000001E-2</v>
      </c>
      <c r="H25" s="335">
        <f>'AEO22 59 Raw'!K17</f>
        <v>9.0094999999999995E-2</v>
      </c>
      <c r="I25" s="335">
        <f>'AEO22 59 Raw'!L17</f>
        <v>8.3085000000000006E-2</v>
      </c>
      <c r="J25" s="335">
        <f>'AEO22 59 Raw'!M17</f>
        <v>7.7227000000000004E-2</v>
      </c>
      <c r="K25" s="335">
        <f>'AEO22 59 Raw'!N17</f>
        <v>7.1718000000000004E-2</v>
      </c>
      <c r="L25" s="335">
        <f>'AEO22 59 Raw'!O17</f>
        <v>6.6649E-2</v>
      </c>
      <c r="M25" s="335">
        <f>'AEO22 59 Raw'!P17</f>
        <v>6.1989000000000002E-2</v>
      </c>
      <c r="N25" s="335">
        <f>'AEO22 59 Raw'!Q17</f>
        <v>5.8767E-2</v>
      </c>
      <c r="O25" s="335">
        <f>'AEO22 59 Raw'!R17</f>
        <v>5.7162999999999999E-2</v>
      </c>
      <c r="P25" s="335">
        <f>'AEO22 59 Raw'!S17</f>
        <v>5.4218000000000002E-2</v>
      </c>
      <c r="Q25" s="335">
        <f>'AEO22 59 Raw'!T17</f>
        <v>5.0652999999999997E-2</v>
      </c>
      <c r="R25" s="335">
        <f>'AEO22 59 Raw'!U17</f>
        <v>4.7322000000000003E-2</v>
      </c>
      <c r="S25" s="335">
        <f>'AEO22 59 Raw'!V17</f>
        <v>4.4742999999999998E-2</v>
      </c>
      <c r="T25" s="335">
        <f>'AEO22 59 Raw'!W17</f>
        <v>4.2632999999999997E-2</v>
      </c>
      <c r="U25" s="335">
        <f>'AEO22 59 Raw'!X17</f>
        <v>4.0282999999999999E-2</v>
      </c>
      <c r="V25" s="335">
        <f>'AEO22 59 Raw'!Y17</f>
        <v>3.8650999999999998E-2</v>
      </c>
      <c r="W25" s="335">
        <f>'AEO22 59 Raw'!Z17</f>
        <v>4.0898999999999998E-2</v>
      </c>
      <c r="X25" s="335">
        <f>'AEO22 59 Raw'!AA17</f>
        <v>4.1907E-2</v>
      </c>
      <c r="Y25" s="335">
        <f>'AEO22 59 Raw'!AB17</f>
        <v>4.2452999999999998E-2</v>
      </c>
      <c r="Z25" s="335">
        <f>'AEO22 59 Raw'!AC17</f>
        <v>3.8890000000000001E-2</v>
      </c>
      <c r="AA25" s="335">
        <f>'AEO22 59 Raw'!AD17</f>
        <v>3.6264999999999999E-2</v>
      </c>
      <c r="AB25" s="335">
        <f>'AEO22 59 Raw'!AE17</f>
        <v>3.4715000000000003E-2</v>
      </c>
      <c r="AC25" s="335">
        <f>'AEO22 59 Raw'!AF17</f>
        <v>3.3298000000000001E-2</v>
      </c>
      <c r="AD25" s="335">
        <f>'AEO22 59 Raw'!AG17</f>
        <v>3.2070000000000001E-2</v>
      </c>
      <c r="AE25" s="335">
        <f>'AEO22 59 Raw'!AH17</f>
        <v>3.0861E-2</v>
      </c>
      <c r="AF25" s="335">
        <f>'AEO22 59 Raw'!AI17</f>
        <v>3.0020000000000002E-2</v>
      </c>
      <c r="AG25" s="338">
        <f>'AEO22 59 Raw'!AJ17</f>
        <v>-5.2999999999999999E-2</v>
      </c>
    </row>
    <row r="26" spans="1:33" ht="15" customHeight="1" x14ac:dyDescent="0.2">
      <c r="C26" s="335"/>
      <c r="D26" s="335"/>
      <c r="E26" s="335"/>
      <c r="F26" s="335"/>
      <c r="G26" s="335"/>
      <c r="H26" s="335"/>
      <c r="I26" s="335"/>
      <c r="J26" s="335"/>
      <c r="K26" s="335"/>
      <c r="L26" s="335"/>
      <c r="M26" s="335"/>
      <c r="N26" s="335"/>
      <c r="O26" s="335"/>
      <c r="P26" s="335"/>
      <c r="Q26" s="335"/>
      <c r="R26" s="335"/>
      <c r="S26" s="335"/>
      <c r="T26" s="335"/>
      <c r="U26" s="335"/>
      <c r="V26" s="335"/>
      <c r="W26" s="335"/>
      <c r="X26" s="335"/>
      <c r="Y26" s="335"/>
      <c r="Z26" s="335"/>
      <c r="AA26" s="335"/>
      <c r="AB26" s="335"/>
      <c r="AC26" s="335"/>
      <c r="AD26" s="335"/>
      <c r="AE26" s="335"/>
      <c r="AF26" s="335"/>
      <c r="AG26" s="338"/>
    </row>
    <row r="27" spans="1:33" ht="15" customHeight="1" x14ac:dyDescent="0.2">
      <c r="A27" s="265" t="s">
        <v>832</v>
      </c>
      <c r="B27" s="268" t="s">
        <v>732</v>
      </c>
      <c r="C27" s="335">
        <f>'AEO22 59 Raw'!F18</f>
        <v>1.0172589999999999</v>
      </c>
      <c r="D27" s="335">
        <f>'AEO22 59 Raw'!G18</f>
        <v>0.74933099999999997</v>
      </c>
      <c r="E27" s="335">
        <f>'AEO22 59 Raw'!H18</f>
        <v>0.73335399999999995</v>
      </c>
      <c r="F27" s="335">
        <f>'AEO22 59 Raw'!I18</f>
        <v>0.77656000000000003</v>
      </c>
      <c r="G27" s="335">
        <f>'AEO22 59 Raw'!J18</f>
        <v>0.81212899999999999</v>
      </c>
      <c r="H27" s="335">
        <f>'AEO22 59 Raw'!K18</f>
        <v>0.84971099999999999</v>
      </c>
      <c r="I27" s="335">
        <f>'AEO22 59 Raw'!L18</f>
        <v>0.87251299999999998</v>
      </c>
      <c r="J27" s="335">
        <f>'AEO22 59 Raw'!M18</f>
        <v>1.001193</v>
      </c>
      <c r="K27" s="335">
        <f>'AEO22 59 Raw'!N18</f>
        <v>1.0316959999999999</v>
      </c>
      <c r="L27" s="335">
        <f>'AEO22 59 Raw'!O18</f>
        <v>1.1255200000000001</v>
      </c>
      <c r="M27" s="335">
        <f>'AEO22 59 Raw'!P18</f>
        <v>1.2080390000000001</v>
      </c>
      <c r="N27" s="335">
        <f>'AEO22 59 Raw'!Q18</f>
        <v>1.1804790000000001</v>
      </c>
      <c r="O27" s="335">
        <f>'AEO22 59 Raw'!R18</f>
        <v>1.31603</v>
      </c>
      <c r="P27" s="335">
        <f>'AEO22 59 Raw'!S18</f>
        <v>1.325364</v>
      </c>
      <c r="Q27" s="335">
        <f>'AEO22 59 Raw'!T18</f>
        <v>1.33172</v>
      </c>
      <c r="R27" s="335">
        <f>'AEO22 59 Raw'!U18</f>
        <v>1.327061</v>
      </c>
      <c r="S27" s="335">
        <f>'AEO22 59 Raw'!V18</f>
        <v>1.2687900000000001</v>
      </c>
      <c r="T27" s="335">
        <f>'AEO22 59 Raw'!W18</f>
        <v>1.269666</v>
      </c>
      <c r="U27" s="335">
        <f>'AEO22 59 Raw'!X18</f>
        <v>1.3137509999999999</v>
      </c>
      <c r="V27" s="335">
        <f>'AEO22 59 Raw'!Y18</f>
        <v>1.329126</v>
      </c>
      <c r="W27" s="335">
        <f>'AEO22 59 Raw'!Z18</f>
        <v>1.2500960000000001</v>
      </c>
      <c r="X27" s="335">
        <f>'AEO22 59 Raw'!AA18</f>
        <v>1.2115899999999999</v>
      </c>
      <c r="Y27" s="335">
        <f>'AEO22 59 Raw'!AB18</f>
        <v>1.222952</v>
      </c>
      <c r="Z27" s="335">
        <f>'AEO22 59 Raw'!AC18</f>
        <v>1.140582</v>
      </c>
      <c r="AA27" s="335">
        <f>'AEO22 59 Raw'!AD18</f>
        <v>1.2579119999999999</v>
      </c>
      <c r="AB27" s="335">
        <f>'AEO22 59 Raw'!AE18</f>
        <v>1.378952</v>
      </c>
      <c r="AC27" s="335">
        <f>'AEO22 59 Raw'!AF18</f>
        <v>1.3896360000000001</v>
      </c>
      <c r="AD27" s="335">
        <f>'AEO22 59 Raw'!AG18</f>
        <v>1.3389880000000001</v>
      </c>
      <c r="AE27" s="335">
        <f>'AEO22 59 Raw'!AH18</f>
        <v>1.233009</v>
      </c>
      <c r="AF27" s="335">
        <f>'AEO22 59 Raw'!AI18</f>
        <v>1.4182239999999999</v>
      </c>
      <c r="AG27" s="338">
        <f>'AEO22 59 Raw'!AJ18</f>
        <v>1.2E-2</v>
      </c>
    </row>
    <row r="28" spans="1:33" ht="15" customHeight="1" x14ac:dyDescent="0.25">
      <c r="A28" s="265" t="s">
        <v>831</v>
      </c>
      <c r="B28" s="264" t="s">
        <v>730</v>
      </c>
      <c r="C28" s="335">
        <f>'AEO22 59 Raw'!F19</f>
        <v>1.01054</v>
      </c>
      <c r="D28" s="335">
        <f>'AEO22 59 Raw'!G19</f>
        <v>0.74393600000000004</v>
      </c>
      <c r="E28" s="335">
        <f>'AEO22 59 Raw'!H19</f>
        <v>0.72834900000000002</v>
      </c>
      <c r="F28" s="335">
        <f>'AEO22 59 Raw'!I19</f>
        <v>0.77188900000000005</v>
      </c>
      <c r="G28" s="335">
        <f>'AEO22 59 Raw'!J19</f>
        <v>0.80774900000000005</v>
      </c>
      <c r="H28" s="335">
        <f>'AEO22 59 Raw'!K19</f>
        <v>0.845584</v>
      </c>
      <c r="I28" s="335">
        <f>'AEO22 59 Raw'!L19</f>
        <v>0.86860999999999999</v>
      </c>
      <c r="J28" s="335">
        <f>'AEO22 59 Raw'!M19</f>
        <v>0.93631600000000004</v>
      </c>
      <c r="K28" s="335">
        <f>'AEO22 59 Raw'!N19</f>
        <v>0.94469499999999995</v>
      </c>
      <c r="L28" s="335">
        <f>'AEO22 59 Raw'!O19</f>
        <v>0.99230600000000002</v>
      </c>
      <c r="M28" s="335">
        <f>'AEO22 59 Raw'!P19</f>
        <v>1.0435350000000001</v>
      </c>
      <c r="N28" s="335">
        <f>'AEO22 59 Raw'!Q19</f>
        <v>1.008586</v>
      </c>
      <c r="O28" s="335">
        <f>'AEO22 59 Raw'!R19</f>
        <v>1.126592</v>
      </c>
      <c r="P28" s="335">
        <f>'AEO22 59 Raw'!S19</f>
        <v>1.1330119999999999</v>
      </c>
      <c r="Q28" s="335">
        <f>'AEO22 59 Raw'!T19</f>
        <v>1.1120000000000001</v>
      </c>
      <c r="R28" s="335">
        <f>'AEO22 59 Raw'!U19</f>
        <v>1.0988150000000001</v>
      </c>
      <c r="S28" s="335">
        <f>'AEO22 59 Raw'!V19</f>
        <v>1.041477</v>
      </c>
      <c r="T28" s="335">
        <f>'AEO22 59 Raw'!W19</f>
        <v>1.0538590000000001</v>
      </c>
      <c r="U28" s="335">
        <f>'AEO22 59 Raw'!X19</f>
        <v>1.06914</v>
      </c>
      <c r="V28" s="335">
        <f>'AEO22 59 Raw'!Y19</f>
        <v>1.0621400000000001</v>
      </c>
      <c r="W28" s="335">
        <f>'AEO22 59 Raw'!Z19</f>
        <v>0.99465899999999996</v>
      </c>
      <c r="X28" s="335">
        <f>'AEO22 59 Raw'!AA19</f>
        <v>0.97601000000000004</v>
      </c>
      <c r="Y28" s="335">
        <f>'AEO22 59 Raw'!AB19</f>
        <v>0.96489400000000003</v>
      </c>
      <c r="Z28" s="335">
        <f>'AEO22 59 Raw'!AC19</f>
        <v>0.87778400000000001</v>
      </c>
      <c r="AA28" s="335">
        <f>'AEO22 59 Raw'!AD19</f>
        <v>1.0183089999999999</v>
      </c>
      <c r="AB28" s="335">
        <f>'AEO22 59 Raw'!AE19</f>
        <v>1.1551119999999999</v>
      </c>
      <c r="AC28" s="335">
        <f>'AEO22 59 Raw'!AF19</f>
        <v>1.1741969999999999</v>
      </c>
      <c r="AD28" s="335">
        <f>'AEO22 59 Raw'!AG19</f>
        <v>1.146636</v>
      </c>
      <c r="AE28" s="335">
        <f>'AEO22 59 Raw'!AH19</f>
        <v>1.020384</v>
      </c>
      <c r="AF28" s="335">
        <f>'AEO22 59 Raw'!AI19</f>
        <v>1.1465780000000001</v>
      </c>
      <c r="AG28" s="338">
        <f>'AEO22 59 Raw'!AJ19</f>
        <v>4.0000000000000001E-3</v>
      </c>
    </row>
    <row r="29" spans="1:33" ht="15" customHeight="1" x14ac:dyDescent="0.25">
      <c r="A29" s="265" t="s">
        <v>830</v>
      </c>
      <c r="B29" s="264" t="s">
        <v>763</v>
      </c>
      <c r="C29" s="335">
        <f>'AEO22 59 Raw'!F20</f>
        <v>0</v>
      </c>
      <c r="D29" s="335">
        <f>'AEO22 59 Raw'!G20</f>
        <v>6.0565000000000001E-2</v>
      </c>
      <c r="E29" s="335">
        <f>'AEO22 59 Raw'!H20</f>
        <v>4.6503000000000003E-2</v>
      </c>
      <c r="F29" s="335">
        <f>'AEO22 59 Raw'!I20</f>
        <v>3.8341E-2</v>
      </c>
      <c r="G29" s="335">
        <f>'AEO22 59 Raw'!J20</f>
        <v>3.3142999999999999E-2</v>
      </c>
      <c r="H29" s="335">
        <f>'AEO22 59 Raw'!K20</f>
        <v>3.0225999999999999E-2</v>
      </c>
      <c r="I29" s="335">
        <f>'AEO22 59 Raw'!L20</f>
        <v>2.776E-2</v>
      </c>
      <c r="J29" s="335">
        <f>'AEO22 59 Raw'!M20</f>
        <v>2.5606E-2</v>
      </c>
      <c r="K29" s="335">
        <f>'AEO22 59 Raw'!N20</f>
        <v>2.3878E-2</v>
      </c>
      <c r="L29" s="335">
        <f>'AEO22 59 Raw'!O20</f>
        <v>2.1912000000000001E-2</v>
      </c>
      <c r="M29" s="335">
        <f>'AEO22 59 Raw'!P20</f>
        <v>2.0156E-2</v>
      </c>
      <c r="N29" s="335">
        <f>'AEO22 59 Raw'!Q20</f>
        <v>1.8738000000000001E-2</v>
      </c>
      <c r="O29" s="335">
        <f>'AEO22 59 Raw'!R20</f>
        <v>1.7520000000000001E-2</v>
      </c>
      <c r="P29" s="335">
        <f>'AEO22 59 Raw'!S20</f>
        <v>1.6643000000000002E-2</v>
      </c>
      <c r="Q29" s="335">
        <f>'AEO22 59 Raw'!T20</f>
        <v>1.553E-2</v>
      </c>
      <c r="R29" s="335">
        <f>'AEO22 59 Raw'!U20</f>
        <v>1.4636E-2</v>
      </c>
      <c r="S29" s="335">
        <f>'AEO22 59 Raw'!V20</f>
        <v>1.4016000000000001E-2</v>
      </c>
      <c r="T29" s="335">
        <f>'AEO22 59 Raw'!W20</f>
        <v>1.3457999999999999E-2</v>
      </c>
      <c r="U29" s="335">
        <f>'AEO22 59 Raw'!X20</f>
        <v>1.2929E-2</v>
      </c>
      <c r="V29" s="335">
        <f>'AEO22 59 Raw'!Y20</f>
        <v>1.2404999999999999E-2</v>
      </c>
      <c r="W29" s="335">
        <f>'AEO22 59 Raw'!Z20</f>
        <v>1.1918E-2</v>
      </c>
      <c r="X29" s="335">
        <f>'AEO22 59 Raw'!AA20</f>
        <v>1.1516999999999999E-2</v>
      </c>
      <c r="Y29" s="335">
        <f>'AEO22 59 Raw'!AB20</f>
        <v>1.1049E-2</v>
      </c>
      <c r="Z29" s="335">
        <f>'AEO22 59 Raw'!AC20</f>
        <v>1.0547000000000001E-2</v>
      </c>
      <c r="AA29" s="335">
        <f>'AEO22 59 Raw'!AD20</f>
        <v>1.0244E-2</v>
      </c>
      <c r="AB29" s="335">
        <f>'AEO22 59 Raw'!AE20</f>
        <v>9.8230000000000001E-3</v>
      </c>
      <c r="AC29" s="335">
        <f>'AEO22 59 Raw'!AF20</f>
        <v>9.6019999999999994E-3</v>
      </c>
      <c r="AD29" s="335">
        <f>'AEO22 59 Raw'!AG20</f>
        <v>9.3570000000000007E-3</v>
      </c>
      <c r="AE29" s="335">
        <f>'AEO22 59 Raw'!AH20</f>
        <v>9.1199999999999996E-3</v>
      </c>
      <c r="AF29" s="335">
        <f>'AEO22 59 Raw'!AI20</f>
        <v>8.9020000000000002E-3</v>
      </c>
      <c r="AG29" s="338">
        <f>'AEO22 59 Raw'!AJ20</f>
        <v>8.6580000000000008E-3</v>
      </c>
    </row>
    <row r="30" spans="1:33" ht="15" customHeight="1" x14ac:dyDescent="0.25">
      <c r="A30" s="265" t="s">
        <v>829</v>
      </c>
      <c r="B30" s="264" t="s">
        <v>761</v>
      </c>
      <c r="C30" s="335">
        <f>'AEO22 59 Raw'!F21</f>
        <v>0</v>
      </c>
      <c r="D30" s="335">
        <f>'AEO22 59 Raw'!G21</f>
        <v>0.14857600000000001</v>
      </c>
      <c r="E30" s="335">
        <f>'AEO22 59 Raw'!H21</f>
        <v>0.112594</v>
      </c>
      <c r="F30" s="335">
        <f>'AEO22 59 Raw'!I21</f>
        <v>9.2609999999999998E-2</v>
      </c>
      <c r="G30" s="335">
        <f>'AEO22 59 Raw'!J21</f>
        <v>7.9958000000000001E-2</v>
      </c>
      <c r="H30" s="335">
        <f>'AEO22 59 Raw'!K21</f>
        <v>7.3051000000000005E-2</v>
      </c>
      <c r="I30" s="335">
        <f>'AEO22 59 Raw'!L21</f>
        <v>6.7141999999999993E-2</v>
      </c>
      <c r="J30" s="335">
        <f>'AEO22 59 Raw'!M21</f>
        <v>6.1924E-2</v>
      </c>
      <c r="K30" s="335">
        <f>'AEO22 59 Raw'!N21</f>
        <v>5.7790000000000001E-2</v>
      </c>
      <c r="L30" s="335">
        <f>'AEO22 59 Raw'!O21</f>
        <v>5.3067000000000003E-2</v>
      </c>
      <c r="M30" s="335">
        <f>'AEO22 59 Raw'!P21</f>
        <v>4.8791000000000001E-2</v>
      </c>
      <c r="N30" s="335">
        <f>'AEO22 59 Raw'!Q21</f>
        <v>4.5512999999999998E-2</v>
      </c>
      <c r="O30" s="335">
        <f>'AEO22 59 Raw'!R21</f>
        <v>5.0365E-2</v>
      </c>
      <c r="P30" s="335">
        <f>'AEO22 59 Raw'!S21</f>
        <v>9.1419E-2</v>
      </c>
      <c r="Q30" s="335">
        <f>'AEO22 59 Raw'!T21</f>
        <v>0.129579</v>
      </c>
      <c r="R30" s="335">
        <f>'AEO22 59 Raw'!U21</f>
        <v>0.14711299999999999</v>
      </c>
      <c r="S30" s="335">
        <f>'AEO22 59 Raw'!V21</f>
        <v>0.16048999999999999</v>
      </c>
      <c r="T30" s="335">
        <f>'AEO22 59 Raw'!W21</f>
        <v>0.16076699999999999</v>
      </c>
      <c r="U30" s="335">
        <f>'AEO22 59 Raw'!X21</f>
        <v>0.17508799999999999</v>
      </c>
      <c r="V30" s="335">
        <f>'AEO22 59 Raw'!Y21</f>
        <v>0.1799</v>
      </c>
      <c r="W30" s="335">
        <f>'AEO22 59 Raw'!Z21</f>
        <v>0.17944499999999999</v>
      </c>
      <c r="X30" s="335">
        <f>'AEO22 59 Raw'!AA21</f>
        <v>0.17976800000000001</v>
      </c>
      <c r="Y30" s="335">
        <f>'AEO22 59 Raw'!AB21</f>
        <v>0.18355399999999999</v>
      </c>
      <c r="Z30" s="335">
        <f>'AEO22 59 Raw'!AC21</f>
        <v>0.19928599999999999</v>
      </c>
      <c r="AA30" s="335">
        <f>'AEO22 59 Raw'!AD21</f>
        <v>0.188192</v>
      </c>
      <c r="AB30" s="335">
        <f>'AEO22 59 Raw'!AE21</f>
        <v>0.17655999999999999</v>
      </c>
      <c r="AC30" s="335">
        <f>'AEO22 59 Raw'!AF21</f>
        <v>0.16911399999999999</v>
      </c>
      <c r="AD30" s="335">
        <f>'AEO22 59 Raw'!AG21</f>
        <v>0.16320699999999999</v>
      </c>
      <c r="AE30" s="335">
        <f>'AEO22 59 Raw'!AH21</f>
        <v>0.16598199999999999</v>
      </c>
      <c r="AF30" s="335">
        <f>'AEO22 59 Raw'!AI21</f>
        <v>0.18204400000000001</v>
      </c>
      <c r="AG30" s="338">
        <f>'AEO22 59 Raw'!AJ21</f>
        <v>0.183896</v>
      </c>
    </row>
    <row r="31" spans="1:33" ht="15" customHeight="1" x14ac:dyDescent="0.25">
      <c r="A31" s="265" t="s">
        <v>828</v>
      </c>
      <c r="B31" s="264" t="s">
        <v>759</v>
      </c>
      <c r="C31" s="335">
        <f>'AEO22 59 Raw'!F22</f>
        <v>0.54869000000000001</v>
      </c>
      <c r="D31" s="335">
        <f>'AEO22 59 Raw'!G22</f>
        <v>0.587005</v>
      </c>
      <c r="E31" s="335">
        <f>'AEO22 59 Raw'!H22</f>
        <v>0.59923000000000004</v>
      </c>
      <c r="F31" s="335">
        <f>'AEO22 59 Raw'!I22</f>
        <v>0.66037900000000005</v>
      </c>
      <c r="G31" s="335">
        <f>'AEO22 59 Raw'!J22</f>
        <v>0.70587800000000001</v>
      </c>
      <c r="H31" s="335">
        <f>'AEO22 59 Raw'!K22</f>
        <v>0.75194399999999995</v>
      </c>
      <c r="I31" s="335">
        <f>'AEO22 59 Raw'!L22</f>
        <v>0.78222599999999998</v>
      </c>
      <c r="J31" s="335">
        <f>'AEO22 59 Raw'!M22</f>
        <v>0.85569799999999996</v>
      </c>
      <c r="K31" s="335">
        <f>'AEO22 59 Raw'!N22</f>
        <v>0.87068500000000004</v>
      </c>
      <c r="L31" s="335">
        <f>'AEO22 59 Raw'!O22</f>
        <v>0.92425999999999997</v>
      </c>
      <c r="M31" s="335">
        <f>'AEO22 59 Raw'!P22</f>
        <v>0.98012500000000002</v>
      </c>
      <c r="N31" s="335">
        <f>'AEO22 59 Raw'!Q22</f>
        <v>0.941492</v>
      </c>
      <c r="O31" s="335">
        <f>'AEO22 59 Raw'!R22</f>
        <v>1.0192760000000001</v>
      </c>
      <c r="P31" s="335">
        <f>'AEO22 59 Raw'!S22</f>
        <v>0.98860899999999996</v>
      </c>
      <c r="Q31" s="335">
        <f>'AEO22 59 Raw'!T22</f>
        <v>0.95092100000000002</v>
      </c>
      <c r="R31" s="335">
        <f>'AEO22 59 Raw'!U22</f>
        <v>0.92494699999999996</v>
      </c>
      <c r="S31" s="335">
        <f>'AEO22 59 Raw'!V22</f>
        <v>0.86786200000000002</v>
      </c>
      <c r="T31" s="335">
        <f>'AEO22 59 Raw'!W22</f>
        <v>0.86642699999999995</v>
      </c>
      <c r="U31" s="335">
        <f>'AEO22 59 Raw'!X22</f>
        <v>0.87739599999999995</v>
      </c>
      <c r="V31" s="335">
        <f>'AEO22 59 Raw'!Y22</f>
        <v>0.87131599999999998</v>
      </c>
      <c r="W31" s="335">
        <f>'AEO22 59 Raw'!Z22</f>
        <v>0.803894</v>
      </c>
      <c r="X31" s="335">
        <f>'AEO22 59 Raw'!AA22</f>
        <v>0.78190800000000005</v>
      </c>
      <c r="Y31" s="335">
        <f>'AEO22 59 Raw'!AB22</f>
        <v>0.75554600000000005</v>
      </c>
      <c r="Z31" s="335">
        <f>'AEO22 59 Raw'!AC22</f>
        <v>0.67981599999999998</v>
      </c>
      <c r="AA31" s="335">
        <f>'AEO22 59 Raw'!AD22</f>
        <v>0.83238000000000001</v>
      </c>
      <c r="AB31" s="335">
        <f>'AEO22 59 Raw'!AE22</f>
        <v>0.97683600000000004</v>
      </c>
      <c r="AC31" s="335">
        <f>'AEO22 59 Raw'!AF22</f>
        <v>1.0020610000000001</v>
      </c>
      <c r="AD31" s="335">
        <f>'AEO22 59 Raw'!AG22</f>
        <v>0.97194999999999998</v>
      </c>
      <c r="AE31" s="335">
        <f>'AEO22 59 Raw'!AH22</f>
        <v>0.829843</v>
      </c>
      <c r="AF31" s="335">
        <f>'AEO22 59 Raw'!AI22</f>
        <v>0.95441799999999999</v>
      </c>
      <c r="AG31" s="338">
        <f>'AEO22 59 Raw'!AJ22</f>
        <v>1.9E-2</v>
      </c>
    </row>
    <row r="32" spans="1:33" ht="12" customHeight="1" x14ac:dyDescent="0.25">
      <c r="A32" s="265" t="s">
        <v>827</v>
      </c>
      <c r="B32" s="264" t="s">
        <v>728</v>
      </c>
      <c r="C32" s="335">
        <f>'AEO22 59 Raw'!F23</f>
        <v>6.718E-3</v>
      </c>
      <c r="D32" s="335">
        <f>'AEO22 59 Raw'!G23</f>
        <v>5.3959999999999998E-3</v>
      </c>
      <c r="E32" s="335">
        <f>'AEO22 59 Raw'!H23</f>
        <v>5.0049999999999999E-3</v>
      </c>
      <c r="F32" s="335">
        <f>'AEO22 59 Raw'!I23</f>
        <v>4.6709999999999998E-3</v>
      </c>
      <c r="G32" s="335">
        <f>'AEO22 59 Raw'!J23</f>
        <v>4.3810000000000003E-3</v>
      </c>
      <c r="H32" s="335">
        <f>'AEO22 59 Raw'!K23</f>
        <v>4.1269999999999996E-3</v>
      </c>
      <c r="I32" s="335">
        <f>'AEO22 59 Raw'!L23</f>
        <v>3.9029999999999998E-3</v>
      </c>
      <c r="J32" s="335">
        <f>'AEO22 59 Raw'!M23</f>
        <v>6.4876000000000003E-2</v>
      </c>
      <c r="K32" s="335">
        <f>'AEO22 59 Raw'!N23</f>
        <v>8.7000999999999995E-2</v>
      </c>
      <c r="L32" s="335">
        <f>'AEO22 59 Raw'!O23</f>
        <v>0.133214</v>
      </c>
      <c r="M32" s="335">
        <f>'AEO22 59 Raw'!P23</f>
        <v>0.16450400000000001</v>
      </c>
      <c r="N32" s="335">
        <f>'AEO22 59 Raw'!Q23</f>
        <v>0.17189399999999999</v>
      </c>
      <c r="O32" s="335">
        <f>'AEO22 59 Raw'!R23</f>
        <v>0.18943699999999999</v>
      </c>
      <c r="P32" s="335">
        <f>'AEO22 59 Raw'!S23</f>
        <v>0.19235099999999999</v>
      </c>
      <c r="Q32" s="335">
        <f>'AEO22 59 Raw'!T23</f>
        <v>0.21972</v>
      </c>
      <c r="R32" s="335">
        <f>'AEO22 59 Raw'!U23</f>
        <v>0.228246</v>
      </c>
      <c r="S32" s="335">
        <f>'AEO22 59 Raw'!V23</f>
        <v>0.22731199999999999</v>
      </c>
      <c r="T32" s="335">
        <f>'AEO22 59 Raw'!W23</f>
        <v>0.215807</v>
      </c>
      <c r="U32" s="335">
        <f>'AEO22 59 Raw'!X23</f>
        <v>0.244611</v>
      </c>
      <c r="V32" s="335">
        <f>'AEO22 59 Raw'!Y23</f>
        <v>0.26698499999999997</v>
      </c>
      <c r="W32" s="335">
        <f>'AEO22 59 Raw'!Z23</f>
        <v>0.25543700000000003</v>
      </c>
      <c r="X32" s="335">
        <f>'AEO22 59 Raw'!AA23</f>
        <v>0.23558000000000001</v>
      </c>
      <c r="Y32" s="335">
        <f>'AEO22 59 Raw'!AB23</f>
        <v>0.25805899999999998</v>
      </c>
      <c r="Z32" s="335">
        <f>'AEO22 59 Raw'!AC23</f>
        <v>0.26279799999999998</v>
      </c>
      <c r="AA32" s="335">
        <f>'AEO22 59 Raw'!AD23</f>
        <v>0.23960300000000001</v>
      </c>
      <c r="AB32" s="335">
        <f>'AEO22 59 Raw'!AE23</f>
        <v>0.22384000000000001</v>
      </c>
      <c r="AC32" s="335">
        <f>'AEO22 59 Raw'!AF23</f>
        <v>0.21543899999999999</v>
      </c>
      <c r="AD32" s="335">
        <f>'AEO22 59 Raw'!AG23</f>
        <v>0.192352</v>
      </c>
      <c r="AE32" s="335">
        <f>'AEO22 59 Raw'!AH23</f>
        <v>0.21262600000000001</v>
      </c>
      <c r="AF32" s="335">
        <f>'AEO22 59 Raw'!AI23</f>
        <v>0.271646</v>
      </c>
      <c r="AG32" s="338">
        <f>'AEO22 59 Raw'!AJ23</f>
        <v>0.13600000000000001</v>
      </c>
    </row>
    <row r="33" spans="1:33" ht="12" customHeight="1" x14ac:dyDescent="0.25">
      <c r="A33" s="265" t="s">
        <v>826</v>
      </c>
      <c r="B33" s="264" t="s">
        <v>753</v>
      </c>
      <c r="C33" s="335">
        <f>'AEO22 59 Raw'!F24</f>
        <v>3.2290000000000001E-3</v>
      </c>
      <c r="D33" s="335">
        <f>'AEO22 59 Raw'!G24</f>
        <v>2.9740000000000001E-3</v>
      </c>
      <c r="E33" s="335">
        <f>'AEO22 59 Raw'!H24</f>
        <v>2.7590000000000002E-3</v>
      </c>
      <c r="F33" s="335">
        <f>'AEO22 59 Raw'!I24</f>
        <v>2.575E-3</v>
      </c>
      <c r="G33" s="335">
        <f>'AEO22 59 Raw'!J24</f>
        <v>2.415E-3</v>
      </c>
      <c r="H33" s="335">
        <f>'AEO22 59 Raw'!K24</f>
        <v>2.2750000000000001E-3</v>
      </c>
      <c r="I33" s="335">
        <f>'AEO22 59 Raw'!L24</f>
        <v>2.1519999999999998E-3</v>
      </c>
      <c r="J33" s="335">
        <f>'AEO22 59 Raw'!M24</f>
        <v>2.042E-3</v>
      </c>
      <c r="K33" s="335">
        <f>'AEO22 59 Raw'!N24</f>
        <v>1.944E-3</v>
      </c>
      <c r="L33" s="335">
        <f>'AEO22 59 Raw'!O24</f>
        <v>1.8550000000000001E-3</v>
      </c>
      <c r="M33" s="335">
        <f>'AEO22 59 Raw'!P24</f>
        <v>1.7750000000000001E-3</v>
      </c>
      <c r="N33" s="335">
        <f>'AEO22 59 Raw'!Q24</f>
        <v>1.7030000000000001E-3</v>
      </c>
      <c r="O33" s="335">
        <f>'AEO22 59 Raw'!R24</f>
        <v>1.6360000000000001E-3</v>
      </c>
      <c r="P33" s="335">
        <f>'AEO22 59 Raw'!S24</f>
        <v>1.5759999999999999E-3</v>
      </c>
      <c r="Q33" s="335">
        <f>'AEO22 59 Raw'!T24</f>
        <v>1.5200000000000001E-3</v>
      </c>
      <c r="R33" s="335">
        <f>'AEO22 59 Raw'!U24</f>
        <v>1.4679999999999999E-3</v>
      </c>
      <c r="S33" s="335">
        <f>'AEO22 59 Raw'!V24</f>
        <v>1.42E-3</v>
      </c>
      <c r="T33" s="335">
        <f>'AEO22 59 Raw'!W24</f>
        <v>1.3760000000000001E-3</v>
      </c>
      <c r="U33" s="335">
        <f>'AEO22 59 Raw'!X24</f>
        <v>1.3339999999999999E-3</v>
      </c>
      <c r="V33" s="335">
        <f>'AEO22 59 Raw'!Y24</f>
        <v>1.2960000000000001E-3</v>
      </c>
      <c r="W33" s="335">
        <f>'AEO22 59 Raw'!Z24</f>
        <v>1.2600000000000001E-3</v>
      </c>
      <c r="X33" s="335">
        <f>'AEO22 59 Raw'!AA24</f>
        <v>1.2260000000000001E-3</v>
      </c>
      <c r="Y33" s="335">
        <f>'AEO22 59 Raw'!AB24</f>
        <v>1.194E-3</v>
      </c>
      <c r="Z33" s="335">
        <f>'AEO22 59 Raw'!AC24</f>
        <v>1.1640000000000001E-3</v>
      </c>
      <c r="AA33" s="335">
        <f>'AEO22 59 Raw'!AD24</f>
        <v>1.1360000000000001E-3</v>
      </c>
      <c r="AB33" s="335">
        <f>'AEO22 59 Raw'!AE24</f>
        <v>1.109E-3</v>
      </c>
      <c r="AC33" s="335">
        <f>'AEO22 59 Raw'!AF24</f>
        <v>1.0839999999999999E-3</v>
      </c>
      <c r="AD33" s="335">
        <f>'AEO22 59 Raw'!AG24</f>
        <v>1.06E-3</v>
      </c>
      <c r="AE33" s="335">
        <f>'AEO22 59 Raw'!AH24</f>
        <v>1.0380000000000001E-3</v>
      </c>
      <c r="AF33" s="335">
        <f>'AEO22 59 Raw'!AI24</f>
        <v>1.016E-3</v>
      </c>
      <c r="AG33" s="338">
        <f>'AEO22 59 Raw'!AJ24</f>
        <v>-3.9E-2</v>
      </c>
    </row>
    <row r="34" spans="1:33" ht="12" customHeight="1" x14ac:dyDescent="0.25">
      <c r="A34" s="265" t="s">
        <v>825</v>
      </c>
      <c r="B34" s="264" t="s">
        <v>751</v>
      </c>
      <c r="C34" s="335">
        <f>'AEO22 59 Raw'!F25</f>
        <v>3.4889999999999999E-3</v>
      </c>
      <c r="D34" s="335">
        <f>'AEO22 59 Raw'!G25</f>
        <v>2.421E-3</v>
      </c>
      <c r="E34" s="335">
        <f>'AEO22 59 Raw'!H25</f>
        <v>2.2460000000000002E-3</v>
      </c>
      <c r="F34" s="335">
        <f>'AEO22 59 Raw'!I25</f>
        <v>2.0960000000000002E-3</v>
      </c>
      <c r="G34" s="335">
        <f>'AEO22 59 Raw'!J25</f>
        <v>1.9659999999999999E-3</v>
      </c>
      <c r="H34" s="335">
        <f>'AEO22 59 Raw'!K25</f>
        <v>1.8519999999999999E-3</v>
      </c>
      <c r="I34" s="335">
        <f>'AEO22 59 Raw'!L25</f>
        <v>1.751E-3</v>
      </c>
      <c r="J34" s="335">
        <f>'AEO22 59 Raw'!M25</f>
        <v>6.2835000000000002E-2</v>
      </c>
      <c r="K34" s="335">
        <f>'AEO22 59 Raw'!N25</f>
        <v>8.5056999999999994E-2</v>
      </c>
      <c r="L34" s="335">
        <f>'AEO22 59 Raw'!O25</f>
        <v>0.131359</v>
      </c>
      <c r="M34" s="335">
        <f>'AEO22 59 Raw'!P25</f>
        <v>0.16272900000000001</v>
      </c>
      <c r="N34" s="335">
        <f>'AEO22 59 Raw'!Q25</f>
        <v>0.17019100000000001</v>
      </c>
      <c r="O34" s="335">
        <f>'AEO22 59 Raw'!R25</f>
        <v>0.187801</v>
      </c>
      <c r="P34" s="335">
        <f>'AEO22 59 Raw'!S25</f>
        <v>0.190776</v>
      </c>
      <c r="Q34" s="335">
        <f>'AEO22 59 Raw'!T25</f>
        <v>0.21820000000000001</v>
      </c>
      <c r="R34" s="335">
        <f>'AEO22 59 Raw'!U25</f>
        <v>0.22677800000000001</v>
      </c>
      <c r="S34" s="335">
        <f>'AEO22 59 Raw'!V25</f>
        <v>0.22589200000000001</v>
      </c>
      <c r="T34" s="335">
        <f>'AEO22 59 Raw'!W25</f>
        <v>0.21443100000000001</v>
      </c>
      <c r="U34" s="335">
        <f>'AEO22 59 Raw'!X25</f>
        <v>0.24327599999999999</v>
      </c>
      <c r="V34" s="335">
        <f>'AEO22 59 Raw'!Y25</f>
        <v>0.26568999999999998</v>
      </c>
      <c r="W34" s="335">
        <f>'AEO22 59 Raw'!Z25</f>
        <v>0.25417699999999999</v>
      </c>
      <c r="X34" s="335">
        <f>'AEO22 59 Raw'!AA25</f>
        <v>0.23435400000000001</v>
      </c>
      <c r="Y34" s="335">
        <f>'AEO22 59 Raw'!AB25</f>
        <v>0.25686500000000001</v>
      </c>
      <c r="Z34" s="335">
        <f>'AEO22 59 Raw'!AC25</f>
        <v>0.26163399999999998</v>
      </c>
      <c r="AA34" s="335">
        <f>'AEO22 59 Raw'!AD25</f>
        <v>0.23846700000000001</v>
      </c>
      <c r="AB34" s="335">
        <f>'AEO22 59 Raw'!AE25</f>
        <v>0.22273100000000001</v>
      </c>
      <c r="AC34" s="335">
        <f>'AEO22 59 Raw'!AF25</f>
        <v>0.21435499999999999</v>
      </c>
      <c r="AD34" s="335">
        <f>'AEO22 59 Raw'!AG25</f>
        <v>0.19129199999999999</v>
      </c>
      <c r="AE34" s="335">
        <f>'AEO22 59 Raw'!AH25</f>
        <v>0.211588</v>
      </c>
      <c r="AF34" s="335">
        <f>'AEO22 59 Raw'!AI25</f>
        <v>0.27062999999999998</v>
      </c>
      <c r="AG34" s="338">
        <f>'AEO22 59 Raw'!AJ25</f>
        <v>0.16200000000000001</v>
      </c>
    </row>
    <row r="35" spans="1:33" ht="12" customHeight="1" x14ac:dyDescent="0.25">
      <c r="A35" s="265" t="s">
        <v>824</v>
      </c>
      <c r="B35" s="264" t="s">
        <v>726</v>
      </c>
      <c r="C35" s="335">
        <f>'AEO22 59 Raw'!F26</f>
        <v>0</v>
      </c>
      <c r="D35" s="335">
        <f>'AEO22 59 Raw'!G26</f>
        <v>0</v>
      </c>
      <c r="E35" s="335">
        <f>'AEO22 59 Raw'!H26</f>
        <v>0</v>
      </c>
      <c r="F35" s="335">
        <f>'AEO22 59 Raw'!I26</f>
        <v>0</v>
      </c>
      <c r="G35" s="335">
        <f>'AEO22 59 Raw'!J26</f>
        <v>0</v>
      </c>
      <c r="H35" s="335">
        <f>'AEO22 59 Raw'!K26</f>
        <v>0</v>
      </c>
      <c r="I35" s="335">
        <f>'AEO22 59 Raw'!L26</f>
        <v>0</v>
      </c>
      <c r="J35" s="335">
        <f>'AEO22 59 Raw'!M26</f>
        <v>0</v>
      </c>
      <c r="K35" s="335">
        <f>'AEO22 59 Raw'!N26</f>
        <v>0</v>
      </c>
      <c r="L35" s="335">
        <f>'AEO22 59 Raw'!O26</f>
        <v>0</v>
      </c>
      <c r="M35" s="335">
        <f>'AEO22 59 Raw'!P26</f>
        <v>0</v>
      </c>
      <c r="N35" s="335">
        <f>'AEO22 59 Raw'!Q26</f>
        <v>0</v>
      </c>
      <c r="O35" s="335">
        <f>'AEO22 59 Raw'!R26</f>
        <v>0</v>
      </c>
      <c r="P35" s="335">
        <f>'AEO22 59 Raw'!S26</f>
        <v>0</v>
      </c>
      <c r="Q35" s="335">
        <f>'AEO22 59 Raw'!T26</f>
        <v>0</v>
      </c>
      <c r="R35" s="335">
        <f>'AEO22 59 Raw'!U26</f>
        <v>0</v>
      </c>
      <c r="S35" s="335">
        <f>'AEO22 59 Raw'!V26</f>
        <v>0</v>
      </c>
      <c r="T35" s="335">
        <f>'AEO22 59 Raw'!W26</f>
        <v>0</v>
      </c>
      <c r="U35" s="335">
        <f>'AEO22 59 Raw'!X26</f>
        <v>0</v>
      </c>
      <c r="V35" s="335">
        <f>'AEO22 59 Raw'!Y26</f>
        <v>0</v>
      </c>
      <c r="W35" s="335">
        <f>'AEO22 59 Raw'!Z26</f>
        <v>0</v>
      </c>
      <c r="X35" s="335">
        <f>'AEO22 59 Raw'!AA26</f>
        <v>0</v>
      </c>
      <c r="Y35" s="335">
        <f>'AEO22 59 Raw'!AB26</f>
        <v>0</v>
      </c>
      <c r="Z35" s="335">
        <f>'AEO22 59 Raw'!AC26</f>
        <v>0</v>
      </c>
      <c r="AA35" s="335">
        <f>'AEO22 59 Raw'!AD26</f>
        <v>0</v>
      </c>
      <c r="AB35" s="335">
        <f>'AEO22 59 Raw'!AE26</f>
        <v>0</v>
      </c>
      <c r="AC35" s="335">
        <f>'AEO22 59 Raw'!AF26</f>
        <v>0</v>
      </c>
      <c r="AD35" s="335">
        <f>'AEO22 59 Raw'!AG26</f>
        <v>0</v>
      </c>
      <c r="AE35" s="335">
        <f>'AEO22 59 Raw'!AH26</f>
        <v>0</v>
      </c>
      <c r="AF35" s="335">
        <f>'AEO22 59 Raw'!AI26</f>
        <v>0</v>
      </c>
      <c r="AG35" s="338" t="str">
        <f>'AEO22 59 Raw'!AJ26</f>
        <v>- -</v>
      </c>
    </row>
    <row r="36" spans="1:33" ht="12" customHeight="1" x14ac:dyDescent="0.25">
      <c r="A36" s="265" t="s">
        <v>823</v>
      </c>
      <c r="B36" s="264" t="s">
        <v>753</v>
      </c>
      <c r="C36" s="335">
        <f>'AEO22 59 Raw'!F27</f>
        <v>0</v>
      </c>
      <c r="D36" s="335">
        <f>'AEO22 59 Raw'!G27</f>
        <v>0</v>
      </c>
      <c r="E36" s="335">
        <f>'AEO22 59 Raw'!H27</f>
        <v>0</v>
      </c>
      <c r="F36" s="335">
        <f>'AEO22 59 Raw'!I27</f>
        <v>0</v>
      </c>
      <c r="G36" s="335">
        <f>'AEO22 59 Raw'!J27</f>
        <v>0</v>
      </c>
      <c r="H36" s="335">
        <f>'AEO22 59 Raw'!K27</f>
        <v>0</v>
      </c>
      <c r="I36" s="335">
        <f>'AEO22 59 Raw'!L27</f>
        <v>0</v>
      </c>
      <c r="J36" s="335">
        <f>'AEO22 59 Raw'!M27</f>
        <v>0</v>
      </c>
      <c r="K36" s="335">
        <f>'AEO22 59 Raw'!N27</f>
        <v>0</v>
      </c>
      <c r="L36" s="335">
        <f>'AEO22 59 Raw'!O27</f>
        <v>0</v>
      </c>
      <c r="M36" s="335">
        <f>'AEO22 59 Raw'!P27</f>
        <v>0</v>
      </c>
      <c r="N36" s="335">
        <f>'AEO22 59 Raw'!Q27</f>
        <v>0</v>
      </c>
      <c r="O36" s="335">
        <f>'AEO22 59 Raw'!R27</f>
        <v>0</v>
      </c>
      <c r="P36" s="335">
        <f>'AEO22 59 Raw'!S27</f>
        <v>0</v>
      </c>
      <c r="Q36" s="335">
        <f>'AEO22 59 Raw'!T27</f>
        <v>0</v>
      </c>
      <c r="R36" s="335">
        <f>'AEO22 59 Raw'!U27</f>
        <v>0</v>
      </c>
      <c r="S36" s="335">
        <f>'AEO22 59 Raw'!V27</f>
        <v>0</v>
      </c>
      <c r="T36" s="335">
        <f>'AEO22 59 Raw'!W27</f>
        <v>0</v>
      </c>
      <c r="U36" s="335">
        <f>'AEO22 59 Raw'!X27</f>
        <v>0</v>
      </c>
      <c r="V36" s="335">
        <f>'AEO22 59 Raw'!Y27</f>
        <v>0</v>
      </c>
      <c r="W36" s="335">
        <f>'AEO22 59 Raw'!Z27</f>
        <v>0</v>
      </c>
      <c r="X36" s="335">
        <f>'AEO22 59 Raw'!AA27</f>
        <v>0</v>
      </c>
      <c r="Y36" s="335">
        <f>'AEO22 59 Raw'!AB27</f>
        <v>0</v>
      </c>
      <c r="Z36" s="335">
        <f>'AEO22 59 Raw'!AC27</f>
        <v>0</v>
      </c>
      <c r="AA36" s="335">
        <f>'AEO22 59 Raw'!AD27</f>
        <v>0</v>
      </c>
      <c r="AB36" s="335">
        <f>'AEO22 59 Raw'!AE27</f>
        <v>0</v>
      </c>
      <c r="AC36" s="335">
        <f>'AEO22 59 Raw'!AF27</f>
        <v>0</v>
      </c>
      <c r="AD36" s="335">
        <f>'AEO22 59 Raw'!AG27</f>
        <v>0</v>
      </c>
      <c r="AE36" s="335">
        <f>'AEO22 59 Raw'!AH27</f>
        <v>0</v>
      </c>
      <c r="AF36" s="335">
        <f>'AEO22 59 Raw'!AI27</f>
        <v>0</v>
      </c>
      <c r="AG36" s="338" t="str">
        <f>'AEO22 59 Raw'!AJ27</f>
        <v>- -</v>
      </c>
    </row>
    <row r="37" spans="1:33" ht="12" customHeight="1" x14ac:dyDescent="0.25">
      <c r="A37" s="265" t="s">
        <v>822</v>
      </c>
      <c r="B37" s="264" t="s">
        <v>751</v>
      </c>
      <c r="C37" s="335">
        <f>'AEO22 59 Raw'!F28</f>
        <v>0</v>
      </c>
      <c r="D37" s="335">
        <f>'AEO22 59 Raw'!G28</f>
        <v>0</v>
      </c>
      <c r="E37" s="335">
        <f>'AEO22 59 Raw'!H28</f>
        <v>0</v>
      </c>
      <c r="F37" s="335">
        <f>'AEO22 59 Raw'!I28</f>
        <v>0</v>
      </c>
      <c r="G37" s="335">
        <f>'AEO22 59 Raw'!J28</f>
        <v>0</v>
      </c>
      <c r="H37" s="335">
        <f>'AEO22 59 Raw'!K28</f>
        <v>0</v>
      </c>
      <c r="I37" s="335">
        <f>'AEO22 59 Raw'!L28</f>
        <v>0</v>
      </c>
      <c r="J37" s="335">
        <f>'AEO22 59 Raw'!M28</f>
        <v>0</v>
      </c>
      <c r="K37" s="335">
        <f>'AEO22 59 Raw'!N28</f>
        <v>0</v>
      </c>
      <c r="L37" s="335">
        <f>'AEO22 59 Raw'!O28</f>
        <v>0</v>
      </c>
      <c r="M37" s="335">
        <f>'AEO22 59 Raw'!P28</f>
        <v>0</v>
      </c>
      <c r="N37" s="335">
        <f>'AEO22 59 Raw'!Q28</f>
        <v>0</v>
      </c>
      <c r="O37" s="335">
        <f>'AEO22 59 Raw'!R28</f>
        <v>0</v>
      </c>
      <c r="P37" s="335">
        <f>'AEO22 59 Raw'!S28</f>
        <v>0</v>
      </c>
      <c r="Q37" s="335">
        <f>'AEO22 59 Raw'!T28</f>
        <v>0</v>
      </c>
      <c r="R37" s="335">
        <f>'AEO22 59 Raw'!U28</f>
        <v>0</v>
      </c>
      <c r="S37" s="335">
        <f>'AEO22 59 Raw'!V28</f>
        <v>0</v>
      </c>
      <c r="T37" s="335">
        <f>'AEO22 59 Raw'!W28</f>
        <v>0</v>
      </c>
      <c r="U37" s="335">
        <f>'AEO22 59 Raw'!X28</f>
        <v>0</v>
      </c>
      <c r="V37" s="335">
        <f>'AEO22 59 Raw'!Y28</f>
        <v>0</v>
      </c>
      <c r="W37" s="335">
        <f>'AEO22 59 Raw'!Z28</f>
        <v>0</v>
      </c>
      <c r="X37" s="335">
        <f>'AEO22 59 Raw'!AA28</f>
        <v>0</v>
      </c>
      <c r="Y37" s="335">
        <f>'AEO22 59 Raw'!AB28</f>
        <v>0</v>
      </c>
      <c r="Z37" s="335">
        <f>'AEO22 59 Raw'!AC28</f>
        <v>0</v>
      </c>
      <c r="AA37" s="335">
        <f>'AEO22 59 Raw'!AD28</f>
        <v>0</v>
      </c>
      <c r="AB37" s="335">
        <f>'AEO22 59 Raw'!AE28</f>
        <v>0</v>
      </c>
      <c r="AC37" s="335">
        <f>'AEO22 59 Raw'!AF28</f>
        <v>0</v>
      </c>
      <c r="AD37" s="335">
        <f>'AEO22 59 Raw'!AG28</f>
        <v>0</v>
      </c>
      <c r="AE37" s="335">
        <f>'AEO22 59 Raw'!AH28</f>
        <v>0</v>
      </c>
      <c r="AF37" s="335">
        <f>'AEO22 59 Raw'!AI28</f>
        <v>0</v>
      </c>
      <c r="AG37" s="338" t="str">
        <f>'AEO22 59 Raw'!AJ28</f>
        <v>- -</v>
      </c>
    </row>
    <row r="38" spans="1:33" ht="12" customHeight="1" x14ac:dyDescent="0.2">
      <c r="C38" s="335"/>
      <c r="D38" s="335"/>
      <c r="E38" s="335"/>
      <c r="F38" s="335"/>
      <c r="G38" s="335"/>
      <c r="H38" s="335"/>
      <c r="I38" s="335"/>
      <c r="J38" s="335"/>
      <c r="K38" s="335"/>
      <c r="L38" s="335"/>
      <c r="M38" s="335"/>
      <c r="N38" s="335"/>
      <c r="O38" s="335"/>
      <c r="P38" s="335"/>
      <c r="Q38" s="335"/>
      <c r="R38" s="335"/>
      <c r="S38" s="335"/>
      <c r="T38" s="335"/>
      <c r="U38" s="335"/>
      <c r="V38" s="335"/>
      <c r="W38" s="335"/>
      <c r="X38" s="335"/>
      <c r="Y38" s="335"/>
      <c r="Z38" s="335"/>
      <c r="AA38" s="335"/>
      <c r="AB38" s="335"/>
      <c r="AC38" s="335"/>
      <c r="AD38" s="335"/>
      <c r="AE38" s="335"/>
      <c r="AF38" s="335"/>
      <c r="AG38" s="338"/>
    </row>
    <row r="39" spans="1:33" ht="12" customHeight="1" x14ac:dyDescent="0.2">
      <c r="C39" s="335"/>
      <c r="D39" s="335"/>
      <c r="E39" s="335"/>
      <c r="F39" s="335"/>
      <c r="G39" s="335"/>
      <c r="H39" s="335"/>
      <c r="I39" s="335"/>
      <c r="J39" s="335"/>
      <c r="K39" s="335"/>
      <c r="L39" s="335"/>
      <c r="M39" s="335"/>
      <c r="N39" s="335"/>
      <c r="O39" s="335"/>
      <c r="P39" s="335"/>
      <c r="Q39" s="335"/>
      <c r="R39" s="335"/>
      <c r="S39" s="335"/>
      <c r="T39" s="335"/>
      <c r="U39" s="335"/>
      <c r="V39" s="335"/>
      <c r="W39" s="335"/>
      <c r="X39" s="335"/>
      <c r="Y39" s="335"/>
      <c r="Z39" s="335"/>
      <c r="AA39" s="335"/>
      <c r="AB39" s="335"/>
      <c r="AC39" s="335"/>
      <c r="AD39" s="335"/>
      <c r="AE39" s="335"/>
      <c r="AF39" s="335"/>
      <c r="AG39" s="338"/>
    </row>
    <row r="40" spans="1:33" ht="12" customHeight="1" x14ac:dyDescent="0.2">
      <c r="B40" s="268" t="s">
        <v>821</v>
      </c>
      <c r="C40" s="335"/>
      <c r="D40" s="335"/>
      <c r="E40" s="335"/>
      <c r="F40" s="335"/>
      <c r="G40" s="335"/>
      <c r="H40" s="335"/>
      <c r="I40" s="335"/>
      <c r="J40" s="335"/>
      <c r="K40" s="335"/>
      <c r="L40" s="335"/>
      <c r="M40" s="335"/>
      <c r="N40" s="335"/>
      <c r="O40" s="335"/>
      <c r="P40" s="335"/>
      <c r="Q40" s="335"/>
      <c r="R40" s="335"/>
      <c r="S40" s="335"/>
      <c r="T40" s="335"/>
      <c r="U40" s="335"/>
      <c r="V40" s="335"/>
      <c r="W40" s="335"/>
      <c r="X40" s="335"/>
      <c r="Y40" s="335"/>
      <c r="Z40" s="335"/>
      <c r="AA40" s="335"/>
      <c r="AB40" s="335"/>
      <c r="AC40" s="335"/>
      <c r="AD40" s="335"/>
      <c r="AE40" s="335"/>
      <c r="AF40" s="335"/>
      <c r="AG40" s="338"/>
    </row>
    <row r="41" spans="1:33" ht="12" customHeight="1" x14ac:dyDescent="0.2">
      <c r="B41" s="268" t="s">
        <v>820</v>
      </c>
      <c r="C41" s="335"/>
      <c r="D41" s="335"/>
      <c r="E41" s="335"/>
      <c r="F41" s="335"/>
      <c r="G41" s="335"/>
      <c r="H41" s="335"/>
      <c r="I41" s="335"/>
      <c r="J41" s="335"/>
      <c r="K41" s="335"/>
      <c r="L41" s="335"/>
      <c r="M41" s="335"/>
      <c r="N41" s="335"/>
      <c r="O41" s="335"/>
      <c r="P41" s="335"/>
      <c r="Q41" s="335"/>
      <c r="R41" s="335"/>
      <c r="S41" s="335"/>
      <c r="T41" s="335"/>
      <c r="U41" s="335"/>
      <c r="V41" s="335"/>
      <c r="W41" s="335"/>
      <c r="X41" s="335"/>
      <c r="Y41" s="335"/>
      <c r="Z41" s="335"/>
      <c r="AA41" s="335"/>
      <c r="AB41" s="335"/>
      <c r="AC41" s="335"/>
      <c r="AD41" s="335"/>
      <c r="AE41" s="335"/>
      <c r="AF41" s="335"/>
      <c r="AG41" s="338"/>
    </row>
    <row r="42" spans="1:33" ht="12" customHeight="1" x14ac:dyDescent="0.25">
      <c r="A42" s="265" t="s">
        <v>819</v>
      </c>
      <c r="B42" s="264" t="s">
        <v>818</v>
      </c>
      <c r="C42" s="335">
        <f>'AEO22 59 Raw'!F31</f>
        <v>4.115437</v>
      </c>
      <c r="D42" s="335">
        <f>'AEO22 59 Raw'!G31</f>
        <v>3.8375569999999999</v>
      </c>
      <c r="E42" s="335">
        <f>'AEO22 59 Raw'!H31</f>
        <v>3.4711470000000002</v>
      </c>
      <c r="F42" s="335">
        <f>'AEO22 59 Raw'!I31</f>
        <v>3.1265849999999999</v>
      </c>
      <c r="G42" s="335">
        <f>'AEO22 59 Raw'!J31</f>
        <v>2.9537409999999999</v>
      </c>
      <c r="H42" s="335">
        <f>'AEO22 59 Raw'!K31</f>
        <v>2.9069660000000002</v>
      </c>
      <c r="I42" s="335">
        <f>'AEO22 59 Raw'!L31</f>
        <v>2.9545490000000001</v>
      </c>
      <c r="J42" s="335">
        <f>'AEO22 59 Raw'!M31</f>
        <v>3.1361569999999999</v>
      </c>
      <c r="K42" s="335">
        <f>'AEO22 59 Raw'!N31</f>
        <v>3.2922310000000001</v>
      </c>
      <c r="L42" s="335">
        <f>'AEO22 59 Raw'!O31</f>
        <v>3.3889710000000002</v>
      </c>
      <c r="M42" s="335">
        <f>'AEO22 59 Raw'!P31</f>
        <v>3.4544480000000002</v>
      </c>
      <c r="N42" s="335">
        <f>'AEO22 59 Raw'!Q31</f>
        <v>3.4918580000000001</v>
      </c>
      <c r="O42" s="335">
        <f>'AEO22 59 Raw'!R31</f>
        <v>3.5932900000000001</v>
      </c>
      <c r="P42" s="335">
        <f>'AEO22 59 Raw'!S31</f>
        <v>3.5941529999999999</v>
      </c>
      <c r="Q42" s="335">
        <f>'AEO22 59 Raw'!T31</f>
        <v>3.5243639999999998</v>
      </c>
      <c r="R42" s="335">
        <f>'AEO22 59 Raw'!U31</f>
        <v>3.4853049999999999</v>
      </c>
      <c r="S42" s="335">
        <f>'AEO22 59 Raw'!V31</f>
        <v>3.4869300000000001</v>
      </c>
      <c r="T42" s="335">
        <f>'AEO22 59 Raw'!W31</f>
        <v>3.5182699999999998</v>
      </c>
      <c r="U42" s="335">
        <f>'AEO22 59 Raw'!X31</f>
        <v>3.5456129999999999</v>
      </c>
      <c r="V42" s="335">
        <f>'AEO22 59 Raw'!Y31</f>
        <v>3.577658</v>
      </c>
      <c r="W42" s="335">
        <f>'AEO22 59 Raw'!Z31</f>
        <v>3.6346500000000002</v>
      </c>
      <c r="X42" s="335">
        <f>'AEO22 59 Raw'!AA31</f>
        <v>3.6520290000000002</v>
      </c>
      <c r="Y42" s="335">
        <f>'AEO22 59 Raw'!AB31</f>
        <v>3.5895619999999999</v>
      </c>
      <c r="Z42" s="335">
        <f>'AEO22 59 Raw'!AC31</f>
        <v>3.5611259999999998</v>
      </c>
      <c r="AA42" s="335">
        <f>'AEO22 59 Raw'!AD31</f>
        <v>3.4696760000000002</v>
      </c>
      <c r="AB42" s="335">
        <f>'AEO22 59 Raw'!AE31</f>
        <v>3.4253659999999999</v>
      </c>
      <c r="AC42" s="335">
        <f>'AEO22 59 Raw'!AF31</f>
        <v>3.400315</v>
      </c>
      <c r="AD42" s="335">
        <f>'AEO22 59 Raw'!AG31</f>
        <v>3.3924319999999999</v>
      </c>
      <c r="AE42" s="335">
        <f>'AEO22 59 Raw'!AH31</f>
        <v>3.4035679999999999</v>
      </c>
      <c r="AF42" s="335">
        <f>'AEO22 59 Raw'!AI31</f>
        <v>3.4095119999999999</v>
      </c>
      <c r="AG42" s="338">
        <f>'AEO22 59 Raw'!AJ31</f>
        <v>-6.0000000000000001E-3</v>
      </c>
    </row>
    <row r="43" spans="1:33" ht="12" customHeight="1" x14ac:dyDescent="0.25">
      <c r="A43" s="265" t="s">
        <v>817</v>
      </c>
      <c r="B43" s="264" t="s">
        <v>814</v>
      </c>
      <c r="C43" s="335">
        <f>'AEO22 59 Raw'!F32</f>
        <v>3.395823</v>
      </c>
      <c r="D43" s="335">
        <f>'AEO22 59 Raw'!G32</f>
        <v>3.2631990000000002</v>
      </c>
      <c r="E43" s="335">
        <f>'AEO22 59 Raw'!H32</f>
        <v>2.9372590000000001</v>
      </c>
      <c r="F43" s="335">
        <f>'AEO22 59 Raw'!I32</f>
        <v>2.6009479999999998</v>
      </c>
      <c r="G43" s="335">
        <f>'AEO22 59 Raw'!J32</f>
        <v>2.425379</v>
      </c>
      <c r="H43" s="335">
        <f>'AEO22 59 Raw'!K32</f>
        <v>2.3661759999999998</v>
      </c>
      <c r="I43" s="335">
        <f>'AEO22 59 Raw'!L32</f>
        <v>2.382981</v>
      </c>
      <c r="J43" s="335">
        <f>'AEO22 59 Raw'!M32</f>
        <v>2.5078719999999999</v>
      </c>
      <c r="K43" s="335">
        <f>'AEO22 59 Raw'!N32</f>
        <v>2.621651</v>
      </c>
      <c r="L43" s="335">
        <f>'AEO22 59 Raw'!O32</f>
        <v>2.697597</v>
      </c>
      <c r="M43" s="335">
        <f>'AEO22 59 Raw'!P32</f>
        <v>2.7436959999999999</v>
      </c>
      <c r="N43" s="335">
        <f>'AEO22 59 Raw'!Q32</f>
        <v>2.7620110000000002</v>
      </c>
      <c r="O43" s="335">
        <f>'AEO22 59 Raw'!R32</f>
        <v>2.8418610000000002</v>
      </c>
      <c r="P43" s="335">
        <f>'AEO22 59 Raw'!S32</f>
        <v>2.8558859999999999</v>
      </c>
      <c r="Q43" s="335">
        <f>'AEO22 59 Raw'!T32</f>
        <v>2.7859080000000001</v>
      </c>
      <c r="R43" s="335">
        <f>'AEO22 59 Raw'!U32</f>
        <v>2.7452200000000002</v>
      </c>
      <c r="S43" s="335">
        <f>'AEO22 59 Raw'!V32</f>
        <v>2.7341139999999999</v>
      </c>
      <c r="T43" s="335">
        <f>'AEO22 59 Raw'!W32</f>
        <v>2.738232</v>
      </c>
      <c r="U43" s="335">
        <f>'AEO22 59 Raw'!X32</f>
        <v>2.7467549999999998</v>
      </c>
      <c r="V43" s="335">
        <f>'AEO22 59 Raw'!Y32</f>
        <v>2.767404</v>
      </c>
      <c r="W43" s="335">
        <f>'AEO22 59 Raw'!Z32</f>
        <v>2.8014709999999998</v>
      </c>
      <c r="X43" s="335">
        <f>'AEO22 59 Raw'!AA32</f>
        <v>2.793841</v>
      </c>
      <c r="Y43" s="335">
        <f>'AEO22 59 Raw'!AB32</f>
        <v>2.725187</v>
      </c>
      <c r="Z43" s="335">
        <f>'AEO22 59 Raw'!AC32</f>
        <v>2.678931</v>
      </c>
      <c r="AA43" s="335">
        <f>'AEO22 59 Raw'!AD32</f>
        <v>2.6141070000000002</v>
      </c>
      <c r="AB43" s="335">
        <f>'AEO22 59 Raw'!AE32</f>
        <v>2.5766689999999999</v>
      </c>
      <c r="AC43" s="335">
        <f>'AEO22 59 Raw'!AF32</f>
        <v>2.5557189999999999</v>
      </c>
      <c r="AD43" s="335">
        <f>'AEO22 59 Raw'!AG32</f>
        <v>2.5504600000000002</v>
      </c>
      <c r="AE43" s="335">
        <f>'AEO22 59 Raw'!AH32</f>
        <v>2.5518900000000002</v>
      </c>
      <c r="AF43" s="335">
        <f>'AEO22 59 Raw'!AI32</f>
        <v>2.5608759999999999</v>
      </c>
      <c r="AG43" s="338">
        <f>'AEO22 59 Raw'!AJ32</f>
        <v>-0.01</v>
      </c>
    </row>
    <row r="44" spans="1:33" ht="12" customHeight="1" x14ac:dyDescent="0.2">
      <c r="C44" s="335"/>
      <c r="D44" s="335"/>
      <c r="E44" s="335"/>
      <c r="F44" s="335"/>
      <c r="G44" s="335"/>
      <c r="H44" s="335"/>
      <c r="I44" s="335"/>
      <c r="J44" s="335"/>
      <c r="K44" s="335"/>
      <c r="L44" s="335"/>
      <c r="M44" s="335"/>
      <c r="N44" s="335"/>
      <c r="O44" s="335"/>
      <c r="P44" s="335"/>
      <c r="Q44" s="335"/>
      <c r="R44" s="335"/>
      <c r="S44" s="335"/>
      <c r="T44" s="335"/>
      <c r="U44" s="335"/>
      <c r="V44" s="335"/>
      <c r="W44" s="335"/>
      <c r="X44" s="335"/>
      <c r="Y44" s="335"/>
      <c r="Z44" s="335"/>
      <c r="AA44" s="335"/>
      <c r="AB44" s="335"/>
      <c r="AC44" s="335"/>
      <c r="AD44" s="335"/>
      <c r="AE44" s="335"/>
      <c r="AF44" s="335"/>
      <c r="AG44" s="338"/>
    </row>
    <row r="45" spans="1:33" ht="12" customHeight="1" x14ac:dyDescent="0.2">
      <c r="B45" s="268" t="s">
        <v>816</v>
      </c>
      <c r="C45" s="335"/>
      <c r="D45" s="335"/>
      <c r="E45" s="335"/>
      <c r="F45" s="335"/>
      <c r="G45" s="335"/>
      <c r="H45" s="335"/>
      <c r="I45" s="335"/>
      <c r="J45" s="335"/>
      <c r="K45" s="335"/>
      <c r="L45" s="335"/>
      <c r="M45" s="335"/>
      <c r="N45" s="335"/>
      <c r="O45" s="335"/>
      <c r="P45" s="335"/>
      <c r="Q45" s="335"/>
      <c r="R45" s="335"/>
      <c r="S45" s="335"/>
      <c r="T45" s="335"/>
      <c r="U45" s="335"/>
      <c r="V45" s="335"/>
      <c r="W45" s="335"/>
      <c r="X45" s="335"/>
      <c r="Y45" s="335"/>
      <c r="Z45" s="335"/>
      <c r="AA45" s="335"/>
      <c r="AB45" s="335"/>
      <c r="AC45" s="335"/>
      <c r="AD45" s="335"/>
      <c r="AE45" s="335"/>
      <c r="AF45" s="335"/>
      <c r="AG45" s="338"/>
    </row>
    <row r="46" spans="1:33" ht="12" customHeight="1" x14ac:dyDescent="0.25">
      <c r="A46" s="265" t="s">
        <v>815</v>
      </c>
      <c r="B46" s="264" t="s">
        <v>814</v>
      </c>
      <c r="C46" s="335">
        <f>'AEO22 59 Raw'!F34</f>
        <v>3.521468</v>
      </c>
      <c r="D46" s="335">
        <f>'AEO22 59 Raw'!G34</f>
        <v>3.383937</v>
      </c>
      <c r="E46" s="335">
        <f>'AEO22 59 Raw'!H34</f>
        <v>3.0459369999999999</v>
      </c>
      <c r="F46" s="335">
        <f>'AEO22 59 Raw'!I34</f>
        <v>2.6971829999999999</v>
      </c>
      <c r="G46" s="335">
        <f>'AEO22 59 Raw'!J34</f>
        <v>2.5151180000000002</v>
      </c>
      <c r="H46" s="335">
        <f>'AEO22 59 Raw'!K34</f>
        <v>2.4537239999999998</v>
      </c>
      <c r="I46" s="335">
        <f>'AEO22 59 Raw'!L34</f>
        <v>2.4711509999999999</v>
      </c>
      <c r="J46" s="335">
        <f>'AEO22 59 Raw'!M34</f>
        <v>2.6006629999999999</v>
      </c>
      <c r="K46" s="335">
        <f>'AEO22 59 Raw'!N34</f>
        <v>2.7186520000000001</v>
      </c>
      <c r="L46" s="335">
        <f>'AEO22 59 Raw'!O34</f>
        <v>2.7974079999999999</v>
      </c>
      <c r="M46" s="335">
        <f>'AEO22 59 Raw'!P34</f>
        <v>2.8452120000000001</v>
      </c>
      <c r="N46" s="335">
        <f>'AEO22 59 Raw'!Q34</f>
        <v>2.8642050000000001</v>
      </c>
      <c r="O46" s="335">
        <f>'AEO22 59 Raw'!R34</f>
        <v>2.9470100000000001</v>
      </c>
      <c r="P46" s="335">
        <f>'AEO22 59 Raw'!S34</f>
        <v>2.9615529999999999</v>
      </c>
      <c r="Q46" s="335">
        <f>'AEO22 59 Raw'!T34</f>
        <v>2.8889860000000001</v>
      </c>
      <c r="R46" s="335">
        <f>'AEO22 59 Raw'!U34</f>
        <v>2.8467929999999999</v>
      </c>
      <c r="S46" s="335">
        <f>'AEO22 59 Raw'!V34</f>
        <v>2.8352759999999999</v>
      </c>
      <c r="T46" s="335">
        <f>'AEO22 59 Raw'!W34</f>
        <v>2.8395459999999999</v>
      </c>
      <c r="U46" s="335">
        <f>'AEO22 59 Raw'!X34</f>
        <v>2.8483839999999998</v>
      </c>
      <c r="V46" s="335">
        <f>'AEO22 59 Raw'!Y34</f>
        <v>2.8697970000000002</v>
      </c>
      <c r="W46" s="335">
        <f>'AEO22 59 Raw'!Z34</f>
        <v>2.9051260000000001</v>
      </c>
      <c r="X46" s="335">
        <f>'AEO22 59 Raw'!AA34</f>
        <v>2.8972129999999998</v>
      </c>
      <c r="Y46" s="335">
        <f>'AEO22 59 Raw'!AB34</f>
        <v>2.8260190000000001</v>
      </c>
      <c r="Z46" s="335">
        <f>'AEO22 59 Raw'!AC34</f>
        <v>2.7780520000000002</v>
      </c>
      <c r="AA46" s="335">
        <f>'AEO22 59 Raw'!AD34</f>
        <v>2.7108289999999999</v>
      </c>
      <c r="AB46" s="335">
        <f>'AEO22 59 Raw'!AE34</f>
        <v>2.6720060000000001</v>
      </c>
      <c r="AC46" s="335">
        <f>'AEO22 59 Raw'!AF34</f>
        <v>2.65028</v>
      </c>
      <c r="AD46" s="335">
        <f>'AEO22 59 Raw'!AG34</f>
        <v>2.6448269999999998</v>
      </c>
      <c r="AE46" s="335">
        <f>'AEO22 59 Raw'!AH34</f>
        <v>2.6463100000000002</v>
      </c>
      <c r="AF46" s="335">
        <f>'AEO22 59 Raw'!AI34</f>
        <v>2.6556280000000001</v>
      </c>
      <c r="AG46" s="338">
        <f>'AEO22 59 Raw'!AJ34</f>
        <v>-0.01</v>
      </c>
    </row>
    <row r="47" spans="1:33" ht="12" customHeight="1" x14ac:dyDescent="0.2">
      <c r="C47" s="335"/>
      <c r="D47" s="335"/>
      <c r="E47" s="335"/>
      <c r="F47" s="335"/>
      <c r="G47" s="335"/>
      <c r="H47" s="335"/>
      <c r="I47" s="335"/>
      <c r="J47" s="335"/>
      <c r="K47" s="335"/>
      <c r="L47" s="335"/>
      <c r="M47" s="335"/>
      <c r="N47" s="335"/>
      <c r="O47" s="335"/>
      <c r="P47" s="335"/>
      <c r="Q47" s="335"/>
      <c r="R47" s="335"/>
      <c r="S47" s="335"/>
      <c r="T47" s="335"/>
      <c r="U47" s="335"/>
      <c r="V47" s="335"/>
      <c r="W47" s="335"/>
      <c r="X47" s="335"/>
      <c r="Y47" s="335"/>
      <c r="Z47" s="335"/>
      <c r="AA47" s="335"/>
      <c r="AB47" s="335"/>
      <c r="AC47" s="335"/>
      <c r="AD47" s="335"/>
      <c r="AE47" s="335"/>
      <c r="AF47" s="335"/>
      <c r="AG47" s="338"/>
    </row>
    <row r="48" spans="1:33" ht="12" customHeight="1" x14ac:dyDescent="0.2">
      <c r="B48" s="268" t="s">
        <v>813</v>
      </c>
      <c r="C48" s="335"/>
      <c r="D48" s="335"/>
      <c r="E48" s="335"/>
      <c r="F48" s="335"/>
      <c r="G48" s="335"/>
      <c r="H48" s="335"/>
      <c r="I48" s="335"/>
      <c r="J48" s="335"/>
      <c r="K48" s="335"/>
      <c r="L48" s="335"/>
      <c r="M48" s="335"/>
      <c r="N48" s="335"/>
      <c r="O48" s="335"/>
      <c r="P48" s="335"/>
      <c r="Q48" s="335"/>
      <c r="R48" s="335"/>
      <c r="S48" s="335"/>
      <c r="T48" s="335"/>
      <c r="U48" s="335"/>
      <c r="V48" s="335"/>
      <c r="W48" s="335"/>
      <c r="X48" s="335"/>
      <c r="Y48" s="335"/>
      <c r="Z48" s="335"/>
      <c r="AA48" s="335"/>
      <c r="AB48" s="335"/>
      <c r="AC48" s="335"/>
      <c r="AD48" s="335"/>
      <c r="AE48" s="335"/>
      <c r="AF48" s="335"/>
      <c r="AG48" s="338"/>
    </row>
    <row r="49" spans="1:33" ht="12" customHeight="1" x14ac:dyDescent="0.25">
      <c r="A49" s="265" t="s">
        <v>812</v>
      </c>
      <c r="B49" s="264" t="s">
        <v>811</v>
      </c>
      <c r="C49" s="335">
        <f>'AEO22 59 Raw'!F36</f>
        <v>3.2369309999999998</v>
      </c>
      <c r="D49" s="335">
        <f>'AEO22 59 Raw'!G36</f>
        <v>3.191522</v>
      </c>
      <c r="E49" s="335">
        <f>'AEO22 59 Raw'!H36</f>
        <v>2.8763519999999998</v>
      </c>
      <c r="F49" s="335">
        <f>'AEO22 59 Raw'!I36</f>
        <v>2.5327890000000002</v>
      </c>
      <c r="G49" s="335">
        <f>'AEO22 59 Raw'!J36</f>
        <v>2.3431570000000002</v>
      </c>
      <c r="H49" s="335">
        <f>'AEO22 59 Raw'!K36</f>
        <v>2.2658640000000001</v>
      </c>
      <c r="I49" s="335">
        <f>'AEO22 59 Raw'!L36</f>
        <v>2.2466149999999998</v>
      </c>
      <c r="J49" s="335">
        <f>'AEO22 59 Raw'!M36</f>
        <v>2.3144659999999999</v>
      </c>
      <c r="K49" s="335">
        <f>'AEO22 59 Raw'!N36</f>
        <v>2.3828550000000002</v>
      </c>
      <c r="L49" s="335">
        <f>'AEO22 59 Raw'!O36</f>
        <v>2.430043</v>
      </c>
      <c r="M49" s="335">
        <f>'AEO22 59 Raw'!P36</f>
        <v>2.4546230000000002</v>
      </c>
      <c r="N49" s="335">
        <f>'AEO22 59 Raw'!Q36</f>
        <v>2.4612690000000002</v>
      </c>
      <c r="O49" s="335">
        <f>'AEO22 59 Raw'!R36</f>
        <v>2.5315840000000001</v>
      </c>
      <c r="P49" s="335">
        <f>'AEO22 59 Raw'!S36</f>
        <v>2.5614439999999998</v>
      </c>
      <c r="Q49" s="335">
        <f>'AEO22 59 Raw'!T36</f>
        <v>2.4921850000000001</v>
      </c>
      <c r="R49" s="335">
        <f>'AEO22 59 Raw'!U36</f>
        <v>2.45627</v>
      </c>
      <c r="S49" s="335">
        <f>'AEO22 59 Raw'!V36</f>
        <v>2.4428339999999999</v>
      </c>
      <c r="T49" s="335">
        <f>'AEO22 59 Raw'!W36</f>
        <v>2.4309500000000002</v>
      </c>
      <c r="U49" s="335">
        <f>'AEO22 59 Raw'!X36</f>
        <v>2.4277760000000002</v>
      </c>
      <c r="V49" s="335">
        <f>'AEO22 59 Raw'!Y36</f>
        <v>2.4469859999999999</v>
      </c>
      <c r="W49" s="335">
        <f>'AEO22 59 Raw'!Z36</f>
        <v>2.4675150000000001</v>
      </c>
      <c r="X49" s="335">
        <f>'AEO22 59 Raw'!AA36</f>
        <v>2.4458419999999998</v>
      </c>
      <c r="Y49" s="335">
        <f>'AEO22 59 Raw'!AB36</f>
        <v>2.3658079999999999</v>
      </c>
      <c r="Z49" s="335">
        <f>'AEO22 59 Raw'!AC36</f>
        <v>2.3080750000000001</v>
      </c>
      <c r="AA49" s="335">
        <f>'AEO22 59 Raw'!AD36</f>
        <v>2.258181</v>
      </c>
      <c r="AB49" s="335">
        <f>'AEO22 59 Raw'!AE36</f>
        <v>2.2218290000000001</v>
      </c>
      <c r="AC49" s="335">
        <f>'AEO22 59 Raw'!AF36</f>
        <v>2.2050169999999998</v>
      </c>
      <c r="AD49" s="335">
        <f>'AEO22 59 Raw'!AG36</f>
        <v>2.2065899999999998</v>
      </c>
      <c r="AE49" s="335">
        <f>'AEO22 59 Raw'!AH36</f>
        <v>2.202696</v>
      </c>
      <c r="AF49" s="335">
        <f>'AEO22 59 Raw'!AI36</f>
        <v>2.2155130000000001</v>
      </c>
      <c r="AG49" s="338">
        <f>'AEO22 59 Raw'!AJ36</f>
        <v>-1.2999999999999999E-2</v>
      </c>
    </row>
    <row r="50" spans="1:33" ht="15" customHeight="1" x14ac:dyDescent="0.25">
      <c r="A50" s="265" t="s">
        <v>810</v>
      </c>
      <c r="B50" s="264" t="s">
        <v>809</v>
      </c>
      <c r="C50" s="335">
        <f>'AEO22 59 Raw'!F37</f>
        <v>3.8740239999999999</v>
      </c>
      <c r="D50" s="335">
        <f>'AEO22 59 Raw'!G37</f>
        <v>3.6019830000000002</v>
      </c>
      <c r="E50" s="335">
        <f>'AEO22 59 Raw'!H37</f>
        <v>3.22621</v>
      </c>
      <c r="F50" s="335">
        <f>'AEO22 59 Raw'!I37</f>
        <v>2.8765459999999998</v>
      </c>
      <c r="G50" s="335">
        <f>'AEO22 59 Raw'!J37</f>
        <v>2.7000229999999998</v>
      </c>
      <c r="H50" s="335">
        <f>'AEO22 59 Raw'!K37</f>
        <v>2.6518030000000001</v>
      </c>
      <c r="I50" s="335">
        <f>'AEO22 59 Raw'!L37</f>
        <v>2.7007469999999998</v>
      </c>
      <c r="J50" s="335">
        <f>'AEO22 59 Raw'!M37</f>
        <v>2.88531</v>
      </c>
      <c r="K50" s="335">
        <f>'AEO22 59 Raw'!N37</f>
        <v>3.0461390000000002</v>
      </c>
      <c r="L50" s="335">
        <f>'AEO22 59 Raw'!O37</f>
        <v>3.1489370000000001</v>
      </c>
      <c r="M50" s="335">
        <f>'AEO22 59 Raw'!P37</f>
        <v>3.2181009999999999</v>
      </c>
      <c r="N50" s="335">
        <f>'AEO22 59 Raw'!Q37</f>
        <v>3.2527750000000002</v>
      </c>
      <c r="O50" s="335">
        <f>'AEO22 59 Raw'!R37</f>
        <v>3.3551839999999999</v>
      </c>
      <c r="P50" s="335">
        <f>'AEO22 59 Raw'!S37</f>
        <v>3.3593850000000001</v>
      </c>
      <c r="Q50" s="335">
        <f>'AEO22 59 Raw'!T37</f>
        <v>3.2887420000000001</v>
      </c>
      <c r="R50" s="335">
        <f>'AEO22 59 Raw'!U37</f>
        <v>3.2476159999999998</v>
      </c>
      <c r="S50" s="335">
        <f>'AEO22 59 Raw'!V37</f>
        <v>3.247369</v>
      </c>
      <c r="T50" s="335">
        <f>'AEO22 59 Raw'!W37</f>
        <v>3.2777090000000002</v>
      </c>
      <c r="U50" s="335">
        <f>'AEO22 59 Raw'!X37</f>
        <v>3.302915</v>
      </c>
      <c r="V50" s="335">
        <f>'AEO22 59 Raw'!Y37</f>
        <v>3.3331930000000001</v>
      </c>
      <c r="W50" s="335">
        <f>'AEO22 59 Raw'!Z37</f>
        <v>3.3899849999999998</v>
      </c>
      <c r="X50" s="335">
        <f>'AEO22 59 Raw'!AA37</f>
        <v>3.4057119999999999</v>
      </c>
      <c r="Y50" s="335">
        <f>'AEO22 59 Raw'!AB37</f>
        <v>3.3405909999999999</v>
      </c>
      <c r="Z50" s="335">
        <f>'AEO22 59 Raw'!AC37</f>
        <v>3.308001</v>
      </c>
      <c r="AA50" s="335">
        <f>'AEO22 59 Raw'!AD37</f>
        <v>3.2156690000000001</v>
      </c>
      <c r="AB50" s="335">
        <f>'AEO22 59 Raw'!AE37</f>
        <v>3.1701199999999998</v>
      </c>
      <c r="AC50" s="335">
        <f>'AEO22 59 Raw'!AF37</f>
        <v>3.1420140000000001</v>
      </c>
      <c r="AD50" s="335">
        <f>'AEO22 59 Raw'!AG37</f>
        <v>3.1319129999999999</v>
      </c>
      <c r="AE50" s="335">
        <f>'AEO22 59 Raw'!AH37</f>
        <v>3.139589</v>
      </c>
      <c r="AF50" s="335">
        <f>'AEO22 59 Raw'!AI37</f>
        <v>3.1430280000000002</v>
      </c>
      <c r="AG50" s="338">
        <f>'AEO22 59 Raw'!AJ37</f>
        <v>-7.0000000000000001E-3</v>
      </c>
    </row>
    <row r="51" spans="1:33" ht="15" customHeight="1" x14ac:dyDescent="0.25">
      <c r="A51" s="265" t="s">
        <v>808</v>
      </c>
      <c r="B51" s="264" t="s">
        <v>807</v>
      </c>
      <c r="C51" s="335">
        <f>'AEO22 59 Raw'!F38</f>
        <v>3.6621760000000001</v>
      </c>
      <c r="D51" s="335">
        <f>'AEO22 59 Raw'!G38</f>
        <v>3.4370599999999998</v>
      </c>
      <c r="E51" s="335">
        <f>'AEO22 59 Raw'!H38</f>
        <v>3.0928040000000001</v>
      </c>
      <c r="F51" s="335">
        <f>'AEO22 59 Raw'!I38</f>
        <v>2.753555</v>
      </c>
      <c r="G51" s="335">
        <f>'AEO22 59 Raw'!J38</f>
        <v>2.5835689999999998</v>
      </c>
      <c r="H51" s="335">
        <f>'AEO22 59 Raw'!K38</f>
        <v>2.5418829999999999</v>
      </c>
      <c r="I51" s="335">
        <f>'AEO22 59 Raw'!L38</f>
        <v>2.593261</v>
      </c>
      <c r="J51" s="335">
        <f>'AEO22 59 Raw'!M38</f>
        <v>2.773495</v>
      </c>
      <c r="K51" s="335">
        <f>'AEO22 59 Raw'!N38</f>
        <v>2.9354819999999999</v>
      </c>
      <c r="L51" s="335">
        <f>'AEO22 59 Raw'!O38</f>
        <v>3.0396890000000001</v>
      </c>
      <c r="M51" s="335">
        <f>'AEO22 59 Raw'!P38</f>
        <v>3.1119180000000002</v>
      </c>
      <c r="N51" s="335">
        <f>'AEO22 59 Raw'!Q38</f>
        <v>3.1396389999999998</v>
      </c>
      <c r="O51" s="335">
        <f>'AEO22 59 Raw'!R38</f>
        <v>3.2387860000000002</v>
      </c>
      <c r="P51" s="335">
        <f>'AEO22 59 Raw'!S38</f>
        <v>3.2455769999999999</v>
      </c>
      <c r="Q51" s="335">
        <f>'AEO22 59 Raw'!T38</f>
        <v>3.1775739999999999</v>
      </c>
      <c r="R51" s="335">
        <f>'AEO22 59 Raw'!U38</f>
        <v>3.133</v>
      </c>
      <c r="S51" s="335">
        <f>'AEO22 59 Raw'!V38</f>
        <v>3.1285050000000001</v>
      </c>
      <c r="T51" s="335">
        <f>'AEO22 59 Raw'!W38</f>
        <v>3.1543570000000001</v>
      </c>
      <c r="U51" s="335">
        <f>'AEO22 59 Raw'!X38</f>
        <v>3.1751450000000001</v>
      </c>
      <c r="V51" s="335">
        <f>'AEO22 59 Raw'!Y38</f>
        <v>3.201136</v>
      </c>
      <c r="W51" s="335">
        <f>'AEO22 59 Raw'!Z38</f>
        <v>3.2549049999999999</v>
      </c>
      <c r="X51" s="335">
        <f>'AEO22 59 Raw'!AA38</f>
        <v>3.2695210000000001</v>
      </c>
      <c r="Y51" s="335">
        <f>'AEO22 59 Raw'!AB38</f>
        <v>3.2019259999999998</v>
      </c>
      <c r="Z51" s="335">
        <f>'AEO22 59 Raw'!AC38</f>
        <v>3.1655419999999999</v>
      </c>
      <c r="AA51" s="335">
        <f>'AEO22 59 Raw'!AD38</f>
        <v>3.0762550000000002</v>
      </c>
      <c r="AB51" s="335">
        <f>'AEO22 59 Raw'!AE38</f>
        <v>3.0319479999999999</v>
      </c>
      <c r="AC51" s="335">
        <f>'AEO22 59 Raw'!AF38</f>
        <v>2.9981689999999999</v>
      </c>
      <c r="AD51" s="335">
        <f>'AEO22 59 Raw'!AG38</f>
        <v>2.9811879999999999</v>
      </c>
      <c r="AE51" s="335">
        <f>'AEO22 59 Raw'!AH38</f>
        <v>2.9844309999999998</v>
      </c>
      <c r="AF51" s="335">
        <f>'AEO22 59 Raw'!AI38</f>
        <v>2.987549</v>
      </c>
      <c r="AG51" s="338">
        <f>'AEO22 59 Raw'!AJ38</f>
        <v>-7.0000000000000001E-3</v>
      </c>
    </row>
    <row r="52" spans="1:33" ht="15" customHeight="1" x14ac:dyDescent="0.25">
      <c r="A52" s="265" t="s">
        <v>806</v>
      </c>
      <c r="B52" s="264" t="s">
        <v>805</v>
      </c>
      <c r="C52" s="335">
        <f>'AEO22 59 Raw'!F39</f>
        <v>3.7852760000000001</v>
      </c>
      <c r="D52" s="335">
        <f>'AEO22 59 Raw'!G39</f>
        <v>3.52536</v>
      </c>
      <c r="E52" s="335">
        <f>'AEO22 59 Raw'!H39</f>
        <v>3.1556109999999999</v>
      </c>
      <c r="F52" s="335">
        <f>'AEO22 59 Raw'!I39</f>
        <v>2.8108499999999998</v>
      </c>
      <c r="G52" s="335">
        <f>'AEO22 59 Raw'!J39</f>
        <v>2.640199</v>
      </c>
      <c r="H52" s="335">
        <f>'AEO22 59 Raw'!K39</f>
        <v>2.595119</v>
      </c>
      <c r="I52" s="335">
        <f>'AEO22 59 Raw'!L39</f>
        <v>2.6458840000000001</v>
      </c>
      <c r="J52" s="335">
        <f>'AEO22 59 Raw'!M39</f>
        <v>2.8305950000000002</v>
      </c>
      <c r="K52" s="335">
        <f>'AEO22 59 Raw'!N39</f>
        <v>2.9932029999999998</v>
      </c>
      <c r="L52" s="335">
        <f>'AEO22 59 Raw'!O39</f>
        <v>3.1009890000000002</v>
      </c>
      <c r="M52" s="335">
        <f>'AEO22 59 Raw'!P39</f>
        <v>3.17374</v>
      </c>
      <c r="N52" s="335">
        <f>'AEO22 59 Raw'!Q39</f>
        <v>3.2081219999999999</v>
      </c>
      <c r="O52" s="335">
        <f>'AEO22 59 Raw'!R39</f>
        <v>3.3122989999999999</v>
      </c>
      <c r="P52" s="335">
        <f>'AEO22 59 Raw'!S39</f>
        <v>3.3180529999999999</v>
      </c>
      <c r="Q52" s="335">
        <f>'AEO22 59 Raw'!T39</f>
        <v>3.245841</v>
      </c>
      <c r="R52" s="335">
        <f>'AEO22 59 Raw'!U39</f>
        <v>3.2051319999999999</v>
      </c>
      <c r="S52" s="335">
        <f>'AEO22 59 Raw'!V39</f>
        <v>3.2044459999999999</v>
      </c>
      <c r="T52" s="335">
        <f>'AEO22 59 Raw'!W39</f>
        <v>3.2354750000000001</v>
      </c>
      <c r="U52" s="335">
        <f>'AEO22 59 Raw'!X39</f>
        <v>3.2597360000000002</v>
      </c>
      <c r="V52" s="335">
        <f>'AEO22 59 Raw'!Y39</f>
        <v>3.2902770000000001</v>
      </c>
      <c r="W52" s="335">
        <f>'AEO22 59 Raw'!Z39</f>
        <v>3.3466339999999999</v>
      </c>
      <c r="X52" s="335">
        <f>'AEO22 59 Raw'!AA39</f>
        <v>3.3619029999999999</v>
      </c>
      <c r="Y52" s="335">
        <f>'AEO22 59 Raw'!AB39</f>
        <v>3.29508</v>
      </c>
      <c r="Z52" s="335">
        <f>'AEO22 59 Raw'!AC39</f>
        <v>3.2640859999999998</v>
      </c>
      <c r="AA52" s="335">
        <f>'AEO22 59 Raw'!AD39</f>
        <v>3.1715499999999999</v>
      </c>
      <c r="AB52" s="335">
        <f>'AEO22 59 Raw'!AE39</f>
        <v>3.127456</v>
      </c>
      <c r="AC52" s="335">
        <f>'AEO22 59 Raw'!AF39</f>
        <v>3.099008</v>
      </c>
      <c r="AD52" s="335">
        <f>'AEO22 59 Raw'!AG39</f>
        <v>3.0891609999999998</v>
      </c>
      <c r="AE52" s="335">
        <f>'AEO22 59 Raw'!AH39</f>
        <v>3.0948920000000002</v>
      </c>
      <c r="AF52" s="335">
        <f>'AEO22 59 Raw'!AI39</f>
        <v>3.098376</v>
      </c>
      <c r="AG52" s="338">
        <f>'AEO22 59 Raw'!AJ39</f>
        <v>-7.0000000000000001E-3</v>
      </c>
    </row>
    <row r="53" spans="1:33" ht="15" customHeight="1" x14ac:dyDescent="0.25">
      <c r="A53" s="265" t="s">
        <v>804</v>
      </c>
      <c r="B53" s="264" t="s">
        <v>803</v>
      </c>
      <c r="C53" s="335">
        <f>'AEO22 59 Raw'!F40</f>
        <v>3.6359759999999999</v>
      </c>
      <c r="D53" s="335">
        <f>'AEO22 59 Raw'!G40</f>
        <v>3.45004</v>
      </c>
      <c r="E53" s="335">
        <f>'AEO22 59 Raw'!H40</f>
        <v>3.1153550000000001</v>
      </c>
      <c r="F53" s="335">
        <f>'AEO22 59 Raw'!I40</f>
        <v>2.7454429999999999</v>
      </c>
      <c r="G53" s="335">
        <f>'AEO22 59 Raw'!J40</f>
        <v>2.5612919999999999</v>
      </c>
      <c r="H53" s="335">
        <f>'AEO22 59 Raw'!K40</f>
        <v>2.5160900000000002</v>
      </c>
      <c r="I53" s="335">
        <f>'AEO22 59 Raw'!L40</f>
        <v>2.5646650000000002</v>
      </c>
      <c r="J53" s="335">
        <f>'AEO22 59 Raw'!M40</f>
        <v>2.7422650000000002</v>
      </c>
      <c r="K53" s="335">
        <f>'AEO22 59 Raw'!N40</f>
        <v>2.90761</v>
      </c>
      <c r="L53" s="335">
        <f>'AEO22 59 Raw'!O40</f>
        <v>3.0156179999999999</v>
      </c>
      <c r="M53" s="335">
        <f>'AEO22 59 Raw'!P40</f>
        <v>3.0903800000000001</v>
      </c>
      <c r="N53" s="335">
        <f>'AEO22 59 Raw'!Q40</f>
        <v>3.1083349999999998</v>
      </c>
      <c r="O53" s="335">
        <f>'AEO22 59 Raw'!R40</f>
        <v>3.201492</v>
      </c>
      <c r="P53" s="335">
        <f>'AEO22 59 Raw'!S40</f>
        <v>3.2091729999999998</v>
      </c>
      <c r="Q53" s="335">
        <f>'AEO22 59 Raw'!T40</f>
        <v>3.1381830000000002</v>
      </c>
      <c r="R53" s="335">
        <f>'AEO22 59 Raw'!U40</f>
        <v>3.0880559999999999</v>
      </c>
      <c r="S53" s="335">
        <f>'AEO22 59 Raw'!V40</f>
        <v>3.0780690000000002</v>
      </c>
      <c r="T53" s="335">
        <f>'AEO22 59 Raw'!W40</f>
        <v>3.1000679999999998</v>
      </c>
      <c r="U53" s="335">
        <f>'AEO22 59 Raw'!X40</f>
        <v>3.121543</v>
      </c>
      <c r="V53" s="335">
        <f>'AEO22 59 Raw'!Y40</f>
        <v>3.147113</v>
      </c>
      <c r="W53" s="335">
        <f>'AEO22 59 Raw'!Z40</f>
        <v>3.2026840000000001</v>
      </c>
      <c r="X53" s="335">
        <f>'AEO22 59 Raw'!AA40</f>
        <v>3.219465</v>
      </c>
      <c r="Y53" s="335">
        <f>'AEO22 59 Raw'!AB40</f>
        <v>3.1596540000000002</v>
      </c>
      <c r="Z53" s="335">
        <f>'AEO22 59 Raw'!AC40</f>
        <v>3.127793</v>
      </c>
      <c r="AA53" s="335">
        <f>'AEO22 59 Raw'!AD40</f>
        <v>3.0451800000000002</v>
      </c>
      <c r="AB53" s="335">
        <f>'AEO22 59 Raw'!AE40</f>
        <v>3.0100039999999999</v>
      </c>
      <c r="AC53" s="335">
        <f>'AEO22 59 Raw'!AF40</f>
        <v>2.9879440000000002</v>
      </c>
      <c r="AD53" s="335">
        <f>'AEO22 59 Raw'!AG40</f>
        <v>2.9816060000000002</v>
      </c>
      <c r="AE53" s="335">
        <f>'AEO22 59 Raw'!AH40</f>
        <v>2.988353</v>
      </c>
      <c r="AF53" s="335">
        <f>'AEO22 59 Raw'!AI40</f>
        <v>3.0007600000000001</v>
      </c>
      <c r="AG53" s="338">
        <f>'AEO22 59 Raw'!AJ40</f>
        <v>-7.0000000000000001E-3</v>
      </c>
    </row>
    <row r="54" spans="1:33" ht="15" customHeight="1" x14ac:dyDescent="0.25">
      <c r="A54" s="265" t="s">
        <v>802</v>
      </c>
      <c r="B54" s="264" t="s">
        <v>801</v>
      </c>
      <c r="C54" s="335">
        <f>'AEO22 59 Raw'!F41</f>
        <v>4.7799680000000002</v>
      </c>
      <c r="D54" s="335">
        <f>'AEO22 59 Raw'!G41</f>
        <v>4.4356439999999999</v>
      </c>
      <c r="E54" s="335">
        <f>'AEO22 59 Raw'!H41</f>
        <v>4.0747809999999998</v>
      </c>
      <c r="F54" s="335">
        <f>'AEO22 59 Raw'!I41</f>
        <v>3.6262940000000001</v>
      </c>
      <c r="G54" s="335">
        <f>'AEO22 59 Raw'!J41</f>
        <v>3.481039</v>
      </c>
      <c r="H54" s="335">
        <f>'AEO22 59 Raw'!K41</f>
        <v>3.4617610000000001</v>
      </c>
      <c r="I54" s="335">
        <f>'AEO22 59 Raw'!L41</f>
        <v>3.4875430000000001</v>
      </c>
      <c r="J54" s="335">
        <f>'AEO22 59 Raw'!M41</f>
        <v>3.6391830000000001</v>
      </c>
      <c r="K54" s="335">
        <f>'AEO22 59 Raw'!N41</f>
        <v>3.7943829999999998</v>
      </c>
      <c r="L54" s="335">
        <f>'AEO22 59 Raw'!O41</f>
        <v>3.875931</v>
      </c>
      <c r="M54" s="335">
        <f>'AEO22 59 Raw'!P41</f>
        <v>3.900658</v>
      </c>
      <c r="N54" s="335">
        <f>'AEO22 59 Raw'!Q41</f>
        <v>3.8237939999999999</v>
      </c>
      <c r="O54" s="335">
        <f>'AEO22 59 Raw'!R41</f>
        <v>3.9241670000000002</v>
      </c>
      <c r="P54" s="335">
        <f>'AEO22 59 Raw'!S41</f>
        <v>3.951441</v>
      </c>
      <c r="Q54" s="335">
        <f>'AEO22 59 Raw'!T41</f>
        <v>3.8758379999999999</v>
      </c>
      <c r="R54" s="335">
        <f>'AEO22 59 Raw'!U41</f>
        <v>3.8162690000000001</v>
      </c>
      <c r="S54" s="335">
        <f>'AEO22 59 Raw'!V41</f>
        <v>3.8220139999999998</v>
      </c>
      <c r="T54" s="335">
        <f>'AEO22 59 Raw'!W41</f>
        <v>3.8683770000000002</v>
      </c>
      <c r="U54" s="335">
        <f>'AEO22 59 Raw'!X41</f>
        <v>3.8992089999999999</v>
      </c>
      <c r="V54" s="335">
        <f>'AEO22 59 Raw'!Y41</f>
        <v>3.9308580000000002</v>
      </c>
      <c r="W54" s="335">
        <f>'AEO22 59 Raw'!Z41</f>
        <v>4.0131750000000004</v>
      </c>
      <c r="X54" s="335">
        <f>'AEO22 59 Raw'!AA41</f>
        <v>4.0486610000000001</v>
      </c>
      <c r="Y54" s="335">
        <f>'AEO22 59 Raw'!AB41</f>
        <v>3.9931580000000002</v>
      </c>
      <c r="Z54" s="335">
        <f>'AEO22 59 Raw'!AC41</f>
        <v>3.970094</v>
      </c>
      <c r="AA54" s="335">
        <f>'AEO22 59 Raw'!AD41</f>
        <v>3.9280349999999999</v>
      </c>
      <c r="AB54" s="335">
        <f>'AEO22 59 Raw'!AE41</f>
        <v>3.951797</v>
      </c>
      <c r="AC54" s="335">
        <f>'AEO22 59 Raw'!AF41</f>
        <v>3.96008</v>
      </c>
      <c r="AD54" s="335">
        <f>'AEO22 59 Raw'!AG41</f>
        <v>3.9719549999999999</v>
      </c>
      <c r="AE54" s="335">
        <f>'AEO22 59 Raw'!AH41</f>
        <v>3.9787520000000001</v>
      </c>
      <c r="AF54" s="335">
        <f>'AEO22 59 Raw'!AI41</f>
        <v>3.9723999999999999</v>
      </c>
      <c r="AG54" s="338">
        <f>'AEO22 59 Raw'!AJ41</f>
        <v>-6.0000000000000001E-3</v>
      </c>
    </row>
    <row r="55" spans="1:33" ht="15" customHeight="1" x14ac:dyDescent="0.25">
      <c r="A55" s="265" t="s">
        <v>800</v>
      </c>
      <c r="B55" s="264" t="s">
        <v>799</v>
      </c>
      <c r="C55" s="335">
        <f>'AEO22 59 Raw'!F42</f>
        <v>2.9147110000000001</v>
      </c>
      <c r="D55" s="335">
        <f>'AEO22 59 Raw'!G42</f>
        <v>3.0315629999999998</v>
      </c>
      <c r="E55" s="335">
        <f>'AEO22 59 Raw'!H42</f>
        <v>2.8571010000000001</v>
      </c>
      <c r="F55" s="335">
        <f>'AEO22 59 Raw'!I42</f>
        <v>2.567196</v>
      </c>
      <c r="G55" s="335">
        <f>'AEO22 59 Raw'!J42</f>
        <v>2.402234</v>
      </c>
      <c r="H55" s="335">
        <f>'AEO22 59 Raw'!K42</f>
        <v>2.3628140000000002</v>
      </c>
      <c r="I55" s="335">
        <f>'AEO22 59 Raw'!L42</f>
        <v>2.41255</v>
      </c>
      <c r="J55" s="335">
        <f>'AEO22 59 Raw'!M42</f>
        <v>2.603062</v>
      </c>
      <c r="K55" s="335">
        <f>'AEO22 59 Raw'!N42</f>
        <v>2.7953709999999998</v>
      </c>
      <c r="L55" s="335">
        <f>'AEO22 59 Raw'!O42</f>
        <v>2.9011010000000002</v>
      </c>
      <c r="M55" s="335">
        <f>'AEO22 59 Raw'!P42</f>
        <v>2.9903189999999999</v>
      </c>
      <c r="N55" s="335">
        <f>'AEO22 59 Raw'!Q42</f>
        <v>3.012095</v>
      </c>
      <c r="O55" s="335">
        <f>'AEO22 59 Raw'!R42</f>
        <v>3.09436</v>
      </c>
      <c r="P55" s="335">
        <f>'AEO22 59 Raw'!S42</f>
        <v>3.10643</v>
      </c>
      <c r="Q55" s="335">
        <f>'AEO22 59 Raw'!T42</f>
        <v>3.03911</v>
      </c>
      <c r="R55" s="335">
        <f>'AEO22 59 Raw'!U42</f>
        <v>2.982488</v>
      </c>
      <c r="S55" s="335">
        <f>'AEO22 59 Raw'!V42</f>
        <v>2.9623430000000002</v>
      </c>
      <c r="T55" s="335">
        <f>'AEO22 59 Raw'!W42</f>
        <v>2.978335</v>
      </c>
      <c r="U55" s="335">
        <f>'AEO22 59 Raw'!X42</f>
        <v>2.9987409999999999</v>
      </c>
      <c r="V55" s="335">
        <f>'AEO22 59 Raw'!Y42</f>
        <v>3.0254829999999999</v>
      </c>
      <c r="W55" s="335">
        <f>'AEO22 59 Raw'!Z42</f>
        <v>3.0827740000000001</v>
      </c>
      <c r="X55" s="335">
        <f>'AEO22 59 Raw'!AA42</f>
        <v>3.0919340000000002</v>
      </c>
      <c r="Y55" s="335">
        <f>'AEO22 59 Raw'!AB42</f>
        <v>3.0478350000000001</v>
      </c>
      <c r="Z55" s="335">
        <f>'AEO22 59 Raw'!AC42</f>
        <v>3.0484279999999999</v>
      </c>
      <c r="AA55" s="335">
        <f>'AEO22 59 Raw'!AD42</f>
        <v>2.9919799999999999</v>
      </c>
      <c r="AB55" s="335">
        <f>'AEO22 59 Raw'!AE42</f>
        <v>2.9705539999999999</v>
      </c>
      <c r="AC55" s="335">
        <f>'AEO22 59 Raw'!AF42</f>
        <v>2.9562119999999998</v>
      </c>
      <c r="AD55" s="335">
        <f>'AEO22 59 Raw'!AG42</f>
        <v>2.94902</v>
      </c>
      <c r="AE55" s="335">
        <f>'AEO22 59 Raw'!AH42</f>
        <v>2.9635699999999998</v>
      </c>
      <c r="AF55" s="335">
        <f>'AEO22 59 Raw'!AI42</f>
        <v>2.9857930000000001</v>
      </c>
      <c r="AG55" s="338">
        <f>'AEO22 59 Raw'!AJ42</f>
        <v>1E-3</v>
      </c>
    </row>
    <row r="56" spans="1:33" ht="15" customHeight="1" x14ac:dyDescent="0.2">
      <c r="C56" s="335"/>
      <c r="D56" s="335"/>
      <c r="E56" s="335"/>
      <c r="F56" s="335"/>
      <c r="G56" s="335"/>
      <c r="H56" s="335"/>
      <c r="I56" s="335"/>
      <c r="J56" s="335"/>
      <c r="K56" s="335"/>
      <c r="L56" s="335"/>
      <c r="M56" s="335"/>
      <c r="N56" s="335"/>
      <c r="O56" s="335"/>
      <c r="P56" s="335"/>
      <c r="Q56" s="335"/>
      <c r="R56" s="335"/>
      <c r="S56" s="335"/>
      <c r="T56" s="335"/>
      <c r="U56" s="335"/>
      <c r="V56" s="335"/>
      <c r="W56" s="335"/>
      <c r="X56" s="335"/>
      <c r="Y56" s="335"/>
      <c r="Z56" s="335"/>
      <c r="AA56" s="335"/>
      <c r="AB56" s="335"/>
      <c r="AC56" s="335"/>
      <c r="AD56" s="335"/>
      <c r="AE56" s="335"/>
      <c r="AF56" s="335"/>
      <c r="AG56" s="338"/>
    </row>
    <row r="57" spans="1:33" ht="15" customHeight="1" x14ac:dyDescent="0.2">
      <c r="B57" s="268" t="s">
        <v>798</v>
      </c>
      <c r="C57" s="335"/>
      <c r="D57" s="335"/>
      <c r="E57" s="335"/>
      <c r="F57" s="335"/>
      <c r="G57" s="335"/>
      <c r="H57" s="335"/>
      <c r="I57" s="335"/>
      <c r="J57" s="335"/>
      <c r="K57" s="335"/>
      <c r="L57" s="335"/>
      <c r="M57" s="335"/>
      <c r="N57" s="335"/>
      <c r="O57" s="335"/>
      <c r="P57" s="335"/>
      <c r="Q57" s="335"/>
      <c r="R57" s="335"/>
      <c r="S57" s="335"/>
      <c r="T57" s="335"/>
      <c r="U57" s="335"/>
      <c r="V57" s="335"/>
      <c r="W57" s="335"/>
      <c r="X57" s="335"/>
      <c r="Y57" s="335"/>
      <c r="Z57" s="335"/>
      <c r="AA57" s="335"/>
      <c r="AB57" s="335"/>
      <c r="AC57" s="335"/>
      <c r="AD57" s="335"/>
      <c r="AE57" s="335"/>
      <c r="AF57" s="335"/>
      <c r="AG57" s="338"/>
    </row>
    <row r="58" spans="1:33" ht="15" customHeight="1" x14ac:dyDescent="0.25">
      <c r="A58" s="265" t="s">
        <v>797</v>
      </c>
      <c r="B58" s="264" t="s">
        <v>796</v>
      </c>
      <c r="C58" s="335">
        <f>'AEO22 59 Raw'!F44</f>
        <v>3.9352659999999999</v>
      </c>
      <c r="D58" s="335">
        <f>'AEO22 59 Raw'!G44</f>
        <v>3.6528040000000002</v>
      </c>
      <c r="E58" s="335">
        <f>'AEO22 59 Raw'!H44</f>
        <v>3.274022</v>
      </c>
      <c r="F58" s="335">
        <f>'AEO22 59 Raw'!I44</f>
        <v>2.9205299999999998</v>
      </c>
      <c r="G58" s="335">
        <f>'AEO22 59 Raw'!J44</f>
        <v>2.7433890000000001</v>
      </c>
      <c r="H58" s="335">
        <f>'AEO22 59 Raw'!K44</f>
        <v>2.6956380000000002</v>
      </c>
      <c r="I58" s="335">
        <f>'AEO22 59 Raw'!L44</f>
        <v>2.7458369999999999</v>
      </c>
      <c r="J58" s="335">
        <f>'AEO22 59 Raw'!M44</f>
        <v>2.9340290000000002</v>
      </c>
      <c r="K58" s="335">
        <f>'AEO22 59 Raw'!N44</f>
        <v>3.092765</v>
      </c>
      <c r="L58" s="335">
        <f>'AEO22 59 Raw'!O44</f>
        <v>3.1937669999999998</v>
      </c>
      <c r="M58" s="335">
        <f>'AEO22 59 Raw'!P44</f>
        <v>3.254947</v>
      </c>
      <c r="N58" s="335">
        <f>'AEO22 59 Raw'!Q44</f>
        <v>3.2908309999999998</v>
      </c>
      <c r="O58" s="335">
        <f>'AEO22 59 Raw'!R44</f>
        <v>3.397097</v>
      </c>
      <c r="P58" s="335">
        <f>'AEO22 59 Raw'!S44</f>
        <v>3.3995289999999998</v>
      </c>
      <c r="Q58" s="335">
        <f>'AEO22 59 Raw'!T44</f>
        <v>3.3282240000000001</v>
      </c>
      <c r="R58" s="335">
        <f>'AEO22 59 Raw'!U44</f>
        <v>3.2888600000000001</v>
      </c>
      <c r="S58" s="335">
        <f>'AEO22 59 Raw'!V44</f>
        <v>3.2891499999999998</v>
      </c>
      <c r="T58" s="335">
        <f>'AEO22 59 Raw'!W44</f>
        <v>3.3156810000000001</v>
      </c>
      <c r="U58" s="335">
        <f>'AEO22 59 Raw'!X44</f>
        <v>3.3390149999999998</v>
      </c>
      <c r="V58" s="335">
        <f>'AEO22 59 Raw'!Y44</f>
        <v>3.3693369999999998</v>
      </c>
      <c r="W58" s="335">
        <f>'AEO22 59 Raw'!Z44</f>
        <v>3.4297930000000001</v>
      </c>
      <c r="X58" s="335">
        <f>'AEO22 59 Raw'!AA44</f>
        <v>3.4442240000000002</v>
      </c>
      <c r="Y58" s="335">
        <f>'AEO22 59 Raw'!AB44</f>
        <v>3.380817</v>
      </c>
      <c r="Z58" s="335">
        <f>'AEO22 59 Raw'!AC44</f>
        <v>3.3504100000000001</v>
      </c>
      <c r="AA58" s="335">
        <f>'AEO22 59 Raw'!AD44</f>
        <v>3.2578839999999998</v>
      </c>
      <c r="AB58" s="335">
        <f>'AEO22 59 Raw'!AE44</f>
        <v>3.213492</v>
      </c>
      <c r="AC58" s="335">
        <f>'AEO22 59 Raw'!AF44</f>
        <v>3.1843430000000001</v>
      </c>
      <c r="AD58" s="335">
        <f>'AEO22 59 Raw'!AG44</f>
        <v>3.1762429999999999</v>
      </c>
      <c r="AE58" s="335">
        <f>'AEO22 59 Raw'!AH44</f>
        <v>3.1857090000000001</v>
      </c>
      <c r="AF58" s="335">
        <f>'AEO22 59 Raw'!AI44</f>
        <v>3.177718</v>
      </c>
      <c r="AG58" s="338">
        <f>'AEO22 59 Raw'!AJ44</f>
        <v>-7.0000000000000001E-3</v>
      </c>
    </row>
    <row r="59" spans="1:33" ht="15" customHeight="1" x14ac:dyDescent="0.25">
      <c r="A59" s="265" t="s">
        <v>795</v>
      </c>
      <c r="B59" s="264" t="s">
        <v>794</v>
      </c>
      <c r="C59" s="335">
        <f>'AEO22 59 Raw'!F45</f>
        <v>2.9531399999999999</v>
      </c>
      <c r="D59" s="335">
        <f>'AEO22 59 Raw'!G45</f>
        <v>2.9531399999999999</v>
      </c>
      <c r="E59" s="335">
        <f>'AEO22 59 Raw'!H45</f>
        <v>2.9531399999999999</v>
      </c>
      <c r="F59" s="335">
        <f>'AEO22 59 Raw'!I45</f>
        <v>2.9531399999999999</v>
      </c>
      <c r="G59" s="335">
        <f>'AEO22 59 Raw'!J45</f>
        <v>2.9531399999999999</v>
      </c>
      <c r="H59" s="335">
        <f>'AEO22 59 Raw'!K45</f>
        <v>2.9531399999999999</v>
      </c>
      <c r="I59" s="335">
        <f>'AEO22 59 Raw'!L45</f>
        <v>2.9531399999999999</v>
      </c>
      <c r="J59" s="335">
        <f>'AEO22 59 Raw'!M45</f>
        <v>3.6350229999999999</v>
      </c>
      <c r="K59" s="335">
        <f>'AEO22 59 Raw'!N45</f>
        <v>3.7967520000000001</v>
      </c>
      <c r="L59" s="335">
        <f>'AEO22 59 Raw'!O45</f>
        <v>3.8784860000000001</v>
      </c>
      <c r="M59" s="335">
        <f>'AEO22 59 Raw'!P45</f>
        <v>3.903152</v>
      </c>
      <c r="N59" s="335">
        <f>'AEO22 59 Raw'!Q45</f>
        <v>3.8260209999999999</v>
      </c>
      <c r="O59" s="335">
        <f>'AEO22 59 Raw'!R45</f>
        <v>3.9241670000000002</v>
      </c>
      <c r="P59" s="335">
        <f>'AEO22 59 Raw'!S45</f>
        <v>3.951441</v>
      </c>
      <c r="Q59" s="335">
        <f>'AEO22 59 Raw'!T45</f>
        <v>3.8758379999999999</v>
      </c>
      <c r="R59" s="335">
        <f>'AEO22 59 Raw'!U45</f>
        <v>3.8162690000000001</v>
      </c>
      <c r="S59" s="335">
        <f>'AEO22 59 Raw'!V45</f>
        <v>3.8220139999999998</v>
      </c>
      <c r="T59" s="335">
        <f>'AEO22 59 Raw'!W45</f>
        <v>3.8683770000000002</v>
      </c>
      <c r="U59" s="335">
        <f>'AEO22 59 Raw'!X45</f>
        <v>3.8992089999999999</v>
      </c>
      <c r="V59" s="335">
        <f>'AEO22 59 Raw'!Y45</f>
        <v>3.9308580000000002</v>
      </c>
      <c r="W59" s="335">
        <f>'AEO22 59 Raw'!Z45</f>
        <v>4.0131750000000004</v>
      </c>
      <c r="X59" s="335">
        <f>'AEO22 59 Raw'!AA45</f>
        <v>4.0486610000000001</v>
      </c>
      <c r="Y59" s="335">
        <f>'AEO22 59 Raw'!AB45</f>
        <v>3.9931580000000002</v>
      </c>
      <c r="Z59" s="335">
        <f>'AEO22 59 Raw'!AC45</f>
        <v>3.970094</v>
      </c>
      <c r="AA59" s="335">
        <f>'AEO22 59 Raw'!AD45</f>
        <v>3.9280349999999999</v>
      </c>
      <c r="AB59" s="335">
        <f>'AEO22 59 Raw'!AE45</f>
        <v>3.951797</v>
      </c>
      <c r="AC59" s="335">
        <f>'AEO22 59 Raw'!AF45</f>
        <v>3.96008</v>
      </c>
      <c r="AD59" s="335">
        <f>'AEO22 59 Raw'!AG45</f>
        <v>3.9719540000000002</v>
      </c>
      <c r="AE59" s="335">
        <f>'AEO22 59 Raw'!AH45</f>
        <v>3.9787520000000001</v>
      </c>
      <c r="AF59" s="335">
        <f>'AEO22 59 Raw'!AI45</f>
        <v>3.9723999999999999</v>
      </c>
      <c r="AG59" s="338">
        <f>'AEO22 59 Raw'!AJ45</f>
        <v>0.01</v>
      </c>
    </row>
    <row r="60" spans="1:33" ht="15" customHeight="1" x14ac:dyDescent="0.25">
      <c r="A60" s="265" t="s">
        <v>793</v>
      </c>
      <c r="B60" s="264" t="s">
        <v>792</v>
      </c>
      <c r="C60" s="335" t="str">
        <f>'AEO22 59 Raw'!F46</f>
        <v>- -</v>
      </c>
      <c r="D60" s="335" t="str">
        <f>'AEO22 59 Raw'!G46</f>
        <v>- -</v>
      </c>
      <c r="E60" s="335" t="str">
        <f>'AEO22 59 Raw'!H46</f>
        <v>- -</v>
      </c>
      <c r="F60" s="335" t="str">
        <f>'AEO22 59 Raw'!I46</f>
        <v>- -</v>
      </c>
      <c r="G60" s="335" t="str">
        <f>'AEO22 59 Raw'!J46</f>
        <v>- -</v>
      </c>
      <c r="H60" s="335" t="str">
        <f>'AEO22 59 Raw'!K46</f>
        <v>- -</v>
      </c>
      <c r="I60" s="335" t="str">
        <f>'AEO22 59 Raw'!L46</f>
        <v>- -</v>
      </c>
      <c r="J60" s="335" t="str">
        <f>'AEO22 59 Raw'!M46</f>
        <v>- -</v>
      </c>
      <c r="K60" s="335" t="str">
        <f>'AEO22 59 Raw'!N46</f>
        <v>- -</v>
      </c>
      <c r="L60" s="335" t="str">
        <f>'AEO22 59 Raw'!O46</f>
        <v>- -</v>
      </c>
      <c r="M60" s="335" t="str">
        <f>'AEO22 59 Raw'!P46</f>
        <v>- -</v>
      </c>
      <c r="N60" s="335" t="str">
        <f>'AEO22 59 Raw'!Q46</f>
        <v>- -</v>
      </c>
      <c r="O60" s="335" t="str">
        <f>'AEO22 59 Raw'!R46</f>
        <v>- -</v>
      </c>
      <c r="P60" s="335" t="str">
        <f>'AEO22 59 Raw'!S46</f>
        <v>- -</v>
      </c>
      <c r="Q60" s="335" t="str">
        <f>'AEO22 59 Raw'!T46</f>
        <v>- -</v>
      </c>
      <c r="R60" s="335" t="str">
        <f>'AEO22 59 Raw'!U46</f>
        <v>- -</v>
      </c>
      <c r="S60" s="335" t="str">
        <f>'AEO22 59 Raw'!V46</f>
        <v>- -</v>
      </c>
      <c r="T60" s="335" t="str">
        <f>'AEO22 59 Raw'!W46</f>
        <v>- -</v>
      </c>
      <c r="U60" s="335" t="str">
        <f>'AEO22 59 Raw'!X46</f>
        <v>- -</v>
      </c>
      <c r="V60" s="335" t="str">
        <f>'AEO22 59 Raw'!Y46</f>
        <v>- -</v>
      </c>
      <c r="W60" s="335" t="str">
        <f>'AEO22 59 Raw'!Z46</f>
        <v>- -</v>
      </c>
      <c r="X60" s="335" t="str">
        <f>'AEO22 59 Raw'!AA46</f>
        <v>- -</v>
      </c>
      <c r="Y60" s="335" t="str">
        <f>'AEO22 59 Raw'!AB46</f>
        <v>- -</v>
      </c>
      <c r="Z60" s="335" t="str">
        <f>'AEO22 59 Raw'!AC46</f>
        <v>- -</v>
      </c>
      <c r="AA60" s="335" t="str">
        <f>'AEO22 59 Raw'!AD46</f>
        <v>- -</v>
      </c>
      <c r="AB60" s="335" t="str">
        <f>'AEO22 59 Raw'!AE46</f>
        <v>- -</v>
      </c>
      <c r="AC60" s="335" t="str">
        <f>'AEO22 59 Raw'!AF46</f>
        <v>- -</v>
      </c>
      <c r="AD60" s="335" t="str">
        <f>'AEO22 59 Raw'!AG46</f>
        <v>- -</v>
      </c>
      <c r="AE60" s="335" t="str">
        <f>'AEO22 59 Raw'!AH46</f>
        <v>- -</v>
      </c>
      <c r="AF60" s="335" t="str">
        <f>'AEO22 59 Raw'!AI46</f>
        <v>- -</v>
      </c>
      <c r="AG60" s="338" t="str">
        <f>'AEO22 59 Raw'!AJ46</f>
        <v>- -</v>
      </c>
    </row>
    <row r="61" spans="1:33" ht="15" customHeight="1" x14ac:dyDescent="0.25">
      <c r="A61" s="265"/>
      <c r="B61" s="264"/>
      <c r="C61" s="335"/>
      <c r="D61" s="266"/>
      <c r="E61" s="266"/>
      <c r="F61" s="266"/>
      <c r="G61" s="266"/>
      <c r="H61" s="266"/>
      <c r="I61" s="266"/>
      <c r="J61" s="266"/>
      <c r="K61" s="266"/>
      <c r="L61" s="266"/>
      <c r="M61" s="266"/>
      <c r="N61" s="266"/>
      <c r="O61" s="266"/>
      <c r="P61" s="266"/>
      <c r="Q61" s="266"/>
      <c r="R61" s="266"/>
      <c r="S61" s="266"/>
      <c r="T61" s="266"/>
      <c r="U61" s="266"/>
      <c r="V61" s="266"/>
      <c r="W61" s="266"/>
      <c r="X61" s="266"/>
      <c r="Y61" s="266"/>
      <c r="Z61" s="266"/>
      <c r="AA61" s="266"/>
      <c r="AB61" s="266"/>
      <c r="AC61" s="266"/>
      <c r="AD61" s="266"/>
      <c r="AE61" s="266"/>
      <c r="AF61" s="266"/>
      <c r="AG61" s="262"/>
    </row>
    <row r="62" spans="1:33" ht="12" customHeight="1" x14ac:dyDescent="0.2">
      <c r="B62" s="268" t="s">
        <v>791</v>
      </c>
      <c r="C62" s="335"/>
    </row>
    <row r="63" spans="1:33" ht="15" customHeight="1" x14ac:dyDescent="0.25">
      <c r="A63" s="265"/>
      <c r="B63" s="292" t="s">
        <v>790</v>
      </c>
      <c r="C63" s="336">
        <f>'AEO22 59 Raw'!F48</f>
        <v>0</v>
      </c>
      <c r="D63" s="332">
        <v>0.60270900000000005</v>
      </c>
      <c r="E63" s="332">
        <v>0.51574900000000001</v>
      </c>
      <c r="F63" s="332">
        <v>0.45862000000000003</v>
      </c>
      <c r="G63" s="332">
        <v>0.421902</v>
      </c>
      <c r="H63" s="332">
        <v>0.38908700000000002</v>
      </c>
      <c r="I63" s="332">
        <v>0.35536800000000002</v>
      </c>
      <c r="J63" s="332">
        <v>0.31896999999999998</v>
      </c>
      <c r="K63" s="332">
        <v>0.27977400000000002</v>
      </c>
      <c r="L63" s="332">
        <v>0.247751</v>
      </c>
      <c r="M63" s="332">
        <v>0.21925800000000001</v>
      </c>
      <c r="N63" s="332">
        <v>0.19258900000000001</v>
      </c>
      <c r="O63" s="332">
        <v>0.17216999999999999</v>
      </c>
      <c r="P63" s="332">
        <v>0.15077599999999999</v>
      </c>
      <c r="Q63" s="332">
        <v>0.13439899999999999</v>
      </c>
      <c r="R63" s="332">
        <v>0.119792</v>
      </c>
      <c r="S63" s="332">
        <v>0.10663300000000001</v>
      </c>
      <c r="T63" s="332">
        <v>9.4436000000000006E-2</v>
      </c>
      <c r="U63" s="332">
        <v>8.3186999999999997E-2</v>
      </c>
      <c r="V63" s="332">
        <v>7.4681999999999998E-2</v>
      </c>
      <c r="W63" s="332">
        <v>6.5289E-2</v>
      </c>
      <c r="X63" s="332">
        <v>5.6792000000000002E-2</v>
      </c>
      <c r="Y63" s="332">
        <v>5.1069000000000003E-2</v>
      </c>
      <c r="Z63" s="332">
        <v>4.2813999999999998E-2</v>
      </c>
      <c r="AA63" s="332">
        <v>3.8530000000000002E-2</v>
      </c>
      <c r="AB63" s="332">
        <v>5.0213000000000001E-2</v>
      </c>
      <c r="AC63" s="332">
        <v>5.2222999999999999E-2</v>
      </c>
      <c r="AD63" s="332">
        <v>5.3955999999999997E-2</v>
      </c>
      <c r="AE63" s="332">
        <v>5.7515999999999998E-2</v>
      </c>
      <c r="AF63" s="332">
        <v>6.4850000000000005E-2</v>
      </c>
      <c r="AG63" s="333">
        <v>-7.4114984866315403E-2</v>
      </c>
    </row>
    <row r="64" spans="1:33" ht="15" customHeight="1" x14ac:dyDescent="0.25">
      <c r="B64" s="292" t="s">
        <v>789</v>
      </c>
      <c r="C64" s="336">
        <f>'AEO22 59 Raw'!F49</f>
        <v>0</v>
      </c>
      <c r="D64" s="332">
        <v>5.0825810000000002</v>
      </c>
      <c r="E64" s="332">
        <v>5.6669479999999997</v>
      </c>
      <c r="F64" s="332">
        <v>5.7719959999999997</v>
      </c>
      <c r="G64" s="332">
        <v>5.665076</v>
      </c>
      <c r="H64" s="332">
        <v>5.552168</v>
      </c>
      <c r="I64" s="332">
        <v>5.5238139999999998</v>
      </c>
      <c r="J64" s="332">
        <v>5.5950860000000002</v>
      </c>
      <c r="K64" s="332">
        <v>5.6446639999999997</v>
      </c>
      <c r="L64" s="332">
        <v>5.674849</v>
      </c>
      <c r="M64" s="332">
        <v>5.7954239999999997</v>
      </c>
      <c r="N64" s="332">
        <v>5.8508740000000001</v>
      </c>
      <c r="O64" s="332">
        <v>5.7018120000000003</v>
      </c>
      <c r="P64" s="332">
        <v>5.6214139999999997</v>
      </c>
      <c r="Q64" s="332">
        <v>5.5611860000000002</v>
      </c>
      <c r="R64" s="332">
        <v>5.4897739999999997</v>
      </c>
      <c r="S64" s="332">
        <v>5.4060959999999998</v>
      </c>
      <c r="T64" s="332">
        <v>5.3081519999999998</v>
      </c>
      <c r="U64" s="332">
        <v>5.190531</v>
      </c>
      <c r="V64" s="332">
        <v>5.0929130000000002</v>
      </c>
      <c r="W64" s="332">
        <v>5.0052979999999998</v>
      </c>
      <c r="X64" s="332">
        <v>4.8650659999999997</v>
      </c>
      <c r="Y64" s="332">
        <v>4.7396060000000002</v>
      </c>
      <c r="Z64" s="332">
        <v>4.5648220000000004</v>
      </c>
      <c r="AA64" s="332">
        <v>4.4257860000000004</v>
      </c>
      <c r="AB64" s="332">
        <v>4.3069179999999996</v>
      </c>
      <c r="AC64" s="332">
        <v>4.2168109999999999</v>
      </c>
      <c r="AD64" s="332">
        <v>4.1417780000000004</v>
      </c>
      <c r="AE64" s="332">
        <v>4.0672550000000003</v>
      </c>
      <c r="AF64" s="332">
        <v>4.0027629999999998</v>
      </c>
      <c r="AG64" s="333">
        <v>3.808142917060664E-3</v>
      </c>
    </row>
    <row r="65" spans="1:34" ht="15" customHeight="1" x14ac:dyDescent="0.25">
      <c r="A65" s="265"/>
      <c r="B65" s="292" t="s">
        <v>788</v>
      </c>
      <c r="C65" s="336">
        <f>'AEO22 59 Raw'!F50</f>
        <v>0</v>
      </c>
      <c r="D65" s="332">
        <v>0.38925700000000002</v>
      </c>
      <c r="E65" s="332">
        <v>0.37359599999999998</v>
      </c>
      <c r="F65" s="332">
        <v>0.36211900000000002</v>
      </c>
      <c r="G65" s="332">
        <v>0.355016</v>
      </c>
      <c r="H65" s="332">
        <v>0.34650500000000001</v>
      </c>
      <c r="I65" s="332">
        <v>0.33782499999999999</v>
      </c>
      <c r="J65" s="332">
        <v>0.32825100000000001</v>
      </c>
      <c r="K65" s="332">
        <v>0.317772</v>
      </c>
      <c r="L65" s="332">
        <v>0.30793799999999999</v>
      </c>
      <c r="M65" s="332">
        <v>0.29849900000000001</v>
      </c>
      <c r="N65" s="332">
        <v>0.28899599999999998</v>
      </c>
      <c r="O65" s="332">
        <v>0.28054600000000002</v>
      </c>
      <c r="P65" s="332">
        <v>0.27101799999999998</v>
      </c>
      <c r="Q65" s="332">
        <v>0.26355600000000001</v>
      </c>
      <c r="R65" s="332">
        <v>0.25573099999999999</v>
      </c>
      <c r="S65" s="332">
        <v>0.248114</v>
      </c>
      <c r="T65" s="332">
        <v>0.24066100000000001</v>
      </c>
      <c r="U65" s="332">
        <v>0.23333000000000001</v>
      </c>
      <c r="V65" s="332">
        <v>0.22650100000000001</v>
      </c>
      <c r="W65" s="332">
        <v>0.21954399999999999</v>
      </c>
      <c r="X65" s="332">
        <v>0.21273</v>
      </c>
      <c r="Y65" s="332">
        <v>0.20653199999999999</v>
      </c>
      <c r="Z65" s="332">
        <v>0.19985900000000001</v>
      </c>
      <c r="AA65" s="332">
        <v>0.194017</v>
      </c>
      <c r="AB65" s="332">
        <v>0.18826799999999999</v>
      </c>
      <c r="AC65" s="332">
        <v>0.182612</v>
      </c>
      <c r="AD65" s="332">
        <v>0.177263</v>
      </c>
      <c r="AE65" s="332">
        <v>0.17169499999999999</v>
      </c>
      <c r="AF65" s="332">
        <v>0.166632</v>
      </c>
      <c r="AG65" s="333">
        <v>-2.923862275800471E-2</v>
      </c>
    </row>
    <row r="66" spans="1:34" ht="15" customHeight="1" x14ac:dyDescent="0.25">
      <c r="B66" s="292" t="s">
        <v>722</v>
      </c>
      <c r="C66" s="336">
        <f>'AEO22 59 Raw'!F51</f>
        <v>0</v>
      </c>
      <c r="D66" s="332">
        <v>0.94978899999999999</v>
      </c>
      <c r="E66" s="332">
        <v>0.839754</v>
      </c>
      <c r="F66" s="332">
        <v>0.830345</v>
      </c>
      <c r="G66" s="332">
        <v>0.82006800000000002</v>
      </c>
      <c r="H66" s="332">
        <v>0.81036900000000001</v>
      </c>
      <c r="I66" s="332">
        <v>0.80509799999999998</v>
      </c>
      <c r="J66" s="332">
        <v>0.81403000000000003</v>
      </c>
      <c r="K66" s="332">
        <v>0.79723699999999997</v>
      </c>
      <c r="L66" s="332">
        <v>0.78079600000000005</v>
      </c>
      <c r="M66" s="332">
        <v>0.77337299999999998</v>
      </c>
      <c r="N66" s="332">
        <v>0.77163199999999998</v>
      </c>
      <c r="O66" s="332">
        <v>0.76767099999999999</v>
      </c>
      <c r="P66" s="332">
        <v>0.74456100000000003</v>
      </c>
      <c r="Q66" s="332">
        <v>0.726607</v>
      </c>
      <c r="R66" s="332">
        <v>0.70906000000000002</v>
      </c>
      <c r="S66" s="332">
        <v>0.736259</v>
      </c>
      <c r="T66" s="332">
        <v>0.74299899999999997</v>
      </c>
      <c r="U66" s="332">
        <v>0.737676</v>
      </c>
      <c r="V66" s="332">
        <v>0.74998500000000001</v>
      </c>
      <c r="W66" s="332">
        <v>0.78769400000000001</v>
      </c>
      <c r="X66" s="332">
        <v>0.81886300000000001</v>
      </c>
      <c r="Y66" s="332">
        <v>0.83313899999999996</v>
      </c>
      <c r="Z66" s="332">
        <v>0.82725400000000004</v>
      </c>
      <c r="AA66" s="332">
        <v>0.82588200000000001</v>
      </c>
      <c r="AB66" s="332">
        <v>0.87780000000000002</v>
      </c>
      <c r="AC66" s="332">
        <v>0.90115599999999996</v>
      </c>
      <c r="AD66" s="332">
        <v>0.91486800000000001</v>
      </c>
      <c r="AE66" s="332">
        <v>0.93078499999999997</v>
      </c>
      <c r="AF66" s="332">
        <v>0.96051699999999995</v>
      </c>
      <c r="AG66" s="333">
        <v>-1.6966053141018731E-3</v>
      </c>
    </row>
    <row r="67" spans="1:34" ht="15" customHeight="1" x14ac:dyDescent="0.25">
      <c r="A67" s="265"/>
      <c r="B67" s="292" t="s">
        <v>723</v>
      </c>
      <c r="C67" s="336">
        <f>'AEO22 59 Raw'!F52</f>
        <v>0</v>
      </c>
      <c r="D67" s="332">
        <v>1.504324</v>
      </c>
      <c r="E67" s="332">
        <v>1.5816110000000001</v>
      </c>
      <c r="F67" s="332">
        <v>1.6173219999999999</v>
      </c>
      <c r="G67" s="332">
        <v>1.736254</v>
      </c>
      <c r="H67" s="332">
        <v>1.799061</v>
      </c>
      <c r="I67" s="332">
        <v>1.851364</v>
      </c>
      <c r="J67" s="332">
        <v>1.920302</v>
      </c>
      <c r="K67" s="332">
        <v>1.983822</v>
      </c>
      <c r="L67" s="332">
        <v>2.0494430000000001</v>
      </c>
      <c r="M67" s="332">
        <v>2.092327</v>
      </c>
      <c r="N67" s="332">
        <v>2.1137130000000002</v>
      </c>
      <c r="O67" s="332">
        <v>2.0738439999999998</v>
      </c>
      <c r="P67" s="332">
        <v>1.9986790000000001</v>
      </c>
      <c r="Q67" s="332">
        <v>1.969679</v>
      </c>
      <c r="R67" s="332">
        <v>1.947011</v>
      </c>
      <c r="S67" s="332">
        <v>1.930375</v>
      </c>
      <c r="T67" s="332">
        <v>1.9135740000000001</v>
      </c>
      <c r="U67" s="332">
        <v>1.8968449999999999</v>
      </c>
      <c r="V67" s="332">
        <v>1.8801019999999999</v>
      </c>
      <c r="W67" s="332">
        <v>1.8581909999999999</v>
      </c>
      <c r="X67" s="332">
        <v>1.8258080000000001</v>
      </c>
      <c r="Y67" s="332">
        <v>1.8004789999999999</v>
      </c>
      <c r="Z67" s="332">
        <v>1.756254</v>
      </c>
      <c r="AA67" s="332">
        <v>1.748397</v>
      </c>
      <c r="AB67" s="332">
        <v>1.730729</v>
      </c>
      <c r="AC67" s="332">
        <v>1.7146159999999999</v>
      </c>
      <c r="AD67" s="332">
        <v>1.676909</v>
      </c>
      <c r="AE67" s="332">
        <v>1.6414070000000001</v>
      </c>
      <c r="AF67" s="332">
        <v>1.6173660000000001</v>
      </c>
      <c r="AG67" s="333">
        <v>3.0652680901099849E-3</v>
      </c>
    </row>
    <row r="68" spans="1:34" ht="15" customHeight="1" x14ac:dyDescent="0.25">
      <c r="B68" s="292" t="s">
        <v>787</v>
      </c>
      <c r="C68" s="336">
        <f>'AEO22 59 Raw'!F53</f>
        <v>0</v>
      </c>
      <c r="D68" s="332">
        <v>4.0036000000000002E-2</v>
      </c>
      <c r="E68" s="332">
        <v>3.3991E-2</v>
      </c>
      <c r="F68" s="332">
        <v>3.5609000000000002E-2</v>
      </c>
      <c r="G68" s="332">
        <v>3.7323000000000002E-2</v>
      </c>
      <c r="H68" s="332">
        <v>3.7735999999999999E-2</v>
      </c>
      <c r="I68" s="332">
        <v>3.7662000000000001E-2</v>
      </c>
      <c r="J68" s="332">
        <v>3.7335E-2</v>
      </c>
      <c r="K68" s="332">
        <v>3.6817000000000003E-2</v>
      </c>
      <c r="L68" s="332">
        <v>3.6673999999999998E-2</v>
      </c>
      <c r="M68" s="332">
        <v>3.6711000000000001E-2</v>
      </c>
      <c r="N68" s="332">
        <v>3.6653999999999999E-2</v>
      </c>
      <c r="O68" s="332">
        <v>3.6949000000000003E-2</v>
      </c>
      <c r="P68" s="332">
        <v>3.7225000000000001E-2</v>
      </c>
      <c r="Q68" s="332">
        <v>3.764E-2</v>
      </c>
      <c r="R68" s="332">
        <v>3.7946000000000001E-2</v>
      </c>
      <c r="S68" s="332">
        <v>3.8247999999999997E-2</v>
      </c>
      <c r="T68" s="332">
        <v>3.8573999999999997E-2</v>
      </c>
      <c r="U68" s="332">
        <v>3.8949999999999999E-2</v>
      </c>
      <c r="V68" s="332">
        <v>3.9373999999999999E-2</v>
      </c>
      <c r="W68" s="332">
        <v>3.9858999999999999E-2</v>
      </c>
      <c r="X68" s="332">
        <v>4.0340000000000001E-2</v>
      </c>
      <c r="Y68" s="332">
        <v>4.0858999999999999E-2</v>
      </c>
      <c r="Z68" s="332">
        <v>4.1307999999999997E-2</v>
      </c>
      <c r="AA68" s="332">
        <v>4.1718999999999999E-2</v>
      </c>
      <c r="AB68" s="332">
        <v>4.2127999999999999E-2</v>
      </c>
      <c r="AC68" s="332">
        <v>4.2575000000000002E-2</v>
      </c>
      <c r="AD68" s="332">
        <v>4.2997E-2</v>
      </c>
      <c r="AE68" s="332">
        <v>4.3485000000000003E-2</v>
      </c>
      <c r="AF68" s="332">
        <v>4.3992000000000003E-2</v>
      </c>
      <c r="AG68" s="333">
        <v>-1.064421282629258E-2</v>
      </c>
    </row>
    <row r="69" spans="1:34" ht="15" customHeight="1" x14ac:dyDescent="0.25">
      <c r="A69" s="265"/>
      <c r="B69" s="292" t="s">
        <v>786</v>
      </c>
      <c r="C69" s="336">
        <f>'AEO22 59 Raw'!F54</f>
        <v>0</v>
      </c>
      <c r="D69" s="332">
        <v>9.8828739999999993</v>
      </c>
      <c r="E69" s="332">
        <v>9.6821839999999995</v>
      </c>
      <c r="F69" s="332">
        <v>9.4663389999999996</v>
      </c>
      <c r="G69" s="332">
        <v>9.2109950000000005</v>
      </c>
      <c r="H69" s="332">
        <v>9.1687560000000001</v>
      </c>
      <c r="I69" s="332">
        <v>9.1871600000000004</v>
      </c>
      <c r="J69" s="332">
        <v>9.3475400000000004</v>
      </c>
      <c r="K69" s="332">
        <v>9.5647649999999995</v>
      </c>
      <c r="L69" s="332">
        <v>9.6692250000000008</v>
      </c>
      <c r="M69" s="332">
        <v>9.6028300000000009</v>
      </c>
      <c r="N69" s="332">
        <v>9.6601199999999992</v>
      </c>
      <c r="O69" s="332">
        <v>9.7337129999999998</v>
      </c>
      <c r="P69" s="332">
        <v>9.8514619999999997</v>
      </c>
      <c r="Q69" s="332">
        <v>9.8213799999999996</v>
      </c>
      <c r="R69" s="332">
        <v>9.9512060000000009</v>
      </c>
      <c r="S69" s="332">
        <v>10.028527</v>
      </c>
      <c r="T69" s="332">
        <v>10.108670999999999</v>
      </c>
      <c r="U69" s="332">
        <v>10.19431</v>
      </c>
      <c r="V69" s="332">
        <v>10.310494</v>
      </c>
      <c r="W69" s="332">
        <v>10.442214999999999</v>
      </c>
      <c r="X69" s="332">
        <v>10.561579999999999</v>
      </c>
      <c r="Y69" s="332">
        <v>10.54293</v>
      </c>
      <c r="Z69" s="332">
        <v>10.506332</v>
      </c>
      <c r="AA69" s="332">
        <v>10.556562</v>
      </c>
      <c r="AB69" s="332">
        <v>10.617139999999999</v>
      </c>
      <c r="AC69" s="332">
        <v>10.603475</v>
      </c>
      <c r="AD69" s="332">
        <v>10.634814</v>
      </c>
      <c r="AE69" s="332">
        <v>10.655151999999999</v>
      </c>
      <c r="AF69" s="332">
        <v>10.70049</v>
      </c>
      <c r="AG69" s="333">
        <v>7.3624954849944579E-3</v>
      </c>
    </row>
    <row r="70" spans="1:34" ht="12" customHeight="1" x14ac:dyDescent="0.25">
      <c r="B70" s="292" t="s">
        <v>724</v>
      </c>
      <c r="C70" s="336">
        <f>'AEO22 59 Raw'!F55</f>
        <v>0</v>
      </c>
      <c r="D70" s="332">
        <v>0.72981300000000005</v>
      </c>
      <c r="E70" s="332">
        <v>0.73944200000000004</v>
      </c>
      <c r="F70" s="332">
        <v>0.75242699999999996</v>
      </c>
      <c r="G70" s="332">
        <v>0.80098999999999998</v>
      </c>
      <c r="H70" s="332">
        <v>0.81060399999999999</v>
      </c>
      <c r="I70" s="332">
        <v>0.81085700000000005</v>
      </c>
      <c r="J70" s="332">
        <v>0.81341699999999995</v>
      </c>
      <c r="K70" s="332">
        <v>0.80825800000000003</v>
      </c>
      <c r="L70" s="332">
        <v>0.79953399999999997</v>
      </c>
      <c r="M70" s="332">
        <v>0.78304099999999999</v>
      </c>
      <c r="N70" s="332">
        <v>0.77567900000000001</v>
      </c>
      <c r="O70" s="332">
        <v>0.76971100000000003</v>
      </c>
      <c r="P70" s="332">
        <v>0.76674299999999995</v>
      </c>
      <c r="Q70" s="332">
        <v>0.76315500000000003</v>
      </c>
      <c r="R70" s="332">
        <v>0.75802899999999995</v>
      </c>
      <c r="S70" s="332">
        <v>0.75159900000000002</v>
      </c>
      <c r="T70" s="332">
        <v>0.74606700000000004</v>
      </c>
      <c r="U70" s="332">
        <v>0.74887099999999995</v>
      </c>
      <c r="V70" s="332">
        <v>0.74761299999999997</v>
      </c>
      <c r="W70" s="332">
        <v>0.74961800000000001</v>
      </c>
      <c r="X70" s="332">
        <v>0.74849500000000002</v>
      </c>
      <c r="Y70" s="332">
        <v>0.73975000000000002</v>
      </c>
      <c r="Z70" s="332">
        <v>0.72936000000000001</v>
      </c>
      <c r="AA70" s="332">
        <v>0.71838900000000006</v>
      </c>
      <c r="AB70" s="332">
        <v>0.71018000000000003</v>
      </c>
      <c r="AC70" s="332">
        <v>0.69701599999999997</v>
      </c>
      <c r="AD70" s="332">
        <v>0.68491400000000002</v>
      </c>
      <c r="AE70" s="332">
        <v>0.67521600000000004</v>
      </c>
      <c r="AF70" s="332">
        <v>0.66456999999999999</v>
      </c>
      <c r="AG70" s="333">
        <v>-7.9115525779849261E-4</v>
      </c>
    </row>
    <row r="71" spans="1:34" ht="15" customHeight="1" x14ac:dyDescent="0.25">
      <c r="A71" s="265"/>
      <c r="B71" s="292" t="s">
        <v>715</v>
      </c>
      <c r="C71" s="336">
        <f>'AEO22 59 Raw'!F56</f>
        <v>0</v>
      </c>
      <c r="D71" s="332">
        <v>2.9709210000000001</v>
      </c>
      <c r="E71" s="332">
        <v>3.0605869999999999</v>
      </c>
      <c r="F71" s="332">
        <v>2.8739469999999998</v>
      </c>
      <c r="G71" s="332">
        <v>2.714928</v>
      </c>
      <c r="H71" s="332">
        <v>2.6135790000000001</v>
      </c>
      <c r="I71" s="332">
        <v>2.5886930000000001</v>
      </c>
      <c r="J71" s="332">
        <v>2.5805419999999999</v>
      </c>
      <c r="K71" s="332">
        <v>2.5060259999999999</v>
      </c>
      <c r="L71" s="332">
        <v>2.3793739999999999</v>
      </c>
      <c r="M71" s="332">
        <v>2.6230720000000001</v>
      </c>
      <c r="N71" s="332">
        <v>2.7437649999999998</v>
      </c>
      <c r="O71" s="332">
        <v>2.8247840000000002</v>
      </c>
      <c r="P71" s="332">
        <v>3.0518879999999999</v>
      </c>
      <c r="Q71" s="332">
        <v>3.0978089999999998</v>
      </c>
      <c r="R71" s="332">
        <v>3.143046</v>
      </c>
      <c r="S71" s="332">
        <v>3.2899690000000001</v>
      </c>
      <c r="T71" s="332">
        <v>3.3473220000000001</v>
      </c>
      <c r="U71" s="332">
        <v>3.4521389999999998</v>
      </c>
      <c r="V71" s="332">
        <v>3.5716920000000001</v>
      </c>
      <c r="W71" s="332">
        <v>3.6567690000000002</v>
      </c>
      <c r="X71" s="332">
        <v>3.684707</v>
      </c>
      <c r="Y71" s="332">
        <v>3.9083510000000001</v>
      </c>
      <c r="Z71" s="332">
        <v>4.1268729999999998</v>
      </c>
      <c r="AA71" s="332">
        <v>4.185009</v>
      </c>
      <c r="AB71" s="332">
        <v>4.231706</v>
      </c>
      <c r="AC71" s="332">
        <v>4.4837680000000004</v>
      </c>
      <c r="AD71" s="332">
        <v>4.6457829999999998</v>
      </c>
      <c r="AE71" s="332">
        <v>4.6962060000000001</v>
      </c>
      <c r="AF71" s="332">
        <v>4.776205</v>
      </c>
      <c r="AG71" s="333">
        <v>1.8585316542633731E-2</v>
      </c>
    </row>
    <row r="72" spans="1:34" ht="15" customHeight="1" x14ac:dyDescent="0.25">
      <c r="B72" s="292" t="s">
        <v>714</v>
      </c>
      <c r="C72" s="336">
        <f>'AEO22 59 Raw'!F57</f>
        <v>0</v>
      </c>
      <c r="D72" s="332">
        <v>5.0104110000000004</v>
      </c>
      <c r="E72" s="332">
        <v>5.3265099999999999</v>
      </c>
      <c r="F72" s="332">
        <v>6.0661339999999999</v>
      </c>
      <c r="G72" s="332">
        <v>6.6059760000000001</v>
      </c>
      <c r="H72" s="332">
        <v>7.0674479999999997</v>
      </c>
      <c r="I72" s="332">
        <v>7.4316139999999997</v>
      </c>
      <c r="J72" s="332">
        <v>7.7728479999999998</v>
      </c>
      <c r="K72" s="332">
        <v>8.0088849999999994</v>
      </c>
      <c r="L72" s="332">
        <v>8.1886469999999996</v>
      </c>
      <c r="M72" s="332">
        <v>8.2841550000000002</v>
      </c>
      <c r="N72" s="332">
        <v>8.4430890000000005</v>
      </c>
      <c r="O72" s="332">
        <v>8.5656219999999994</v>
      </c>
      <c r="P72" s="332">
        <v>8.5935790000000001</v>
      </c>
      <c r="Q72" s="332">
        <v>8.5968689999999999</v>
      </c>
      <c r="R72" s="332">
        <v>8.6543969999999995</v>
      </c>
      <c r="S72" s="332">
        <v>8.7266770000000005</v>
      </c>
      <c r="T72" s="332">
        <v>8.8379499999999993</v>
      </c>
      <c r="U72" s="332">
        <v>9.0022310000000001</v>
      </c>
      <c r="V72" s="332">
        <v>9.1599660000000007</v>
      </c>
      <c r="W72" s="332">
        <v>9.2439339999999994</v>
      </c>
      <c r="X72" s="332">
        <v>9.4339490000000001</v>
      </c>
      <c r="Y72" s="332">
        <v>9.6287870000000009</v>
      </c>
      <c r="Z72" s="332">
        <v>9.9043880000000009</v>
      </c>
      <c r="AA72" s="332">
        <v>10.075343</v>
      </c>
      <c r="AB72" s="332">
        <v>10.232612</v>
      </c>
      <c r="AC72" s="332">
        <v>10.339174</v>
      </c>
      <c r="AD72" s="332">
        <v>10.486917</v>
      </c>
      <c r="AE72" s="332">
        <v>10.584052</v>
      </c>
      <c r="AF72" s="332">
        <v>10.671181000000001</v>
      </c>
      <c r="AG72" s="333">
        <v>2.2209820298216831E-2</v>
      </c>
    </row>
    <row r="73" spans="1:34" ht="15" customHeight="1" x14ac:dyDescent="0.25">
      <c r="A73" s="265"/>
      <c r="B73" s="292" t="s">
        <v>713</v>
      </c>
      <c r="C73" s="336">
        <f>'AEO22 59 Raw'!F58</f>
        <v>0</v>
      </c>
      <c r="D73" s="332">
        <v>27.162714000000001</v>
      </c>
      <c r="E73" s="332">
        <v>27.82037</v>
      </c>
      <c r="F73" s="332">
        <v>28.234859</v>
      </c>
      <c r="G73" s="332">
        <v>28.368525999999999</v>
      </c>
      <c r="H73" s="332">
        <v>28.595313999999998</v>
      </c>
      <c r="I73" s="332">
        <v>28.929455000000001</v>
      </c>
      <c r="J73" s="332">
        <v>29.528320000000001</v>
      </c>
      <c r="K73" s="332">
        <v>29.948021000000001</v>
      </c>
      <c r="L73" s="332">
        <v>30.134232000000001</v>
      </c>
      <c r="M73" s="332">
        <v>30.508690000000001</v>
      </c>
      <c r="N73" s="332">
        <v>30.877109999999998</v>
      </c>
      <c r="O73" s="332">
        <v>30.926821</v>
      </c>
      <c r="P73" s="332">
        <v>31.087344999999999</v>
      </c>
      <c r="Q73" s="332">
        <v>30.972282</v>
      </c>
      <c r="R73" s="332">
        <v>31.065989999999999</v>
      </c>
      <c r="S73" s="332">
        <v>31.262495000000001</v>
      </c>
      <c r="T73" s="332">
        <v>31.378406999999999</v>
      </c>
      <c r="U73" s="332">
        <v>31.578071999999999</v>
      </c>
      <c r="V73" s="332">
        <v>31.853321000000001</v>
      </c>
      <c r="W73" s="332">
        <v>32.068413</v>
      </c>
      <c r="X73" s="332">
        <v>32.248333000000002</v>
      </c>
      <c r="Y73" s="332">
        <v>32.491501</v>
      </c>
      <c r="Z73" s="332">
        <v>32.699264999999997</v>
      </c>
      <c r="AA73" s="332">
        <v>32.809635</v>
      </c>
      <c r="AB73" s="332">
        <v>32.987693999999998</v>
      </c>
      <c r="AC73" s="332">
        <v>33.233424999999997</v>
      </c>
      <c r="AD73" s="332">
        <v>33.460197000000001</v>
      </c>
      <c r="AE73" s="332">
        <v>33.522773999999998</v>
      </c>
      <c r="AF73" s="332">
        <v>33.668564000000003</v>
      </c>
      <c r="AG73" s="333">
        <v>1.0448500888911029E-2</v>
      </c>
    </row>
    <row r="75" spans="1:34" ht="15" customHeight="1" x14ac:dyDescent="0.25">
      <c r="A75" s="265"/>
      <c r="B75" s="264"/>
      <c r="C75" s="266"/>
      <c r="D75" s="266"/>
      <c r="E75" s="266"/>
      <c r="F75" s="266"/>
      <c r="G75" s="266"/>
      <c r="H75" s="266"/>
      <c r="I75" s="266"/>
      <c r="J75" s="266"/>
      <c r="K75" s="266"/>
      <c r="L75" s="266"/>
      <c r="M75" s="266"/>
      <c r="N75" s="266"/>
      <c r="O75" s="266"/>
      <c r="P75" s="266"/>
      <c r="Q75" s="266"/>
      <c r="R75" s="266"/>
      <c r="S75" s="266"/>
      <c r="T75" s="266"/>
      <c r="U75" s="266"/>
      <c r="V75" s="266"/>
      <c r="W75" s="266"/>
      <c r="X75" s="266"/>
      <c r="Y75" s="266"/>
      <c r="Z75" s="266"/>
      <c r="AA75" s="266"/>
      <c r="AB75" s="266"/>
      <c r="AC75" s="266"/>
      <c r="AD75" s="266"/>
      <c r="AE75" s="266"/>
      <c r="AF75" s="266"/>
      <c r="AG75" s="262"/>
    </row>
    <row r="77" spans="1:34" ht="15" customHeight="1" thickBot="1" x14ac:dyDescent="0.25"/>
    <row r="78" spans="1:34" ht="12" customHeight="1" x14ac:dyDescent="0.2">
      <c r="B78" s="325" t="s">
        <v>785</v>
      </c>
      <c r="C78" s="326"/>
      <c r="D78" s="326"/>
      <c r="E78" s="326"/>
      <c r="F78" s="326"/>
      <c r="G78" s="326"/>
      <c r="H78" s="326"/>
      <c r="I78" s="326"/>
      <c r="J78" s="326"/>
      <c r="K78" s="326"/>
      <c r="L78" s="326"/>
      <c r="M78" s="326"/>
      <c r="N78" s="326"/>
      <c r="O78" s="326"/>
      <c r="P78" s="326"/>
      <c r="Q78" s="326"/>
      <c r="R78" s="326"/>
      <c r="S78" s="326"/>
      <c r="T78" s="326"/>
      <c r="U78" s="326"/>
      <c r="V78" s="326"/>
      <c r="W78" s="326"/>
      <c r="X78" s="326"/>
      <c r="Y78" s="326"/>
      <c r="Z78" s="326"/>
      <c r="AA78" s="326"/>
      <c r="AB78" s="326"/>
      <c r="AC78" s="326"/>
      <c r="AD78" s="326"/>
      <c r="AE78" s="326"/>
      <c r="AF78" s="326"/>
      <c r="AG78" s="326"/>
      <c r="AH78" s="290"/>
    </row>
    <row r="79" spans="1:34" ht="15" customHeight="1" x14ac:dyDescent="0.2">
      <c r="B79" s="260" t="s">
        <v>644</v>
      </c>
    </row>
    <row r="80" spans="1:34" ht="15" customHeight="1" x14ac:dyDescent="0.2">
      <c r="B80" s="260" t="s">
        <v>784</v>
      </c>
    </row>
    <row r="81" spans="2:33" ht="15" customHeight="1" x14ac:dyDescent="0.2">
      <c r="B81" s="260" t="s">
        <v>783</v>
      </c>
    </row>
    <row r="82" spans="2:33" ht="15" customHeight="1" x14ac:dyDescent="0.2">
      <c r="B82" s="260" t="s">
        <v>673</v>
      </c>
    </row>
    <row r="83" spans="2:33" ht="15" customHeight="1" x14ac:dyDescent="0.2">
      <c r="B83" s="260" t="s">
        <v>782</v>
      </c>
    </row>
    <row r="84" spans="2:33" ht="12" customHeight="1" x14ac:dyDescent="0.2"/>
    <row r="88" spans="2:33" ht="15" customHeight="1" x14ac:dyDescent="0.2">
      <c r="B88" s="321"/>
      <c r="C88" s="321"/>
      <c r="D88" s="321"/>
      <c r="E88" s="321"/>
      <c r="F88" s="321"/>
      <c r="G88" s="321"/>
      <c r="H88" s="321"/>
      <c r="I88" s="321"/>
      <c r="J88" s="321"/>
      <c r="K88" s="321"/>
      <c r="L88" s="321"/>
      <c r="M88" s="321"/>
      <c r="N88" s="321"/>
      <c r="O88" s="321"/>
      <c r="P88" s="321"/>
      <c r="Q88" s="321"/>
      <c r="R88" s="321"/>
      <c r="S88" s="321"/>
      <c r="T88" s="321"/>
      <c r="U88" s="321"/>
      <c r="V88" s="321"/>
      <c r="W88" s="321"/>
      <c r="X88" s="321"/>
      <c r="Y88" s="321"/>
      <c r="Z88" s="321"/>
      <c r="AA88" s="321"/>
      <c r="AB88" s="321"/>
      <c r="AC88" s="321"/>
      <c r="AD88" s="321"/>
      <c r="AE88" s="321"/>
      <c r="AF88" s="321"/>
      <c r="AG88" s="321"/>
    </row>
    <row r="93" spans="2:33" ht="12" customHeight="1" x14ac:dyDescent="0.2"/>
    <row r="94" spans="2:33" ht="12" customHeight="1" x14ac:dyDescent="0.2"/>
    <row r="95" spans="2:33" ht="12" customHeight="1" x14ac:dyDescent="0.2"/>
    <row r="96" spans="2:33"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8" ht="12" customHeight="1" x14ac:dyDescent="0.2"/>
    <row r="167" ht="12" customHeight="1" x14ac:dyDescent="0.2"/>
    <row r="179" ht="12" customHeight="1" x14ac:dyDescent="0.2"/>
    <row r="180" ht="12" customHeight="1" x14ac:dyDescent="0.2"/>
    <row r="182" ht="12" customHeight="1" x14ac:dyDescent="0.2"/>
    <row r="184" ht="12" customHeight="1" x14ac:dyDescent="0.2"/>
    <row r="193" ht="12" customHeight="1" x14ac:dyDescent="0.2"/>
    <row r="214" spans="2:33" ht="15" customHeight="1" x14ac:dyDescent="0.2">
      <c r="B214" s="321"/>
      <c r="C214" s="321"/>
      <c r="D214" s="321"/>
      <c r="E214" s="321"/>
      <c r="F214" s="321"/>
      <c r="G214" s="321"/>
      <c r="H214" s="321"/>
      <c r="I214" s="321"/>
      <c r="J214" s="321"/>
      <c r="K214" s="321"/>
      <c r="L214" s="321"/>
      <c r="M214" s="321"/>
      <c r="N214" s="321"/>
      <c r="O214" s="321"/>
      <c r="P214" s="321"/>
      <c r="Q214" s="321"/>
      <c r="R214" s="321"/>
      <c r="S214" s="321"/>
      <c r="T214" s="321"/>
      <c r="U214" s="321"/>
      <c r="V214" s="321"/>
      <c r="W214" s="321"/>
      <c r="X214" s="321"/>
      <c r="Y214" s="321"/>
      <c r="Z214" s="321"/>
      <c r="AA214" s="321"/>
      <c r="AB214" s="321"/>
      <c r="AC214" s="321"/>
      <c r="AD214" s="321"/>
      <c r="AE214" s="321"/>
      <c r="AF214" s="321"/>
      <c r="AG214" s="321"/>
    </row>
    <row r="221" spans="2:33" ht="12" customHeight="1" x14ac:dyDescent="0.2"/>
    <row r="222" spans="2:33" ht="12" customHeight="1" x14ac:dyDescent="0.2"/>
    <row r="223" spans="2:33" ht="12" customHeight="1" x14ac:dyDescent="0.2"/>
    <row r="224" spans="2:33"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22" ht="12" customHeight="1" x14ac:dyDescent="0.2"/>
    <row r="331" ht="12" customHeight="1" x14ac:dyDescent="0.2"/>
    <row r="343" ht="12" customHeight="1" x14ac:dyDescent="0.2"/>
    <row r="344" ht="12" customHeight="1" x14ac:dyDescent="0.2"/>
    <row r="349" ht="12" customHeight="1" x14ac:dyDescent="0.2"/>
    <row r="352" ht="12" customHeight="1" x14ac:dyDescent="0.2"/>
    <row r="361" ht="12" customHeight="1" x14ac:dyDescent="0.2"/>
    <row r="383" spans="2:33" ht="15" customHeight="1" x14ac:dyDescent="0.2">
      <c r="B383" s="321"/>
      <c r="C383" s="321"/>
      <c r="D383" s="321"/>
      <c r="E383" s="321"/>
      <c r="F383" s="321"/>
      <c r="G383" s="321"/>
      <c r="H383" s="321"/>
      <c r="I383" s="321"/>
      <c r="J383" s="321"/>
      <c r="K383" s="321"/>
      <c r="L383" s="321"/>
      <c r="M383" s="321"/>
      <c r="N383" s="321"/>
      <c r="O383" s="321"/>
      <c r="P383" s="321"/>
      <c r="Q383" s="321"/>
      <c r="R383" s="321"/>
      <c r="S383" s="321"/>
      <c r="T383" s="321"/>
      <c r="U383" s="321"/>
      <c r="V383" s="321"/>
      <c r="W383" s="321"/>
      <c r="X383" s="321"/>
      <c r="Y383" s="321"/>
      <c r="Z383" s="321"/>
      <c r="AA383" s="321"/>
      <c r="AB383" s="321"/>
      <c r="AC383" s="321"/>
      <c r="AD383" s="321"/>
      <c r="AE383" s="321"/>
      <c r="AF383" s="321"/>
      <c r="AG383" s="321"/>
    </row>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500" spans="2:33" ht="15" customHeight="1" x14ac:dyDescent="0.2">
      <c r="B500" s="321"/>
      <c r="C500" s="321"/>
      <c r="D500" s="321"/>
      <c r="E500" s="321"/>
      <c r="F500" s="321"/>
      <c r="G500" s="321"/>
      <c r="H500" s="321"/>
      <c r="I500" s="321"/>
      <c r="J500" s="321"/>
      <c r="K500" s="321"/>
      <c r="L500" s="321"/>
      <c r="M500" s="321"/>
      <c r="N500" s="321"/>
      <c r="O500" s="321"/>
      <c r="P500" s="321"/>
      <c r="Q500" s="321"/>
      <c r="R500" s="321"/>
      <c r="S500" s="321"/>
      <c r="T500" s="321"/>
      <c r="U500" s="321"/>
      <c r="V500" s="321"/>
      <c r="W500" s="321"/>
      <c r="X500" s="321"/>
      <c r="Y500" s="321"/>
      <c r="Z500" s="321"/>
      <c r="AA500" s="321"/>
      <c r="AB500" s="321"/>
      <c r="AC500" s="321"/>
      <c r="AD500" s="321"/>
      <c r="AE500" s="321"/>
      <c r="AF500" s="321"/>
      <c r="AG500" s="321"/>
    </row>
    <row r="504" spans="2:33" ht="12" customHeight="1" x14ac:dyDescent="0.2"/>
    <row r="505" spans="2:33" ht="12" customHeight="1" x14ac:dyDescent="0.2"/>
    <row r="506" spans="2:33" ht="12" customHeight="1" x14ac:dyDescent="0.2"/>
    <row r="507" spans="2:33" ht="12" customHeight="1" x14ac:dyDescent="0.2"/>
    <row r="508" spans="2:33" ht="12" customHeight="1" x14ac:dyDescent="0.2"/>
    <row r="509" spans="2:33" ht="12" customHeight="1" x14ac:dyDescent="0.2"/>
    <row r="510" spans="2:33" ht="12" customHeight="1" x14ac:dyDescent="0.2"/>
    <row r="511" spans="2:33" ht="12" customHeight="1" x14ac:dyDescent="0.2"/>
    <row r="512" spans="2:33"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96" ht="12" customHeight="1" x14ac:dyDescent="0.2"/>
    <row r="607" ht="12" customHeight="1" x14ac:dyDescent="0.2"/>
    <row r="618" ht="12" customHeight="1" x14ac:dyDescent="0.2"/>
    <row r="629" ht="12" customHeight="1" x14ac:dyDescent="0.2"/>
    <row r="640" ht="12" customHeight="1" x14ac:dyDescent="0.2"/>
    <row r="652" spans="2:33" ht="15" customHeight="1" x14ac:dyDescent="0.2">
      <c r="B652" s="321"/>
      <c r="C652" s="321"/>
      <c r="D652" s="321"/>
      <c r="E652" s="321"/>
      <c r="F652" s="321"/>
      <c r="G652" s="321"/>
      <c r="H652" s="321"/>
      <c r="I652" s="321"/>
      <c r="J652" s="321"/>
      <c r="K652" s="321"/>
      <c r="L652" s="321"/>
      <c r="M652" s="321"/>
      <c r="N652" s="321"/>
      <c r="O652" s="321"/>
      <c r="P652" s="321"/>
      <c r="Q652" s="321"/>
      <c r="R652" s="321"/>
      <c r="S652" s="321"/>
      <c r="T652" s="321"/>
      <c r="U652" s="321"/>
      <c r="V652" s="321"/>
      <c r="W652" s="321"/>
      <c r="X652" s="321"/>
      <c r="Y652" s="321"/>
      <c r="Z652" s="321"/>
      <c r="AA652" s="321"/>
      <c r="AB652" s="321"/>
      <c r="AC652" s="321"/>
      <c r="AD652" s="321"/>
      <c r="AE652" s="321"/>
      <c r="AF652" s="321"/>
      <c r="AG652" s="321"/>
    </row>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96" ht="12" customHeight="1" x14ac:dyDescent="0.2"/>
    <row r="707" ht="12" customHeight="1" x14ac:dyDescent="0.2"/>
    <row r="718" ht="12" customHeight="1" x14ac:dyDescent="0.2"/>
    <row r="729" ht="12" customHeight="1" x14ac:dyDescent="0.2"/>
    <row r="740" spans="2:33" ht="12" customHeight="1" x14ac:dyDescent="0.2"/>
    <row r="752" spans="2:33" ht="15" customHeight="1" x14ac:dyDescent="0.2">
      <c r="B752" s="321"/>
      <c r="C752" s="321"/>
      <c r="D752" s="321"/>
      <c r="E752" s="321"/>
      <c r="F752" s="321"/>
      <c r="G752" s="321"/>
      <c r="H752" s="321"/>
      <c r="I752" s="321"/>
      <c r="J752" s="321"/>
      <c r="K752" s="321"/>
      <c r="L752" s="321"/>
      <c r="M752" s="321"/>
      <c r="N752" s="321"/>
      <c r="O752" s="321"/>
      <c r="P752" s="321"/>
      <c r="Q752" s="321"/>
      <c r="R752" s="321"/>
      <c r="S752" s="321"/>
      <c r="T752" s="321"/>
      <c r="U752" s="321"/>
      <c r="V752" s="321"/>
      <c r="W752" s="321"/>
      <c r="X752" s="321"/>
      <c r="Y752" s="321"/>
      <c r="Z752" s="321"/>
      <c r="AA752" s="321"/>
      <c r="AB752" s="321"/>
      <c r="AC752" s="321"/>
      <c r="AD752" s="321"/>
      <c r="AE752" s="321"/>
      <c r="AF752" s="321"/>
      <c r="AG752" s="321"/>
    </row>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9" ht="12" customHeight="1" x14ac:dyDescent="0.2"/>
    <row r="794" ht="12" customHeight="1" x14ac:dyDescent="0.2"/>
    <row r="801" ht="12" customHeight="1" x14ac:dyDescent="0.2"/>
    <row r="806" ht="12" customHeight="1" x14ac:dyDescent="0.2"/>
    <row r="810" ht="12" customHeight="1" x14ac:dyDescent="0.2"/>
    <row r="816" ht="12" customHeight="1" x14ac:dyDescent="0.2"/>
    <row r="823" ht="12" customHeight="1" x14ac:dyDescent="0.2"/>
    <row r="828" ht="12" customHeight="1" x14ac:dyDescent="0.2"/>
    <row r="832" ht="12" customHeight="1" x14ac:dyDescent="0.2"/>
    <row r="837" spans="2:33" ht="12" customHeight="1" x14ac:dyDescent="0.2"/>
    <row r="843" spans="2:33" ht="15" customHeight="1" x14ac:dyDescent="0.2">
      <c r="B843" s="321"/>
      <c r="C843" s="321"/>
      <c r="D843" s="321"/>
      <c r="E843" s="321"/>
      <c r="F843" s="321"/>
      <c r="G843" s="321"/>
      <c r="H843" s="321"/>
      <c r="I843" s="321"/>
      <c r="J843" s="321"/>
      <c r="K843" s="321"/>
      <c r="L843" s="321"/>
      <c r="M843" s="321"/>
      <c r="N843" s="321"/>
      <c r="O843" s="321"/>
      <c r="P843" s="321"/>
      <c r="Q843" s="321"/>
      <c r="R843" s="321"/>
      <c r="S843" s="321"/>
      <c r="T843" s="321"/>
      <c r="U843" s="321"/>
      <c r="V843" s="321"/>
      <c r="W843" s="321"/>
      <c r="X843" s="321"/>
      <c r="Y843" s="321"/>
      <c r="Z843" s="321"/>
      <c r="AA843" s="321"/>
      <c r="AB843" s="321"/>
      <c r="AC843" s="321"/>
      <c r="AD843" s="321"/>
      <c r="AE843" s="321"/>
      <c r="AF843" s="321"/>
      <c r="AG843" s="321"/>
    </row>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7" ht="12" customHeight="1" x14ac:dyDescent="0.2"/>
    <row r="893" ht="12" customHeight="1" x14ac:dyDescent="0.2"/>
    <row r="896" ht="12" customHeight="1" x14ac:dyDescent="0.2"/>
    <row r="898" ht="12" customHeight="1" x14ac:dyDescent="0.2"/>
    <row r="899" ht="12" customHeight="1" x14ac:dyDescent="0.2"/>
    <row r="902" ht="12" customHeight="1" x14ac:dyDescent="0.2"/>
    <row r="908" ht="12" customHeight="1" x14ac:dyDescent="0.2"/>
    <row r="911" ht="12" customHeight="1" x14ac:dyDescent="0.2"/>
    <row r="914" spans="2:33" ht="15" customHeight="1" x14ac:dyDescent="0.2">
      <c r="B914" s="321"/>
      <c r="C914" s="321"/>
      <c r="D914" s="321"/>
      <c r="E914" s="321"/>
      <c r="F914" s="321"/>
      <c r="G914" s="321"/>
      <c r="H914" s="321"/>
      <c r="I914" s="321"/>
      <c r="J914" s="321"/>
      <c r="K914" s="321"/>
      <c r="L914" s="321"/>
      <c r="M914" s="321"/>
      <c r="N914" s="321"/>
      <c r="O914" s="321"/>
      <c r="P914" s="321"/>
      <c r="Q914" s="321"/>
      <c r="R914" s="321"/>
      <c r="S914" s="321"/>
      <c r="T914" s="321"/>
      <c r="U914" s="321"/>
      <c r="V914" s="321"/>
      <c r="W914" s="321"/>
      <c r="X914" s="321"/>
      <c r="Y914" s="321"/>
      <c r="Z914" s="321"/>
      <c r="AA914" s="321"/>
      <c r="AB914" s="321"/>
      <c r="AC914" s="321"/>
      <c r="AD914" s="321"/>
      <c r="AE914" s="321"/>
      <c r="AF914" s="321"/>
      <c r="AG914" s="321"/>
    </row>
    <row r="923" spans="2:33" ht="12" customHeight="1" x14ac:dyDescent="0.2"/>
    <row r="924" spans="2:33" ht="12" customHeight="1" x14ac:dyDescent="0.2"/>
    <row r="925" spans="2:33" ht="12" customHeight="1" x14ac:dyDescent="0.2"/>
    <row r="926" spans="2:33" ht="12" customHeight="1" x14ac:dyDescent="0.2"/>
    <row r="927" spans="2:33" ht="12" customHeight="1" x14ac:dyDescent="0.2"/>
    <row r="928" spans="2:33" ht="12" customHeight="1" x14ac:dyDescent="0.2"/>
    <row r="929" ht="12" customHeight="1" x14ac:dyDescent="0.2"/>
    <row r="930" ht="12" customHeight="1" x14ac:dyDescent="0.2"/>
    <row r="940" ht="12" customHeight="1" x14ac:dyDescent="0.2"/>
    <row r="945" ht="12" customHeight="1" x14ac:dyDescent="0.2"/>
    <row r="950" ht="12" customHeight="1" x14ac:dyDescent="0.2"/>
    <row r="955" ht="12" customHeight="1" x14ac:dyDescent="0.2"/>
    <row r="957" ht="12" customHeight="1" x14ac:dyDescent="0.2"/>
    <row r="961" ht="12" customHeight="1" x14ac:dyDescent="0.2"/>
    <row r="963" ht="12" customHeight="1" x14ac:dyDescent="0.2"/>
    <row r="968" ht="12" customHeight="1" x14ac:dyDescent="0.2"/>
    <row r="972" ht="12" customHeight="1" x14ac:dyDescent="0.2"/>
    <row r="976" ht="12" customHeight="1" x14ac:dyDescent="0.2"/>
    <row r="977" ht="12" customHeight="1" x14ac:dyDescent="0.2"/>
    <row r="982" ht="12" customHeight="1" x14ac:dyDescent="0.2"/>
    <row r="987" ht="12" customHeight="1" x14ac:dyDescent="0.2"/>
    <row r="990" ht="12" customHeight="1" x14ac:dyDescent="0.2"/>
    <row r="992" ht="12" customHeight="1" x14ac:dyDescent="0.2"/>
    <row r="997" ht="12" customHeight="1" x14ac:dyDescent="0.2"/>
    <row r="1001" ht="12" customHeight="1" x14ac:dyDescent="0.2"/>
    <row r="1004" ht="12" customHeight="1" x14ac:dyDescent="0.2"/>
    <row r="1006" ht="12" customHeight="1" x14ac:dyDescent="0.2"/>
    <row r="1009" spans="2:33" ht="15" customHeight="1" x14ac:dyDescent="0.2">
      <c r="B1009" s="321"/>
      <c r="C1009" s="321"/>
      <c r="D1009" s="321"/>
      <c r="E1009" s="321"/>
      <c r="F1009" s="321"/>
      <c r="G1009" s="321"/>
      <c r="H1009" s="321"/>
      <c r="I1009" s="321"/>
      <c r="J1009" s="321"/>
      <c r="K1009" s="321"/>
      <c r="L1009" s="321"/>
      <c r="M1009" s="321"/>
      <c r="N1009" s="321"/>
      <c r="O1009" s="321"/>
      <c r="P1009" s="321"/>
      <c r="Q1009" s="321"/>
      <c r="R1009" s="321"/>
      <c r="S1009" s="321"/>
      <c r="T1009" s="321"/>
      <c r="U1009" s="321"/>
      <c r="V1009" s="321"/>
      <c r="W1009" s="321"/>
      <c r="X1009" s="321"/>
      <c r="Y1009" s="321"/>
      <c r="Z1009" s="321"/>
      <c r="AA1009" s="321"/>
      <c r="AB1009" s="321"/>
      <c r="AC1009" s="321"/>
      <c r="AD1009" s="321"/>
      <c r="AE1009" s="321"/>
      <c r="AF1009" s="321"/>
      <c r="AG1009" s="321"/>
    </row>
    <row r="1032" ht="12" customHeight="1" x14ac:dyDescent="0.2"/>
    <row r="1033" ht="12" customHeight="1" x14ac:dyDescent="0.2"/>
    <row r="1034" ht="12" customHeight="1" x14ac:dyDescent="0.2"/>
    <row r="1035" ht="12" customHeight="1" x14ac:dyDescent="0.2"/>
    <row r="1036" ht="12" customHeight="1" x14ac:dyDescent="0.2"/>
    <row r="1037" ht="12" customHeight="1" x14ac:dyDescent="0.2"/>
    <row r="1038" ht="12" customHeight="1" x14ac:dyDescent="0.2"/>
    <row r="1039" ht="12" customHeight="1" x14ac:dyDescent="0.2"/>
    <row r="1040" ht="12" customHeight="1" x14ac:dyDescent="0.2"/>
    <row r="1041" ht="12" customHeight="1" x14ac:dyDescent="0.2"/>
    <row r="1042" ht="12" customHeight="1" x14ac:dyDescent="0.2"/>
    <row r="1043" ht="12" customHeight="1" x14ac:dyDescent="0.2"/>
    <row r="1044" ht="12" customHeight="1" x14ac:dyDescent="0.2"/>
    <row r="1045" ht="12" customHeight="1" x14ac:dyDescent="0.2"/>
    <row r="1046" ht="12" customHeight="1" x14ac:dyDescent="0.2"/>
    <row r="1047" ht="12" customHeight="1" x14ac:dyDescent="0.2"/>
    <row r="1048" ht="12" customHeight="1" x14ac:dyDescent="0.2"/>
    <row r="1049" ht="12" customHeight="1" x14ac:dyDescent="0.2"/>
    <row r="1050" ht="12" customHeight="1" x14ac:dyDescent="0.2"/>
    <row r="1051" ht="12" customHeight="1" x14ac:dyDescent="0.2"/>
    <row r="1052" ht="12" customHeight="1" x14ac:dyDescent="0.2"/>
    <row r="1053" ht="12" customHeight="1" x14ac:dyDescent="0.2"/>
    <row r="1054" ht="12" customHeight="1" x14ac:dyDescent="0.2"/>
    <row r="1055" ht="12" customHeight="1" x14ac:dyDescent="0.2"/>
    <row r="1056" ht="12" customHeight="1" x14ac:dyDescent="0.2"/>
    <row r="1057" ht="12" customHeight="1" x14ac:dyDescent="0.2"/>
    <row r="1058" ht="12" customHeight="1" x14ac:dyDescent="0.2"/>
    <row r="1059" ht="12" customHeight="1" x14ac:dyDescent="0.2"/>
    <row r="1060" ht="12" customHeight="1" x14ac:dyDescent="0.2"/>
    <row r="1061" ht="12" customHeight="1" x14ac:dyDescent="0.2"/>
    <row r="1062" ht="12" customHeight="1" x14ac:dyDescent="0.2"/>
    <row r="1063" ht="12" customHeight="1" x14ac:dyDescent="0.2"/>
    <row r="1064" ht="12" customHeight="1" x14ac:dyDescent="0.2"/>
    <row r="1065" ht="12" customHeight="1" x14ac:dyDescent="0.2"/>
    <row r="1066" ht="12" customHeight="1" x14ac:dyDescent="0.2"/>
    <row r="1067" ht="12" customHeight="1" x14ac:dyDescent="0.2"/>
    <row r="1068" ht="12" customHeight="1" x14ac:dyDescent="0.2"/>
    <row r="1069" ht="12" customHeight="1" x14ac:dyDescent="0.2"/>
    <row r="1070" ht="12" customHeight="1" x14ac:dyDescent="0.2"/>
    <row r="1071" ht="12" customHeight="1" x14ac:dyDescent="0.2"/>
    <row r="1072" ht="12" customHeight="1" x14ac:dyDescent="0.2"/>
    <row r="1073" ht="12" customHeight="1" x14ac:dyDescent="0.2"/>
    <row r="1074" ht="12" customHeight="1" x14ac:dyDescent="0.2"/>
    <row r="1075" ht="12" customHeight="1" x14ac:dyDescent="0.2"/>
    <row r="1076" ht="12" customHeight="1" x14ac:dyDescent="0.2"/>
    <row r="1077" ht="12" customHeight="1" x14ac:dyDescent="0.2"/>
    <row r="1078" ht="12" customHeight="1" x14ac:dyDescent="0.2"/>
    <row r="1079" ht="12" customHeight="1" x14ac:dyDescent="0.2"/>
    <row r="1080" ht="12" customHeight="1" x14ac:dyDescent="0.2"/>
    <row r="1090" ht="12" customHeight="1" x14ac:dyDescent="0.2"/>
    <row r="1095" ht="12" customHeight="1" x14ac:dyDescent="0.2"/>
    <row r="1100" ht="12" customHeight="1" x14ac:dyDescent="0.2"/>
    <row r="1105" ht="12" customHeight="1" x14ac:dyDescent="0.2"/>
    <row r="1107" ht="12" customHeight="1" x14ac:dyDescent="0.2"/>
    <row r="1111" ht="12" customHeight="1" x14ac:dyDescent="0.2"/>
    <row r="1113" ht="12" customHeight="1" x14ac:dyDescent="0.2"/>
    <row r="1118" ht="12" customHeight="1" x14ac:dyDescent="0.2"/>
    <row r="1122" ht="12" customHeight="1" x14ac:dyDescent="0.2"/>
    <row r="1126" ht="12" customHeight="1" x14ac:dyDescent="0.2"/>
    <row r="1127" ht="12" customHeight="1" x14ac:dyDescent="0.2"/>
    <row r="1132" ht="12" customHeight="1" x14ac:dyDescent="0.2"/>
    <row r="1137" ht="12" customHeight="1" x14ac:dyDescent="0.2"/>
    <row r="1140" ht="12" customHeight="1" x14ac:dyDescent="0.2"/>
    <row r="1142" ht="12" customHeight="1" x14ac:dyDescent="0.2"/>
    <row r="1147" ht="12" customHeight="1" x14ac:dyDescent="0.2"/>
    <row r="1151" ht="12" customHeight="1" x14ac:dyDescent="0.2"/>
    <row r="1154" spans="2:33" ht="12" customHeight="1" x14ac:dyDescent="0.2"/>
    <row r="1156" spans="2:33" ht="12" customHeight="1" x14ac:dyDescent="0.2"/>
    <row r="1159" spans="2:33" ht="15" customHeight="1" x14ac:dyDescent="0.2">
      <c r="B1159" s="321"/>
      <c r="C1159" s="321"/>
      <c r="D1159" s="321"/>
      <c r="E1159" s="321"/>
      <c r="F1159" s="321"/>
      <c r="G1159" s="321"/>
      <c r="H1159" s="321"/>
      <c r="I1159" s="321"/>
      <c r="J1159" s="321"/>
      <c r="K1159" s="321"/>
      <c r="L1159" s="321"/>
      <c r="M1159" s="321"/>
      <c r="N1159" s="321"/>
      <c r="O1159" s="321"/>
      <c r="P1159" s="321"/>
      <c r="Q1159" s="321"/>
      <c r="R1159" s="321"/>
      <c r="S1159" s="321"/>
      <c r="T1159" s="321"/>
      <c r="U1159" s="321"/>
      <c r="V1159" s="321"/>
      <c r="W1159" s="321"/>
      <c r="X1159" s="321"/>
      <c r="Y1159" s="321"/>
      <c r="Z1159" s="321"/>
      <c r="AA1159" s="321"/>
      <c r="AB1159" s="321"/>
      <c r="AC1159" s="321"/>
      <c r="AD1159" s="321"/>
      <c r="AE1159" s="321"/>
      <c r="AF1159" s="321"/>
      <c r="AG1159" s="321"/>
    </row>
    <row r="1180" ht="12" customHeight="1" x14ac:dyDescent="0.2"/>
    <row r="1181" ht="12" customHeight="1" x14ac:dyDescent="0.2"/>
    <row r="1182" ht="12" customHeight="1" x14ac:dyDescent="0.2"/>
    <row r="1183" ht="12" customHeight="1" x14ac:dyDescent="0.2"/>
    <row r="1184" ht="12" customHeight="1" x14ac:dyDescent="0.2"/>
    <row r="1185" ht="12" customHeight="1" x14ac:dyDescent="0.2"/>
    <row r="1186" ht="12" customHeight="1" x14ac:dyDescent="0.2"/>
    <row r="1187" ht="12" customHeight="1" x14ac:dyDescent="0.2"/>
    <row r="1188" ht="12" customHeight="1" x14ac:dyDescent="0.2"/>
    <row r="1189" ht="12" customHeight="1" x14ac:dyDescent="0.2"/>
    <row r="1190" ht="12" customHeight="1" x14ac:dyDescent="0.2"/>
    <row r="1191" ht="12" customHeight="1" x14ac:dyDescent="0.2"/>
    <row r="1192" ht="12" customHeight="1" x14ac:dyDescent="0.2"/>
    <row r="1193" ht="12" customHeight="1" x14ac:dyDescent="0.2"/>
    <row r="1194" ht="12" customHeight="1" x14ac:dyDescent="0.2"/>
    <row r="1195" ht="12" customHeight="1" x14ac:dyDescent="0.2"/>
    <row r="1196" ht="12" customHeight="1" x14ac:dyDescent="0.2"/>
    <row r="1197" ht="12" customHeight="1" x14ac:dyDescent="0.2"/>
    <row r="1198" ht="12" customHeight="1" x14ac:dyDescent="0.2"/>
    <row r="1199" ht="12" customHeight="1" x14ac:dyDescent="0.2"/>
    <row r="1200" ht="12" customHeight="1" x14ac:dyDescent="0.2"/>
    <row r="1201" ht="12" customHeight="1" x14ac:dyDescent="0.2"/>
    <row r="1202" ht="12" customHeight="1" x14ac:dyDescent="0.2"/>
    <row r="1203" ht="12" customHeight="1" x14ac:dyDescent="0.2"/>
    <row r="1204" ht="12" customHeight="1" x14ac:dyDescent="0.2"/>
    <row r="1205" ht="12" customHeight="1" x14ac:dyDescent="0.2"/>
    <row r="1269" ht="12" customHeight="1" x14ac:dyDescent="0.2"/>
    <row r="1304" ht="12" customHeight="1" x14ac:dyDescent="0.2"/>
    <row r="1317" ht="12" customHeight="1" x14ac:dyDescent="0.2"/>
    <row r="1331" spans="2:33" ht="15" customHeight="1" x14ac:dyDescent="0.2">
      <c r="B1331" s="321"/>
      <c r="C1331" s="321"/>
      <c r="D1331" s="321"/>
      <c r="E1331" s="321"/>
      <c r="F1331" s="321"/>
      <c r="G1331" s="321"/>
      <c r="H1331" s="321"/>
      <c r="I1331" s="321"/>
      <c r="J1331" s="321"/>
      <c r="K1331" s="321"/>
      <c r="L1331" s="321"/>
      <c r="M1331" s="321"/>
      <c r="N1331" s="321"/>
      <c r="O1331" s="321"/>
      <c r="P1331" s="321"/>
      <c r="Q1331" s="321"/>
      <c r="R1331" s="321"/>
      <c r="S1331" s="321"/>
      <c r="T1331" s="321"/>
      <c r="U1331" s="321"/>
      <c r="V1331" s="321"/>
      <c r="W1331" s="321"/>
      <c r="X1331" s="321"/>
      <c r="Y1331" s="321"/>
      <c r="Z1331" s="321"/>
      <c r="AA1331" s="321"/>
      <c r="AB1331" s="321"/>
      <c r="AC1331" s="321"/>
      <c r="AD1331" s="321"/>
      <c r="AE1331" s="321"/>
      <c r="AF1331" s="321"/>
      <c r="AG1331" s="321"/>
    </row>
    <row r="1335" spans="2:33" ht="12" customHeight="1" x14ac:dyDescent="0.2"/>
    <row r="1336" spans="2:33" ht="12" customHeight="1" x14ac:dyDescent="0.2"/>
    <row r="1337" spans="2:33" ht="12" customHeight="1" x14ac:dyDescent="0.2"/>
    <row r="1338" spans="2:33" ht="12" customHeight="1" x14ac:dyDescent="0.2"/>
    <row r="1339" spans="2:33" ht="12" customHeight="1" x14ac:dyDescent="0.2"/>
    <row r="1340" spans="2:33" ht="12" customHeight="1" x14ac:dyDescent="0.2"/>
    <row r="1341" spans="2:33" ht="12" customHeight="1" x14ac:dyDescent="0.2"/>
    <row r="1342" spans="2:33" ht="12" customHeight="1" x14ac:dyDescent="0.2"/>
    <row r="1343" spans="2:33" ht="12" customHeight="1" x14ac:dyDescent="0.2"/>
    <row r="1344" spans="2:33" ht="12" customHeight="1" x14ac:dyDescent="0.2"/>
    <row r="1345" ht="12" customHeight="1" x14ac:dyDescent="0.2"/>
    <row r="1346" ht="12" customHeight="1" x14ac:dyDescent="0.2"/>
    <row r="1347" ht="12" customHeight="1" x14ac:dyDescent="0.2"/>
    <row r="1348" ht="12" customHeight="1" x14ac:dyDescent="0.2"/>
    <row r="1349" ht="12" customHeight="1" x14ac:dyDescent="0.2"/>
    <row r="1350" ht="12" customHeight="1" x14ac:dyDescent="0.2"/>
    <row r="1351" ht="12" customHeight="1" x14ac:dyDescent="0.2"/>
    <row r="1352" ht="12" customHeight="1" x14ac:dyDescent="0.2"/>
    <row r="1353" ht="12" customHeight="1" x14ac:dyDescent="0.2"/>
    <row r="1354" ht="12" customHeight="1" x14ac:dyDescent="0.2"/>
    <row r="1355" ht="12" customHeight="1" x14ac:dyDescent="0.2"/>
    <row r="1398" ht="12" customHeight="1" x14ac:dyDescent="0.2"/>
    <row r="1407" ht="12" customHeight="1" x14ac:dyDescent="0.2"/>
    <row r="1421" ht="12" customHeight="1" x14ac:dyDescent="0.2"/>
    <row r="1426" spans="2:33" ht="15" customHeight="1" x14ac:dyDescent="0.2">
      <c r="B1426" s="321"/>
      <c r="C1426" s="321"/>
      <c r="D1426" s="321"/>
      <c r="E1426" s="321"/>
      <c r="F1426" s="321"/>
      <c r="G1426" s="321"/>
      <c r="H1426" s="321"/>
      <c r="I1426" s="321"/>
      <c r="J1426" s="321"/>
      <c r="K1426" s="321"/>
      <c r="L1426" s="321"/>
      <c r="M1426" s="321"/>
      <c r="N1426" s="321"/>
      <c r="O1426" s="321"/>
      <c r="P1426" s="321"/>
      <c r="Q1426" s="321"/>
      <c r="R1426" s="321"/>
      <c r="S1426" s="321"/>
      <c r="T1426" s="321"/>
      <c r="U1426" s="321"/>
      <c r="V1426" s="321"/>
      <c r="W1426" s="321"/>
      <c r="X1426" s="321"/>
      <c r="Y1426" s="321"/>
      <c r="Z1426" s="321"/>
      <c r="AA1426" s="321"/>
      <c r="AB1426" s="321"/>
      <c r="AC1426" s="321"/>
      <c r="AD1426" s="321"/>
      <c r="AE1426" s="321"/>
      <c r="AF1426" s="321"/>
      <c r="AG1426" s="321"/>
    </row>
    <row r="1432" spans="2:33" ht="12" customHeight="1" x14ac:dyDescent="0.2"/>
    <row r="1433" spans="2:33" ht="12" customHeight="1" x14ac:dyDescent="0.2"/>
    <row r="1434" spans="2:33" ht="12" customHeight="1" x14ac:dyDescent="0.2"/>
    <row r="1435" spans="2:33" ht="12" customHeight="1" x14ac:dyDescent="0.2"/>
    <row r="1436" spans="2:33" ht="12" customHeight="1" x14ac:dyDescent="0.2"/>
    <row r="1437" spans="2:33" ht="12" customHeight="1" x14ac:dyDescent="0.2"/>
    <row r="1438" spans="2:33" ht="12" customHeight="1" x14ac:dyDescent="0.2"/>
    <row r="1439" spans="2:33" ht="12" customHeight="1" x14ac:dyDescent="0.2"/>
    <row r="1440" spans="2:33" ht="12" customHeight="1" x14ac:dyDescent="0.2"/>
    <row r="1441" ht="12" customHeight="1" x14ac:dyDescent="0.2"/>
    <row r="1442" ht="12" customHeight="1" x14ac:dyDescent="0.2"/>
    <row r="1443" ht="12" customHeight="1" x14ac:dyDescent="0.2"/>
    <row r="1444" ht="12" customHeight="1" x14ac:dyDescent="0.2"/>
    <row r="1445" ht="12" customHeight="1" x14ac:dyDescent="0.2"/>
    <row r="1446" ht="12" customHeight="1" x14ac:dyDescent="0.2"/>
    <row r="1447" ht="12" customHeight="1" x14ac:dyDescent="0.2"/>
    <row r="1448" ht="12" customHeight="1" x14ac:dyDescent="0.2"/>
    <row r="1449" ht="12" customHeight="1" x14ac:dyDescent="0.2"/>
    <row r="1450" ht="12" customHeight="1" x14ac:dyDescent="0.2"/>
    <row r="1451" ht="12" customHeight="1" x14ac:dyDescent="0.2"/>
    <row r="1452" ht="12" customHeight="1" x14ac:dyDescent="0.2"/>
    <row r="1453" ht="12" customHeight="1" x14ac:dyDescent="0.2"/>
    <row r="1454" ht="12" customHeight="1" x14ac:dyDescent="0.2"/>
    <row r="1455" ht="12" customHeight="1" x14ac:dyDescent="0.2"/>
    <row r="1456" ht="12" customHeight="1" x14ac:dyDescent="0.2"/>
    <row r="1457" ht="12" customHeight="1" x14ac:dyDescent="0.2"/>
    <row r="1458" ht="12" customHeight="1" x14ac:dyDescent="0.2"/>
    <row r="1459" ht="12" customHeight="1" x14ac:dyDescent="0.2"/>
    <row r="1460" ht="12" customHeight="1" x14ac:dyDescent="0.2"/>
    <row r="1461" ht="12" customHeight="1" x14ac:dyDescent="0.2"/>
    <row r="1462" ht="12" customHeight="1" x14ac:dyDescent="0.2"/>
    <row r="1463" ht="12" customHeight="1" x14ac:dyDescent="0.2"/>
    <row r="1464" ht="12" customHeight="1" x14ac:dyDescent="0.2"/>
    <row r="1465" ht="12" customHeight="1" x14ac:dyDescent="0.2"/>
    <row r="1466" ht="12" customHeight="1" x14ac:dyDescent="0.2"/>
    <row r="1467" ht="12" customHeight="1" x14ac:dyDescent="0.2"/>
    <row r="1468" ht="12" customHeight="1" x14ac:dyDescent="0.2"/>
    <row r="1469" ht="12" customHeight="1" x14ac:dyDescent="0.2"/>
    <row r="1470" ht="12" customHeight="1" x14ac:dyDescent="0.2"/>
    <row r="1471" ht="12" customHeight="1" x14ac:dyDescent="0.2"/>
    <row r="1472" ht="12" customHeight="1" x14ac:dyDescent="0.2"/>
    <row r="1473" ht="12" customHeight="1" x14ac:dyDescent="0.2"/>
    <row r="1474" ht="12" customHeight="1" x14ac:dyDescent="0.2"/>
    <row r="1475" ht="12" customHeight="1" x14ac:dyDescent="0.2"/>
    <row r="1476" ht="12" customHeight="1" x14ac:dyDescent="0.2"/>
    <row r="1477" ht="12" customHeight="1" x14ac:dyDescent="0.2"/>
    <row r="1478" ht="12" customHeight="1" x14ac:dyDescent="0.2"/>
    <row r="1479" ht="12" customHeight="1" x14ac:dyDescent="0.2"/>
    <row r="1480" ht="12" customHeight="1" x14ac:dyDescent="0.2"/>
    <row r="1481" ht="12" customHeight="1" x14ac:dyDescent="0.2"/>
    <row r="1482" ht="12" customHeight="1" x14ac:dyDescent="0.2"/>
    <row r="1483" ht="12" customHeight="1" x14ac:dyDescent="0.2"/>
    <row r="1484" ht="12" customHeight="1" x14ac:dyDescent="0.2"/>
    <row r="1485" ht="12" customHeight="1" x14ac:dyDescent="0.2"/>
    <row r="1486" ht="12" customHeight="1" x14ac:dyDescent="0.2"/>
    <row r="1487" ht="12" customHeight="1" x14ac:dyDescent="0.2"/>
    <row r="1488" ht="12" customHeight="1" x14ac:dyDescent="0.2"/>
    <row r="1489" ht="12" customHeight="1" x14ac:dyDescent="0.2"/>
    <row r="1490" ht="12" customHeight="1" x14ac:dyDescent="0.2"/>
    <row r="1491" ht="12" customHeight="1" x14ac:dyDescent="0.2"/>
    <row r="1492" ht="12" customHeight="1" x14ac:dyDescent="0.2"/>
    <row r="1493" ht="12" customHeight="1" x14ac:dyDescent="0.2"/>
    <row r="1494" ht="12" customHeight="1" x14ac:dyDescent="0.2"/>
    <row r="1495" ht="12" customHeight="1" x14ac:dyDescent="0.2"/>
    <row r="1496" ht="12" customHeight="1" x14ac:dyDescent="0.2"/>
    <row r="1497" ht="12" customHeight="1" x14ac:dyDescent="0.2"/>
    <row r="1498" ht="12" customHeight="1" x14ac:dyDescent="0.2"/>
    <row r="1499" ht="12" customHeight="1" x14ac:dyDescent="0.2"/>
    <row r="1500" ht="12" customHeight="1" x14ac:dyDescent="0.2"/>
    <row r="1501" ht="12" customHeight="1" x14ac:dyDescent="0.2"/>
    <row r="1502" ht="12" customHeight="1" x14ac:dyDescent="0.2"/>
    <row r="1503" ht="12" customHeight="1" x14ac:dyDescent="0.2"/>
    <row r="1504" ht="12" customHeight="1" x14ac:dyDescent="0.2"/>
    <row r="1505" ht="12" customHeight="1" x14ac:dyDescent="0.2"/>
    <row r="1518" ht="12" customHeight="1" x14ac:dyDescent="0.2"/>
    <row r="1526" ht="12" customHeight="1" x14ac:dyDescent="0.2"/>
    <row r="1534" ht="12" customHeight="1" x14ac:dyDescent="0.2"/>
    <row r="1540" spans="2:33" ht="12" customHeight="1" x14ac:dyDescent="0.2"/>
    <row r="1544" spans="2:33" ht="15" customHeight="1" x14ac:dyDescent="0.2">
      <c r="B1544" s="321"/>
      <c r="C1544" s="321"/>
      <c r="D1544" s="321"/>
      <c r="E1544" s="321"/>
      <c r="F1544" s="321"/>
      <c r="G1544" s="321"/>
      <c r="H1544" s="321"/>
      <c r="I1544" s="321"/>
      <c r="J1544" s="321"/>
      <c r="K1544" s="321"/>
      <c r="L1544" s="321"/>
      <c r="M1544" s="321"/>
      <c r="N1544" s="321"/>
      <c r="O1544" s="321"/>
      <c r="P1544" s="321"/>
      <c r="Q1544" s="321"/>
      <c r="R1544" s="321"/>
      <c r="S1544" s="321"/>
      <c r="T1544" s="321"/>
      <c r="U1544" s="321"/>
      <c r="V1544" s="321"/>
      <c r="W1544" s="321"/>
      <c r="X1544" s="321"/>
      <c r="Y1544" s="321"/>
      <c r="Z1544" s="321"/>
      <c r="AA1544" s="321"/>
      <c r="AB1544" s="321"/>
      <c r="AC1544" s="321"/>
      <c r="AD1544" s="321"/>
      <c r="AE1544" s="321"/>
      <c r="AF1544" s="321"/>
      <c r="AG1544" s="321"/>
    </row>
    <row r="1549" spans="2:33" ht="12" customHeight="1" x14ac:dyDescent="0.2"/>
    <row r="1550" spans="2:33" ht="12" customHeight="1" x14ac:dyDescent="0.2"/>
    <row r="1551" spans="2:33" ht="12" customHeight="1" x14ac:dyDescent="0.2"/>
    <row r="1552" spans="2:33" ht="12" customHeight="1" x14ac:dyDescent="0.2"/>
    <row r="1553" ht="12" customHeight="1" x14ac:dyDescent="0.2"/>
    <row r="1554" ht="12" customHeight="1" x14ac:dyDescent="0.2"/>
    <row r="1555" ht="12" customHeight="1" x14ac:dyDescent="0.2"/>
    <row r="1556" ht="12" customHeight="1" x14ac:dyDescent="0.2"/>
    <row r="1557" ht="12" customHeight="1" x14ac:dyDescent="0.2"/>
    <row r="1558" ht="12" customHeight="1" x14ac:dyDescent="0.2"/>
    <row r="1559" ht="12" customHeight="1" x14ac:dyDescent="0.2"/>
    <row r="1560" ht="12" customHeight="1" x14ac:dyDescent="0.2"/>
    <row r="1561" ht="12" customHeight="1" x14ac:dyDescent="0.2"/>
    <row r="1562" ht="12" customHeight="1" x14ac:dyDescent="0.2"/>
    <row r="1563" ht="12" customHeight="1" x14ac:dyDescent="0.2"/>
    <row r="1564" ht="12" customHeight="1" x14ac:dyDescent="0.2"/>
    <row r="1565" ht="12" customHeight="1" x14ac:dyDescent="0.2"/>
    <row r="1566" ht="12" customHeight="1" x14ac:dyDescent="0.2"/>
    <row r="1567" ht="12" customHeight="1" x14ac:dyDescent="0.2"/>
    <row r="1568" ht="12" customHeight="1" x14ac:dyDescent="0.2"/>
    <row r="1569" ht="12" customHeight="1" x14ac:dyDescent="0.2"/>
    <row r="1570" ht="12" customHeight="1" x14ac:dyDescent="0.2"/>
    <row r="1571" ht="12" customHeight="1" x14ac:dyDescent="0.2"/>
    <row r="1572" ht="12" customHeight="1" x14ac:dyDescent="0.2"/>
    <row r="1573" ht="12" customHeight="1" x14ac:dyDescent="0.2"/>
    <row r="1574" ht="12" customHeight="1" x14ac:dyDescent="0.2"/>
    <row r="1575" ht="12" customHeight="1" x14ac:dyDescent="0.2"/>
    <row r="1576" ht="12" customHeight="1" x14ac:dyDescent="0.2"/>
    <row r="1577" ht="12" customHeight="1" x14ac:dyDescent="0.2"/>
    <row r="1578" ht="12" customHeight="1" x14ac:dyDescent="0.2"/>
    <row r="1579" ht="12" customHeight="1" x14ac:dyDescent="0.2"/>
    <row r="1580" ht="12" customHeight="1" x14ac:dyDescent="0.2"/>
    <row r="1581" ht="12" customHeight="1" x14ac:dyDescent="0.2"/>
    <row r="1582" ht="12" customHeight="1" x14ac:dyDescent="0.2"/>
    <row r="1583" ht="12" customHeight="1" x14ac:dyDescent="0.2"/>
    <row r="1584" ht="12" customHeight="1" x14ac:dyDescent="0.2"/>
    <row r="1585" ht="12" customHeight="1" x14ac:dyDescent="0.2"/>
    <row r="1586" ht="12" customHeight="1" x14ac:dyDescent="0.2"/>
    <row r="1587" ht="12" customHeight="1" x14ac:dyDescent="0.2"/>
    <row r="1588" ht="12" customHeight="1" x14ac:dyDescent="0.2"/>
    <row r="1589" ht="12" customHeight="1" x14ac:dyDescent="0.2"/>
    <row r="1590" ht="12" customHeight="1" x14ac:dyDescent="0.2"/>
    <row r="1591" ht="12" customHeight="1" x14ac:dyDescent="0.2"/>
    <row r="1592" ht="12" customHeight="1" x14ac:dyDescent="0.2"/>
    <row r="1593" ht="12" customHeight="1" x14ac:dyDescent="0.2"/>
    <row r="1594" ht="12" customHeight="1" x14ac:dyDescent="0.2"/>
    <row r="1595" ht="12" customHeight="1" x14ac:dyDescent="0.2"/>
    <row r="1596" ht="12" customHeight="1" x14ac:dyDescent="0.2"/>
    <row r="1597" ht="12" customHeight="1" x14ac:dyDescent="0.2"/>
    <row r="1598" ht="12" customHeight="1" x14ac:dyDescent="0.2"/>
    <row r="1599" ht="12" customHeight="1" x14ac:dyDescent="0.2"/>
    <row r="1600" ht="12" customHeight="1" x14ac:dyDescent="0.2"/>
    <row r="1601" ht="12" customHeight="1" x14ac:dyDescent="0.2"/>
    <row r="1602" ht="12" customHeight="1" x14ac:dyDescent="0.2"/>
    <row r="1603" ht="12" customHeight="1" x14ac:dyDescent="0.2"/>
    <row r="1604" ht="12" customHeight="1" x14ac:dyDescent="0.2"/>
    <row r="1605" ht="12" customHeight="1" x14ac:dyDescent="0.2"/>
    <row r="1618" ht="12" customHeight="1" x14ac:dyDescent="0.2"/>
    <row r="1626" ht="12" customHeight="1" x14ac:dyDescent="0.2"/>
    <row r="1634" spans="2:33" ht="12" customHeight="1" x14ac:dyDescent="0.2"/>
    <row r="1640" spans="2:33" ht="12" customHeight="1" x14ac:dyDescent="0.2"/>
    <row r="1644" spans="2:33" ht="15" customHeight="1" x14ac:dyDescent="0.2">
      <c r="B1644" s="321"/>
      <c r="C1644" s="321"/>
      <c r="D1644" s="321"/>
      <c r="E1644" s="321"/>
      <c r="F1644" s="321"/>
      <c r="G1644" s="321"/>
      <c r="H1644" s="321"/>
      <c r="I1644" s="321"/>
      <c r="J1644" s="321"/>
      <c r="K1644" s="321"/>
      <c r="L1644" s="321"/>
      <c r="M1644" s="321"/>
      <c r="N1644" s="321"/>
      <c r="O1644" s="321"/>
      <c r="P1644" s="321"/>
      <c r="Q1644" s="321"/>
      <c r="R1644" s="321"/>
      <c r="S1644" s="321"/>
      <c r="T1644" s="321"/>
      <c r="U1644" s="321"/>
      <c r="V1644" s="321"/>
      <c r="W1644" s="321"/>
      <c r="X1644" s="321"/>
      <c r="Y1644" s="321"/>
      <c r="Z1644" s="321"/>
      <c r="AA1644" s="321"/>
      <c r="AB1644" s="321"/>
      <c r="AC1644" s="321"/>
      <c r="AD1644" s="321"/>
      <c r="AE1644" s="321"/>
      <c r="AF1644" s="321"/>
      <c r="AG1644" s="321"/>
    </row>
    <row r="1649" ht="12" customHeight="1" x14ac:dyDescent="0.2"/>
    <row r="1650" ht="12" customHeight="1" x14ac:dyDescent="0.2"/>
    <row r="1651" ht="12" customHeight="1" x14ac:dyDescent="0.2"/>
    <row r="1652" ht="12" customHeight="1" x14ac:dyDescent="0.2"/>
    <row r="1653" ht="12" customHeight="1" x14ac:dyDescent="0.2"/>
    <row r="1654" ht="12" customHeight="1" x14ac:dyDescent="0.2"/>
    <row r="1655" ht="12" customHeight="1" x14ac:dyDescent="0.2"/>
    <row r="1656" ht="12" customHeight="1" x14ac:dyDescent="0.2"/>
    <row r="1657" ht="12" customHeight="1" x14ac:dyDescent="0.2"/>
    <row r="1658" ht="12" customHeight="1" x14ac:dyDescent="0.2"/>
    <row r="1659" ht="12" customHeight="1" x14ac:dyDescent="0.2"/>
    <row r="1660" ht="12" customHeight="1" x14ac:dyDescent="0.2"/>
    <row r="1661" ht="12" customHeight="1" x14ac:dyDescent="0.2"/>
    <row r="1662" ht="12" customHeight="1" x14ac:dyDescent="0.2"/>
    <row r="1663" ht="12" customHeight="1" x14ac:dyDescent="0.2"/>
    <row r="1664" ht="12" customHeight="1" x14ac:dyDescent="0.2"/>
    <row r="1665" ht="12" customHeight="1" x14ac:dyDescent="0.2"/>
    <row r="1666" ht="12" customHeight="1" x14ac:dyDescent="0.2"/>
    <row r="1667" ht="12" customHeight="1" x14ac:dyDescent="0.2"/>
    <row r="1668" ht="12" customHeight="1" x14ac:dyDescent="0.2"/>
    <row r="1669" ht="12" customHeight="1" x14ac:dyDescent="0.2"/>
    <row r="1670" ht="12" customHeight="1" x14ac:dyDescent="0.2"/>
    <row r="1671" ht="12" customHeight="1" x14ac:dyDescent="0.2"/>
    <row r="1672" ht="12" customHeight="1" x14ac:dyDescent="0.2"/>
    <row r="1673" ht="12" customHeight="1" x14ac:dyDescent="0.2"/>
    <row r="1674" ht="12" customHeight="1" x14ac:dyDescent="0.2"/>
    <row r="1675" ht="12" customHeight="1" x14ac:dyDescent="0.2"/>
    <row r="1676" ht="12" customHeight="1" x14ac:dyDescent="0.2"/>
    <row r="1677" ht="12" customHeight="1" x14ac:dyDescent="0.2"/>
    <row r="1678" ht="12" customHeight="1" x14ac:dyDescent="0.2"/>
    <row r="1679" ht="12" customHeight="1" x14ac:dyDescent="0.2"/>
    <row r="1680" ht="12" customHeight="1" x14ac:dyDescent="0.2"/>
    <row r="1681" ht="12" customHeight="1" x14ac:dyDescent="0.2"/>
    <row r="1682" ht="12" customHeight="1" x14ac:dyDescent="0.2"/>
    <row r="1683" ht="12" customHeight="1" x14ac:dyDescent="0.2"/>
    <row r="1684" ht="12" customHeight="1" x14ac:dyDescent="0.2"/>
    <row r="1685" ht="12" customHeight="1" x14ac:dyDescent="0.2"/>
    <row r="1686" ht="12" customHeight="1" x14ac:dyDescent="0.2"/>
    <row r="1687" ht="12" customHeight="1" x14ac:dyDescent="0.2"/>
    <row r="1688" ht="12" customHeight="1" x14ac:dyDescent="0.2"/>
    <row r="1689" ht="12" customHeight="1" x14ac:dyDescent="0.2"/>
    <row r="1690" ht="12" customHeight="1" x14ac:dyDescent="0.2"/>
    <row r="1691" ht="12" customHeight="1" x14ac:dyDescent="0.2"/>
    <row r="1692" ht="12" customHeight="1" x14ac:dyDescent="0.2"/>
    <row r="1693" ht="12" customHeight="1" x14ac:dyDescent="0.2"/>
    <row r="1694" ht="12" customHeight="1" x14ac:dyDescent="0.2"/>
    <row r="1695" ht="12" customHeight="1" x14ac:dyDescent="0.2"/>
    <row r="1696" ht="12" customHeight="1" x14ac:dyDescent="0.2"/>
    <row r="1697" ht="12" customHeight="1" x14ac:dyDescent="0.2"/>
    <row r="1698" ht="12" customHeight="1" x14ac:dyDescent="0.2"/>
    <row r="1699" ht="12" customHeight="1" x14ac:dyDescent="0.2"/>
    <row r="1700" ht="12" customHeight="1" x14ac:dyDescent="0.2"/>
    <row r="1701" ht="12" customHeight="1" x14ac:dyDescent="0.2"/>
    <row r="1702" ht="12" customHeight="1" x14ac:dyDescent="0.2"/>
    <row r="1703" ht="12" customHeight="1" x14ac:dyDescent="0.2"/>
    <row r="1704" ht="12" customHeight="1" x14ac:dyDescent="0.2"/>
    <row r="1705" ht="12" customHeight="1" x14ac:dyDescent="0.2"/>
    <row r="1718" ht="12" customHeight="1" x14ac:dyDescent="0.2"/>
    <row r="1726" ht="12" customHeight="1" x14ac:dyDescent="0.2"/>
    <row r="1734" spans="2:33" ht="12" customHeight="1" x14ac:dyDescent="0.2"/>
    <row r="1740" spans="2:33" ht="12" customHeight="1" x14ac:dyDescent="0.2"/>
    <row r="1744" spans="2:33" ht="15" customHeight="1" x14ac:dyDescent="0.2">
      <c r="B1744" s="321"/>
      <c r="C1744" s="321"/>
      <c r="D1744" s="321"/>
      <c r="E1744" s="321"/>
      <c r="F1744" s="321"/>
      <c r="G1744" s="321"/>
      <c r="H1744" s="321"/>
      <c r="I1744" s="321"/>
      <c r="J1744" s="321"/>
      <c r="K1744" s="321"/>
      <c r="L1744" s="321"/>
      <c r="M1744" s="321"/>
      <c r="N1744" s="321"/>
      <c r="O1744" s="321"/>
      <c r="P1744" s="321"/>
      <c r="Q1744" s="321"/>
      <c r="R1744" s="321"/>
      <c r="S1744" s="321"/>
      <c r="T1744" s="321"/>
      <c r="U1744" s="321"/>
      <c r="V1744" s="321"/>
      <c r="W1744" s="321"/>
      <c r="X1744" s="321"/>
      <c r="Y1744" s="321"/>
      <c r="Z1744" s="321"/>
      <c r="AA1744" s="321"/>
      <c r="AB1744" s="321"/>
      <c r="AC1744" s="321"/>
      <c r="AD1744" s="321"/>
      <c r="AE1744" s="321"/>
      <c r="AF1744" s="321"/>
      <c r="AG1744" s="321"/>
    </row>
    <row r="1749" ht="12" customHeight="1" x14ac:dyDescent="0.2"/>
    <row r="1750" ht="12" customHeight="1" x14ac:dyDescent="0.2"/>
    <row r="1751" ht="12" customHeight="1" x14ac:dyDescent="0.2"/>
    <row r="1752" ht="12" customHeight="1" x14ac:dyDescent="0.2"/>
    <row r="1753" ht="12" customHeight="1" x14ac:dyDescent="0.2"/>
    <row r="1754" ht="12" customHeight="1" x14ac:dyDescent="0.2"/>
    <row r="1755" ht="12" customHeight="1" x14ac:dyDescent="0.2"/>
    <row r="1756" ht="12" customHeight="1" x14ac:dyDescent="0.2"/>
    <row r="1757" ht="12" customHeight="1" x14ac:dyDescent="0.2"/>
    <row r="1758" ht="12" customHeight="1" x14ac:dyDescent="0.2"/>
    <row r="1759" ht="12" customHeight="1" x14ac:dyDescent="0.2"/>
    <row r="1760" ht="12" customHeight="1" x14ac:dyDescent="0.2"/>
    <row r="1761" ht="12" customHeight="1" x14ac:dyDescent="0.2"/>
    <row r="1762" ht="12" customHeight="1" x14ac:dyDescent="0.2"/>
    <row r="1763" ht="12" customHeight="1" x14ac:dyDescent="0.2"/>
    <row r="1764" ht="12" customHeight="1" x14ac:dyDescent="0.2"/>
    <row r="1765" ht="12" customHeight="1" x14ac:dyDescent="0.2"/>
    <row r="1766" ht="12" customHeight="1" x14ac:dyDescent="0.2"/>
    <row r="1767" ht="12" customHeight="1" x14ac:dyDescent="0.2"/>
    <row r="1768" ht="12" customHeight="1" x14ac:dyDescent="0.2"/>
    <row r="1769" ht="12" customHeight="1" x14ac:dyDescent="0.2"/>
    <row r="1770" ht="12" customHeight="1" x14ac:dyDescent="0.2"/>
    <row r="1771" ht="12" customHeight="1" x14ac:dyDescent="0.2"/>
    <row r="1772" ht="12" customHeight="1" x14ac:dyDescent="0.2"/>
    <row r="1773" ht="12" customHeight="1" x14ac:dyDescent="0.2"/>
    <row r="1774" ht="12" customHeight="1" x14ac:dyDescent="0.2"/>
    <row r="1775" ht="12" customHeight="1" x14ac:dyDescent="0.2"/>
    <row r="1776" ht="12" customHeight="1" x14ac:dyDescent="0.2"/>
    <row r="1777" ht="12" customHeight="1" x14ac:dyDescent="0.2"/>
    <row r="1778" ht="12" customHeight="1" x14ac:dyDescent="0.2"/>
    <row r="1779" ht="12" customHeight="1" x14ac:dyDescent="0.2"/>
    <row r="1780" ht="12" customHeight="1" x14ac:dyDescent="0.2"/>
    <row r="1781" ht="12" customHeight="1" x14ac:dyDescent="0.2"/>
    <row r="1782" ht="12" customHeight="1" x14ac:dyDescent="0.2"/>
    <row r="1783" ht="12" customHeight="1" x14ac:dyDescent="0.2"/>
    <row r="1784" ht="12" customHeight="1" x14ac:dyDescent="0.2"/>
    <row r="1785" ht="12" customHeight="1" x14ac:dyDescent="0.2"/>
    <row r="1786" ht="12" customHeight="1" x14ac:dyDescent="0.2"/>
    <row r="1787" ht="12" customHeight="1" x14ac:dyDescent="0.2"/>
    <row r="1788" ht="12" customHeight="1" x14ac:dyDescent="0.2"/>
    <row r="1789" ht="12" customHeight="1" x14ac:dyDescent="0.2"/>
    <row r="1790" ht="12" customHeight="1" x14ac:dyDescent="0.2"/>
    <row r="1791" ht="12" customHeight="1" x14ac:dyDescent="0.2"/>
    <row r="1792" ht="12" customHeight="1" x14ac:dyDescent="0.2"/>
    <row r="1793" ht="12" customHeight="1" x14ac:dyDescent="0.2"/>
    <row r="1794" ht="12" customHeight="1" x14ac:dyDescent="0.2"/>
    <row r="1795" ht="12" customHeight="1" x14ac:dyDescent="0.2"/>
    <row r="1796" ht="12" customHeight="1" x14ac:dyDescent="0.2"/>
    <row r="1797" ht="12" customHeight="1" x14ac:dyDescent="0.2"/>
    <row r="1798" ht="12" customHeight="1" x14ac:dyDescent="0.2"/>
    <row r="1799" ht="12" customHeight="1" x14ac:dyDescent="0.2"/>
    <row r="1800" ht="12" customHeight="1" x14ac:dyDescent="0.2"/>
    <row r="1801" ht="12" customHeight="1" x14ac:dyDescent="0.2"/>
    <row r="1802" ht="12" customHeight="1" x14ac:dyDescent="0.2"/>
    <row r="1803" ht="12" customHeight="1" x14ac:dyDescent="0.2"/>
    <row r="1804" ht="12" customHeight="1" x14ac:dyDescent="0.2"/>
    <row r="1805" ht="12" customHeight="1" x14ac:dyDescent="0.2"/>
    <row r="1818" ht="12" customHeight="1" x14ac:dyDescent="0.2"/>
    <row r="1826" ht="12" customHeight="1" x14ac:dyDescent="0.2"/>
    <row r="1834" ht="12" customHeight="1" x14ac:dyDescent="0.2"/>
    <row r="1840" ht="12" customHeight="1" x14ac:dyDescent="0.2"/>
    <row r="1844" spans="2:33" ht="15" customHeight="1" x14ac:dyDescent="0.2">
      <c r="B1844" s="321"/>
      <c r="C1844" s="321"/>
      <c r="D1844" s="321"/>
      <c r="E1844" s="321"/>
      <c r="F1844" s="321"/>
      <c r="G1844" s="321"/>
      <c r="H1844" s="321"/>
      <c r="I1844" s="321"/>
      <c r="J1844" s="321"/>
      <c r="K1844" s="321"/>
      <c r="L1844" s="321"/>
      <c r="M1844" s="321"/>
      <c r="N1844" s="321"/>
      <c r="O1844" s="321"/>
      <c r="P1844" s="321"/>
      <c r="Q1844" s="321"/>
      <c r="R1844" s="321"/>
      <c r="S1844" s="321"/>
      <c r="T1844" s="321"/>
      <c r="U1844" s="321"/>
      <c r="V1844" s="321"/>
      <c r="W1844" s="321"/>
      <c r="X1844" s="321"/>
      <c r="Y1844" s="321"/>
      <c r="Z1844" s="321"/>
      <c r="AA1844" s="321"/>
      <c r="AB1844" s="321"/>
      <c r="AC1844" s="321"/>
      <c r="AD1844" s="321"/>
      <c r="AE1844" s="321"/>
      <c r="AF1844" s="321"/>
      <c r="AG1844" s="321"/>
    </row>
    <row r="1849" spans="2:33" ht="12" customHeight="1" x14ac:dyDescent="0.2"/>
    <row r="1850" spans="2:33" ht="12" customHeight="1" x14ac:dyDescent="0.2"/>
    <row r="1851" spans="2:33" ht="12" customHeight="1" x14ac:dyDescent="0.2"/>
    <row r="1852" spans="2:33" ht="12" customHeight="1" x14ac:dyDescent="0.2"/>
    <row r="1853" spans="2:33" ht="12" customHeight="1" x14ac:dyDescent="0.2"/>
    <row r="1854" spans="2:33" ht="12" customHeight="1" x14ac:dyDescent="0.2"/>
    <row r="1855" spans="2:33" ht="12" customHeight="1" x14ac:dyDescent="0.2"/>
    <row r="1856" spans="2:33" ht="12" customHeight="1" x14ac:dyDescent="0.2"/>
    <row r="1857" ht="12" customHeight="1" x14ac:dyDescent="0.2"/>
    <row r="1858" ht="12" customHeight="1" x14ac:dyDescent="0.2"/>
    <row r="1859" ht="12" customHeight="1" x14ac:dyDescent="0.2"/>
    <row r="1860" ht="12" customHeight="1" x14ac:dyDescent="0.2"/>
    <row r="1861" ht="12" customHeight="1" x14ac:dyDescent="0.2"/>
    <row r="1862" ht="12" customHeight="1" x14ac:dyDescent="0.2"/>
    <row r="1863" ht="12" customHeight="1" x14ac:dyDescent="0.2"/>
    <row r="1864" ht="12" customHeight="1" x14ac:dyDescent="0.2"/>
    <row r="1865" ht="12" customHeight="1" x14ac:dyDescent="0.2"/>
    <row r="1866" ht="12" customHeight="1" x14ac:dyDescent="0.2"/>
    <row r="1867" ht="12" customHeight="1" x14ac:dyDescent="0.2"/>
    <row r="1868" ht="12" customHeight="1" x14ac:dyDescent="0.2"/>
    <row r="1869" ht="12" customHeight="1" x14ac:dyDescent="0.2"/>
    <row r="1870" ht="12" customHeight="1" x14ac:dyDescent="0.2"/>
    <row r="1871" ht="12" customHeight="1" x14ac:dyDescent="0.2"/>
    <row r="1872" ht="12" customHeight="1" x14ac:dyDescent="0.2"/>
    <row r="1873" ht="12" customHeight="1" x14ac:dyDescent="0.2"/>
    <row r="1874" ht="12" customHeight="1" x14ac:dyDescent="0.2"/>
    <row r="1875" ht="12" customHeight="1" x14ac:dyDescent="0.2"/>
    <row r="1876" ht="12" customHeight="1" x14ac:dyDescent="0.2"/>
    <row r="1877" ht="12" customHeight="1" x14ac:dyDescent="0.2"/>
    <row r="1878" ht="12" customHeight="1" x14ac:dyDescent="0.2"/>
    <row r="1879" ht="12" customHeight="1" x14ac:dyDescent="0.2"/>
    <row r="1880" ht="12" customHeight="1" x14ac:dyDescent="0.2"/>
    <row r="1881" ht="12" customHeight="1" x14ac:dyDescent="0.2"/>
    <row r="1882" ht="12" customHeight="1" x14ac:dyDescent="0.2"/>
    <row r="1883" ht="12" customHeight="1" x14ac:dyDescent="0.2"/>
    <row r="1884" ht="12" customHeight="1" x14ac:dyDescent="0.2"/>
    <row r="1885" ht="12" customHeight="1" x14ac:dyDescent="0.2"/>
    <row r="1886" ht="12" customHeight="1" x14ac:dyDescent="0.2"/>
    <row r="1887" ht="12" customHeight="1" x14ac:dyDescent="0.2"/>
    <row r="1888" ht="12" customHeight="1" x14ac:dyDescent="0.2"/>
    <row r="1889" ht="12" customHeight="1" x14ac:dyDescent="0.2"/>
    <row r="1890" ht="12" customHeight="1" x14ac:dyDescent="0.2"/>
    <row r="1891" ht="12" customHeight="1" x14ac:dyDescent="0.2"/>
    <row r="1892" ht="12" customHeight="1" x14ac:dyDescent="0.2"/>
    <row r="1893" ht="12" customHeight="1" x14ac:dyDescent="0.2"/>
    <row r="1894" ht="12" customHeight="1" x14ac:dyDescent="0.2"/>
    <row r="1895" ht="12" customHeight="1" x14ac:dyDescent="0.2"/>
    <row r="1896" ht="12" customHeight="1" x14ac:dyDescent="0.2"/>
    <row r="1897" ht="12" customHeight="1" x14ac:dyDescent="0.2"/>
    <row r="1898" ht="12" customHeight="1" x14ac:dyDescent="0.2"/>
    <row r="1899" ht="12" customHeight="1" x14ac:dyDescent="0.2"/>
    <row r="1900" ht="12" customHeight="1" x14ac:dyDescent="0.2"/>
    <row r="1901" ht="12" customHeight="1" x14ac:dyDescent="0.2"/>
    <row r="1902" ht="12" customHeight="1" x14ac:dyDescent="0.2"/>
    <row r="1903" ht="12" customHeight="1" x14ac:dyDescent="0.2"/>
    <row r="1904" ht="12" customHeight="1" x14ac:dyDescent="0.2"/>
    <row r="1905" ht="12" customHeight="1" x14ac:dyDescent="0.2"/>
    <row r="1918" ht="12" customHeight="1" x14ac:dyDescent="0.2"/>
    <row r="1926" ht="12" customHeight="1" x14ac:dyDescent="0.2"/>
    <row r="1934" ht="12" customHeight="1" x14ac:dyDescent="0.2"/>
    <row r="1940" spans="2:33" ht="12" customHeight="1" x14ac:dyDescent="0.2"/>
    <row r="1944" spans="2:33" ht="15" customHeight="1" x14ac:dyDescent="0.2">
      <c r="B1944" s="321"/>
      <c r="C1944" s="321"/>
      <c r="D1944" s="321"/>
      <c r="E1944" s="321"/>
      <c r="F1944" s="321"/>
      <c r="G1944" s="321"/>
      <c r="H1944" s="321"/>
      <c r="I1944" s="321"/>
      <c r="J1944" s="321"/>
      <c r="K1944" s="321"/>
      <c r="L1944" s="321"/>
      <c r="M1944" s="321"/>
      <c r="N1944" s="321"/>
      <c r="O1944" s="321"/>
      <c r="P1944" s="321"/>
      <c r="Q1944" s="321"/>
      <c r="R1944" s="321"/>
      <c r="S1944" s="321"/>
      <c r="T1944" s="321"/>
      <c r="U1944" s="321"/>
      <c r="V1944" s="321"/>
      <c r="W1944" s="321"/>
      <c r="X1944" s="321"/>
      <c r="Y1944" s="321"/>
      <c r="Z1944" s="321"/>
      <c r="AA1944" s="321"/>
      <c r="AB1944" s="321"/>
      <c r="AC1944" s="321"/>
      <c r="AD1944" s="321"/>
      <c r="AE1944" s="321"/>
      <c r="AF1944" s="321"/>
      <c r="AG1944" s="321"/>
    </row>
    <row r="1949" spans="2:33" ht="12" customHeight="1" x14ac:dyDescent="0.2"/>
    <row r="1950" spans="2:33" ht="12" customHeight="1" x14ac:dyDescent="0.2"/>
    <row r="1951" spans="2:33" ht="12" customHeight="1" x14ac:dyDescent="0.2"/>
    <row r="1952" spans="2:33" ht="12" customHeight="1" x14ac:dyDescent="0.2"/>
    <row r="1953" ht="12" customHeight="1" x14ac:dyDescent="0.2"/>
    <row r="1954" ht="12" customHeight="1" x14ac:dyDescent="0.2"/>
    <row r="1955" ht="12" customHeight="1" x14ac:dyDescent="0.2"/>
    <row r="1956" ht="12" customHeight="1" x14ac:dyDescent="0.2"/>
    <row r="1957" ht="12" customHeight="1" x14ac:dyDescent="0.2"/>
    <row r="1958" ht="12" customHeight="1" x14ac:dyDescent="0.2"/>
    <row r="1959" ht="12" customHeight="1" x14ac:dyDescent="0.2"/>
    <row r="1960" ht="12" customHeight="1" x14ac:dyDescent="0.2"/>
    <row r="1961" ht="12" customHeight="1" x14ac:dyDescent="0.2"/>
    <row r="1962" ht="12" customHeight="1" x14ac:dyDescent="0.2"/>
    <row r="1963" ht="12" customHeight="1" x14ac:dyDescent="0.2"/>
    <row r="1964" ht="12" customHeight="1" x14ac:dyDescent="0.2"/>
    <row r="1965" ht="12" customHeight="1" x14ac:dyDescent="0.2"/>
    <row r="1966" ht="12" customHeight="1" x14ac:dyDescent="0.2"/>
    <row r="1967" ht="12" customHeight="1" x14ac:dyDescent="0.2"/>
    <row r="1968" ht="12" customHeight="1" x14ac:dyDescent="0.2"/>
    <row r="1969" ht="12" customHeight="1" x14ac:dyDescent="0.2"/>
    <row r="1970" ht="12" customHeight="1" x14ac:dyDescent="0.2"/>
    <row r="1971" ht="12" customHeight="1" x14ac:dyDescent="0.2"/>
    <row r="1972" ht="12" customHeight="1" x14ac:dyDescent="0.2"/>
    <row r="1973" ht="12" customHeight="1" x14ac:dyDescent="0.2"/>
    <row r="1974" ht="12" customHeight="1" x14ac:dyDescent="0.2"/>
    <row r="1975" ht="12" customHeight="1" x14ac:dyDescent="0.2"/>
    <row r="1976" ht="12" customHeight="1" x14ac:dyDescent="0.2"/>
    <row r="1977" ht="12" customHeight="1" x14ac:dyDescent="0.2"/>
    <row r="1978" ht="12" customHeight="1" x14ac:dyDescent="0.2"/>
    <row r="1979" ht="12" customHeight="1" x14ac:dyDescent="0.2"/>
    <row r="1980" ht="12" customHeight="1" x14ac:dyDescent="0.2"/>
    <row r="1981" ht="12" customHeight="1" x14ac:dyDescent="0.2"/>
    <row r="1982" ht="12" customHeight="1" x14ac:dyDescent="0.2"/>
    <row r="1983" ht="12" customHeight="1" x14ac:dyDescent="0.2"/>
    <row r="1984" ht="12" customHeight="1" x14ac:dyDescent="0.2"/>
    <row r="1985" ht="12" customHeight="1" x14ac:dyDescent="0.2"/>
    <row r="1986" ht="12" customHeight="1" x14ac:dyDescent="0.2"/>
    <row r="1987" ht="12" customHeight="1" x14ac:dyDescent="0.2"/>
    <row r="1988" ht="12" customHeight="1" x14ac:dyDescent="0.2"/>
    <row r="1989" ht="12" customHeight="1" x14ac:dyDescent="0.2"/>
    <row r="1990" ht="12" customHeight="1" x14ac:dyDescent="0.2"/>
    <row r="1991" ht="12" customHeight="1" x14ac:dyDescent="0.2"/>
    <row r="1992" ht="12" customHeight="1" x14ac:dyDescent="0.2"/>
    <row r="1993" ht="12" customHeight="1" x14ac:dyDescent="0.2"/>
    <row r="1994" ht="12" customHeight="1" x14ac:dyDescent="0.2"/>
    <row r="1995" ht="12" customHeight="1" x14ac:dyDescent="0.2"/>
    <row r="1996" ht="12" customHeight="1" x14ac:dyDescent="0.2"/>
    <row r="1997" ht="12" customHeight="1" x14ac:dyDescent="0.2"/>
    <row r="1998" ht="12" customHeight="1" x14ac:dyDescent="0.2"/>
    <row r="1999" ht="12" customHeight="1" x14ac:dyDescent="0.2"/>
    <row r="2000" ht="12" customHeight="1" x14ac:dyDescent="0.2"/>
    <row r="2001" ht="12" customHeight="1" x14ac:dyDescent="0.2"/>
    <row r="2002" ht="12" customHeight="1" x14ac:dyDescent="0.2"/>
    <row r="2003" ht="12" customHeight="1" x14ac:dyDescent="0.2"/>
    <row r="2004" ht="12" customHeight="1" x14ac:dyDescent="0.2"/>
    <row r="2005" ht="12" customHeight="1" x14ac:dyDescent="0.2"/>
    <row r="2018" ht="12" customHeight="1" x14ac:dyDescent="0.2"/>
    <row r="2026" ht="12" customHeight="1" x14ac:dyDescent="0.2"/>
    <row r="2034" spans="2:33" ht="12" customHeight="1" x14ac:dyDescent="0.2"/>
    <row r="2040" spans="2:33" ht="12" customHeight="1" x14ac:dyDescent="0.2"/>
    <row r="2044" spans="2:33" ht="15" customHeight="1" x14ac:dyDescent="0.2">
      <c r="B2044" s="321"/>
      <c r="C2044" s="321"/>
      <c r="D2044" s="321"/>
      <c r="E2044" s="321"/>
      <c r="F2044" s="321"/>
      <c r="G2044" s="321"/>
      <c r="H2044" s="321"/>
      <c r="I2044" s="321"/>
      <c r="J2044" s="321"/>
      <c r="K2044" s="321"/>
      <c r="L2044" s="321"/>
      <c r="M2044" s="321"/>
      <c r="N2044" s="321"/>
      <c r="O2044" s="321"/>
      <c r="P2044" s="321"/>
      <c r="Q2044" s="321"/>
      <c r="R2044" s="321"/>
      <c r="S2044" s="321"/>
      <c r="T2044" s="321"/>
      <c r="U2044" s="321"/>
      <c r="V2044" s="321"/>
      <c r="W2044" s="321"/>
      <c r="X2044" s="321"/>
      <c r="Y2044" s="321"/>
      <c r="Z2044" s="321"/>
      <c r="AA2044" s="321"/>
      <c r="AB2044" s="321"/>
      <c r="AC2044" s="321"/>
      <c r="AD2044" s="321"/>
      <c r="AE2044" s="321"/>
      <c r="AF2044" s="321"/>
      <c r="AG2044" s="321"/>
    </row>
    <row r="2049" ht="12" customHeight="1" x14ac:dyDescent="0.2"/>
    <row r="2050" ht="12" customHeight="1" x14ac:dyDescent="0.2"/>
    <row r="2051" ht="12" customHeight="1" x14ac:dyDescent="0.2"/>
    <row r="2052" ht="12" customHeight="1" x14ac:dyDescent="0.2"/>
    <row r="2053" ht="12" customHeight="1" x14ac:dyDescent="0.2"/>
    <row r="2054" ht="12" customHeight="1" x14ac:dyDescent="0.2"/>
    <row r="2055" ht="12" customHeight="1" x14ac:dyDescent="0.2"/>
    <row r="2056" ht="12" customHeight="1" x14ac:dyDescent="0.2"/>
    <row r="2057" ht="12" customHeight="1" x14ac:dyDescent="0.2"/>
    <row r="2058" ht="12" customHeight="1" x14ac:dyDescent="0.2"/>
    <row r="2059" ht="12" customHeight="1" x14ac:dyDescent="0.2"/>
    <row r="2060" ht="12" customHeight="1" x14ac:dyDescent="0.2"/>
    <row r="2061" ht="12" customHeight="1" x14ac:dyDescent="0.2"/>
    <row r="2062" ht="12" customHeight="1" x14ac:dyDescent="0.2"/>
    <row r="2063" ht="12" customHeight="1" x14ac:dyDescent="0.2"/>
    <row r="2064" ht="12" customHeight="1" x14ac:dyDescent="0.2"/>
    <row r="2065" ht="12" customHeight="1" x14ac:dyDescent="0.2"/>
    <row r="2066" ht="12" customHeight="1" x14ac:dyDescent="0.2"/>
    <row r="2067" ht="12" customHeight="1" x14ac:dyDescent="0.2"/>
    <row r="2068" ht="12" customHeight="1" x14ac:dyDescent="0.2"/>
    <row r="2069" ht="12" customHeight="1" x14ac:dyDescent="0.2"/>
    <row r="2070" ht="12" customHeight="1" x14ac:dyDescent="0.2"/>
    <row r="2071" ht="12" customHeight="1" x14ac:dyDescent="0.2"/>
    <row r="2072" ht="12" customHeight="1" x14ac:dyDescent="0.2"/>
    <row r="2073" ht="12" customHeight="1" x14ac:dyDescent="0.2"/>
    <row r="2074" ht="12" customHeight="1" x14ac:dyDescent="0.2"/>
    <row r="2075" ht="12" customHeight="1" x14ac:dyDescent="0.2"/>
    <row r="2076" ht="12" customHeight="1" x14ac:dyDescent="0.2"/>
    <row r="2077" ht="12" customHeight="1" x14ac:dyDescent="0.2"/>
    <row r="2078" ht="12" customHeight="1" x14ac:dyDescent="0.2"/>
    <row r="2079" ht="12" customHeight="1" x14ac:dyDescent="0.2"/>
    <row r="2080" ht="12" customHeight="1" x14ac:dyDescent="0.2"/>
    <row r="2081" ht="12" customHeight="1" x14ac:dyDescent="0.2"/>
    <row r="2082" ht="12" customHeight="1" x14ac:dyDescent="0.2"/>
    <row r="2083" ht="12" customHeight="1" x14ac:dyDescent="0.2"/>
    <row r="2084" ht="12" customHeight="1" x14ac:dyDescent="0.2"/>
    <row r="2085" ht="12" customHeight="1" x14ac:dyDescent="0.2"/>
    <row r="2086" ht="12" customHeight="1" x14ac:dyDescent="0.2"/>
    <row r="2087" ht="12" customHeight="1" x14ac:dyDescent="0.2"/>
    <row r="2088" ht="12" customHeight="1" x14ac:dyDescent="0.2"/>
    <row r="2089" ht="12" customHeight="1" x14ac:dyDescent="0.2"/>
    <row r="2090" ht="12" customHeight="1" x14ac:dyDescent="0.2"/>
    <row r="2091" ht="12" customHeight="1" x14ac:dyDescent="0.2"/>
    <row r="2092" ht="12" customHeight="1" x14ac:dyDescent="0.2"/>
    <row r="2093" ht="12" customHeight="1" x14ac:dyDescent="0.2"/>
    <row r="2094" ht="12" customHeight="1" x14ac:dyDescent="0.2"/>
    <row r="2095" ht="12" customHeight="1" x14ac:dyDescent="0.2"/>
    <row r="2096" ht="12" customHeight="1" x14ac:dyDescent="0.2"/>
    <row r="2097" ht="12" customHeight="1" x14ac:dyDescent="0.2"/>
    <row r="2098" ht="12" customHeight="1" x14ac:dyDescent="0.2"/>
    <row r="2099" ht="12" customHeight="1" x14ac:dyDescent="0.2"/>
    <row r="2100" ht="12" customHeight="1" x14ac:dyDescent="0.2"/>
    <row r="2101" ht="12" customHeight="1" x14ac:dyDescent="0.2"/>
    <row r="2102" ht="12" customHeight="1" x14ac:dyDescent="0.2"/>
    <row r="2103" ht="12" customHeight="1" x14ac:dyDescent="0.2"/>
    <row r="2104" ht="12" customHeight="1" x14ac:dyDescent="0.2"/>
    <row r="2105" ht="12" customHeight="1" x14ac:dyDescent="0.2"/>
    <row r="2118" ht="12" customHeight="1" x14ac:dyDescent="0.2"/>
    <row r="2126" ht="12" customHeight="1" x14ac:dyDescent="0.2"/>
    <row r="2134" spans="2:33" ht="12" customHeight="1" x14ac:dyDescent="0.2"/>
    <row r="2140" spans="2:33" ht="12" customHeight="1" x14ac:dyDescent="0.2"/>
    <row r="2144" spans="2:33" ht="15" customHeight="1" x14ac:dyDescent="0.2">
      <c r="B2144" s="321"/>
      <c r="C2144" s="321"/>
      <c r="D2144" s="321"/>
      <c r="E2144" s="321"/>
      <c r="F2144" s="321"/>
      <c r="G2144" s="321"/>
      <c r="H2144" s="321"/>
      <c r="I2144" s="321"/>
      <c r="J2144" s="321"/>
      <c r="K2144" s="321"/>
      <c r="L2144" s="321"/>
      <c r="M2144" s="321"/>
      <c r="N2144" s="321"/>
      <c r="O2144" s="321"/>
      <c r="P2144" s="321"/>
      <c r="Q2144" s="321"/>
      <c r="R2144" s="321"/>
      <c r="S2144" s="321"/>
      <c r="T2144" s="321"/>
      <c r="U2144" s="321"/>
      <c r="V2144" s="321"/>
      <c r="W2144" s="321"/>
      <c r="X2144" s="321"/>
      <c r="Y2144" s="321"/>
      <c r="Z2144" s="321"/>
      <c r="AA2144" s="321"/>
      <c r="AB2144" s="321"/>
      <c r="AC2144" s="321"/>
      <c r="AD2144" s="321"/>
      <c r="AE2144" s="321"/>
      <c r="AF2144" s="321"/>
      <c r="AG2144" s="321"/>
    </row>
    <row r="2149" ht="12" customHeight="1" x14ac:dyDescent="0.2"/>
    <row r="2150" ht="12" customHeight="1" x14ac:dyDescent="0.2"/>
    <row r="2151" ht="12" customHeight="1" x14ac:dyDescent="0.2"/>
    <row r="2152" ht="12" customHeight="1" x14ac:dyDescent="0.2"/>
    <row r="2153" ht="12" customHeight="1" x14ac:dyDescent="0.2"/>
    <row r="2154" ht="12" customHeight="1" x14ac:dyDescent="0.2"/>
    <row r="2155" ht="12" customHeight="1" x14ac:dyDescent="0.2"/>
    <row r="2156" ht="12" customHeight="1" x14ac:dyDescent="0.2"/>
    <row r="2157" ht="12" customHeight="1" x14ac:dyDescent="0.2"/>
    <row r="2158" ht="12" customHeight="1" x14ac:dyDescent="0.2"/>
    <row r="2159" ht="12" customHeight="1" x14ac:dyDescent="0.2"/>
    <row r="2160" ht="12" customHeight="1" x14ac:dyDescent="0.2"/>
    <row r="2161" ht="12" customHeight="1" x14ac:dyDescent="0.2"/>
    <row r="2162" ht="12" customHeight="1" x14ac:dyDescent="0.2"/>
    <row r="2163" ht="12" customHeight="1" x14ac:dyDescent="0.2"/>
    <row r="2164" ht="12" customHeight="1" x14ac:dyDescent="0.2"/>
    <row r="2165" ht="12" customHeight="1" x14ac:dyDescent="0.2"/>
    <row r="2166" ht="12" customHeight="1" x14ac:dyDescent="0.2"/>
    <row r="2167" ht="12" customHeight="1" x14ac:dyDescent="0.2"/>
    <row r="2168" ht="12" customHeight="1" x14ac:dyDescent="0.2"/>
    <row r="2169" ht="12" customHeight="1" x14ac:dyDescent="0.2"/>
    <row r="2170" ht="12" customHeight="1" x14ac:dyDescent="0.2"/>
    <row r="2171" ht="12" customHeight="1" x14ac:dyDescent="0.2"/>
    <row r="2172" ht="12" customHeight="1" x14ac:dyDescent="0.2"/>
    <row r="2173" ht="12" customHeight="1" x14ac:dyDescent="0.2"/>
    <row r="2174" ht="12" customHeight="1" x14ac:dyDescent="0.2"/>
    <row r="2175" ht="12" customHeight="1" x14ac:dyDescent="0.2"/>
    <row r="2176" ht="12" customHeight="1" x14ac:dyDescent="0.2"/>
    <row r="2177" ht="12" customHeight="1" x14ac:dyDescent="0.2"/>
    <row r="2178" ht="12" customHeight="1" x14ac:dyDescent="0.2"/>
    <row r="2179" ht="12" customHeight="1" x14ac:dyDescent="0.2"/>
    <row r="2180" ht="12" customHeight="1" x14ac:dyDescent="0.2"/>
    <row r="2181" ht="12" customHeight="1" x14ac:dyDescent="0.2"/>
    <row r="2182" ht="12" customHeight="1" x14ac:dyDescent="0.2"/>
    <row r="2183" ht="12" customHeight="1" x14ac:dyDescent="0.2"/>
    <row r="2184" ht="12" customHeight="1" x14ac:dyDescent="0.2"/>
    <row r="2185" ht="12" customHeight="1" x14ac:dyDescent="0.2"/>
    <row r="2186" ht="12" customHeight="1" x14ac:dyDescent="0.2"/>
    <row r="2187" ht="12" customHeight="1" x14ac:dyDescent="0.2"/>
    <row r="2188" ht="12" customHeight="1" x14ac:dyDescent="0.2"/>
    <row r="2189" ht="12" customHeight="1" x14ac:dyDescent="0.2"/>
    <row r="2190" ht="12" customHeight="1" x14ac:dyDescent="0.2"/>
    <row r="2191" ht="12" customHeight="1" x14ac:dyDescent="0.2"/>
    <row r="2192" ht="12" customHeight="1" x14ac:dyDescent="0.2"/>
    <row r="2193" ht="12" customHeight="1" x14ac:dyDescent="0.2"/>
    <row r="2194" ht="12" customHeight="1" x14ac:dyDescent="0.2"/>
    <row r="2195" ht="12" customHeight="1" x14ac:dyDescent="0.2"/>
    <row r="2196" ht="12" customHeight="1" x14ac:dyDescent="0.2"/>
    <row r="2197" ht="12" customHeight="1" x14ac:dyDescent="0.2"/>
    <row r="2198" ht="12" customHeight="1" x14ac:dyDescent="0.2"/>
    <row r="2199" ht="12" customHeight="1" x14ac:dyDescent="0.2"/>
    <row r="2200" ht="12" customHeight="1" x14ac:dyDescent="0.2"/>
    <row r="2201" ht="12" customHeight="1" x14ac:dyDescent="0.2"/>
    <row r="2202" ht="12" customHeight="1" x14ac:dyDescent="0.2"/>
    <row r="2203" ht="12" customHeight="1" x14ac:dyDescent="0.2"/>
    <row r="2204" ht="12" customHeight="1" x14ac:dyDescent="0.2"/>
    <row r="2205" ht="12" customHeight="1" x14ac:dyDescent="0.2"/>
    <row r="2218" ht="12" customHeight="1" x14ac:dyDescent="0.2"/>
    <row r="2226" ht="12" customHeight="1" x14ac:dyDescent="0.2"/>
    <row r="2234" ht="12" customHeight="1" x14ac:dyDescent="0.2"/>
    <row r="2240" ht="12" customHeight="1" x14ac:dyDescent="0.2"/>
    <row r="2244" spans="2:33" ht="15" customHeight="1" x14ac:dyDescent="0.2">
      <c r="B2244" s="321"/>
      <c r="C2244" s="321"/>
      <c r="D2244" s="321"/>
      <c r="E2244" s="321"/>
      <c r="F2244" s="321"/>
      <c r="G2244" s="321"/>
      <c r="H2244" s="321"/>
      <c r="I2244" s="321"/>
      <c r="J2244" s="321"/>
      <c r="K2244" s="321"/>
      <c r="L2244" s="321"/>
      <c r="M2244" s="321"/>
      <c r="N2244" s="321"/>
      <c r="O2244" s="321"/>
      <c r="P2244" s="321"/>
      <c r="Q2244" s="321"/>
      <c r="R2244" s="321"/>
      <c r="S2244" s="321"/>
      <c r="T2244" s="321"/>
      <c r="U2244" s="321"/>
      <c r="V2244" s="321"/>
      <c r="W2244" s="321"/>
      <c r="X2244" s="321"/>
      <c r="Y2244" s="321"/>
      <c r="Z2244" s="321"/>
      <c r="AA2244" s="321"/>
      <c r="AB2244" s="321"/>
      <c r="AC2244" s="321"/>
      <c r="AD2244" s="321"/>
      <c r="AE2244" s="321"/>
      <c r="AF2244" s="321"/>
      <c r="AG2244" s="321"/>
    </row>
    <row r="2249" spans="2:33" ht="12" customHeight="1" x14ac:dyDescent="0.2"/>
    <row r="2250" spans="2:33" ht="12" customHeight="1" x14ac:dyDescent="0.2"/>
    <row r="2251" spans="2:33" ht="12" customHeight="1" x14ac:dyDescent="0.2"/>
    <row r="2252" spans="2:33" ht="12" customHeight="1" x14ac:dyDescent="0.2"/>
    <row r="2253" spans="2:33" ht="12" customHeight="1" x14ac:dyDescent="0.2"/>
    <row r="2254" spans="2:33" ht="12" customHeight="1" x14ac:dyDescent="0.2"/>
    <row r="2255" spans="2:33" ht="12" customHeight="1" x14ac:dyDescent="0.2"/>
    <row r="2256" spans="2:33" ht="12" customHeight="1" x14ac:dyDescent="0.2"/>
    <row r="2257" ht="12" customHeight="1" x14ac:dyDescent="0.2"/>
    <row r="2258" ht="12" customHeight="1" x14ac:dyDescent="0.2"/>
    <row r="2259" ht="12" customHeight="1" x14ac:dyDescent="0.2"/>
    <row r="2260" ht="12" customHeight="1" x14ac:dyDescent="0.2"/>
    <row r="2261" ht="12" customHeight="1" x14ac:dyDescent="0.2"/>
    <row r="2262" ht="12" customHeight="1" x14ac:dyDescent="0.2"/>
    <row r="2263" ht="12" customHeight="1" x14ac:dyDescent="0.2"/>
    <row r="2264" ht="12" customHeight="1" x14ac:dyDescent="0.2"/>
    <row r="2265" ht="12" customHeight="1" x14ac:dyDescent="0.2"/>
    <row r="2266" ht="12" customHeight="1" x14ac:dyDescent="0.2"/>
    <row r="2267" ht="12" customHeight="1" x14ac:dyDescent="0.2"/>
    <row r="2268" ht="12" customHeight="1" x14ac:dyDescent="0.2"/>
    <row r="2269" ht="12" customHeight="1" x14ac:dyDescent="0.2"/>
    <row r="2270" ht="12" customHeight="1" x14ac:dyDescent="0.2"/>
    <row r="2271" ht="12" customHeight="1" x14ac:dyDescent="0.2"/>
    <row r="2272" ht="12" customHeight="1" x14ac:dyDescent="0.2"/>
    <row r="2273" ht="12" customHeight="1" x14ac:dyDescent="0.2"/>
    <row r="2274" ht="12" customHeight="1" x14ac:dyDescent="0.2"/>
    <row r="2275" ht="12" customHeight="1" x14ac:dyDescent="0.2"/>
    <row r="2276" ht="12" customHeight="1" x14ac:dyDescent="0.2"/>
    <row r="2277" ht="12" customHeight="1" x14ac:dyDescent="0.2"/>
    <row r="2278" ht="12" customHeight="1" x14ac:dyDescent="0.2"/>
    <row r="2279" ht="12" customHeight="1" x14ac:dyDescent="0.2"/>
    <row r="2280" ht="12" customHeight="1" x14ac:dyDescent="0.2"/>
    <row r="2281" ht="12" customHeight="1" x14ac:dyDescent="0.2"/>
    <row r="2282" ht="12" customHeight="1" x14ac:dyDescent="0.2"/>
    <row r="2283" ht="12" customHeight="1" x14ac:dyDescent="0.2"/>
    <row r="2284" ht="12" customHeight="1" x14ac:dyDescent="0.2"/>
    <row r="2285" ht="12" customHeight="1" x14ac:dyDescent="0.2"/>
    <row r="2286" ht="12" customHeight="1" x14ac:dyDescent="0.2"/>
    <row r="2287" ht="12" customHeight="1" x14ac:dyDescent="0.2"/>
    <row r="2288" ht="12" customHeight="1" x14ac:dyDescent="0.2"/>
    <row r="2289" ht="12" customHeight="1" x14ac:dyDescent="0.2"/>
    <row r="2290" ht="12" customHeight="1" x14ac:dyDescent="0.2"/>
    <row r="2291" ht="12" customHeight="1" x14ac:dyDescent="0.2"/>
    <row r="2292" ht="12" customHeight="1" x14ac:dyDescent="0.2"/>
    <row r="2293" ht="12" customHeight="1" x14ac:dyDescent="0.2"/>
    <row r="2294" ht="12" customHeight="1" x14ac:dyDescent="0.2"/>
    <row r="2295" ht="12" customHeight="1" x14ac:dyDescent="0.2"/>
    <row r="2296" ht="12" customHeight="1" x14ac:dyDescent="0.2"/>
    <row r="2297" ht="12" customHeight="1" x14ac:dyDescent="0.2"/>
    <row r="2298" ht="12" customHeight="1" x14ac:dyDescent="0.2"/>
    <row r="2299" ht="12" customHeight="1" x14ac:dyDescent="0.2"/>
    <row r="2300" ht="12" customHeight="1" x14ac:dyDescent="0.2"/>
    <row r="2301" ht="12" customHeight="1" x14ac:dyDescent="0.2"/>
    <row r="2302" ht="12" customHeight="1" x14ac:dyDescent="0.2"/>
    <row r="2303" ht="12" customHeight="1" x14ac:dyDescent="0.2"/>
    <row r="2304" ht="12" customHeight="1" x14ac:dyDescent="0.2"/>
    <row r="2305" ht="12" customHeight="1" x14ac:dyDescent="0.2"/>
    <row r="2318" ht="12" customHeight="1" x14ac:dyDescent="0.2"/>
    <row r="2326" ht="12" customHeight="1" x14ac:dyDescent="0.2"/>
    <row r="2334" ht="12" customHeight="1" x14ac:dyDescent="0.2"/>
    <row r="2340" spans="2:33" ht="12" customHeight="1" x14ac:dyDescent="0.2"/>
    <row r="2344" spans="2:33" ht="15" customHeight="1" x14ac:dyDescent="0.2">
      <c r="B2344" s="321"/>
      <c r="C2344" s="321"/>
      <c r="D2344" s="321"/>
      <c r="E2344" s="321"/>
      <c r="F2344" s="321"/>
      <c r="G2344" s="321"/>
      <c r="H2344" s="321"/>
      <c r="I2344" s="321"/>
      <c r="J2344" s="321"/>
      <c r="K2344" s="321"/>
      <c r="L2344" s="321"/>
      <c r="M2344" s="321"/>
      <c r="N2344" s="321"/>
      <c r="O2344" s="321"/>
      <c r="P2344" s="321"/>
      <c r="Q2344" s="321"/>
      <c r="R2344" s="321"/>
      <c r="S2344" s="321"/>
      <c r="T2344" s="321"/>
      <c r="U2344" s="321"/>
      <c r="V2344" s="321"/>
      <c r="W2344" s="321"/>
      <c r="X2344" s="321"/>
      <c r="Y2344" s="321"/>
      <c r="Z2344" s="321"/>
      <c r="AA2344" s="321"/>
      <c r="AB2344" s="321"/>
      <c r="AC2344" s="321"/>
      <c r="AD2344" s="321"/>
      <c r="AE2344" s="321"/>
      <c r="AF2344" s="321"/>
      <c r="AG2344" s="321"/>
    </row>
  </sheetData>
  <mergeCells count="22">
    <mergeCell ref="B78:AG78"/>
    <mergeCell ref="B1426:AG1426"/>
    <mergeCell ref="B88:AG88"/>
    <mergeCell ref="B214:AG214"/>
    <mergeCell ref="B383:AG383"/>
    <mergeCell ref="B500:AG500"/>
    <mergeCell ref="B652:AG652"/>
    <mergeCell ref="B752:AG752"/>
    <mergeCell ref="B843:AG843"/>
    <mergeCell ref="B914:AG914"/>
    <mergeCell ref="B1009:AG1009"/>
    <mergeCell ref="B1159:AG1159"/>
    <mergeCell ref="B1331:AG1331"/>
    <mergeCell ref="B2244:AG2244"/>
    <mergeCell ref="B2344:AG2344"/>
    <mergeCell ref="B1544:AG1544"/>
    <mergeCell ref="B1644:AG1644"/>
    <mergeCell ref="B1744:AG1744"/>
    <mergeCell ref="B1844:AG1844"/>
    <mergeCell ref="B1944:AG1944"/>
    <mergeCell ref="B2044:AG2044"/>
    <mergeCell ref="B2144:AG2144"/>
  </mergeCells>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63"/>
  <sheetViews>
    <sheetView topLeftCell="A7" zoomScale="80" zoomScaleNormal="80" workbookViewId="0">
      <selection activeCell="O18" sqref="O18"/>
    </sheetView>
  </sheetViews>
  <sheetFormatPr defaultColWidth="9.140625" defaultRowHeight="15" x14ac:dyDescent="0.25"/>
  <cols>
    <col min="1" max="1" width="33.140625" style="49" customWidth="1"/>
    <col min="2" max="2" width="13.42578125" style="49" bestFit="1" customWidth="1"/>
    <col min="3" max="3" width="11.5703125" style="49" customWidth="1"/>
    <col min="4" max="4" width="12.85546875" style="49" bestFit="1" customWidth="1"/>
    <col min="5" max="5" width="10.42578125" style="49" bestFit="1" customWidth="1"/>
    <col min="6" max="6" width="11.28515625" style="49" customWidth="1"/>
    <col min="7" max="7" width="13.42578125" style="49" customWidth="1"/>
    <col min="8" max="8" width="12.7109375" style="49" bestFit="1" customWidth="1"/>
    <col min="9" max="9" width="9.7109375" style="49" bestFit="1" customWidth="1"/>
    <col min="10" max="10" width="9.140625" style="49"/>
    <col min="11" max="11" width="10.42578125" style="49" customWidth="1"/>
    <col min="12" max="12" width="12.42578125" style="49" bestFit="1" customWidth="1"/>
    <col min="13" max="14" width="9.140625" style="49"/>
    <col min="15" max="15" width="12.85546875" style="49" bestFit="1" customWidth="1"/>
    <col min="16" max="18" width="9.140625" style="49"/>
    <col min="19" max="19" width="10.42578125" style="49" customWidth="1"/>
    <col min="20" max="22" width="9.140625" style="49"/>
    <col min="23" max="23" width="10.7109375" style="49" customWidth="1"/>
    <col min="24" max="16384" width="9.140625" style="49"/>
  </cols>
  <sheetData>
    <row r="1" spans="1:23" ht="15.75" x14ac:dyDescent="0.25">
      <c r="A1" s="48" t="s">
        <v>406</v>
      </c>
    </row>
    <row r="2" spans="1:23" x14ac:dyDescent="0.25">
      <c r="A2" s="50" t="s">
        <v>407</v>
      </c>
    </row>
    <row r="3" spans="1:23" ht="12.75" customHeight="1" x14ac:dyDescent="0.25">
      <c r="A3" s="51" t="s">
        <v>232</v>
      </c>
      <c r="B3" s="52" t="s">
        <v>408</v>
      </c>
      <c r="C3" s="53"/>
      <c r="D3" s="53"/>
      <c r="E3" s="54" t="s">
        <v>409</v>
      </c>
      <c r="F3" s="54" t="s">
        <v>410</v>
      </c>
      <c r="G3" s="54" t="s">
        <v>411</v>
      </c>
      <c r="H3" s="55" t="s">
        <v>411</v>
      </c>
      <c r="I3" s="56"/>
    </row>
    <row r="4" spans="1:23" ht="26.25" x14ac:dyDescent="0.25">
      <c r="A4" s="57"/>
      <c r="B4" s="58" t="s">
        <v>412</v>
      </c>
      <c r="C4" s="59" t="s">
        <v>413</v>
      </c>
      <c r="D4" s="59" t="s">
        <v>414</v>
      </c>
      <c r="E4" s="59"/>
      <c r="F4" s="59" t="s">
        <v>415</v>
      </c>
      <c r="G4" s="59" t="s">
        <v>416</v>
      </c>
      <c r="H4" s="60" t="s">
        <v>417</v>
      </c>
      <c r="I4" s="61" t="s">
        <v>418</v>
      </c>
    </row>
    <row r="5" spans="1:23" x14ac:dyDescent="0.25">
      <c r="A5" s="62" t="s">
        <v>419</v>
      </c>
      <c r="B5" s="63">
        <v>1</v>
      </c>
      <c r="C5" s="64" t="s">
        <v>420</v>
      </c>
      <c r="D5" s="64"/>
      <c r="E5" s="65"/>
      <c r="F5" s="65"/>
      <c r="G5" s="65"/>
      <c r="H5" s="66"/>
      <c r="I5" s="67"/>
    </row>
    <row r="6" spans="1:23" x14ac:dyDescent="0.25">
      <c r="A6" s="68" t="s">
        <v>421</v>
      </c>
      <c r="B6" s="69" t="s">
        <v>422</v>
      </c>
      <c r="C6" s="70" t="s">
        <v>422</v>
      </c>
      <c r="D6" s="70" t="s">
        <v>422</v>
      </c>
      <c r="E6" s="70" t="s">
        <v>423</v>
      </c>
      <c r="F6" s="71"/>
      <c r="G6" s="71"/>
      <c r="H6" s="72"/>
      <c r="I6" s="73"/>
      <c r="P6" s="74"/>
      <c r="R6" s="74"/>
      <c r="T6" s="74"/>
      <c r="V6" s="74"/>
    </row>
    <row r="7" spans="1:23" x14ac:dyDescent="0.25">
      <c r="A7" s="75" t="s">
        <v>424</v>
      </c>
      <c r="B7" s="76">
        <v>129670</v>
      </c>
      <c r="C7" s="77">
        <v>129670</v>
      </c>
      <c r="D7" s="77">
        <v>138350</v>
      </c>
      <c r="E7" s="77">
        <v>3205</v>
      </c>
      <c r="F7" s="78">
        <v>0.85299999999999998</v>
      </c>
      <c r="G7" s="79">
        <v>16000</v>
      </c>
      <c r="H7" s="80">
        <v>1.6E-2</v>
      </c>
      <c r="I7" s="81">
        <v>0.93726057101554028</v>
      </c>
      <c r="P7" s="74"/>
      <c r="Q7" s="74"/>
      <c r="R7" s="74"/>
      <c r="S7" s="74"/>
      <c r="T7" s="74"/>
      <c r="U7" s="74"/>
      <c r="V7" s="82"/>
      <c r="W7" s="82"/>
    </row>
    <row r="8" spans="1:23" x14ac:dyDescent="0.25">
      <c r="A8" s="75" t="s">
        <v>425</v>
      </c>
      <c r="B8" s="76">
        <v>135084.91292306196</v>
      </c>
      <c r="C8" s="83">
        <v>135084.91292306196</v>
      </c>
      <c r="D8" s="83">
        <v>144475.84269846199</v>
      </c>
      <c r="E8" s="83">
        <v>3266</v>
      </c>
      <c r="F8" s="84">
        <v>0.85562068501529054</v>
      </c>
      <c r="G8" s="79">
        <v>1800</v>
      </c>
      <c r="H8" s="80">
        <v>1.8E-3</v>
      </c>
      <c r="I8" s="81">
        <v>0.93500000000000005</v>
      </c>
      <c r="P8" s="74"/>
      <c r="Q8" s="74"/>
      <c r="R8" s="74"/>
      <c r="S8" s="74"/>
      <c r="T8" s="74"/>
      <c r="U8" s="74"/>
      <c r="V8" s="82"/>
      <c r="W8" s="82"/>
    </row>
    <row r="9" spans="1:23" x14ac:dyDescent="0.25">
      <c r="A9" s="75" t="s">
        <v>426</v>
      </c>
      <c r="B9" s="76">
        <v>152370.90134048002</v>
      </c>
      <c r="C9" s="83">
        <v>152370.90134048002</v>
      </c>
      <c r="D9" s="83">
        <v>162963.53084543315</v>
      </c>
      <c r="E9" s="83">
        <v>3839.6821254480283</v>
      </c>
      <c r="F9" s="84">
        <v>0.83</v>
      </c>
      <c r="G9" s="79">
        <v>48000</v>
      </c>
      <c r="H9" s="80">
        <v>4.8000000000000001E-2</v>
      </c>
      <c r="I9" s="81">
        <v>0.93500000000000016</v>
      </c>
      <c r="P9" s="74"/>
      <c r="Q9" s="74"/>
      <c r="R9" s="74"/>
      <c r="S9" s="74"/>
      <c r="T9" s="74"/>
      <c r="U9" s="74"/>
      <c r="V9" s="82"/>
      <c r="W9" s="82"/>
    </row>
    <row r="10" spans="1:23" x14ac:dyDescent="0.25">
      <c r="A10" s="75" t="s">
        <v>427</v>
      </c>
      <c r="B10" s="76">
        <v>152370.90134048002</v>
      </c>
      <c r="C10" s="85">
        <v>152370.90134048002</v>
      </c>
      <c r="D10" s="85">
        <v>162963.53084543315</v>
      </c>
      <c r="E10" s="85">
        <v>3839.6821254480283</v>
      </c>
      <c r="F10" s="86">
        <v>0.83</v>
      </c>
      <c r="G10" s="85">
        <v>48000</v>
      </c>
      <c r="H10" s="80">
        <v>4.8000000000000001E-2</v>
      </c>
      <c r="I10" s="81">
        <v>0.93500000000000016</v>
      </c>
      <c r="T10" s="74"/>
      <c r="U10" s="74"/>
      <c r="V10" s="82"/>
      <c r="W10" s="82"/>
    </row>
    <row r="11" spans="1:23" x14ac:dyDescent="0.25">
      <c r="A11" s="75" t="s">
        <v>428</v>
      </c>
      <c r="B11" s="76">
        <v>145194.18901496602</v>
      </c>
      <c r="C11" s="85">
        <v>145194.18901496602</v>
      </c>
      <c r="D11" s="85">
        <v>155287.90268980322</v>
      </c>
      <c r="E11" s="85">
        <v>3500.47748781362</v>
      </c>
      <c r="F11" s="86">
        <v>0.83245885654014951</v>
      </c>
      <c r="G11" s="85">
        <v>37227.389654331695</v>
      </c>
      <c r="H11" s="80">
        <v>3.7227389654331693E-2</v>
      </c>
      <c r="I11" s="81">
        <v>0.93500000000000005</v>
      </c>
      <c r="L11" s="85"/>
      <c r="M11" s="85"/>
      <c r="N11" s="85"/>
      <c r="O11" s="85"/>
      <c r="P11" s="86"/>
      <c r="Q11" s="85"/>
      <c r="R11" s="80"/>
      <c r="S11" s="87"/>
      <c r="T11" s="74"/>
      <c r="U11" s="74"/>
      <c r="V11" s="82"/>
      <c r="W11" s="82"/>
    </row>
    <row r="12" spans="1:23" x14ac:dyDescent="0.25">
      <c r="A12" s="75" t="s">
        <v>429</v>
      </c>
      <c r="B12" s="76">
        <v>128448.52692210001</v>
      </c>
      <c r="C12" s="83">
        <v>128448.52692210001</v>
      </c>
      <c r="D12" s="83">
        <v>137378.10365999999</v>
      </c>
      <c r="E12" s="83">
        <v>2709</v>
      </c>
      <c r="F12" s="84">
        <v>0.84059083544303792</v>
      </c>
      <c r="G12" s="79">
        <v>1600</v>
      </c>
      <c r="H12" s="80">
        <v>1.6000000000000001E-3</v>
      </c>
      <c r="I12" s="81">
        <v>0.93500000000000005</v>
      </c>
      <c r="L12" s="74"/>
      <c r="M12" s="74"/>
      <c r="N12" s="74"/>
      <c r="O12" s="74"/>
      <c r="P12" s="74"/>
      <c r="Q12" s="74"/>
      <c r="R12" s="82"/>
      <c r="S12" s="82"/>
    </row>
    <row r="13" spans="1:23" x14ac:dyDescent="0.25">
      <c r="A13" s="49" t="s">
        <v>430</v>
      </c>
      <c r="B13" s="76">
        <v>125600.90733399388</v>
      </c>
      <c r="C13" s="88">
        <v>125600.90733399388</v>
      </c>
      <c r="D13" s="88">
        <v>134008.52571649614</v>
      </c>
      <c r="E13" s="89">
        <v>3087.2372132564833</v>
      </c>
      <c r="F13" s="90">
        <v>0.85299999999999998</v>
      </c>
      <c r="G13" s="90">
        <v>16000</v>
      </c>
      <c r="H13" s="80">
        <v>1.6E-2</v>
      </c>
      <c r="I13" s="81">
        <v>0.93726057101554028</v>
      </c>
    </row>
    <row r="14" spans="1:23" x14ac:dyDescent="0.25">
      <c r="A14" s="49" t="s">
        <v>431</v>
      </c>
      <c r="B14" s="76">
        <v>122492.60888766299</v>
      </c>
      <c r="C14" s="88">
        <v>122492.60888766299</v>
      </c>
      <c r="D14" s="88">
        <v>130692.16040416578</v>
      </c>
      <c r="E14" s="89">
        <v>2984.0426545960995</v>
      </c>
      <c r="F14" s="90">
        <v>0.85299999999999998</v>
      </c>
      <c r="G14" s="90">
        <v>16000</v>
      </c>
      <c r="H14" s="80">
        <v>1.6E-2</v>
      </c>
      <c r="I14" s="81">
        <v>0.93726057101554017</v>
      </c>
    </row>
    <row r="15" spans="1:23" x14ac:dyDescent="0.25">
      <c r="A15" s="75" t="s">
        <v>432</v>
      </c>
      <c r="B15" s="76">
        <v>116090</v>
      </c>
      <c r="C15" s="77">
        <v>116090</v>
      </c>
      <c r="D15" s="77">
        <v>124340</v>
      </c>
      <c r="E15" s="77">
        <v>2819</v>
      </c>
      <c r="F15" s="78">
        <v>0.86299999999999999</v>
      </c>
      <c r="G15" s="85">
        <v>10</v>
      </c>
      <c r="H15" s="80">
        <v>1.0000000000000001E-5</v>
      </c>
      <c r="I15" s="81">
        <v>0.93364967025896739</v>
      </c>
      <c r="O15" s="74"/>
      <c r="P15" s="91"/>
      <c r="Q15" s="91"/>
      <c r="R15" s="91"/>
      <c r="S15" s="91"/>
      <c r="T15" s="91"/>
      <c r="U15" s="91"/>
      <c r="V15" s="92"/>
      <c r="W15" s="88"/>
    </row>
    <row r="16" spans="1:23" x14ac:dyDescent="0.25">
      <c r="A16" s="75" t="s">
        <v>433</v>
      </c>
      <c r="B16" s="76">
        <v>112193.52</v>
      </c>
      <c r="C16" s="85">
        <v>112193.52</v>
      </c>
      <c r="D16" s="85">
        <v>120438.62000000001</v>
      </c>
      <c r="E16" s="85">
        <v>2835.5620000000004</v>
      </c>
      <c r="F16" s="86">
        <v>0.82778546968819577</v>
      </c>
      <c r="G16" s="93">
        <v>9.0261788360871336</v>
      </c>
      <c r="H16" s="80">
        <v>9.0261788360871334E-6</v>
      </c>
      <c r="I16" s="81">
        <v>0.931541062160958</v>
      </c>
      <c r="S16" s="91"/>
      <c r="T16" s="91"/>
      <c r="U16" s="91"/>
      <c r="V16" s="92"/>
      <c r="W16" s="88"/>
    </row>
    <row r="17" spans="1:23" x14ac:dyDescent="0.25">
      <c r="A17" s="75" t="s">
        <v>434</v>
      </c>
      <c r="B17" s="76">
        <v>112193.52</v>
      </c>
      <c r="C17" s="85">
        <v>112193.52</v>
      </c>
      <c r="D17" s="85">
        <v>120438.62000000001</v>
      </c>
      <c r="E17" s="85">
        <v>2835.5620000000004</v>
      </c>
      <c r="F17" s="86">
        <v>0.82778546968819577</v>
      </c>
      <c r="G17" s="93">
        <v>9.0261788360871336</v>
      </c>
      <c r="H17" s="80">
        <v>9.0261788360871334E-6</v>
      </c>
      <c r="I17" s="81">
        <v>0.931541062160958</v>
      </c>
      <c r="O17" s="74"/>
      <c r="P17" s="91"/>
      <c r="Q17" s="91"/>
      <c r="R17" s="91"/>
      <c r="S17" s="91"/>
      <c r="T17" s="91"/>
      <c r="U17" s="91"/>
      <c r="V17" s="92"/>
      <c r="W17" s="88"/>
    </row>
    <row r="18" spans="1:23" x14ac:dyDescent="0.25">
      <c r="A18" s="75" t="s">
        <v>435</v>
      </c>
      <c r="B18" s="76">
        <v>106150</v>
      </c>
      <c r="C18" s="85">
        <v>106150</v>
      </c>
      <c r="D18" s="85">
        <v>114387.5</v>
      </c>
      <c r="E18" s="85">
        <v>2861.25</v>
      </c>
      <c r="F18" s="86">
        <v>0.77774999999999994</v>
      </c>
      <c r="G18" s="93">
        <v>7.642500028014183</v>
      </c>
      <c r="H18" s="80">
        <v>7.6425000280141833E-6</v>
      </c>
      <c r="I18" s="81">
        <v>0.92798601245765489</v>
      </c>
      <c r="S18" s="91"/>
      <c r="T18" s="91"/>
      <c r="U18" s="91"/>
      <c r="V18" s="92"/>
      <c r="W18" s="88"/>
    </row>
    <row r="19" spans="1:23" x14ac:dyDescent="0.25">
      <c r="A19" s="75" t="s">
        <v>436</v>
      </c>
      <c r="B19" s="76">
        <v>100186</v>
      </c>
      <c r="C19" s="85">
        <v>100186</v>
      </c>
      <c r="D19" s="85">
        <v>108416</v>
      </c>
      <c r="E19" s="85">
        <v>2886.6</v>
      </c>
      <c r="F19" s="86">
        <v>0.72659999999999991</v>
      </c>
      <c r="G19" s="93">
        <v>6.2280000448226929</v>
      </c>
      <c r="H19" s="80">
        <v>6.2280000448226927E-6</v>
      </c>
      <c r="I19" s="81">
        <v>0.92408869539551353</v>
      </c>
      <c r="J19" s="91"/>
      <c r="K19" s="91"/>
      <c r="L19" s="91"/>
      <c r="M19" s="92"/>
      <c r="N19" s="88"/>
    </row>
    <row r="20" spans="1:23" x14ac:dyDescent="0.25">
      <c r="A20" s="94" t="s">
        <v>437</v>
      </c>
      <c r="B20" s="76">
        <v>128450</v>
      </c>
      <c r="C20" s="77">
        <v>128450</v>
      </c>
      <c r="D20" s="77">
        <v>137380</v>
      </c>
      <c r="E20" s="77">
        <v>3167</v>
      </c>
      <c r="F20" s="78">
        <v>0.86499999999999999</v>
      </c>
      <c r="G20" s="85">
        <v>200</v>
      </c>
      <c r="H20" s="80">
        <v>2.0000000000000001E-4</v>
      </c>
      <c r="I20" s="81">
        <v>0.93499781627602274</v>
      </c>
      <c r="O20" s="82"/>
      <c r="W20" s="88"/>
    </row>
    <row r="21" spans="1:23" x14ac:dyDescent="0.25">
      <c r="A21" s="95" t="s">
        <v>624</v>
      </c>
      <c r="B21" s="76">
        <v>129487.84757606639</v>
      </c>
      <c r="C21" s="85">
        <v>129487.84757606639</v>
      </c>
      <c r="D21" s="85">
        <v>138490</v>
      </c>
      <c r="E21" s="85">
        <v>3206</v>
      </c>
      <c r="F21" s="96">
        <v>0.871</v>
      </c>
      <c r="G21" s="85">
        <v>11</v>
      </c>
      <c r="H21" s="80">
        <v>1.1E-5</v>
      </c>
      <c r="I21" s="81"/>
    </row>
    <row r="22" spans="1:23" x14ac:dyDescent="0.25">
      <c r="A22" s="75" t="s">
        <v>438</v>
      </c>
      <c r="B22" s="76">
        <v>128450</v>
      </c>
      <c r="C22" s="85">
        <v>128450</v>
      </c>
      <c r="D22" s="85">
        <v>137380</v>
      </c>
      <c r="E22" s="85">
        <v>3167</v>
      </c>
      <c r="F22" s="86">
        <v>0.86499999999999999</v>
      </c>
      <c r="G22" s="85">
        <v>11</v>
      </c>
      <c r="H22" s="80">
        <v>1.1E-5</v>
      </c>
      <c r="I22" s="81">
        <v>0.93499781627602274</v>
      </c>
    </row>
    <row r="23" spans="1:23" x14ac:dyDescent="0.25">
      <c r="A23" s="75" t="s">
        <v>439</v>
      </c>
      <c r="B23" s="76">
        <v>129487.84757606639</v>
      </c>
      <c r="C23" s="85">
        <v>129487.84757606639</v>
      </c>
      <c r="D23" s="77">
        <v>138490</v>
      </c>
      <c r="E23" s="77">
        <v>3206</v>
      </c>
      <c r="F23" s="78">
        <v>0.871</v>
      </c>
      <c r="G23" s="79">
        <v>11</v>
      </c>
      <c r="H23" s="80">
        <v>1.1E-5</v>
      </c>
      <c r="I23" s="81">
        <v>0.93499781627602274</v>
      </c>
    </row>
    <row r="24" spans="1:23" x14ac:dyDescent="0.25">
      <c r="A24" s="75" t="s">
        <v>440</v>
      </c>
      <c r="B24" s="76">
        <v>116920</v>
      </c>
      <c r="C24" s="77">
        <v>116920</v>
      </c>
      <c r="D24" s="77">
        <v>125080</v>
      </c>
      <c r="E24" s="77">
        <v>2745</v>
      </c>
      <c r="F24" s="78">
        <v>0.85</v>
      </c>
      <c r="G24" s="79">
        <v>1</v>
      </c>
      <c r="H24" s="80">
        <v>9.9999999999999995E-7</v>
      </c>
      <c r="I24" s="81">
        <v>0.93476175247841387</v>
      </c>
    </row>
    <row r="25" spans="1:23" x14ac:dyDescent="0.25">
      <c r="A25" s="97" t="s">
        <v>625</v>
      </c>
      <c r="B25" s="76">
        <v>118237.434842673</v>
      </c>
      <c r="C25" s="85">
        <v>118237.434842673</v>
      </c>
      <c r="D25" s="85">
        <v>126586.157141156</v>
      </c>
      <c r="E25" s="85">
        <v>2833.8569764657</v>
      </c>
      <c r="F25" s="86">
        <v>0.85315638757897505</v>
      </c>
      <c r="G25" s="85">
        <v>10</v>
      </c>
      <c r="H25" s="80">
        <v>1.0000000000000001E-5</v>
      </c>
      <c r="I25" s="81">
        <v>0.93404711473172097</v>
      </c>
    </row>
    <row r="26" spans="1:23" x14ac:dyDescent="0.25">
      <c r="A26" s="98" t="s">
        <v>441</v>
      </c>
      <c r="B26" s="76">
        <v>124307.03423937227</v>
      </c>
      <c r="C26" s="85">
        <v>124307.03423937227</v>
      </c>
      <c r="D26" s="85">
        <v>132948.69438683367</v>
      </c>
      <c r="E26" s="85">
        <v>3035.8996219999995</v>
      </c>
      <c r="F26" s="86">
        <v>0.86199999999999999</v>
      </c>
      <c r="G26" s="85">
        <v>700</v>
      </c>
      <c r="H26" s="80">
        <v>6.9999999999999999E-4</v>
      </c>
      <c r="I26" s="81">
        <v>0.93500003751584637</v>
      </c>
    </row>
    <row r="27" spans="1:23" x14ac:dyDescent="0.25">
      <c r="A27" s="98" t="s">
        <v>442</v>
      </c>
      <c r="B27" s="76">
        <v>123041.23110601204</v>
      </c>
      <c r="C27" s="77">
        <v>123041.23110601204</v>
      </c>
      <c r="D27" s="77">
        <v>131594.89429852215</v>
      </c>
      <c r="E27" s="99">
        <v>2998.0455119999997</v>
      </c>
      <c r="F27" s="78">
        <v>0.86</v>
      </c>
      <c r="G27" s="79">
        <v>11</v>
      </c>
      <c r="H27" s="80">
        <v>1.1E-5</v>
      </c>
      <c r="I27" s="81">
        <v>0.93500003751584626</v>
      </c>
    </row>
    <row r="28" spans="1:23" x14ac:dyDescent="0.25">
      <c r="A28" s="98" t="s">
        <v>443</v>
      </c>
      <c r="B28" s="76">
        <v>111520</v>
      </c>
      <c r="C28" s="85">
        <v>111520</v>
      </c>
      <c r="D28" s="77">
        <v>119740</v>
      </c>
      <c r="E28" s="77">
        <v>2651</v>
      </c>
      <c r="F28" s="78">
        <v>0.84199999999999997</v>
      </c>
      <c r="G28" s="79">
        <v>0</v>
      </c>
      <c r="H28" s="80">
        <v>0</v>
      </c>
      <c r="I28" s="81">
        <v>0.93135126106564226</v>
      </c>
      <c r="J28" s="100"/>
    </row>
    <row r="29" spans="1:23" x14ac:dyDescent="0.25">
      <c r="A29" s="98" t="s">
        <v>444</v>
      </c>
      <c r="B29" s="76">
        <v>140352.52220119376</v>
      </c>
      <c r="C29" s="85">
        <v>140352.52220119376</v>
      </c>
      <c r="D29" s="85">
        <v>150110</v>
      </c>
      <c r="E29" s="85">
        <v>3752</v>
      </c>
      <c r="F29" s="86">
        <v>0.86799999999999999</v>
      </c>
      <c r="G29" s="79">
        <v>5000</v>
      </c>
      <c r="H29" s="80">
        <v>5.0000000000000001E-3</v>
      </c>
      <c r="I29" s="81">
        <v>0.93499781627602263</v>
      </c>
    </row>
    <row r="30" spans="1:23" x14ac:dyDescent="0.25">
      <c r="A30" s="98" t="s">
        <v>445</v>
      </c>
      <c r="B30" s="76">
        <v>140352.52220119376</v>
      </c>
      <c r="C30" s="77">
        <v>140352.52220119376</v>
      </c>
      <c r="D30" s="77">
        <v>150110</v>
      </c>
      <c r="E30" s="77">
        <v>3752</v>
      </c>
      <c r="F30" s="101">
        <v>0.86799999999999999</v>
      </c>
      <c r="G30" s="79">
        <v>27000</v>
      </c>
      <c r="H30" s="80">
        <v>2.7E-2</v>
      </c>
      <c r="I30" s="81">
        <v>0.93499781627602263</v>
      </c>
    </row>
    <row r="31" spans="1:23" x14ac:dyDescent="0.25">
      <c r="A31" s="98" t="s">
        <v>446</v>
      </c>
      <c r="B31" s="76">
        <v>57250</v>
      </c>
      <c r="C31" s="77">
        <v>57250</v>
      </c>
      <c r="D31" s="77">
        <v>65200</v>
      </c>
      <c r="E31" s="77">
        <v>3006</v>
      </c>
      <c r="F31" s="101">
        <v>0.375</v>
      </c>
      <c r="G31" s="85">
        <v>0</v>
      </c>
      <c r="H31" s="80">
        <v>0</v>
      </c>
      <c r="I31" s="81">
        <v>0.87806748466257667</v>
      </c>
      <c r="J31" s="100"/>
    </row>
    <row r="32" spans="1:23" x14ac:dyDescent="0.25">
      <c r="A32" s="98" t="s">
        <v>447</v>
      </c>
      <c r="B32" s="76">
        <v>76330</v>
      </c>
      <c r="C32" s="102">
        <v>76330</v>
      </c>
      <c r="D32" s="99">
        <v>84530</v>
      </c>
      <c r="E32" s="102">
        <v>2988</v>
      </c>
      <c r="F32" s="103">
        <v>0.52200000000000002</v>
      </c>
      <c r="G32" s="104">
        <v>0.57000011205673218</v>
      </c>
      <c r="H32" s="80">
        <v>5.7000011205673218E-7</v>
      </c>
      <c r="I32" s="81">
        <v>0.90299302022950434</v>
      </c>
    </row>
    <row r="33" spans="1:11" x14ac:dyDescent="0.25">
      <c r="A33" s="98" t="s">
        <v>448</v>
      </c>
      <c r="B33" s="76">
        <v>99837</v>
      </c>
      <c r="C33" s="102">
        <v>99837</v>
      </c>
      <c r="D33" s="99">
        <v>108458</v>
      </c>
      <c r="E33" s="102">
        <v>3065</v>
      </c>
      <c r="F33" s="103">
        <v>0.64859999999999995</v>
      </c>
      <c r="G33" s="104">
        <v>0</v>
      </c>
      <c r="H33" s="80">
        <v>0</v>
      </c>
      <c r="I33" s="81">
        <v>0.92051300964428628</v>
      </c>
      <c r="J33" s="100"/>
    </row>
    <row r="34" spans="1:11" x14ac:dyDescent="0.25">
      <c r="A34" s="98" t="s">
        <v>449</v>
      </c>
      <c r="B34" s="76">
        <v>83127</v>
      </c>
      <c r="C34" s="85">
        <v>83127</v>
      </c>
      <c r="D34" s="85">
        <v>89511</v>
      </c>
      <c r="E34" s="85">
        <v>2964</v>
      </c>
      <c r="F34" s="86">
        <v>0.61980000000000002</v>
      </c>
      <c r="G34" s="85">
        <v>0</v>
      </c>
      <c r="H34" s="80">
        <v>0</v>
      </c>
      <c r="I34" s="81">
        <v>0.92867915675168411</v>
      </c>
    </row>
    <row r="35" spans="1:11" x14ac:dyDescent="0.25">
      <c r="A35" s="98" t="s">
        <v>450</v>
      </c>
      <c r="B35" s="76">
        <v>116090</v>
      </c>
      <c r="C35" s="77">
        <v>116090</v>
      </c>
      <c r="D35" s="77">
        <v>124340</v>
      </c>
      <c r="E35" s="79">
        <v>2819</v>
      </c>
      <c r="F35" s="101">
        <v>0.86299999999999999</v>
      </c>
      <c r="G35" s="79">
        <v>10</v>
      </c>
      <c r="H35" s="80">
        <v>1.0000000000000001E-5</v>
      </c>
      <c r="I35" s="81">
        <v>0.93364967025896739</v>
      </c>
      <c r="J35" s="100"/>
    </row>
    <row r="36" spans="1:11" x14ac:dyDescent="0.25">
      <c r="A36" s="98" t="s">
        <v>451</v>
      </c>
      <c r="B36" s="76">
        <v>84950</v>
      </c>
      <c r="C36" s="77">
        <v>84950</v>
      </c>
      <c r="D36" s="77">
        <v>91410</v>
      </c>
      <c r="E36" s="77">
        <v>1923</v>
      </c>
      <c r="F36" s="78">
        <v>0.82</v>
      </c>
      <c r="G36" s="79">
        <v>0</v>
      </c>
      <c r="H36" s="80">
        <v>0</v>
      </c>
      <c r="I36" s="81">
        <v>0.9293293950333662</v>
      </c>
      <c r="J36" s="100"/>
    </row>
    <row r="37" spans="1:11" x14ac:dyDescent="0.25">
      <c r="A37" s="98" t="s">
        <v>452</v>
      </c>
      <c r="B37" s="76">
        <v>74720</v>
      </c>
      <c r="C37" s="77">
        <v>74720</v>
      </c>
      <c r="D37" s="77">
        <v>84820</v>
      </c>
      <c r="E37" s="77">
        <v>1621</v>
      </c>
      <c r="F37" s="105">
        <v>0.75</v>
      </c>
      <c r="G37" s="79">
        <v>0</v>
      </c>
      <c r="H37" s="80">
        <v>0</v>
      </c>
      <c r="I37" s="81">
        <v>0.88092431030417351</v>
      </c>
      <c r="J37" s="100"/>
    </row>
    <row r="38" spans="1:11" x14ac:dyDescent="0.25">
      <c r="A38" s="98" t="s">
        <v>453</v>
      </c>
      <c r="B38" s="76">
        <v>68930</v>
      </c>
      <c r="C38" s="79">
        <v>68930</v>
      </c>
      <c r="D38" s="85">
        <v>75610</v>
      </c>
      <c r="E38" s="79">
        <v>2518</v>
      </c>
      <c r="F38" s="101">
        <v>0.52200000000000002</v>
      </c>
      <c r="G38" s="79">
        <v>0</v>
      </c>
      <c r="H38" s="80">
        <v>0</v>
      </c>
      <c r="I38" s="81">
        <v>0.91165189789710355</v>
      </c>
      <c r="J38" s="100"/>
    </row>
    <row r="39" spans="1:11" x14ac:dyDescent="0.25">
      <c r="A39" s="98" t="s">
        <v>454</v>
      </c>
      <c r="B39" s="76">
        <v>72200</v>
      </c>
      <c r="C39" s="77">
        <v>72200</v>
      </c>
      <c r="D39" s="77">
        <v>79196.89540113158</v>
      </c>
      <c r="E39" s="77">
        <v>3255</v>
      </c>
      <c r="F39" s="78">
        <v>0.47399999999999998</v>
      </c>
      <c r="G39" s="79">
        <v>0</v>
      </c>
      <c r="H39" s="80">
        <v>0</v>
      </c>
      <c r="I39" s="81">
        <v>0.91165189789710355</v>
      </c>
      <c r="J39" s="100"/>
      <c r="K39" s="100"/>
    </row>
    <row r="40" spans="1:11" x14ac:dyDescent="0.25">
      <c r="A40" s="98" t="s">
        <v>455</v>
      </c>
      <c r="B40" s="76">
        <v>119550</v>
      </c>
      <c r="C40" s="77">
        <v>119550</v>
      </c>
      <c r="D40" s="77">
        <v>127960</v>
      </c>
      <c r="E40" s="77">
        <v>3361</v>
      </c>
      <c r="F40" s="78">
        <v>0.77600000000000002</v>
      </c>
      <c r="G40" s="79">
        <v>0</v>
      </c>
      <c r="H40" s="80">
        <v>0</v>
      </c>
      <c r="I40" s="81">
        <v>0.93427633635511098</v>
      </c>
      <c r="J40" s="100"/>
      <c r="K40" s="100"/>
    </row>
    <row r="41" spans="1:11" x14ac:dyDescent="0.25">
      <c r="A41" s="98" t="s">
        <v>456</v>
      </c>
      <c r="B41" s="76">
        <v>123670</v>
      </c>
      <c r="C41" s="79">
        <v>123670</v>
      </c>
      <c r="D41" s="79">
        <v>130030</v>
      </c>
      <c r="E41" s="79">
        <v>3017</v>
      </c>
      <c r="F41" s="101">
        <v>0.85299999999999998</v>
      </c>
      <c r="G41" s="85">
        <v>0</v>
      </c>
      <c r="H41" s="80">
        <v>0</v>
      </c>
      <c r="I41" s="81">
        <v>0.95108821041298164</v>
      </c>
      <c r="K41" s="100"/>
    </row>
    <row r="42" spans="1:11" x14ac:dyDescent="0.25">
      <c r="A42" s="97" t="s">
        <v>457</v>
      </c>
      <c r="B42" s="76">
        <v>117059</v>
      </c>
      <c r="C42" s="99">
        <v>117059</v>
      </c>
      <c r="D42" s="99">
        <v>125293.76528649101</v>
      </c>
      <c r="E42" s="99">
        <v>2835</v>
      </c>
      <c r="F42" s="101">
        <v>0.871</v>
      </c>
      <c r="G42" s="85">
        <v>0</v>
      </c>
      <c r="H42" s="80">
        <v>0</v>
      </c>
      <c r="I42" s="81">
        <v>0.93427633635511098</v>
      </c>
      <c r="K42" s="100"/>
    </row>
    <row r="43" spans="1:11" x14ac:dyDescent="0.25">
      <c r="A43" s="97" t="s">
        <v>458</v>
      </c>
      <c r="B43" s="76">
        <v>122887</v>
      </c>
      <c r="C43" s="99">
        <v>122887</v>
      </c>
      <c r="D43" s="99">
        <v>130817</v>
      </c>
      <c r="E43" s="99">
        <v>2948</v>
      </c>
      <c r="F43" s="101">
        <v>0.871</v>
      </c>
      <c r="G43" s="85">
        <v>0</v>
      </c>
      <c r="H43" s="80">
        <v>0</v>
      </c>
      <c r="I43" s="81">
        <v>0.93938096730547249</v>
      </c>
      <c r="K43" s="100"/>
    </row>
    <row r="44" spans="1:11" x14ac:dyDescent="0.25">
      <c r="A44" s="98" t="s">
        <v>459</v>
      </c>
      <c r="B44" s="76">
        <v>123542.426446789</v>
      </c>
      <c r="C44" s="99">
        <v>123542.426446789</v>
      </c>
      <c r="D44" s="99">
        <v>133070.13702382601</v>
      </c>
      <c r="E44" s="99">
        <v>3003.2639480974099</v>
      </c>
      <c r="F44" s="101">
        <v>0.871</v>
      </c>
      <c r="G44" s="85">
        <v>0</v>
      </c>
      <c r="H44" s="80">
        <v>0</v>
      </c>
      <c r="I44" s="81">
        <v>0.92840083590406852</v>
      </c>
      <c r="K44" s="100"/>
    </row>
    <row r="45" spans="1:11" x14ac:dyDescent="0.25">
      <c r="A45" s="49" t="s">
        <v>460</v>
      </c>
      <c r="B45" s="76">
        <v>115983</v>
      </c>
      <c r="C45" s="83">
        <v>115983</v>
      </c>
      <c r="D45" s="85">
        <v>124230</v>
      </c>
      <c r="E45" s="83">
        <v>2830</v>
      </c>
      <c r="F45" s="84">
        <v>0.84</v>
      </c>
      <c r="G45" s="79">
        <v>0</v>
      </c>
      <c r="H45" s="80">
        <v>0</v>
      </c>
      <c r="I45" s="81">
        <v>0.93361506882395562</v>
      </c>
    </row>
    <row r="46" spans="1:11" x14ac:dyDescent="0.25">
      <c r="A46" s="98" t="s">
        <v>461</v>
      </c>
      <c r="B46" s="76">
        <v>113309</v>
      </c>
      <c r="C46" s="85">
        <v>113309</v>
      </c>
      <c r="D46" s="85">
        <v>121365.86456635887</v>
      </c>
      <c r="E46" s="85">
        <v>2713</v>
      </c>
      <c r="F46" s="86">
        <v>0.83109999999999995</v>
      </c>
      <c r="G46" s="106">
        <v>10</v>
      </c>
      <c r="H46" s="80">
        <v>1.0000000000000001E-5</v>
      </c>
      <c r="I46" s="81">
        <v>0.93361506882395551</v>
      </c>
      <c r="K46" s="100"/>
    </row>
    <row r="47" spans="1:11" x14ac:dyDescent="0.25">
      <c r="A47" s="75" t="s">
        <v>626</v>
      </c>
      <c r="B47" s="76">
        <v>112060.7</v>
      </c>
      <c r="C47" s="77">
        <v>112060.7</v>
      </c>
      <c r="D47" s="77">
        <v>120028.80388505213</v>
      </c>
      <c r="E47" s="77">
        <v>2819</v>
      </c>
      <c r="F47" s="101">
        <v>0.86430000000000007</v>
      </c>
      <c r="G47" s="79">
        <v>10</v>
      </c>
      <c r="H47" s="80">
        <v>1.0000000000000001E-5</v>
      </c>
      <c r="I47" s="81">
        <v>0.93361506882395551</v>
      </c>
    </row>
    <row r="48" spans="1:11" x14ac:dyDescent="0.25">
      <c r="A48" s="75" t="s">
        <v>462</v>
      </c>
      <c r="B48" s="76">
        <v>119776.6214942081</v>
      </c>
      <c r="C48" s="77">
        <v>119776.6214942081</v>
      </c>
      <c r="D48" s="77">
        <v>128103.33335647394</v>
      </c>
      <c r="E48" s="77">
        <v>2865.5561269999994</v>
      </c>
      <c r="F48" s="101">
        <v>0.84699999999999998</v>
      </c>
      <c r="G48" s="79">
        <v>0</v>
      </c>
      <c r="H48" s="80">
        <v>0</v>
      </c>
      <c r="I48" s="81">
        <v>0.93500003751584626</v>
      </c>
    </row>
    <row r="49" spans="1:12" x14ac:dyDescent="0.25">
      <c r="A49" s="75" t="s">
        <v>463</v>
      </c>
      <c r="B49" s="76">
        <v>30500</v>
      </c>
      <c r="C49" s="77">
        <v>30500</v>
      </c>
      <c r="D49" s="77">
        <v>36020</v>
      </c>
      <c r="E49" s="77">
        <v>268</v>
      </c>
      <c r="F49" s="101">
        <v>0</v>
      </c>
      <c r="G49" s="79">
        <v>0</v>
      </c>
      <c r="H49" s="80">
        <v>0</v>
      </c>
      <c r="I49" s="81">
        <v>0.84675180455302612</v>
      </c>
      <c r="J49" s="100"/>
    </row>
    <row r="50" spans="1:12" x14ac:dyDescent="0.25">
      <c r="A50" s="75" t="s">
        <v>464</v>
      </c>
      <c r="B50" s="76">
        <v>93540</v>
      </c>
      <c r="C50" s="77">
        <v>93540</v>
      </c>
      <c r="D50" s="77">
        <v>101130</v>
      </c>
      <c r="E50" s="77">
        <v>2811</v>
      </c>
      <c r="F50" s="101">
        <v>0.68100000000000005</v>
      </c>
      <c r="G50" s="79">
        <v>0</v>
      </c>
      <c r="H50" s="80">
        <v>0</v>
      </c>
      <c r="I50" s="81">
        <v>0.92494808662118067</v>
      </c>
      <c r="J50" s="100"/>
    </row>
    <row r="51" spans="1:12" x14ac:dyDescent="0.25">
      <c r="A51" s="75" t="s">
        <v>465</v>
      </c>
      <c r="B51" s="76">
        <v>96720</v>
      </c>
      <c r="C51" s="77">
        <v>96720</v>
      </c>
      <c r="D51" s="77">
        <v>104530</v>
      </c>
      <c r="E51" s="77">
        <v>2810</v>
      </c>
      <c r="F51" s="101">
        <v>0.70599999999999996</v>
      </c>
      <c r="G51" s="79">
        <v>0</v>
      </c>
      <c r="H51" s="80">
        <v>0</v>
      </c>
      <c r="I51" s="81">
        <v>0.92528460728977324</v>
      </c>
      <c r="J51" s="100"/>
    </row>
    <row r="52" spans="1:12" x14ac:dyDescent="0.25">
      <c r="A52" s="75" t="s">
        <v>466</v>
      </c>
      <c r="B52" s="76">
        <v>100480</v>
      </c>
      <c r="C52" s="77">
        <v>100480</v>
      </c>
      <c r="D52" s="77">
        <v>108570</v>
      </c>
      <c r="E52" s="77">
        <v>2913</v>
      </c>
      <c r="F52" s="101">
        <v>0.70599999999999996</v>
      </c>
      <c r="G52" s="79">
        <v>0</v>
      </c>
      <c r="H52" s="80">
        <v>0</v>
      </c>
      <c r="I52" s="81">
        <v>0.92548586165607438</v>
      </c>
      <c r="J52" s="100"/>
    </row>
    <row r="53" spans="1:12" x14ac:dyDescent="0.25">
      <c r="A53" s="75" t="s">
        <v>467</v>
      </c>
      <c r="B53" s="76">
        <v>94970</v>
      </c>
      <c r="C53" s="77">
        <v>94970</v>
      </c>
      <c r="D53" s="77">
        <v>103220</v>
      </c>
      <c r="E53" s="77">
        <v>2213</v>
      </c>
      <c r="F53" s="101">
        <v>0.82799999999999996</v>
      </c>
      <c r="G53" s="79">
        <v>0</v>
      </c>
      <c r="H53" s="80">
        <v>0</v>
      </c>
      <c r="I53" s="81">
        <v>0.92007362914163926</v>
      </c>
      <c r="J53" s="100"/>
    </row>
    <row r="54" spans="1:12" x14ac:dyDescent="0.25">
      <c r="A54" s="75" t="s">
        <v>54</v>
      </c>
      <c r="B54" s="76">
        <v>90060</v>
      </c>
      <c r="C54" s="77">
        <v>90060</v>
      </c>
      <c r="D54" s="77">
        <v>98560</v>
      </c>
      <c r="E54" s="77">
        <v>2118</v>
      </c>
      <c r="F54" s="101">
        <v>0.82799999999999996</v>
      </c>
      <c r="G54" s="79">
        <v>0</v>
      </c>
      <c r="H54" s="80">
        <v>0</v>
      </c>
      <c r="I54" s="81">
        <v>0.91375811688311692</v>
      </c>
      <c r="J54" s="100"/>
    </row>
    <row r="55" spans="1:12" x14ac:dyDescent="0.25">
      <c r="A55" s="75" t="s">
        <v>60</v>
      </c>
      <c r="B55" s="76">
        <v>95720</v>
      </c>
      <c r="C55" s="85">
        <v>95720</v>
      </c>
      <c r="D55" s="77">
        <v>103010</v>
      </c>
      <c r="E55" s="85">
        <v>2253</v>
      </c>
      <c r="F55" s="86">
        <v>0.85699999999999998</v>
      </c>
      <c r="G55" s="79">
        <v>0</v>
      </c>
      <c r="H55" s="80">
        <v>0</v>
      </c>
      <c r="I55" s="81">
        <v>0.92923017182797785</v>
      </c>
      <c r="J55" s="100"/>
    </row>
    <row r="56" spans="1:12" x14ac:dyDescent="0.25">
      <c r="A56" s="94" t="s">
        <v>52</v>
      </c>
      <c r="B56" s="76">
        <v>84250</v>
      </c>
      <c r="C56" s="107">
        <v>84250</v>
      </c>
      <c r="D56" s="85">
        <v>91420</v>
      </c>
      <c r="E56" s="107">
        <v>1920</v>
      </c>
      <c r="F56" s="108">
        <v>0.81799999999999995</v>
      </c>
      <c r="G56" s="79">
        <v>0</v>
      </c>
      <c r="H56" s="80">
        <v>0</v>
      </c>
      <c r="I56" s="81">
        <v>0.92157077225989936</v>
      </c>
    </row>
    <row r="57" spans="1:12" x14ac:dyDescent="0.25">
      <c r="A57" s="75" t="s">
        <v>468</v>
      </c>
      <c r="B57" s="76">
        <v>83686.11202275462</v>
      </c>
      <c r="C57" s="79">
        <v>83686.11202275462</v>
      </c>
      <c r="D57" s="79">
        <v>90050</v>
      </c>
      <c r="E57" s="107">
        <v>2532</v>
      </c>
      <c r="F57" s="108"/>
      <c r="G57" s="79">
        <v>0</v>
      </c>
      <c r="H57" s="80">
        <v>0</v>
      </c>
      <c r="I57" s="81">
        <v>0.92932939503336609</v>
      </c>
    </row>
    <row r="58" spans="1:12" x14ac:dyDescent="0.25">
      <c r="A58" s="68" t="s">
        <v>469</v>
      </c>
      <c r="B58" s="109">
        <v>105124.8</v>
      </c>
      <c r="C58" s="110">
        <v>105124.8</v>
      </c>
      <c r="D58" s="110">
        <v>112166.3</v>
      </c>
      <c r="E58" s="110">
        <v>2478.6999999999998</v>
      </c>
      <c r="F58" s="111">
        <v>0.83625099999999997</v>
      </c>
      <c r="G58" s="112">
        <v>0</v>
      </c>
      <c r="H58" s="113">
        <v>0</v>
      </c>
      <c r="I58" s="114">
        <v>0.93722267739953979</v>
      </c>
    </row>
    <row r="59" spans="1:12" x14ac:dyDescent="0.25">
      <c r="A59" s="75" t="s">
        <v>471</v>
      </c>
      <c r="B59" s="76" t="s">
        <v>472</v>
      </c>
      <c r="C59" s="77" t="s">
        <v>472</v>
      </c>
      <c r="D59" s="77" t="s">
        <v>472</v>
      </c>
      <c r="E59" s="115" t="s">
        <v>473</v>
      </c>
      <c r="F59" s="78"/>
      <c r="G59" s="79"/>
      <c r="H59" s="80"/>
      <c r="I59" s="81" t="s">
        <v>418</v>
      </c>
    </row>
    <row r="60" spans="1:12" x14ac:dyDescent="0.25">
      <c r="A60" s="94" t="s">
        <v>474</v>
      </c>
      <c r="B60" s="76">
        <v>983</v>
      </c>
      <c r="C60" s="116">
        <v>983</v>
      </c>
      <c r="D60" s="116">
        <v>1089</v>
      </c>
      <c r="E60" s="117">
        <v>22</v>
      </c>
      <c r="F60" s="101">
        <v>0.72399999999999998</v>
      </c>
      <c r="G60" s="79">
        <v>6</v>
      </c>
      <c r="H60" s="80">
        <v>6.0000000000000002E-6</v>
      </c>
      <c r="I60" s="81">
        <v>0.90266299357208446</v>
      </c>
    </row>
    <row r="61" spans="1:12" x14ac:dyDescent="0.25">
      <c r="A61" s="75" t="s">
        <v>475</v>
      </c>
      <c r="B61" s="76">
        <v>962.18504920853229</v>
      </c>
      <c r="C61" s="116">
        <v>962.18504920853229</v>
      </c>
      <c r="D61" s="116">
        <v>1068.0254046214709</v>
      </c>
      <c r="E61" s="117">
        <v>20.303179298999996</v>
      </c>
      <c r="F61" s="101">
        <v>0.75</v>
      </c>
      <c r="G61" s="79">
        <v>0</v>
      </c>
      <c r="H61" s="80">
        <v>0</v>
      </c>
      <c r="I61" s="81">
        <v>0.9009009009009008</v>
      </c>
      <c r="L61" s="74"/>
    </row>
    <row r="62" spans="1:12" x14ac:dyDescent="0.25">
      <c r="A62" s="75" t="s">
        <v>476</v>
      </c>
      <c r="B62" s="76">
        <v>290</v>
      </c>
      <c r="C62" s="85">
        <v>290</v>
      </c>
      <c r="D62" s="85">
        <v>343</v>
      </c>
      <c r="E62" s="118">
        <v>2.5499999999999998</v>
      </c>
      <c r="F62" s="105">
        <v>0</v>
      </c>
      <c r="G62" s="79">
        <v>0</v>
      </c>
      <c r="H62" s="80">
        <v>0</v>
      </c>
      <c r="I62" s="81">
        <v>0.84548104956268222</v>
      </c>
    </row>
    <row r="63" spans="1:12" x14ac:dyDescent="0.25">
      <c r="A63" s="98" t="s">
        <v>477</v>
      </c>
      <c r="B63" s="76"/>
      <c r="C63" s="83"/>
      <c r="D63" s="83"/>
      <c r="E63" s="119">
        <v>55.977829999999997</v>
      </c>
      <c r="F63" s="105">
        <v>0.27272727272727271</v>
      </c>
      <c r="G63" s="99">
        <v>0</v>
      </c>
      <c r="H63" s="80">
        <v>0</v>
      </c>
      <c r="I63" s="81"/>
    </row>
    <row r="64" spans="1:12" x14ac:dyDescent="0.25">
      <c r="A64" s="68" t="s">
        <v>470</v>
      </c>
      <c r="B64" s="109">
        <v>1159.2737122826286</v>
      </c>
      <c r="C64" s="120">
        <v>1159.2737122826286</v>
      </c>
      <c r="D64" s="110">
        <v>1279.7381453012381</v>
      </c>
      <c r="E64" s="112">
        <v>25.019852271678111</v>
      </c>
      <c r="F64" s="111">
        <v>0.76981385823883608</v>
      </c>
      <c r="G64" s="112">
        <v>6</v>
      </c>
      <c r="H64" s="113">
        <v>6.0000000000000002E-6</v>
      </c>
      <c r="I64" s="114">
        <v>0.90586790472651468</v>
      </c>
      <c r="K64" s="74"/>
    </row>
    <row r="65" spans="1:13" x14ac:dyDescent="0.25">
      <c r="A65" s="94" t="s">
        <v>478</v>
      </c>
      <c r="B65" s="76" t="s">
        <v>479</v>
      </c>
      <c r="C65" s="85" t="s">
        <v>479</v>
      </c>
      <c r="D65" s="85" t="s">
        <v>479</v>
      </c>
      <c r="E65" s="85"/>
      <c r="F65" s="86"/>
      <c r="G65" s="85"/>
      <c r="H65" s="80"/>
      <c r="I65" s="81" t="s">
        <v>418</v>
      </c>
    </row>
    <row r="66" spans="1:13" x14ac:dyDescent="0.25">
      <c r="A66" s="95" t="s">
        <v>480</v>
      </c>
      <c r="B66" s="76">
        <v>19474169.219601419</v>
      </c>
      <c r="C66" s="85">
        <v>19474169.219601419</v>
      </c>
      <c r="D66" s="77">
        <v>20673610.116392747</v>
      </c>
      <c r="E66" s="107"/>
      <c r="F66" s="78">
        <v>0.58571109877499994</v>
      </c>
      <c r="G66" s="99">
        <v>10455.988337376644</v>
      </c>
      <c r="H66" s="80">
        <v>1.0455988337376645E-2</v>
      </c>
      <c r="I66" s="121"/>
      <c r="K66" s="122"/>
    </row>
    <row r="67" spans="1:13" x14ac:dyDescent="0.25">
      <c r="A67" s="95" t="s">
        <v>481</v>
      </c>
      <c r="B67" s="76">
        <v>22639319.979813498</v>
      </c>
      <c r="C67" s="85">
        <v>22639319.979813498</v>
      </c>
      <c r="D67" s="77">
        <v>23633492.9618803</v>
      </c>
      <c r="E67" s="107"/>
      <c r="F67" s="105">
        <v>0.61199999999999999</v>
      </c>
      <c r="G67" s="99">
        <v>15352.092718927001</v>
      </c>
      <c r="H67" s="80">
        <v>1.5352092718927001E-2</v>
      </c>
      <c r="I67" s="121">
        <v>0.95793372635732021</v>
      </c>
      <c r="K67" s="122"/>
    </row>
    <row r="68" spans="1:13" x14ac:dyDescent="0.25">
      <c r="A68" s="95" t="s">
        <v>482</v>
      </c>
      <c r="B68" s="76">
        <v>16085444.010446707</v>
      </c>
      <c r="C68" s="85">
        <v>16085444.010446707</v>
      </c>
      <c r="D68" s="99">
        <v>17449319.671483699</v>
      </c>
      <c r="E68" s="107"/>
      <c r="F68" s="105">
        <v>0.53700000000000003</v>
      </c>
      <c r="G68" s="99">
        <v>3568.253687975</v>
      </c>
      <c r="H68" s="80">
        <v>3.5682536879749998E-3</v>
      </c>
      <c r="I68" s="121">
        <v>0.92183788899999997</v>
      </c>
      <c r="K68" s="122"/>
    </row>
    <row r="69" spans="1:13" x14ac:dyDescent="0.25">
      <c r="A69" s="95" t="s">
        <v>483</v>
      </c>
      <c r="B69" s="76">
        <v>10805182.822031699</v>
      </c>
      <c r="C69" s="85">
        <v>10805182.822031699</v>
      </c>
      <c r="D69" s="99">
        <v>12992301.9717196</v>
      </c>
      <c r="E69" s="107"/>
      <c r="F69" s="84">
        <v>0.49099999999999999</v>
      </c>
      <c r="G69" s="99">
        <v>9064.2347162629994</v>
      </c>
      <c r="H69" s="80">
        <v>9.0642347162629994E-3</v>
      </c>
      <c r="I69" s="81">
        <v>0.83166038209020898</v>
      </c>
      <c r="K69" s="122"/>
    </row>
    <row r="70" spans="1:13" x14ac:dyDescent="0.25">
      <c r="A70" s="95" t="s">
        <v>484</v>
      </c>
      <c r="B70" s="76">
        <v>22639319.979813498</v>
      </c>
      <c r="C70" s="85">
        <v>22639319.979813498</v>
      </c>
      <c r="D70" s="83">
        <v>23633492.9618803</v>
      </c>
      <c r="E70" s="107"/>
      <c r="F70" s="84">
        <v>0.80642049800000004</v>
      </c>
      <c r="G70" s="99">
        <v>16142.739251388</v>
      </c>
      <c r="H70" s="80">
        <v>1.6142739251388E-2</v>
      </c>
      <c r="I70" s="81">
        <v>0.95793372635732021</v>
      </c>
      <c r="K70" s="122"/>
      <c r="M70" s="100"/>
    </row>
    <row r="71" spans="1:13" x14ac:dyDescent="0.25">
      <c r="A71" s="98" t="s">
        <v>485</v>
      </c>
      <c r="B71" s="76">
        <v>9945646.340310514</v>
      </c>
      <c r="C71" s="85">
        <v>9945646.340310514</v>
      </c>
      <c r="D71" s="99">
        <v>11958783.362163</v>
      </c>
      <c r="E71" s="85"/>
      <c r="F71" s="105">
        <v>0.32642858499999999</v>
      </c>
      <c r="G71" s="123">
        <v>9064.2347162629994</v>
      </c>
      <c r="H71" s="80">
        <v>9.0642347162629994E-3</v>
      </c>
      <c r="I71" s="121">
        <v>0.83166038209020898</v>
      </c>
      <c r="K71" s="122"/>
      <c r="L71" s="122"/>
    </row>
    <row r="72" spans="1:13" x14ac:dyDescent="0.25">
      <c r="A72" s="97" t="s">
        <v>486</v>
      </c>
      <c r="B72" s="76">
        <v>26949428.734871496</v>
      </c>
      <c r="C72" s="85">
        <v>26949428.734871496</v>
      </c>
      <c r="D72" s="99">
        <v>28595925.1717753</v>
      </c>
      <c r="E72" s="85"/>
      <c r="F72" s="105">
        <v>0.86670000000000003</v>
      </c>
      <c r="G72" s="85">
        <v>45137.714412408997</v>
      </c>
      <c r="H72" s="80">
        <v>4.5137714412408998E-2</v>
      </c>
      <c r="I72" s="81">
        <v>0.94242199100000001</v>
      </c>
      <c r="K72" s="122"/>
    </row>
    <row r="73" spans="1:13" x14ac:dyDescent="0.25">
      <c r="A73" s="75" t="s">
        <v>487</v>
      </c>
      <c r="B73" s="76">
        <v>26664354.295994278</v>
      </c>
      <c r="C73" s="85">
        <v>26664354.295994278</v>
      </c>
      <c r="D73" s="77">
        <v>28293433.886979699</v>
      </c>
      <c r="E73" s="107"/>
      <c r="F73" s="105">
        <v>0.48798697000000002</v>
      </c>
      <c r="G73" s="79">
        <v>45137.714412408997</v>
      </c>
      <c r="H73" s="80">
        <v>4.5137714412408998E-2</v>
      </c>
      <c r="I73" s="81">
        <v>0.94242199100000001</v>
      </c>
    </row>
    <row r="74" spans="1:13" ht="12.6" customHeight="1" x14ac:dyDescent="0.25">
      <c r="A74" s="75" t="s">
        <v>488</v>
      </c>
      <c r="B74" s="76">
        <v>24599421.97472629</v>
      </c>
      <c r="C74" s="99">
        <v>24599421.97472629</v>
      </c>
      <c r="D74" s="99">
        <v>25679670</v>
      </c>
      <c r="E74" s="107"/>
      <c r="F74" s="105">
        <v>0.747</v>
      </c>
      <c r="G74" s="79">
        <v>11800</v>
      </c>
      <c r="H74" s="80">
        <v>1.18E-2</v>
      </c>
      <c r="I74" s="81">
        <v>0.95793372635732044</v>
      </c>
      <c r="K74" s="124"/>
    </row>
    <row r="75" spans="1:13" x14ac:dyDescent="0.25">
      <c r="A75" s="75" t="s">
        <v>627</v>
      </c>
      <c r="B75" s="76">
        <v>28385750.368920002</v>
      </c>
      <c r="C75" s="99">
        <v>28385750.368920002</v>
      </c>
      <c r="D75" s="99">
        <v>30120000</v>
      </c>
      <c r="E75" s="85"/>
      <c r="F75" s="105">
        <v>0.8641323406231759</v>
      </c>
      <c r="G75" s="99">
        <v>45137.714412408997</v>
      </c>
      <c r="H75" s="80">
        <v>4.5137714412408998E-2</v>
      </c>
      <c r="I75" s="81">
        <v>0.94242199100000001</v>
      </c>
      <c r="K75" s="124"/>
    </row>
    <row r="76" spans="1:13" x14ac:dyDescent="0.25">
      <c r="A76" s="75" t="s">
        <v>489</v>
      </c>
      <c r="B76" s="76">
        <v>15396000</v>
      </c>
      <c r="C76" s="99">
        <v>15396000</v>
      </c>
      <c r="D76" s="77">
        <v>16524000</v>
      </c>
      <c r="E76" s="107"/>
      <c r="F76" s="78">
        <v>0.48699999999999999</v>
      </c>
      <c r="G76" s="79">
        <v>500</v>
      </c>
      <c r="H76" s="80">
        <v>5.0000000000000001E-4</v>
      </c>
      <c r="I76" s="81">
        <v>0.93173565722585328</v>
      </c>
    </row>
    <row r="77" spans="1:13" x14ac:dyDescent="0.25">
      <c r="A77" s="97" t="s">
        <v>490</v>
      </c>
      <c r="B77" s="76">
        <v>15929000</v>
      </c>
      <c r="C77" s="123">
        <v>15929000</v>
      </c>
      <c r="D77" s="77">
        <v>17062000</v>
      </c>
      <c r="E77" s="107"/>
      <c r="F77" s="78">
        <v>0.501</v>
      </c>
      <c r="G77" s="79">
        <v>200</v>
      </c>
      <c r="H77" s="80">
        <v>2.0000000000000001E-4</v>
      </c>
      <c r="I77" s="81">
        <v>0.93359512366662756</v>
      </c>
      <c r="J77" s="82"/>
      <c r="K77" s="125"/>
    </row>
    <row r="78" spans="1:13" x14ac:dyDescent="0.25">
      <c r="A78" s="98" t="s">
        <v>491</v>
      </c>
      <c r="B78" s="76">
        <v>14447000</v>
      </c>
      <c r="C78" s="79">
        <v>14447000</v>
      </c>
      <c r="D78" s="79">
        <v>15583000</v>
      </c>
      <c r="E78" s="85"/>
      <c r="F78" s="101">
        <v>0.46600000000000003</v>
      </c>
      <c r="G78" s="79">
        <v>1100</v>
      </c>
      <c r="H78" s="80">
        <v>1.1000000000000001E-3</v>
      </c>
      <c r="I78" s="81">
        <v>0.92710004492074694</v>
      </c>
      <c r="K78" s="124"/>
    </row>
    <row r="79" spans="1:13" x14ac:dyDescent="0.25">
      <c r="A79" s="98" t="s">
        <v>492</v>
      </c>
      <c r="B79" s="76">
        <v>15342000</v>
      </c>
      <c r="C79" s="79">
        <v>15342000</v>
      </c>
      <c r="D79" s="79">
        <v>16377000</v>
      </c>
      <c r="E79" s="85"/>
      <c r="F79" s="101">
        <v>0.47599999999999998</v>
      </c>
      <c r="G79" s="79">
        <v>800</v>
      </c>
      <c r="H79" s="80">
        <v>8.0000000000000004E-4</v>
      </c>
      <c r="I79" s="81">
        <v>0.93680161201685286</v>
      </c>
    </row>
    <row r="80" spans="1:13" x14ac:dyDescent="0.25">
      <c r="A80" s="98" t="s">
        <v>493</v>
      </c>
      <c r="B80" s="76">
        <v>14716000</v>
      </c>
      <c r="C80" s="79">
        <v>14716000</v>
      </c>
      <c r="D80" s="85">
        <v>15774000</v>
      </c>
      <c r="E80" s="85"/>
      <c r="F80" s="101">
        <v>0.46700000000000003</v>
      </c>
      <c r="G80" s="79">
        <v>1000</v>
      </c>
      <c r="H80" s="80">
        <v>1E-3</v>
      </c>
      <c r="I80" s="81">
        <v>0.93292760238366934</v>
      </c>
    </row>
    <row r="81" spans="1:14" x14ac:dyDescent="0.25">
      <c r="A81" s="98" t="s">
        <v>494</v>
      </c>
      <c r="B81" s="76">
        <v>17289000</v>
      </c>
      <c r="C81" s="99">
        <v>17289000</v>
      </c>
      <c r="D81" s="85">
        <v>17906000</v>
      </c>
      <c r="E81" s="85"/>
      <c r="F81" s="101">
        <v>0.503</v>
      </c>
      <c r="G81" s="85">
        <v>400</v>
      </c>
      <c r="H81" s="80">
        <v>4.0000000000000002E-4</v>
      </c>
      <c r="I81" s="81">
        <v>0.96554227633195577</v>
      </c>
    </row>
    <row r="82" spans="1:14" x14ac:dyDescent="0.25">
      <c r="A82" s="98" t="s">
        <v>628</v>
      </c>
      <c r="B82" s="76">
        <v>15929000</v>
      </c>
      <c r="C82" s="79">
        <v>15929000</v>
      </c>
      <c r="D82" s="99">
        <v>17062000</v>
      </c>
      <c r="E82" s="85"/>
      <c r="F82" s="101">
        <v>0.501</v>
      </c>
      <c r="G82" s="85">
        <v>200</v>
      </c>
      <c r="H82" s="80">
        <v>2.0000000000000001E-4</v>
      </c>
      <c r="I82" s="81">
        <v>0.93359512366662756</v>
      </c>
    </row>
    <row r="83" spans="1:14" x14ac:dyDescent="0.25">
      <c r="A83" s="126" t="s">
        <v>495</v>
      </c>
      <c r="B83" s="76">
        <v>14999999.999999998</v>
      </c>
      <c r="C83" s="79">
        <v>14999999.999999998</v>
      </c>
      <c r="D83" s="79"/>
      <c r="E83" s="85"/>
      <c r="F83" s="127">
        <v>0.47799999999999998</v>
      </c>
      <c r="G83" s="79">
        <v>400</v>
      </c>
      <c r="H83" s="128">
        <v>4.0000000000000002E-4</v>
      </c>
      <c r="I83" s="129"/>
    </row>
    <row r="84" spans="1:14" x14ac:dyDescent="0.25">
      <c r="A84" s="130" t="s">
        <v>496</v>
      </c>
      <c r="B84" s="85">
        <v>13454048.892850777</v>
      </c>
      <c r="C84" s="99">
        <v>13454048.892850777</v>
      </c>
      <c r="D84" s="99">
        <v>15774000</v>
      </c>
      <c r="E84" s="85"/>
      <c r="F84" s="131">
        <v>0.5</v>
      </c>
      <c r="G84" s="79"/>
      <c r="H84" s="128"/>
      <c r="I84" s="129">
        <v>0.85292563033160751</v>
      </c>
    </row>
    <row r="85" spans="1:14" x14ac:dyDescent="0.25">
      <c r="A85" s="130" t="s">
        <v>497</v>
      </c>
      <c r="B85" s="85">
        <v>12381771.311916806</v>
      </c>
      <c r="C85" s="99">
        <v>12381771.311916806</v>
      </c>
      <c r="D85" s="99">
        <v>14062678</v>
      </c>
      <c r="E85" s="85"/>
      <c r="F85" s="131">
        <v>0.46300000000000002</v>
      </c>
      <c r="G85" s="79"/>
      <c r="H85" s="128"/>
      <c r="I85" s="129">
        <v>0.88047037071579148</v>
      </c>
    </row>
    <row r="86" spans="1:14" x14ac:dyDescent="0.25">
      <c r="A86" s="130" t="s">
        <v>498</v>
      </c>
      <c r="B86" s="85">
        <v>18916910.5715716</v>
      </c>
      <c r="C86" s="85">
        <v>18916910.5715716</v>
      </c>
      <c r="D86" s="85">
        <v>18916910.5715716</v>
      </c>
      <c r="E86" s="85"/>
      <c r="F86" s="132">
        <v>0.51200000000000001</v>
      </c>
      <c r="G86" s="99">
        <v>0</v>
      </c>
      <c r="H86" s="128">
        <v>0</v>
      </c>
      <c r="I86" s="129">
        <v>1</v>
      </c>
    </row>
    <row r="87" spans="1:14" x14ac:dyDescent="0.25">
      <c r="A87" s="133" t="s">
        <v>499</v>
      </c>
      <c r="B87" s="85">
        <v>12781599.343864119</v>
      </c>
      <c r="C87" s="99">
        <v>12781599.343864119</v>
      </c>
      <c r="D87" s="99">
        <v>14131556.354955051</v>
      </c>
      <c r="E87" s="85"/>
      <c r="F87" s="131">
        <v>0.39339999999999997</v>
      </c>
      <c r="G87" s="79">
        <v>0</v>
      </c>
      <c r="H87" s="128">
        <v>0</v>
      </c>
      <c r="I87" s="129">
        <v>0.90447216306662592</v>
      </c>
    </row>
    <row r="88" spans="1:14" x14ac:dyDescent="0.25">
      <c r="A88" s="134" t="s">
        <v>500</v>
      </c>
      <c r="B88" s="135">
        <v>14409931.248165678</v>
      </c>
      <c r="C88" s="136">
        <v>14409931.248165678</v>
      </c>
      <c r="D88" s="136">
        <v>15305245.093897162</v>
      </c>
      <c r="E88" s="135"/>
      <c r="F88" s="137">
        <v>0.41985</v>
      </c>
      <c r="G88" s="136">
        <v>0</v>
      </c>
      <c r="H88" s="138">
        <v>0</v>
      </c>
      <c r="I88" s="139">
        <v>0.94150280898876404</v>
      </c>
    </row>
    <row r="89" spans="1:14" s="100" customFormat="1" x14ac:dyDescent="0.25">
      <c r="A89" s="100" t="s">
        <v>501</v>
      </c>
      <c r="B89" s="85">
        <v>14409931.248165678</v>
      </c>
      <c r="C89" s="140">
        <v>14409931.248165678</v>
      </c>
      <c r="D89" s="140">
        <v>15305245.093897162</v>
      </c>
      <c r="E89" s="141"/>
      <c r="F89" s="142">
        <v>0.41985</v>
      </c>
      <c r="G89" s="104">
        <v>0</v>
      </c>
      <c r="H89" s="128">
        <v>0</v>
      </c>
      <c r="I89" s="143">
        <v>0.94150280898876404</v>
      </c>
    </row>
    <row r="90" spans="1:14" x14ac:dyDescent="0.25">
      <c r="A90" s="50" t="s">
        <v>502</v>
      </c>
      <c r="B90" s="144">
        <v>11209638.734587256</v>
      </c>
      <c r="C90" s="144">
        <v>11209638.734587256</v>
      </c>
      <c r="D90" s="144">
        <v>13583444.58426456</v>
      </c>
      <c r="E90" s="144"/>
      <c r="F90" s="144">
        <v>0.49161518093556933</v>
      </c>
      <c r="G90" s="49">
        <v>1765.2250661959399</v>
      </c>
      <c r="H90" s="49">
        <v>1.7652250661959398E-3</v>
      </c>
      <c r="I90" s="49">
        <v>0.8252427184466018</v>
      </c>
    </row>
    <row r="91" spans="1:14" x14ac:dyDescent="0.25">
      <c r="A91" s="100" t="s">
        <v>503</v>
      </c>
      <c r="B91" s="144">
        <v>14155275.214870876</v>
      </c>
      <c r="C91" s="144">
        <v>14155275.214870876</v>
      </c>
      <c r="D91" s="144">
        <v>16144032.889687445</v>
      </c>
      <c r="E91" s="144"/>
      <c r="F91" s="144">
        <v>0.50491510277033058</v>
      </c>
      <c r="G91" s="49">
        <v>1787.3100983020554</v>
      </c>
      <c r="H91" s="49">
        <v>1.7873100983020554E-3</v>
      </c>
      <c r="I91" s="49">
        <v>0.87681159420289856</v>
      </c>
    </row>
    <row r="92" spans="1:14" x14ac:dyDescent="0.25">
      <c r="A92" s="145" t="s">
        <v>629</v>
      </c>
      <c r="B92" s="146">
        <v>152370.90134048002</v>
      </c>
      <c r="C92" s="147">
        <v>152370.90134048002</v>
      </c>
      <c r="D92" s="147">
        <v>162963.53084543315</v>
      </c>
      <c r="E92" s="147">
        <v>3839.6821254480283</v>
      </c>
      <c r="F92" s="147">
        <v>0.83</v>
      </c>
      <c r="G92" s="148">
        <v>48000</v>
      </c>
      <c r="H92" s="148">
        <v>4.8000000000000001E-2</v>
      </c>
      <c r="I92" s="148">
        <v>0.93500000000000016</v>
      </c>
      <c r="J92" s="148"/>
      <c r="K92" s="148"/>
      <c r="L92" s="148"/>
      <c r="M92" s="148"/>
      <c r="N92" s="149"/>
    </row>
    <row r="93" spans="1:14" x14ac:dyDescent="0.25">
      <c r="A93" s="150" t="s">
        <v>92</v>
      </c>
      <c r="B93" s="151">
        <v>144230</v>
      </c>
      <c r="C93" s="152"/>
      <c r="D93" s="152"/>
      <c r="E93" s="152">
        <v>3785.4109999999991</v>
      </c>
      <c r="F93" s="152">
        <v>0.80800504236780391</v>
      </c>
      <c r="G93" s="152">
        <v>3510</v>
      </c>
      <c r="H93" s="152"/>
      <c r="I93" s="152"/>
      <c r="J93" s="152"/>
      <c r="K93" s="152"/>
      <c r="L93" s="152"/>
      <c r="M93" s="152"/>
      <c r="N93" s="153"/>
    </row>
    <row r="94" spans="1:14" x14ac:dyDescent="0.25">
      <c r="A94" s="154"/>
      <c r="B94" s="155"/>
      <c r="N94" s="156"/>
    </row>
    <row r="95" spans="1:14" x14ac:dyDescent="0.25">
      <c r="A95" s="154" t="s">
        <v>504</v>
      </c>
      <c r="B95" s="155"/>
      <c r="F95" s="100"/>
      <c r="G95" s="100"/>
      <c r="H95" s="100"/>
      <c r="I95" s="100"/>
      <c r="J95" s="100"/>
      <c r="K95" s="100"/>
      <c r="L95" s="100"/>
      <c r="M95" s="100"/>
      <c r="N95" s="156"/>
    </row>
    <row r="96" spans="1:14" x14ac:dyDescent="0.25">
      <c r="A96" s="157" t="s">
        <v>505</v>
      </c>
      <c r="B96" s="158"/>
      <c r="C96" s="159"/>
      <c r="D96" s="159"/>
      <c r="E96" s="159"/>
      <c r="F96" s="159"/>
      <c r="G96" s="160"/>
      <c r="H96" s="160"/>
      <c r="I96" s="159"/>
      <c r="J96" s="160"/>
      <c r="K96" s="160"/>
      <c r="L96" s="160"/>
      <c r="M96" s="160"/>
      <c r="N96" s="161"/>
    </row>
    <row r="97" spans="1:14" x14ac:dyDescent="0.25">
      <c r="A97" s="162" t="s">
        <v>506</v>
      </c>
      <c r="B97" s="88" t="s">
        <v>507</v>
      </c>
      <c r="C97" s="100" t="s">
        <v>507</v>
      </c>
      <c r="D97" s="100" t="s">
        <v>507</v>
      </c>
      <c r="E97" s="100" t="s">
        <v>508</v>
      </c>
      <c r="F97" s="100" t="s">
        <v>508</v>
      </c>
      <c r="G97" s="49" t="s">
        <v>509</v>
      </c>
      <c r="H97" s="49" t="s">
        <v>509</v>
      </c>
      <c r="I97" s="100" t="s">
        <v>510</v>
      </c>
      <c r="J97" s="49" t="s">
        <v>510</v>
      </c>
      <c r="K97" s="49" t="s">
        <v>511</v>
      </c>
      <c r="L97" s="49" t="s">
        <v>511</v>
      </c>
      <c r="M97" s="49" t="s">
        <v>512</v>
      </c>
      <c r="N97" s="49" t="s">
        <v>512</v>
      </c>
    </row>
    <row r="98" spans="1:14" x14ac:dyDescent="0.25">
      <c r="A98" s="163" t="s">
        <v>513</v>
      </c>
      <c r="B98" s="88">
        <v>100</v>
      </c>
      <c r="C98" s="100">
        <v>100</v>
      </c>
      <c r="D98" s="100">
        <v>20</v>
      </c>
      <c r="E98" s="100">
        <v>100</v>
      </c>
      <c r="F98" s="100">
        <v>20</v>
      </c>
      <c r="G98" s="49">
        <v>100</v>
      </c>
      <c r="H98" s="49">
        <v>20</v>
      </c>
      <c r="I98" s="100">
        <v>100</v>
      </c>
      <c r="J98" s="49">
        <v>20</v>
      </c>
      <c r="K98" s="49">
        <v>100</v>
      </c>
      <c r="L98" s="49">
        <v>20</v>
      </c>
      <c r="M98" s="49">
        <v>100</v>
      </c>
      <c r="N98" s="49">
        <v>20</v>
      </c>
    </row>
    <row r="99" spans="1:14" x14ac:dyDescent="0.25">
      <c r="A99" s="164" t="s">
        <v>514</v>
      </c>
      <c r="B99" s="165">
        <v>1</v>
      </c>
      <c r="C99" s="166">
        <v>1</v>
      </c>
      <c r="D99" s="166">
        <v>1</v>
      </c>
      <c r="E99" s="166">
        <v>1</v>
      </c>
      <c r="F99" s="166">
        <v>1</v>
      </c>
      <c r="G99" s="167">
        <v>1</v>
      </c>
      <c r="H99" s="49">
        <v>1</v>
      </c>
      <c r="I99" s="100">
        <v>1</v>
      </c>
      <c r="J99" s="49">
        <v>1</v>
      </c>
      <c r="K99" s="49">
        <v>1</v>
      </c>
      <c r="L99" s="49">
        <v>1</v>
      </c>
      <c r="M99" s="49">
        <v>1</v>
      </c>
      <c r="N99" s="49">
        <v>1</v>
      </c>
    </row>
    <row r="100" spans="1:14" x14ac:dyDescent="0.25">
      <c r="A100" s="150" t="s">
        <v>515</v>
      </c>
      <c r="B100" s="151">
        <v>30</v>
      </c>
      <c r="C100" s="168">
        <v>30</v>
      </c>
      <c r="D100" s="168">
        <v>85</v>
      </c>
      <c r="E100" s="168">
        <v>6</v>
      </c>
      <c r="F100" s="168">
        <v>68</v>
      </c>
      <c r="G100" s="169">
        <v>25</v>
      </c>
      <c r="H100" s="49">
        <v>72</v>
      </c>
      <c r="I100" s="100">
        <v>23</v>
      </c>
      <c r="J100" s="49">
        <v>62</v>
      </c>
      <c r="K100" s="49">
        <v>21</v>
      </c>
      <c r="L100" s="49">
        <v>56</v>
      </c>
      <c r="M100" s="49">
        <v>21</v>
      </c>
      <c r="N100" s="49">
        <v>63</v>
      </c>
    </row>
    <row r="101" spans="1:14" x14ac:dyDescent="0.25">
      <c r="A101" s="154" t="s">
        <v>516</v>
      </c>
      <c r="B101" s="155">
        <v>265</v>
      </c>
      <c r="C101" s="49">
        <v>265</v>
      </c>
      <c r="D101" s="49">
        <v>264</v>
      </c>
      <c r="E101" s="88">
        <v>234</v>
      </c>
      <c r="F101" s="49">
        <v>277</v>
      </c>
      <c r="G101" s="156">
        <v>298</v>
      </c>
      <c r="H101" s="49">
        <v>289</v>
      </c>
      <c r="I101" s="49">
        <v>296</v>
      </c>
      <c r="J101" s="49">
        <v>275</v>
      </c>
      <c r="K101" s="49">
        <v>310</v>
      </c>
      <c r="L101" s="49">
        <v>280</v>
      </c>
      <c r="M101" s="49">
        <v>290</v>
      </c>
      <c r="N101" s="49">
        <v>270</v>
      </c>
    </row>
    <row r="102" spans="1:14" x14ac:dyDescent="0.25">
      <c r="A102" s="154"/>
      <c r="B102" s="155"/>
      <c r="F102" s="100"/>
      <c r="G102" s="156"/>
    </row>
    <row r="103" spans="1:14" x14ac:dyDescent="0.25">
      <c r="A103" s="154" t="s">
        <v>517</v>
      </c>
      <c r="B103" s="155"/>
      <c r="D103" s="100"/>
      <c r="F103" s="100"/>
      <c r="G103" s="156"/>
    </row>
    <row r="104" spans="1:14" x14ac:dyDescent="0.25">
      <c r="A104" s="154" t="s">
        <v>518</v>
      </c>
      <c r="B104" s="155" t="s">
        <v>519</v>
      </c>
      <c r="C104" s="100" t="s">
        <v>519</v>
      </c>
      <c r="D104" s="170" t="s">
        <v>520</v>
      </c>
      <c r="E104" s="170" t="s">
        <v>520</v>
      </c>
      <c r="F104" s="170" t="s">
        <v>521</v>
      </c>
      <c r="G104" s="171" t="s">
        <v>521</v>
      </c>
    </row>
    <row r="105" spans="1:14" x14ac:dyDescent="0.25">
      <c r="A105" s="157" t="s">
        <v>513</v>
      </c>
      <c r="B105" s="158">
        <v>100</v>
      </c>
      <c r="C105" s="160"/>
      <c r="D105" s="160">
        <v>100</v>
      </c>
      <c r="E105" s="160">
        <v>20</v>
      </c>
      <c r="F105" s="160">
        <v>100</v>
      </c>
      <c r="G105" s="161">
        <v>20</v>
      </c>
    </row>
    <row r="106" spans="1:14" x14ac:dyDescent="0.25">
      <c r="A106" s="49" t="s">
        <v>522</v>
      </c>
      <c r="B106" s="49">
        <v>0</v>
      </c>
      <c r="C106" s="49">
        <v>0</v>
      </c>
      <c r="D106" s="49">
        <v>4.5</v>
      </c>
      <c r="E106" s="49">
        <v>14</v>
      </c>
      <c r="F106" s="49">
        <v>0.66</v>
      </c>
      <c r="G106" s="49">
        <v>7.5</v>
      </c>
    </row>
    <row r="107" spans="1:14" x14ac:dyDescent="0.25">
      <c r="A107" s="50" t="s">
        <v>523</v>
      </c>
      <c r="B107" s="49">
        <v>0</v>
      </c>
      <c r="C107" s="49">
        <v>0</v>
      </c>
      <c r="D107" s="49">
        <v>2.65</v>
      </c>
      <c r="E107" s="49">
        <v>7.65</v>
      </c>
      <c r="F107" s="49">
        <v>0.42</v>
      </c>
      <c r="G107" s="49">
        <v>4.9000000000000004</v>
      </c>
    </row>
    <row r="108" spans="1:14" x14ac:dyDescent="0.25">
      <c r="A108" s="145" t="s">
        <v>524</v>
      </c>
      <c r="B108" s="172">
        <v>0</v>
      </c>
      <c r="C108" s="49">
        <v>0</v>
      </c>
      <c r="D108" s="49">
        <v>-11</v>
      </c>
      <c r="E108" s="49">
        <v>19</v>
      </c>
      <c r="F108" s="49">
        <v>-2.9</v>
      </c>
      <c r="G108" s="49">
        <v>-87</v>
      </c>
    </row>
    <row r="109" spans="1:14" x14ac:dyDescent="0.25">
      <c r="A109" s="154" t="s">
        <v>525</v>
      </c>
      <c r="B109" s="173">
        <v>0</v>
      </c>
      <c r="C109" s="49">
        <v>0</v>
      </c>
      <c r="D109" s="49">
        <v>900</v>
      </c>
      <c r="E109" s="49">
        <v>3200</v>
      </c>
      <c r="F109" s="100">
        <v>130</v>
      </c>
      <c r="G109" s="49">
        <v>920</v>
      </c>
    </row>
    <row r="110" spans="1:14" x14ac:dyDescent="0.25">
      <c r="A110" s="154" t="s">
        <v>526</v>
      </c>
      <c r="B110" s="173">
        <v>0</v>
      </c>
      <c r="C110" s="49">
        <v>0</v>
      </c>
      <c r="D110" s="49">
        <v>-69</v>
      </c>
      <c r="E110" s="49">
        <v>-240</v>
      </c>
      <c r="F110" s="49">
        <v>-10</v>
      </c>
      <c r="G110" s="49">
        <v>-71</v>
      </c>
    </row>
    <row r="111" spans="1:14" x14ac:dyDescent="0.25">
      <c r="A111" s="154"/>
      <c r="B111" s="173"/>
    </row>
    <row r="112" spans="1:14" x14ac:dyDescent="0.25">
      <c r="A112" s="157" t="s">
        <v>527</v>
      </c>
      <c r="B112" s="174"/>
    </row>
    <row r="113" spans="1:24" x14ac:dyDescent="0.25">
      <c r="A113" s="49" t="s">
        <v>528</v>
      </c>
      <c r="B113" s="49">
        <v>0.85</v>
      </c>
    </row>
    <row r="114" spans="1:24" x14ac:dyDescent="0.25">
      <c r="A114" s="175" t="s">
        <v>529</v>
      </c>
      <c r="B114" s="100">
        <v>0.42857142857142855</v>
      </c>
      <c r="C114" s="100"/>
      <c r="D114" s="100"/>
    </row>
    <row r="115" spans="1:24" x14ac:dyDescent="0.25">
      <c r="A115" s="100" t="s">
        <v>530</v>
      </c>
      <c r="B115" s="49">
        <v>0.75</v>
      </c>
    </row>
    <row r="116" spans="1:24" x14ac:dyDescent="0.25">
      <c r="A116" s="49" t="s">
        <v>531</v>
      </c>
      <c r="B116" s="176">
        <v>0.27272727272727271</v>
      </c>
      <c r="F116" s="177"/>
      <c r="J116" s="177"/>
      <c r="N116" s="177"/>
      <c r="R116" s="178"/>
      <c r="V116" s="178"/>
    </row>
    <row r="117" spans="1:24" x14ac:dyDescent="0.25">
      <c r="A117" s="49" t="s">
        <v>532</v>
      </c>
      <c r="B117" s="179">
        <v>0.5</v>
      </c>
      <c r="F117" s="180"/>
      <c r="J117" s="180"/>
      <c r="N117" s="180"/>
      <c r="R117" s="181"/>
      <c r="V117" s="181"/>
    </row>
    <row r="118" spans="1:24" x14ac:dyDescent="0.25">
      <c r="B118" s="182"/>
      <c r="C118" s="183"/>
      <c r="D118" s="184"/>
      <c r="F118" s="182"/>
      <c r="G118" s="183"/>
      <c r="H118" s="184"/>
      <c r="J118" s="182"/>
      <c r="K118" s="185"/>
      <c r="L118" s="184"/>
      <c r="N118" s="182"/>
      <c r="O118" s="185"/>
      <c r="P118" s="184"/>
      <c r="R118" s="182"/>
      <c r="S118" s="185"/>
      <c r="T118" s="184"/>
      <c r="V118" s="182"/>
      <c r="W118" s="185"/>
      <c r="X118" s="184"/>
    </row>
    <row r="119" spans="1:24" s="100" customFormat="1" x14ac:dyDescent="0.25">
      <c r="A119" s="100" t="s">
        <v>533</v>
      </c>
      <c r="B119" s="186"/>
      <c r="C119" s="187"/>
      <c r="D119" s="188"/>
      <c r="F119" s="186"/>
      <c r="G119" s="187"/>
      <c r="H119" s="188"/>
      <c r="J119" s="186"/>
      <c r="K119" s="187"/>
      <c r="L119" s="188"/>
      <c r="N119" s="186"/>
      <c r="O119" s="187"/>
      <c r="P119" s="188"/>
      <c r="R119" s="186"/>
      <c r="S119" s="187"/>
      <c r="T119" s="188"/>
      <c r="V119" s="186"/>
      <c r="W119" s="187"/>
      <c r="X119" s="188"/>
    </row>
    <row r="120" spans="1:24" s="100" customFormat="1" x14ac:dyDescent="0.25">
      <c r="B120" s="189"/>
      <c r="C120" s="190"/>
      <c r="D120" s="191"/>
      <c r="F120" s="189"/>
      <c r="G120" s="190"/>
      <c r="H120" s="191"/>
      <c r="J120" s="189"/>
      <c r="K120" s="190"/>
      <c r="L120" s="191"/>
      <c r="N120" s="189"/>
      <c r="O120" s="190"/>
      <c r="P120" s="191"/>
      <c r="R120" s="189"/>
      <c r="S120" s="190"/>
      <c r="T120" s="191"/>
      <c r="V120" s="189"/>
      <c r="W120" s="190"/>
      <c r="X120" s="191"/>
    </row>
    <row r="121" spans="1:24" s="100" customFormat="1" x14ac:dyDescent="0.25">
      <c r="B121" s="189">
        <v>10</v>
      </c>
      <c r="C121" s="190"/>
      <c r="D121" s="191"/>
      <c r="F121" s="189">
        <v>200</v>
      </c>
      <c r="G121" s="190"/>
      <c r="H121" s="191"/>
      <c r="J121" s="189">
        <v>11</v>
      </c>
      <c r="K121" s="190"/>
      <c r="L121" s="191"/>
      <c r="N121" s="189">
        <v>11</v>
      </c>
      <c r="O121" s="190"/>
      <c r="P121" s="191"/>
      <c r="R121" s="189">
        <v>27000</v>
      </c>
      <c r="S121" s="190"/>
      <c r="T121" s="191"/>
      <c r="V121" s="189">
        <v>1000</v>
      </c>
      <c r="W121" s="190"/>
      <c r="X121" s="191"/>
    </row>
    <row r="122" spans="1:24" s="100" customFormat="1" x14ac:dyDescent="0.25">
      <c r="B122" s="189">
        <v>10</v>
      </c>
      <c r="C122" s="190"/>
      <c r="D122" s="191"/>
      <c r="F122" s="189">
        <v>200</v>
      </c>
      <c r="G122" s="190"/>
      <c r="H122" s="191"/>
      <c r="J122" s="189">
        <v>11</v>
      </c>
      <c r="K122" s="190"/>
      <c r="L122" s="191"/>
      <c r="N122" s="189">
        <v>11</v>
      </c>
      <c r="O122" s="190"/>
      <c r="P122" s="191"/>
      <c r="R122" s="189">
        <v>27000</v>
      </c>
      <c r="S122" s="190"/>
      <c r="T122" s="191"/>
      <c r="V122" s="189">
        <v>1000</v>
      </c>
      <c r="W122" s="190"/>
      <c r="X122" s="191"/>
    </row>
    <row r="123" spans="1:24" s="100" customFormat="1" x14ac:dyDescent="0.25">
      <c r="B123" s="189" t="s">
        <v>534</v>
      </c>
      <c r="C123" s="190" t="s">
        <v>535</v>
      </c>
      <c r="D123" s="191" t="s">
        <v>536</v>
      </c>
      <c r="F123" s="192" t="s">
        <v>534</v>
      </c>
      <c r="G123" s="193" t="s">
        <v>537</v>
      </c>
      <c r="H123" s="194" t="s">
        <v>536</v>
      </c>
      <c r="J123" s="192" t="s">
        <v>534</v>
      </c>
      <c r="K123" s="193" t="s">
        <v>538</v>
      </c>
      <c r="L123" s="194" t="s">
        <v>536</v>
      </c>
      <c r="N123" s="192" t="s">
        <v>534</v>
      </c>
      <c r="O123" s="193" t="s">
        <v>539</v>
      </c>
      <c r="P123" s="194" t="s">
        <v>536</v>
      </c>
      <c r="R123" s="192" t="s">
        <v>534</v>
      </c>
      <c r="S123" s="193" t="s">
        <v>540</v>
      </c>
      <c r="T123" s="194" t="s">
        <v>536</v>
      </c>
      <c r="V123" s="192" t="s">
        <v>534</v>
      </c>
      <c r="W123" s="193" t="s">
        <v>541</v>
      </c>
      <c r="X123" s="194" t="s">
        <v>536</v>
      </c>
    </row>
    <row r="124" spans="1:24" s="100" customFormat="1" x14ac:dyDescent="0.25">
      <c r="B124" s="189">
        <v>1990</v>
      </c>
      <c r="C124" s="190">
        <v>500</v>
      </c>
      <c r="D124" s="191">
        <v>19.607843137254903</v>
      </c>
      <c r="F124" s="189">
        <v>1990</v>
      </c>
      <c r="G124" s="190">
        <v>600</v>
      </c>
      <c r="H124" s="191">
        <v>3</v>
      </c>
      <c r="J124" s="189">
        <v>1990</v>
      </c>
      <c r="K124" s="190">
        <v>350</v>
      </c>
      <c r="L124" s="191">
        <v>31.818181818181817</v>
      </c>
      <c r="N124" s="189">
        <v>1990</v>
      </c>
      <c r="O124" s="190">
        <v>2283</v>
      </c>
      <c r="P124" s="191">
        <v>14.006134969325153</v>
      </c>
      <c r="R124" s="189">
        <v>1990</v>
      </c>
      <c r="S124" s="190">
        <v>27000</v>
      </c>
      <c r="T124" s="191">
        <v>1</v>
      </c>
      <c r="V124" s="189">
        <v>1990</v>
      </c>
      <c r="W124" s="190">
        <v>2000</v>
      </c>
      <c r="X124" s="191">
        <v>1</v>
      </c>
    </row>
    <row r="125" spans="1:24" s="100" customFormat="1" x14ac:dyDescent="0.25">
      <c r="B125" s="189">
        <v>1995</v>
      </c>
      <c r="C125" s="190">
        <v>340</v>
      </c>
      <c r="D125" s="191">
        <v>13.333333333333334</v>
      </c>
      <c r="F125" s="195">
        <v>1995</v>
      </c>
      <c r="G125" s="196">
        <v>350</v>
      </c>
      <c r="H125" s="197">
        <v>1.75</v>
      </c>
      <c r="J125" s="195">
        <v>1995</v>
      </c>
      <c r="K125" s="196">
        <v>200</v>
      </c>
      <c r="L125" s="197">
        <v>18.181818181818183</v>
      </c>
      <c r="N125" s="195">
        <v>1995</v>
      </c>
      <c r="O125" s="196">
        <v>2283</v>
      </c>
      <c r="P125" s="197">
        <v>14.006134969325153</v>
      </c>
      <c r="R125" s="195">
        <v>1995</v>
      </c>
      <c r="S125" s="196">
        <v>27000</v>
      </c>
      <c r="T125" s="197">
        <v>1</v>
      </c>
      <c r="V125" s="195">
        <v>1995</v>
      </c>
      <c r="W125" s="196">
        <v>2000</v>
      </c>
      <c r="X125" s="197">
        <v>1</v>
      </c>
    </row>
    <row r="126" spans="1:24" x14ac:dyDescent="0.25">
      <c r="B126" s="195">
        <v>2000</v>
      </c>
      <c r="C126" s="196">
        <v>200</v>
      </c>
      <c r="D126" s="197">
        <v>7.8431372549019605</v>
      </c>
      <c r="F126" s="49">
        <v>2000</v>
      </c>
      <c r="G126" s="49">
        <v>200</v>
      </c>
      <c r="H126" s="49">
        <v>1</v>
      </c>
      <c r="J126" s="49">
        <v>2000</v>
      </c>
      <c r="K126" s="49">
        <v>120</v>
      </c>
      <c r="L126" s="49">
        <v>10.909090909090908</v>
      </c>
      <c r="N126" s="49">
        <v>2000</v>
      </c>
      <c r="O126" s="49">
        <v>2283</v>
      </c>
      <c r="P126" s="49">
        <v>14.006134969325153</v>
      </c>
      <c r="R126" s="49">
        <v>2000</v>
      </c>
      <c r="S126" s="49">
        <v>27000</v>
      </c>
      <c r="T126" s="49">
        <v>1</v>
      </c>
      <c r="V126" s="49">
        <v>2000</v>
      </c>
      <c r="W126" s="49">
        <v>2000</v>
      </c>
      <c r="X126" s="49">
        <v>1</v>
      </c>
    </row>
    <row r="127" spans="1:24" x14ac:dyDescent="0.25">
      <c r="B127" s="49">
        <v>2005</v>
      </c>
      <c r="C127" s="49">
        <v>25.5</v>
      </c>
      <c r="D127" s="49">
        <v>1</v>
      </c>
      <c r="F127" s="49">
        <v>2005</v>
      </c>
      <c r="G127" s="49">
        <v>200</v>
      </c>
      <c r="H127" s="49">
        <v>1</v>
      </c>
      <c r="J127" s="49">
        <v>2005</v>
      </c>
      <c r="K127" s="49">
        <v>120</v>
      </c>
      <c r="L127" s="49">
        <v>10.909090909090908</v>
      </c>
      <c r="N127" s="49">
        <v>2005</v>
      </c>
      <c r="O127" s="49">
        <v>2283</v>
      </c>
      <c r="P127" s="49">
        <v>14.006134969325153</v>
      </c>
      <c r="R127" s="49">
        <v>2005</v>
      </c>
      <c r="S127" s="49">
        <v>27000</v>
      </c>
      <c r="T127" s="49">
        <v>1</v>
      </c>
      <c r="V127" s="49">
        <v>2005</v>
      </c>
      <c r="W127" s="49">
        <v>2000</v>
      </c>
      <c r="X127" s="49">
        <v>1</v>
      </c>
    </row>
    <row r="128" spans="1:24" x14ac:dyDescent="0.25">
      <c r="A128" s="175"/>
      <c r="B128" s="49">
        <v>2010</v>
      </c>
      <c r="C128" s="49">
        <v>25.5</v>
      </c>
      <c r="D128" s="49">
        <v>1</v>
      </c>
      <c r="F128" s="49">
        <v>2010</v>
      </c>
      <c r="G128" s="49">
        <v>200</v>
      </c>
      <c r="H128" s="49">
        <v>1</v>
      </c>
      <c r="J128" s="49">
        <v>2010</v>
      </c>
      <c r="K128" s="49">
        <v>11</v>
      </c>
      <c r="L128" s="49">
        <v>1</v>
      </c>
      <c r="N128" s="49">
        <v>2010</v>
      </c>
      <c r="O128" s="49">
        <v>163</v>
      </c>
      <c r="P128" s="49">
        <v>1</v>
      </c>
      <c r="R128" s="49">
        <v>2010</v>
      </c>
      <c r="S128" s="49">
        <v>27000</v>
      </c>
      <c r="T128" s="49">
        <v>1</v>
      </c>
      <c r="V128" s="49">
        <v>2010</v>
      </c>
      <c r="W128" s="49">
        <v>2000</v>
      </c>
      <c r="X128" s="49">
        <v>1</v>
      </c>
    </row>
    <row r="129" spans="1:24" x14ac:dyDescent="0.25">
      <c r="A129" s="198"/>
      <c r="B129" s="199">
        <v>2015</v>
      </c>
      <c r="C129" s="199">
        <v>25.5</v>
      </c>
      <c r="D129" s="199">
        <v>1</v>
      </c>
      <c r="E129" s="199"/>
      <c r="F129" s="200">
        <v>2015</v>
      </c>
      <c r="G129" s="201">
        <v>200</v>
      </c>
      <c r="H129" s="201">
        <v>1</v>
      </c>
      <c r="J129" s="49">
        <v>2015</v>
      </c>
      <c r="K129" s="49">
        <v>11</v>
      </c>
      <c r="L129" s="49">
        <v>1</v>
      </c>
      <c r="N129" s="49">
        <v>2015</v>
      </c>
      <c r="O129" s="49">
        <v>11</v>
      </c>
      <c r="P129" s="49">
        <v>6.7484662576687116E-2</v>
      </c>
      <c r="R129" s="49">
        <v>2015</v>
      </c>
      <c r="S129" s="49">
        <v>27000</v>
      </c>
      <c r="T129" s="49">
        <v>1</v>
      </c>
      <c r="V129" s="49">
        <v>2015</v>
      </c>
      <c r="W129" s="49">
        <v>1000</v>
      </c>
      <c r="X129" s="49">
        <v>0.5</v>
      </c>
    </row>
    <row r="130" spans="1:24" x14ac:dyDescent="0.25">
      <c r="A130" s="202"/>
      <c r="B130" s="203">
        <v>2017</v>
      </c>
      <c r="C130" s="203">
        <v>10</v>
      </c>
      <c r="D130" s="203">
        <v>0.39215686274509803</v>
      </c>
      <c r="E130" s="204"/>
      <c r="F130" s="205">
        <v>2020</v>
      </c>
      <c r="G130" s="201">
        <v>200</v>
      </c>
      <c r="H130" s="201">
        <v>1</v>
      </c>
      <c r="J130" s="49">
        <v>2020</v>
      </c>
      <c r="K130" s="49">
        <v>11</v>
      </c>
      <c r="L130" s="49">
        <v>1</v>
      </c>
      <c r="N130" s="49">
        <v>2020</v>
      </c>
      <c r="O130" s="49">
        <v>11</v>
      </c>
      <c r="P130" s="49">
        <v>6.7484662576687116E-2</v>
      </c>
      <c r="R130" s="49">
        <v>2020</v>
      </c>
      <c r="S130" s="49">
        <v>5000</v>
      </c>
      <c r="T130" s="49">
        <v>0.185</v>
      </c>
      <c r="V130" s="49">
        <v>2020</v>
      </c>
      <c r="W130" s="49">
        <v>1000</v>
      </c>
      <c r="X130" s="49">
        <v>0.5</v>
      </c>
    </row>
    <row r="131" spans="1:24" x14ac:dyDescent="0.25">
      <c r="A131" s="202"/>
      <c r="B131" s="206">
        <v>2020</v>
      </c>
      <c r="C131" s="203">
        <v>10</v>
      </c>
      <c r="D131" s="203">
        <v>0.39215686274509803</v>
      </c>
      <c r="E131" s="204"/>
      <c r="F131" s="207"/>
      <c r="G131" s="201"/>
      <c r="H131" s="201"/>
    </row>
    <row r="132" spans="1:24" x14ac:dyDescent="0.25">
      <c r="A132" s="202"/>
      <c r="B132" s="206"/>
      <c r="C132" s="206"/>
      <c r="D132" s="203"/>
      <c r="E132" s="206"/>
      <c r="F132" s="207"/>
      <c r="G132" s="201"/>
      <c r="H132" s="201"/>
    </row>
    <row r="133" spans="1:24" x14ac:dyDescent="0.25">
      <c r="A133" s="202" t="s">
        <v>542</v>
      </c>
      <c r="B133" s="206"/>
      <c r="C133" s="204"/>
      <c r="D133" s="203"/>
      <c r="E133" s="203"/>
      <c r="F133" s="205"/>
      <c r="G133" s="201"/>
      <c r="H133" s="201"/>
    </row>
    <row r="134" spans="1:24" x14ac:dyDescent="0.25">
      <c r="A134" s="208" t="s">
        <v>543</v>
      </c>
      <c r="B134" s="209" t="s">
        <v>544</v>
      </c>
      <c r="C134" s="209" t="s">
        <v>545</v>
      </c>
      <c r="D134" s="210" t="s">
        <v>546</v>
      </c>
      <c r="E134" s="209" t="s">
        <v>547</v>
      </c>
      <c r="F134" s="211" t="s">
        <v>548</v>
      </c>
      <c r="G134" s="201"/>
      <c r="H134" s="201"/>
    </row>
    <row r="135" spans="1:24" x14ac:dyDescent="0.25">
      <c r="A135" s="201" t="s">
        <v>549</v>
      </c>
      <c r="B135" s="201">
        <v>1</v>
      </c>
      <c r="C135" s="201">
        <v>1000</v>
      </c>
      <c r="D135" s="201">
        <v>1000000</v>
      </c>
      <c r="E135" s="201">
        <v>453.59237000000002</v>
      </c>
      <c r="F135" s="201">
        <v>907184.74</v>
      </c>
      <c r="G135" s="201"/>
      <c r="H135" s="201"/>
    </row>
    <row r="136" spans="1:24" x14ac:dyDescent="0.25">
      <c r="A136" s="198" t="s">
        <v>114</v>
      </c>
      <c r="B136" s="199">
        <v>1E-3</v>
      </c>
      <c r="C136" s="199">
        <v>1</v>
      </c>
      <c r="D136" s="199">
        <v>1000</v>
      </c>
      <c r="E136" s="199">
        <v>0.45359237000000002</v>
      </c>
      <c r="F136" s="200">
        <v>907.18474000000003</v>
      </c>
      <c r="G136" s="201"/>
      <c r="H136" s="201"/>
    </row>
    <row r="137" spans="1:24" x14ac:dyDescent="0.25">
      <c r="A137" s="202" t="s">
        <v>550</v>
      </c>
      <c r="B137" s="212">
        <v>9.9999999999999995E-7</v>
      </c>
      <c r="C137" s="213">
        <v>1E-3</v>
      </c>
      <c r="D137" s="214">
        <v>1</v>
      </c>
      <c r="E137" s="215">
        <v>4.5359237000000004E-4</v>
      </c>
      <c r="F137" s="216">
        <v>0.90718474000000004</v>
      </c>
      <c r="G137" s="201"/>
      <c r="H137" s="201"/>
    </row>
    <row r="138" spans="1:24" x14ac:dyDescent="0.25">
      <c r="A138" s="202" t="s">
        <v>551</v>
      </c>
      <c r="B138" s="203">
        <v>2.2046226218487759E-3</v>
      </c>
      <c r="C138" s="203">
        <v>2.2046226218487757</v>
      </c>
      <c r="D138" s="203">
        <v>2204.6226218487759</v>
      </c>
      <c r="E138" s="203">
        <v>1</v>
      </c>
      <c r="F138" s="205">
        <v>2000</v>
      </c>
      <c r="G138" s="201"/>
      <c r="H138" s="201"/>
    </row>
    <row r="139" spans="1:24" x14ac:dyDescent="0.25">
      <c r="A139" s="202" t="s">
        <v>552</v>
      </c>
      <c r="B139" s="203">
        <v>1.102311310924388E-6</v>
      </c>
      <c r="C139" s="204">
        <v>1.1023113109243879E-3</v>
      </c>
      <c r="D139" s="203">
        <v>1.1023113109243878</v>
      </c>
      <c r="E139" s="204">
        <v>5.0000000000000001E-4</v>
      </c>
      <c r="F139" s="207">
        <v>1</v>
      </c>
      <c r="G139" s="201"/>
      <c r="H139" s="201"/>
    </row>
    <row r="140" spans="1:24" x14ac:dyDescent="0.25">
      <c r="A140" s="202"/>
      <c r="B140" s="190"/>
      <c r="C140" s="206"/>
      <c r="D140" s="204"/>
      <c r="E140" s="203"/>
      <c r="F140" s="207"/>
      <c r="G140" s="201"/>
      <c r="H140" s="201"/>
    </row>
    <row r="141" spans="1:24" x14ac:dyDescent="0.25">
      <c r="A141" s="208" t="s">
        <v>553</v>
      </c>
      <c r="B141" s="196" t="s">
        <v>554</v>
      </c>
      <c r="C141" s="209" t="s">
        <v>555</v>
      </c>
      <c r="D141" s="210" t="s">
        <v>556</v>
      </c>
      <c r="E141" s="210" t="s">
        <v>557</v>
      </c>
      <c r="F141" s="211" t="s">
        <v>558</v>
      </c>
      <c r="G141" s="201"/>
      <c r="H141" s="201"/>
    </row>
    <row r="142" spans="1:24" x14ac:dyDescent="0.25">
      <c r="A142" s="201" t="s">
        <v>559</v>
      </c>
      <c r="B142" s="201">
        <v>1</v>
      </c>
      <c r="C142" s="201">
        <v>9.9999999999999995E-7</v>
      </c>
      <c r="D142" s="201">
        <v>1E-3</v>
      </c>
      <c r="E142" s="201">
        <v>3.7854109999999998E-3</v>
      </c>
      <c r="F142" s="201">
        <v>2.8316846999999999E-2</v>
      </c>
      <c r="G142" s="201"/>
      <c r="H142" s="201"/>
    </row>
    <row r="143" spans="1:24" x14ac:dyDescent="0.25">
      <c r="A143" s="198" t="s">
        <v>560</v>
      </c>
      <c r="B143" s="199">
        <v>1000000</v>
      </c>
      <c r="C143" s="199">
        <v>1</v>
      </c>
      <c r="D143" s="199">
        <v>1000.0000000000001</v>
      </c>
      <c r="E143" s="199">
        <v>3785.4110000000001</v>
      </c>
      <c r="F143" s="199">
        <v>28316.847000000002</v>
      </c>
      <c r="G143" s="199"/>
      <c r="H143" s="199"/>
      <c r="I143" s="217"/>
    </row>
    <row r="144" spans="1:24" x14ac:dyDescent="0.25">
      <c r="A144" s="202" t="s">
        <v>561</v>
      </c>
      <c r="B144" s="203">
        <v>1000</v>
      </c>
      <c r="C144" s="203">
        <v>1E-3</v>
      </c>
      <c r="D144" s="203">
        <v>1</v>
      </c>
      <c r="E144" s="203">
        <v>3.7854109999999999</v>
      </c>
      <c r="F144" s="203">
        <v>28.316846999999999</v>
      </c>
      <c r="G144" s="203"/>
      <c r="H144" s="203"/>
      <c r="I144" s="156"/>
    </row>
    <row r="145" spans="1:9" x14ac:dyDescent="0.25">
      <c r="A145" s="202" t="s">
        <v>562</v>
      </c>
      <c r="B145" s="204">
        <v>264.17210707106841</v>
      </c>
      <c r="C145" s="203">
        <v>2.6417210707106839E-4</v>
      </c>
      <c r="D145" s="203">
        <v>0.26417210707106842</v>
      </c>
      <c r="E145" s="190">
        <v>1</v>
      </c>
      <c r="F145" s="203">
        <v>7.4805211375990615</v>
      </c>
      <c r="G145" s="204"/>
      <c r="H145" s="203"/>
      <c r="I145" s="156"/>
    </row>
    <row r="146" spans="1:9" x14ac:dyDescent="0.25">
      <c r="A146" s="202" t="s">
        <v>563</v>
      </c>
      <c r="B146" s="206">
        <v>35.314666212661322</v>
      </c>
      <c r="C146" s="204">
        <v>3.5314666212661319E-5</v>
      </c>
      <c r="D146" s="203">
        <v>3.5314666212661321E-2</v>
      </c>
      <c r="E146" s="218">
        <v>0.13368052594273649</v>
      </c>
      <c r="F146" s="190">
        <v>1</v>
      </c>
      <c r="G146" s="206"/>
      <c r="H146" s="203"/>
      <c r="I146" s="156"/>
    </row>
    <row r="147" spans="1:9" x14ac:dyDescent="0.25">
      <c r="A147" s="202"/>
      <c r="B147" s="206"/>
      <c r="C147" s="204"/>
      <c r="D147" s="203"/>
      <c r="E147" s="203"/>
      <c r="F147" s="203"/>
      <c r="G147" s="204"/>
      <c r="H147" s="203"/>
      <c r="I147" s="156"/>
    </row>
    <row r="148" spans="1:9" x14ac:dyDescent="0.25">
      <c r="A148" s="202" t="s">
        <v>564</v>
      </c>
      <c r="B148" s="219" t="s">
        <v>565</v>
      </c>
      <c r="C148" s="206" t="s">
        <v>566</v>
      </c>
      <c r="D148" s="204" t="s">
        <v>567</v>
      </c>
      <c r="E148" s="204" t="s">
        <v>568</v>
      </c>
      <c r="F148" s="203" t="s">
        <v>569</v>
      </c>
      <c r="G148" s="206" t="s">
        <v>570</v>
      </c>
      <c r="H148" s="203" t="s">
        <v>571</v>
      </c>
      <c r="I148" s="156" t="s">
        <v>572</v>
      </c>
    </row>
    <row r="149" spans="1:9" x14ac:dyDescent="0.25">
      <c r="A149" s="202" t="s">
        <v>573</v>
      </c>
      <c r="B149" s="206">
        <v>1</v>
      </c>
      <c r="C149" s="204">
        <v>1000</v>
      </c>
      <c r="D149" s="203">
        <v>1000000</v>
      </c>
      <c r="E149" s="204">
        <v>3600</v>
      </c>
      <c r="F149" s="203">
        <v>3600000</v>
      </c>
      <c r="G149" s="203">
        <v>1055.05585</v>
      </c>
      <c r="H149" s="203">
        <v>1055055850</v>
      </c>
      <c r="I149" s="156">
        <v>2684519.5376862194</v>
      </c>
    </row>
    <row r="150" spans="1:9" x14ac:dyDescent="0.25">
      <c r="A150" s="202" t="s">
        <v>574</v>
      </c>
      <c r="B150" s="220">
        <v>1E-3</v>
      </c>
      <c r="C150" s="206">
        <v>1</v>
      </c>
      <c r="D150" s="206">
        <v>1000</v>
      </c>
      <c r="E150" s="221">
        <v>3.6</v>
      </c>
      <c r="F150" s="206">
        <v>3600</v>
      </c>
      <c r="G150" s="206">
        <v>1.05505585</v>
      </c>
      <c r="H150" s="203">
        <v>1055055.8500000001</v>
      </c>
      <c r="I150" s="156">
        <v>2684.5195376862198</v>
      </c>
    </row>
    <row r="151" spans="1:9" x14ac:dyDescent="0.25">
      <c r="A151" s="222" t="s">
        <v>575</v>
      </c>
      <c r="B151" s="160">
        <v>9.9999999999999995E-7</v>
      </c>
      <c r="C151" s="160">
        <v>1E-3</v>
      </c>
      <c r="D151" s="160">
        <v>1</v>
      </c>
      <c r="E151" s="160">
        <v>3.5999999999999999E-3</v>
      </c>
      <c r="F151" s="160">
        <v>3.6</v>
      </c>
      <c r="G151" s="160">
        <v>1.0550558499999999E-3</v>
      </c>
      <c r="H151" s="160">
        <v>1055.05585</v>
      </c>
      <c r="I151" s="161">
        <v>2.6845195376862194</v>
      </c>
    </row>
    <row r="152" spans="1:9" x14ac:dyDescent="0.25">
      <c r="A152" s="49" t="s">
        <v>576</v>
      </c>
      <c r="B152" s="49">
        <v>2.7777777777777778E-4</v>
      </c>
      <c r="C152" s="49">
        <v>0.27777777777777779</v>
      </c>
      <c r="D152" s="49">
        <v>277.77777777777777</v>
      </c>
      <c r="E152" s="49">
        <v>1</v>
      </c>
      <c r="F152" s="49">
        <v>1000</v>
      </c>
      <c r="G152" s="49">
        <v>0.29307106944444444</v>
      </c>
      <c r="H152" s="49">
        <v>293071.06944444444</v>
      </c>
      <c r="I152" s="49">
        <v>745.69987157950538</v>
      </c>
    </row>
    <row r="153" spans="1:9" x14ac:dyDescent="0.25">
      <c r="A153" s="49" t="s">
        <v>577</v>
      </c>
      <c r="B153" s="49">
        <v>2.7777777777777776E-7</v>
      </c>
      <c r="C153" s="49">
        <v>2.7777777777777778E-4</v>
      </c>
      <c r="D153" s="49">
        <v>0.27777777777777779</v>
      </c>
      <c r="E153" s="49">
        <v>1E-3</v>
      </c>
      <c r="F153" s="49">
        <v>1</v>
      </c>
      <c r="G153" s="49">
        <v>2.9307106944444444E-4</v>
      </c>
      <c r="H153" s="49">
        <v>293.07106944444445</v>
      </c>
      <c r="I153" s="49">
        <v>0.74569987157950535</v>
      </c>
    </row>
    <row r="154" spans="1:9" x14ac:dyDescent="0.25">
      <c r="A154" s="49" t="s">
        <v>578</v>
      </c>
      <c r="B154" s="49">
        <v>9.4781712266701337E-4</v>
      </c>
      <c r="C154" s="49">
        <v>0.94781712266701335</v>
      </c>
      <c r="D154" s="49">
        <v>947.81712266701334</v>
      </c>
      <c r="E154" s="49">
        <v>3.4121416416012482</v>
      </c>
      <c r="F154" s="49">
        <v>3412.141641601248</v>
      </c>
      <c r="G154" s="49">
        <v>1</v>
      </c>
      <c r="H154" s="49">
        <v>1000000</v>
      </c>
      <c r="I154" s="49">
        <v>2544.4335839531336</v>
      </c>
    </row>
    <row r="155" spans="1:9" x14ac:dyDescent="0.25">
      <c r="A155" s="49" t="s">
        <v>579</v>
      </c>
      <c r="B155" s="49">
        <v>9.4781712266701324E-10</v>
      </c>
      <c r="C155" s="49">
        <v>9.4781712266701326E-7</v>
      </c>
      <c r="D155" s="49">
        <v>9.4781712266701326E-4</v>
      </c>
      <c r="E155" s="49">
        <v>3.4121416416012478E-6</v>
      </c>
      <c r="F155" s="49">
        <v>3.4121416416012479E-3</v>
      </c>
      <c r="G155" s="49">
        <v>9.9999999999999995E-7</v>
      </c>
      <c r="H155" s="49">
        <v>1</v>
      </c>
      <c r="I155" s="49">
        <v>2.5444335839531337E-3</v>
      </c>
    </row>
    <row r="156" spans="1:9" x14ac:dyDescent="0.25">
      <c r="A156" s="49" t="s">
        <v>580</v>
      </c>
      <c r="B156" s="49">
        <v>3.72506136E-7</v>
      </c>
      <c r="C156" s="49">
        <v>3.7250613599999999E-4</v>
      </c>
      <c r="D156" s="49">
        <v>0.37250613599999999</v>
      </c>
      <c r="E156" s="49">
        <v>1.3410220896E-3</v>
      </c>
      <c r="F156" s="49">
        <v>1.3410220896</v>
      </c>
      <c r="G156" s="49">
        <v>3.9301477794769559E-4</v>
      </c>
      <c r="H156" s="49">
        <v>393.01477794769556</v>
      </c>
      <c r="I156" s="49">
        <v>1</v>
      </c>
    </row>
    <row r="158" spans="1:9" x14ac:dyDescent="0.25">
      <c r="A158" s="49" t="s">
        <v>630</v>
      </c>
      <c r="B158" s="49" t="s">
        <v>631</v>
      </c>
      <c r="C158" s="49" t="s">
        <v>632</v>
      </c>
      <c r="D158" s="49" t="s">
        <v>633</v>
      </c>
      <c r="E158" s="49" t="s">
        <v>634</v>
      </c>
      <c r="F158" s="49" t="s">
        <v>635</v>
      </c>
    </row>
    <row r="159" spans="1:9" x14ac:dyDescent="0.25">
      <c r="A159" s="49" t="s">
        <v>631</v>
      </c>
      <c r="B159" s="49">
        <v>1</v>
      </c>
      <c r="C159" s="49">
        <v>1000</v>
      </c>
      <c r="D159" s="49">
        <v>1000000</v>
      </c>
      <c r="E159" s="49">
        <v>304.8</v>
      </c>
      <c r="F159" s="49">
        <v>1609340</v>
      </c>
    </row>
    <row r="160" spans="1:9" x14ac:dyDescent="0.25">
      <c r="A160" s="49" t="s">
        <v>632</v>
      </c>
      <c r="B160" s="49">
        <v>1E-3</v>
      </c>
      <c r="C160" s="49">
        <v>1</v>
      </c>
      <c r="D160" s="49">
        <v>1000</v>
      </c>
      <c r="E160" s="49">
        <v>0.30480000000000002</v>
      </c>
      <c r="F160" s="49">
        <v>1609.34</v>
      </c>
    </row>
    <row r="161" spans="1:6" x14ac:dyDescent="0.25">
      <c r="A161" s="49" t="s">
        <v>633</v>
      </c>
      <c r="B161" s="49">
        <v>9.9999999999999995E-7</v>
      </c>
      <c r="C161" s="49">
        <v>1E-3</v>
      </c>
      <c r="D161" s="49">
        <v>1</v>
      </c>
      <c r="E161" s="49">
        <v>3.0480000000000004E-4</v>
      </c>
      <c r="F161" s="49">
        <v>1.60934</v>
      </c>
    </row>
    <row r="162" spans="1:6" x14ac:dyDescent="0.25">
      <c r="A162" s="49" t="s">
        <v>634</v>
      </c>
      <c r="B162" s="49">
        <v>3.2808398950131233E-3</v>
      </c>
      <c r="C162" s="49">
        <v>3.2808398950131235</v>
      </c>
      <c r="D162" s="49">
        <v>3280.8398950131236</v>
      </c>
      <c r="E162" s="49">
        <v>1</v>
      </c>
      <c r="F162" s="49">
        <v>5280</v>
      </c>
    </row>
    <row r="163" spans="1:6" x14ac:dyDescent="0.25">
      <c r="A163" s="49" t="s">
        <v>635</v>
      </c>
      <c r="B163" s="49">
        <v>6.2137273664980671E-7</v>
      </c>
      <c r="C163" s="49">
        <v>6.2137273664980672E-4</v>
      </c>
      <c r="D163" s="49">
        <v>0.62137273664980675</v>
      </c>
      <c r="E163" s="49">
        <v>1.8939393939393939E-4</v>
      </c>
      <c r="F163" s="49">
        <v>1</v>
      </c>
    </row>
  </sheetData>
  <dataValidations count="5">
    <dataValidation type="list" allowBlank="1" showInputMessage="1" showErrorMessage="1" sqref="B5" xr:uid="{00000000-0002-0000-0600-000000000000}">
      <formula1>"1,2"</formula1>
    </dataValidation>
    <dataValidation type="list" allowBlank="1" showInputMessage="1" showErrorMessage="1" sqref="B92" xr:uid="{00000000-0002-0000-0600-000001000000}">
      <formula1>"AR5/GWP,AR5/GTP,AR4/GWP,AR3/GWP,AR2/GWP,AR1/GWP"</formula1>
    </dataValidation>
    <dataValidation type="list" allowBlank="1" showInputMessage="1" showErrorMessage="1" sqref="B93" xr:uid="{00000000-0002-0000-0600-000002000000}">
      <formula1>$C$93:$D$93</formula1>
    </dataValidation>
    <dataValidation type="list" allowBlank="1" showInputMessage="1" showErrorMessage="1" sqref="B99" xr:uid="{00000000-0002-0000-0600-000003000000}">
      <formula1>"None, GWP, GTP"</formula1>
    </dataValidation>
    <dataValidation type="list" allowBlank="1" showInputMessage="1" showErrorMessage="1" sqref="B100" xr:uid="{00000000-0002-0000-0600-000004000000}">
      <formula1>$D$100:$E$100</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J51"/>
  <sheetViews>
    <sheetView topLeftCell="A22" workbookViewId="0">
      <selection activeCell="H42" sqref="H42"/>
    </sheetView>
  </sheetViews>
  <sheetFormatPr defaultRowHeight="15" x14ac:dyDescent="0.25"/>
  <cols>
    <col min="1" max="1" width="44.5703125" customWidth="1"/>
    <col min="2" max="4" width="13.5703125" style="19" customWidth="1"/>
    <col min="5" max="5" width="16.28515625" style="19" customWidth="1"/>
    <col min="6" max="6" width="22.42578125" style="3" customWidth="1"/>
    <col min="8" max="8" width="14.140625" customWidth="1"/>
    <col min="9" max="9" width="8.85546875" customWidth="1"/>
    <col min="10" max="10" width="20.28515625" customWidth="1"/>
    <col min="11" max="11" width="14.42578125" customWidth="1"/>
  </cols>
  <sheetData>
    <row r="1" spans="1:7" x14ac:dyDescent="0.25">
      <c r="A1" s="44" t="s">
        <v>232</v>
      </c>
      <c r="B1" s="45" t="s">
        <v>127</v>
      </c>
      <c r="C1" s="45" t="s">
        <v>38</v>
      </c>
      <c r="D1" s="45" t="s">
        <v>43</v>
      </c>
      <c r="E1" s="46" t="s">
        <v>233</v>
      </c>
      <c r="F1" s="47" t="s">
        <v>113</v>
      </c>
      <c r="G1" s="21" t="s">
        <v>234</v>
      </c>
    </row>
    <row r="2" spans="1:7" x14ac:dyDescent="0.25">
      <c r="A2" s="43" t="s">
        <v>244</v>
      </c>
      <c r="B2" s="41"/>
      <c r="C2" s="41"/>
      <c r="D2" s="41"/>
      <c r="E2" s="41"/>
      <c r="F2" s="42"/>
    </row>
    <row r="3" spans="1:7" x14ac:dyDescent="0.25">
      <c r="A3" s="39" t="s">
        <v>245</v>
      </c>
      <c r="B3" s="22">
        <f>'Uranium, Coal, MSW, Hydrogen'!B13</f>
        <v>705.25</v>
      </c>
      <c r="C3" s="22">
        <f>'Uranium, Coal, MSW, Hydrogen'!C13</f>
        <v>6</v>
      </c>
      <c r="D3" s="22">
        <f>'Uranium, Coal, MSW, Hydrogen'!D13</f>
        <v>97</v>
      </c>
      <c r="E3" s="25">
        <f>B3+C3-D3</f>
        <v>614.25</v>
      </c>
      <c r="F3" t="s">
        <v>231</v>
      </c>
    </row>
    <row r="4" spans="1:7" x14ac:dyDescent="0.25">
      <c r="A4" s="39" t="s">
        <v>235</v>
      </c>
      <c r="B4" s="289">
        <f>'AEO20 Table 1'!C18</f>
        <v>35.698853</v>
      </c>
      <c r="C4" s="24">
        <f>'AEO20 Table 1'!C30</f>
        <v>2.7910699999999999</v>
      </c>
      <c r="D4" s="24">
        <f>'AEO20 Table 1'!C36</f>
        <v>4.4833309999999997</v>
      </c>
      <c r="E4" s="25">
        <f t="shared" ref="E4:E5" si="0">B4+C4-D4</f>
        <v>34.006591999999998</v>
      </c>
      <c r="F4" s="3" t="s">
        <v>236</v>
      </c>
    </row>
    <row r="5" spans="1:7" x14ac:dyDescent="0.25">
      <c r="A5" s="39" t="s">
        <v>237</v>
      </c>
      <c r="B5" s="24">
        <f>'Uranium, Coal, MSW, Hydrogen'!B3</f>
        <v>3</v>
      </c>
      <c r="C5" s="19">
        <f>'Uranium, Coal, MSW, Hydrogen'!C3</f>
        <v>40</v>
      </c>
      <c r="D5" s="19">
        <f>'Uranium, Coal, MSW, Hydrogen'!D3</f>
        <v>0</v>
      </c>
      <c r="E5" s="23">
        <f t="shared" si="0"/>
        <v>43</v>
      </c>
      <c r="F5" s="3" t="s">
        <v>230</v>
      </c>
    </row>
    <row r="6" spans="1:7" x14ac:dyDescent="0.25">
      <c r="A6" s="40" t="s">
        <v>247</v>
      </c>
      <c r="B6" s="41"/>
      <c r="C6" s="41"/>
      <c r="D6" s="41"/>
      <c r="E6" s="41"/>
      <c r="F6" s="42"/>
    </row>
    <row r="7" spans="1:7" x14ac:dyDescent="0.25">
      <c r="A7" s="40" t="s">
        <v>248</v>
      </c>
      <c r="B7" s="41"/>
      <c r="C7" s="41"/>
      <c r="D7" s="41"/>
      <c r="E7" s="41"/>
      <c r="F7" s="42"/>
    </row>
    <row r="8" spans="1:7" x14ac:dyDescent="0.25">
      <c r="A8" s="40" t="s">
        <v>249</v>
      </c>
      <c r="B8" s="41"/>
      <c r="C8" s="41"/>
      <c r="D8" s="41"/>
      <c r="E8" s="41"/>
      <c r="F8" s="42"/>
    </row>
    <row r="9" spans="1:7" x14ac:dyDescent="0.25">
      <c r="A9" s="39" t="s">
        <v>238</v>
      </c>
      <c r="B9" s="26">
        <f>'Biomass Data'!A33</f>
        <v>9273039</v>
      </c>
      <c r="C9" s="27">
        <f>'Biomass Data'!A50</f>
        <v>308394.01948677417</v>
      </c>
      <c r="D9" s="28">
        <f>'Biomass Data'!A36</f>
        <v>6949904</v>
      </c>
      <c r="E9" s="25">
        <f t="shared" ref="E9:E14" si="1">B9+C9-D9</f>
        <v>2631529.0194867738</v>
      </c>
      <c r="F9" s="3" t="s">
        <v>593</v>
      </c>
    </row>
    <row r="10" spans="1:7" x14ac:dyDescent="0.25">
      <c r="A10" s="39" t="s">
        <v>239</v>
      </c>
      <c r="B10" s="19">
        <f>SUM('Petroleum and Biofuel Data'!D32:E32)</f>
        <v>3634459</v>
      </c>
      <c r="C10" s="19">
        <f>'Petroleum and Biofuel Data'!F32</f>
        <v>11784</v>
      </c>
      <c r="D10" s="19">
        <f>'Petroleum and Biofuel Data'!K32</f>
        <v>273483</v>
      </c>
      <c r="E10" s="23">
        <f t="shared" si="1"/>
        <v>3372760</v>
      </c>
      <c r="F10" s="3" t="s">
        <v>240</v>
      </c>
    </row>
    <row r="11" spans="1:7" x14ac:dyDescent="0.25">
      <c r="A11" s="39" t="s">
        <v>250</v>
      </c>
      <c r="B11" s="19">
        <f>'Petroleum and Biofuel Data'!E38</f>
        <v>1833879</v>
      </c>
      <c r="C11" s="19">
        <f>'Petroleum and Biofuel Data'!F38</f>
        <v>54975</v>
      </c>
      <c r="D11" s="19">
        <f>'Petroleum and Biofuel Data'!K38</f>
        <v>504155</v>
      </c>
      <c r="E11" s="23">
        <f t="shared" si="1"/>
        <v>1384699</v>
      </c>
      <c r="F11" s="3" t="s">
        <v>240</v>
      </c>
    </row>
    <row r="12" spans="1:7" x14ac:dyDescent="0.25">
      <c r="A12" s="39" t="s">
        <v>251</v>
      </c>
      <c r="B12" s="23">
        <f>'Petroleum and Biofuel Data'!D23</f>
        <v>379435</v>
      </c>
      <c r="C12" s="19">
        <f>'Petroleum and Biofuel Data'!F23</f>
        <v>1824</v>
      </c>
      <c r="D12" s="19">
        <f>'Petroleum and Biofuel Data'!K23</f>
        <v>33092</v>
      </c>
      <c r="E12" s="23">
        <f t="shared" si="1"/>
        <v>348167</v>
      </c>
      <c r="F12" s="3" t="s">
        <v>240</v>
      </c>
    </row>
    <row r="13" spans="1:7" x14ac:dyDescent="0.25">
      <c r="A13" s="39" t="s">
        <v>252</v>
      </c>
      <c r="B13" s="23">
        <f>'Petroleum and Biofuel Data'!D24</f>
        <v>37993</v>
      </c>
      <c r="C13" s="19">
        <f>'Petroleum and Biofuel Data'!F24</f>
        <v>13883</v>
      </c>
      <c r="D13" s="19">
        <f>'Petroleum and Biofuel Data'!K24</f>
        <v>2228</v>
      </c>
      <c r="E13" s="23">
        <f t="shared" si="1"/>
        <v>49648</v>
      </c>
      <c r="F13" s="3" t="s">
        <v>240</v>
      </c>
    </row>
    <row r="14" spans="1:7" x14ac:dyDescent="0.25">
      <c r="A14" s="39" t="s">
        <v>241</v>
      </c>
      <c r="B14" s="23">
        <f>SUM('Petroleum and Biofuel Data'!E36:E37)</f>
        <v>623914</v>
      </c>
      <c r="C14" s="19">
        <f>SUM('Petroleum and Biofuel Data'!F36:F37)</f>
        <v>59702</v>
      </c>
      <c r="D14" s="19">
        <f>SUM('Petroleum and Biofuel Data'!K36:K37)</f>
        <v>69428</v>
      </c>
      <c r="E14" s="23">
        <f t="shared" si="1"/>
        <v>614188</v>
      </c>
      <c r="F14" s="3" t="s">
        <v>240</v>
      </c>
    </row>
    <row r="15" spans="1:7" x14ac:dyDescent="0.25">
      <c r="A15" s="40" t="s">
        <v>293</v>
      </c>
      <c r="B15" s="41"/>
      <c r="C15" s="41"/>
      <c r="D15" s="41"/>
      <c r="E15" s="41"/>
      <c r="F15" s="42"/>
    </row>
    <row r="16" spans="1:7" x14ac:dyDescent="0.25">
      <c r="A16" s="40" t="s">
        <v>254</v>
      </c>
      <c r="B16" s="41"/>
      <c r="C16" s="41"/>
      <c r="D16" s="41"/>
      <c r="E16" s="41"/>
      <c r="F16" s="42"/>
    </row>
    <row r="17" spans="1:10" x14ac:dyDescent="0.25">
      <c r="A17" s="39" t="s">
        <v>255</v>
      </c>
      <c r="B17" s="25">
        <f>'Uranium, Coal, MSW, Hydrogen'!B14</f>
        <v>69.75</v>
      </c>
      <c r="C17" s="19">
        <f>'Uranium, Coal, MSW, Hydrogen'!C14</f>
        <v>0</v>
      </c>
      <c r="D17" s="19">
        <f>'Uranium, Coal, MSW, Hydrogen'!D14</f>
        <v>0</v>
      </c>
      <c r="E17" s="25">
        <f t="shared" ref="E17:E22" si="2">B17+C17-D17</f>
        <v>69.75</v>
      </c>
      <c r="F17" t="s">
        <v>231</v>
      </c>
    </row>
    <row r="18" spans="1:10" x14ac:dyDescent="0.25">
      <c r="A18" s="39" t="s">
        <v>242</v>
      </c>
      <c r="B18" s="282">
        <f>'Petroleum and Biofuel Data'!C5</f>
        <v>4083494</v>
      </c>
      <c r="C18" s="19">
        <f>'Petroleum and Biofuel Data'!F5</f>
        <v>2230000</v>
      </c>
      <c r="D18" s="19">
        <f>'Petroleum and Biofuel Data'!K5</f>
        <v>1087638</v>
      </c>
      <c r="E18" s="23">
        <f t="shared" si="2"/>
        <v>5225856</v>
      </c>
      <c r="F18" s="3" t="s">
        <v>240</v>
      </c>
    </row>
    <row r="19" spans="1:10" x14ac:dyDescent="0.25">
      <c r="A19" s="39" t="s">
        <v>256</v>
      </c>
      <c r="B19" s="23">
        <f>'Petroleum and Biofuel Data'!E42</f>
        <v>155851</v>
      </c>
      <c r="C19" s="19">
        <f>'Petroleum and Biofuel Data'!F42</f>
        <v>69015</v>
      </c>
      <c r="D19" s="19">
        <f>'Petroleum and Biofuel Data'!K42</f>
        <v>112240</v>
      </c>
      <c r="E19" s="23">
        <f t="shared" si="2"/>
        <v>112626</v>
      </c>
      <c r="F19" s="3" t="s">
        <v>240</v>
      </c>
    </row>
    <row r="20" spans="1:10" x14ac:dyDescent="0.25">
      <c r="A20" s="39" t="s">
        <v>243</v>
      </c>
      <c r="B20" s="23">
        <f>SUM('Petroleum and Biofuel Data'!C9:E11)</f>
        <v>1086564</v>
      </c>
      <c r="C20" s="19">
        <f>SUM('Petroleum and Biofuel Data'!F9:F11)</f>
        <v>57060</v>
      </c>
      <c r="D20" s="19">
        <f>SUM('Petroleum and Biofuel Data'!K9:K11)</f>
        <v>628490</v>
      </c>
      <c r="E20" s="23">
        <f t="shared" si="2"/>
        <v>515134</v>
      </c>
      <c r="F20" s="3" t="s">
        <v>240</v>
      </c>
    </row>
    <row r="21" spans="1:10" x14ac:dyDescent="0.25">
      <c r="A21" s="39" t="s">
        <v>257</v>
      </c>
      <c r="B21" s="19">
        <f>'Uranium, Coal, MSW, Hydrogen'!A18</f>
        <v>262.39999999999998</v>
      </c>
      <c r="C21" s="19">
        <v>0</v>
      </c>
      <c r="D21" s="19">
        <v>0</v>
      </c>
      <c r="E21" s="23">
        <f t="shared" si="2"/>
        <v>262.39999999999998</v>
      </c>
      <c r="F21" s="3" t="s">
        <v>231</v>
      </c>
      <c r="I21" s="230"/>
    </row>
    <row r="22" spans="1:10" x14ac:dyDescent="0.25">
      <c r="A22" s="39" t="s">
        <v>258</v>
      </c>
      <c r="B22" s="19">
        <f>'Uranium, Coal, MSW, Hydrogen'!A35</f>
        <v>10</v>
      </c>
      <c r="C22" s="19">
        <v>0</v>
      </c>
      <c r="D22" s="19">
        <v>0</v>
      </c>
      <c r="E22" s="23">
        <f t="shared" si="2"/>
        <v>10</v>
      </c>
      <c r="F22" s="3" t="s">
        <v>284</v>
      </c>
    </row>
    <row r="24" spans="1:10" x14ac:dyDescent="0.25">
      <c r="A24" s="223" t="s">
        <v>581</v>
      </c>
      <c r="B24" s="224"/>
      <c r="C24" s="224"/>
      <c r="D24" s="224"/>
      <c r="E24" s="224"/>
      <c r="F24" s="225"/>
    </row>
    <row r="25" spans="1:10" x14ac:dyDescent="0.25">
      <c r="A25" s="44" t="s">
        <v>232</v>
      </c>
      <c r="B25" s="45" t="s">
        <v>127</v>
      </c>
      <c r="C25" s="45" t="s">
        <v>38</v>
      </c>
      <c r="D25" s="45" t="s">
        <v>43</v>
      </c>
      <c r="E25" s="46" t="s">
        <v>233</v>
      </c>
      <c r="F25" s="47" t="s">
        <v>113</v>
      </c>
      <c r="H25" s="231" t="s">
        <v>595</v>
      </c>
      <c r="I25" s="7"/>
      <c r="J25" s="7"/>
    </row>
    <row r="26" spans="1:10" x14ac:dyDescent="0.25">
      <c r="A26" s="43" t="s">
        <v>244</v>
      </c>
      <c r="B26" s="41"/>
      <c r="C26" s="41"/>
      <c r="D26" s="41"/>
      <c r="E26" s="41"/>
      <c r="F26" s="42"/>
    </row>
    <row r="27" spans="1:10" x14ac:dyDescent="0.25">
      <c r="A27" s="39" t="s">
        <v>245</v>
      </c>
      <c r="B27" s="226">
        <f>B3*$H27</f>
        <v>1.372785698375E+16</v>
      </c>
      <c r="C27" s="226">
        <f>C3*$H27</f>
        <v>116791410000000</v>
      </c>
      <c r="D27" s="226">
        <f t="shared" ref="D27:E27" si="3">D3*$H27</f>
        <v>1888127795000000</v>
      </c>
      <c r="E27" s="226">
        <f t="shared" si="3"/>
        <v>1.195652059875E+16</v>
      </c>
      <c r="F27" t="s">
        <v>578</v>
      </c>
      <c r="H27">
        <f>'AEO21 Table 71'!$C66*10^12</f>
        <v>19465235000000</v>
      </c>
      <c r="I27" t="s">
        <v>594</v>
      </c>
      <c r="J27" t="s">
        <v>231</v>
      </c>
    </row>
    <row r="28" spans="1:10" x14ac:dyDescent="0.25">
      <c r="A28" s="39" t="s">
        <v>235</v>
      </c>
      <c r="B28" s="226">
        <f>B4*$H28</f>
        <v>3.5698853E+16</v>
      </c>
      <c r="C28" s="226">
        <f t="shared" ref="B28:E29" si="4">C4*$H28</f>
        <v>2791070000000000</v>
      </c>
      <c r="D28" s="226">
        <f t="shared" si="4"/>
        <v>4483330999999999.5</v>
      </c>
      <c r="E28" s="226">
        <f t="shared" si="4"/>
        <v>3.4006591999999996E+16</v>
      </c>
      <c r="F28" t="s">
        <v>578</v>
      </c>
      <c r="H28">
        <f>10^15</f>
        <v>1000000000000000</v>
      </c>
      <c r="I28" t="s">
        <v>594</v>
      </c>
      <c r="J28" s="3" t="s">
        <v>596</v>
      </c>
    </row>
    <row r="29" spans="1:10" x14ac:dyDescent="0.25">
      <c r="A29" s="39" t="s">
        <v>237</v>
      </c>
      <c r="B29" s="226">
        <f t="shared" si="4"/>
        <v>540000000000000</v>
      </c>
      <c r="C29" s="226">
        <f t="shared" si="4"/>
        <v>7200000000000000</v>
      </c>
      <c r="D29" s="226">
        <f t="shared" si="4"/>
        <v>0</v>
      </c>
      <c r="E29" s="226">
        <f t="shared" si="4"/>
        <v>7740000000000000</v>
      </c>
      <c r="F29" t="s">
        <v>578</v>
      </c>
      <c r="H29">
        <f>10^6*1.8*10^8</f>
        <v>180000000000000</v>
      </c>
      <c r="I29" t="s">
        <v>594</v>
      </c>
      <c r="J29" s="3" t="s">
        <v>230</v>
      </c>
    </row>
    <row r="30" spans="1:10" x14ac:dyDescent="0.25">
      <c r="A30" s="40" t="s">
        <v>247</v>
      </c>
      <c r="B30" s="227"/>
      <c r="C30" s="227"/>
      <c r="D30" s="227"/>
      <c r="E30" s="227"/>
      <c r="F30" s="42"/>
    </row>
    <row r="31" spans="1:10" x14ac:dyDescent="0.25">
      <c r="A31" s="40" t="s">
        <v>248</v>
      </c>
      <c r="B31" s="227"/>
      <c r="C31" s="227"/>
      <c r="D31" s="227"/>
      <c r="E31" s="227"/>
      <c r="F31" s="42"/>
    </row>
    <row r="32" spans="1:10" x14ac:dyDescent="0.25">
      <c r="A32" s="40" t="s">
        <v>249</v>
      </c>
      <c r="B32" s="227"/>
      <c r="C32" s="227"/>
      <c r="D32" s="227"/>
      <c r="E32" s="227"/>
      <c r="F32" s="42"/>
    </row>
    <row r="33" spans="1:10" x14ac:dyDescent="0.25">
      <c r="A33" s="39" t="s">
        <v>238</v>
      </c>
      <c r="B33" s="226">
        <f>B9*$H33</f>
        <v>166043036334000</v>
      </c>
      <c r="C33" s="226">
        <f t="shared" ref="C33:E33" si="5">C9*$H33</f>
        <v>5522103312930.1787</v>
      </c>
      <c r="D33" s="226">
        <f t="shared" si="5"/>
        <v>124444981024000</v>
      </c>
      <c r="E33" s="226">
        <f t="shared" si="5"/>
        <v>47120158622930.172</v>
      </c>
      <c r="F33" t="s">
        <v>578</v>
      </c>
      <c r="H33" s="229">
        <f>'GREET1 Fuel_Specs'!$D$81</f>
        <v>17906000</v>
      </c>
      <c r="I33" t="s">
        <v>594</v>
      </c>
      <c r="J33" s="3" t="s">
        <v>552</v>
      </c>
    </row>
    <row r="34" spans="1:10" x14ac:dyDescent="0.25">
      <c r="A34" s="39" t="s">
        <v>239</v>
      </c>
      <c r="B34" s="226">
        <f t="shared" ref="B34:E38" si="6">B10*$H34</f>
        <v>1.8365288407359E+16</v>
      </c>
      <c r="C34" s="226">
        <f t="shared" si="6"/>
        <v>59545742184000</v>
      </c>
      <c r="D34" s="226">
        <f t="shared" si="6"/>
        <v>1381937220783000</v>
      </c>
      <c r="E34" s="226">
        <f t="shared" si="6"/>
        <v>1.704289692876E+16</v>
      </c>
      <c r="F34" t="s">
        <v>578</v>
      </c>
      <c r="H34">
        <f>'AEO21 Table 71'!$C32*10^9</f>
        <v>5053101000</v>
      </c>
      <c r="I34" t="s">
        <v>594</v>
      </c>
      <c r="J34" s="3" t="s">
        <v>240</v>
      </c>
    </row>
    <row r="35" spans="1:10" x14ac:dyDescent="0.25">
      <c r="A35" s="39" t="s">
        <v>250</v>
      </c>
      <c r="B35" s="226">
        <f t="shared" si="6"/>
        <v>1.0682345175E+16</v>
      </c>
      <c r="C35" s="226">
        <f t="shared" si="6"/>
        <v>320229375000000</v>
      </c>
      <c r="D35" s="226">
        <f t="shared" si="6"/>
        <v>2936702875000000</v>
      </c>
      <c r="E35" s="226">
        <f t="shared" si="6"/>
        <v>8065871675000000</v>
      </c>
      <c r="F35" t="s">
        <v>578</v>
      </c>
      <c r="H35">
        <f>'AEO21 Table 71'!$C19*10^9</f>
        <v>5825000000</v>
      </c>
      <c r="I35" t="s">
        <v>594</v>
      </c>
      <c r="J35" s="3" t="s">
        <v>240</v>
      </c>
    </row>
    <row r="36" spans="1:10" x14ac:dyDescent="0.25">
      <c r="A36" s="39" t="s">
        <v>251</v>
      </c>
      <c r="B36" s="226">
        <f t="shared" si="6"/>
        <v>1515620096655000</v>
      </c>
      <c r="C36" s="226">
        <f t="shared" si="6"/>
        <v>7285809312000</v>
      </c>
      <c r="D36" s="226">
        <f t="shared" si="6"/>
        <v>132183114996000</v>
      </c>
      <c r="E36" s="226">
        <f t="shared" si="6"/>
        <v>1390722790971000</v>
      </c>
      <c r="F36" t="s">
        <v>578</v>
      </c>
      <c r="H36">
        <f>'AEO21 Table 71'!$C29*10^9</f>
        <v>3994413000</v>
      </c>
      <c r="I36" t="s">
        <v>594</v>
      </c>
      <c r="J36" s="3" t="s">
        <v>240</v>
      </c>
    </row>
    <row r="37" spans="1:10" x14ac:dyDescent="0.25">
      <c r="A37" s="39" t="s">
        <v>252</v>
      </c>
      <c r="B37" s="226">
        <f t="shared" si="6"/>
        <v>203604487000000</v>
      </c>
      <c r="C37" s="226">
        <f t="shared" si="6"/>
        <v>74398997000000</v>
      </c>
      <c r="D37" s="226">
        <f t="shared" si="6"/>
        <v>11939852000000</v>
      </c>
      <c r="E37" s="226">
        <f t="shared" si="6"/>
        <v>266063632000000</v>
      </c>
      <c r="F37" t="s">
        <v>578</v>
      </c>
      <c r="H37">
        <f>'AEO21 Table 71'!$C18*10^9</f>
        <v>5359000000</v>
      </c>
      <c r="I37" t="s">
        <v>594</v>
      </c>
      <c r="J37" s="3" t="s">
        <v>240</v>
      </c>
    </row>
    <row r="38" spans="1:10" x14ac:dyDescent="0.25">
      <c r="A38" s="39" t="s">
        <v>241</v>
      </c>
      <c r="B38" s="226">
        <f t="shared" si="6"/>
        <v>3537592380000000</v>
      </c>
      <c r="C38" s="226">
        <f t="shared" si="6"/>
        <v>338510340000000</v>
      </c>
      <c r="D38" s="226">
        <f t="shared" si="6"/>
        <v>393656760000000</v>
      </c>
      <c r="E38" s="226">
        <f t="shared" si="6"/>
        <v>3482445960000000</v>
      </c>
      <c r="F38" t="s">
        <v>578</v>
      </c>
      <c r="H38">
        <f>'AEO21 Table 71'!$C30*10^9</f>
        <v>5670000000</v>
      </c>
      <c r="I38" t="s">
        <v>594</v>
      </c>
      <c r="J38" s="3" t="s">
        <v>240</v>
      </c>
    </row>
    <row r="39" spans="1:10" x14ac:dyDescent="0.25">
      <c r="A39" s="40" t="s">
        <v>293</v>
      </c>
      <c r="B39" s="227"/>
      <c r="C39" s="227"/>
      <c r="D39" s="227"/>
      <c r="E39" s="227"/>
      <c r="F39" s="42"/>
    </row>
    <row r="40" spans="1:10" x14ac:dyDescent="0.25">
      <c r="A40" s="40" t="s">
        <v>254</v>
      </c>
      <c r="B40" s="227"/>
      <c r="C40" s="227"/>
      <c r="D40" s="227"/>
      <c r="E40" s="227"/>
      <c r="F40" s="42"/>
    </row>
    <row r="41" spans="1:10" x14ac:dyDescent="0.25">
      <c r="A41" s="39" t="s">
        <v>255</v>
      </c>
      <c r="B41" s="226">
        <f t="shared" ref="B41:E42" si="7">B17*$H41</f>
        <v>906213062527442.13</v>
      </c>
      <c r="C41" s="226">
        <f t="shared" si="7"/>
        <v>0</v>
      </c>
      <c r="D41" s="226">
        <f t="shared" si="7"/>
        <v>0</v>
      </c>
      <c r="E41" s="226">
        <f t="shared" si="7"/>
        <v>906213062527442.13</v>
      </c>
      <c r="F41" t="s">
        <v>578</v>
      </c>
      <c r="H41">
        <f>'GREET1 Fuel_Specs'!$D$69*10^6</f>
        <v>12992301971719.6</v>
      </c>
      <c r="I41" t="s">
        <v>594</v>
      </c>
      <c r="J41" t="s">
        <v>231</v>
      </c>
    </row>
    <row r="42" spans="1:10" x14ac:dyDescent="0.25">
      <c r="A42" s="39" t="s">
        <v>242</v>
      </c>
      <c r="B42" s="286">
        <f>B18*$H42</f>
        <v>2.329065721334E+16</v>
      </c>
      <c r="C42" s="226">
        <f t="shared" si="7"/>
        <v>1.27190503E+16</v>
      </c>
      <c r="D42" s="226">
        <f t="shared" si="7"/>
        <v>6203462973180000</v>
      </c>
      <c r="E42" s="226">
        <f t="shared" si="7"/>
        <v>2.980624454016E+16</v>
      </c>
      <c r="F42" t="s">
        <v>578</v>
      </c>
      <c r="H42" s="285">
        <f>'ref2022.0112a'!C48*10^9</f>
        <v>5703610000</v>
      </c>
      <c r="I42" t="s">
        <v>594</v>
      </c>
      <c r="J42" s="3" t="s">
        <v>240</v>
      </c>
    </row>
    <row r="43" spans="1:10" x14ac:dyDescent="0.25">
      <c r="A43" s="39" t="s">
        <v>256</v>
      </c>
      <c r="B43" s="226">
        <f t="shared" ref="B43:E43" si="8">B19*$H43</f>
        <v>979835237000000</v>
      </c>
      <c r="C43" s="226">
        <f t="shared" si="8"/>
        <v>433897305000000</v>
      </c>
      <c r="D43" s="226">
        <f t="shared" si="8"/>
        <v>705652880000000</v>
      </c>
      <c r="E43" s="226">
        <f t="shared" si="8"/>
        <v>708079662000000</v>
      </c>
      <c r="F43" t="s">
        <v>578</v>
      </c>
      <c r="H43">
        <f>'AEO21 Table 71'!$C41*10^9</f>
        <v>6287000000</v>
      </c>
      <c r="I43" t="s">
        <v>594</v>
      </c>
      <c r="J43" s="3" t="s">
        <v>240</v>
      </c>
    </row>
    <row r="44" spans="1:10" x14ac:dyDescent="0.25">
      <c r="A44" s="39" t="s">
        <v>243</v>
      </c>
      <c r="B44" s="226">
        <f t="shared" ref="B44:E44" si="9">B20*$H44</f>
        <v>4171558240080000</v>
      </c>
      <c r="C44" s="226">
        <f t="shared" si="9"/>
        <v>219065893200000</v>
      </c>
      <c r="D44" s="226">
        <f t="shared" si="9"/>
        <v>2412911377800000</v>
      </c>
      <c r="E44" s="226">
        <f t="shared" si="9"/>
        <v>1977712755480000</v>
      </c>
      <c r="F44" t="s">
        <v>578</v>
      </c>
      <c r="H44">
        <f>'GREET1 Fuel_Specs'!$D$36*10^3*42</f>
        <v>3839220000</v>
      </c>
      <c r="I44" t="s">
        <v>594</v>
      </c>
      <c r="J44" s="3" t="s">
        <v>240</v>
      </c>
    </row>
    <row r="45" spans="1:10" x14ac:dyDescent="0.25">
      <c r="A45" s="39" t="s">
        <v>257</v>
      </c>
      <c r="B45" s="226">
        <f t="shared" ref="B45:E45" si="10">B21*$H45</f>
        <v>3564295858911020.5</v>
      </c>
      <c r="C45" s="226">
        <f t="shared" si="10"/>
        <v>0</v>
      </c>
      <c r="D45" s="226">
        <f t="shared" si="10"/>
        <v>0</v>
      </c>
      <c r="E45" s="226">
        <f t="shared" si="10"/>
        <v>3564295858911020.5</v>
      </c>
      <c r="F45" t="s">
        <v>578</v>
      </c>
      <c r="H45">
        <f>'GREET1 Fuel_Specs'!$D$90*10^6</f>
        <v>13583444584264.561</v>
      </c>
      <c r="I45" t="s">
        <v>594</v>
      </c>
      <c r="J45" t="s">
        <v>231</v>
      </c>
    </row>
    <row r="46" spans="1:10" x14ac:dyDescent="0.25">
      <c r="A46" s="39" t="s">
        <v>258</v>
      </c>
      <c r="B46" s="226">
        <f t="shared" ref="B46:E46" si="11">B22*$H46</f>
        <v>8746500000000000</v>
      </c>
      <c r="C46" s="226">
        <f t="shared" si="11"/>
        <v>0</v>
      </c>
      <c r="D46" s="226">
        <f t="shared" si="11"/>
        <v>0</v>
      </c>
      <c r="E46" s="226">
        <f t="shared" si="11"/>
        <v>8746500000000000</v>
      </c>
      <c r="F46" t="s">
        <v>578</v>
      </c>
      <c r="H46">
        <f>'GREET1 Fuel_Specs'!$D$62*'GREET1 Fuel_Specs'!$E$62*10^12</f>
        <v>874650000000000</v>
      </c>
      <c r="I46" t="s">
        <v>594</v>
      </c>
      <c r="J46" s="3" t="s">
        <v>284</v>
      </c>
    </row>
    <row r="48" spans="1:10" x14ac:dyDescent="0.25">
      <c r="H48">
        <f>'ref2022.0112a'!C48</f>
        <v>5.7036100000000003</v>
      </c>
    </row>
    <row r="49" spans="8:8" x14ac:dyDescent="0.25">
      <c r="H49" s="284">
        <f>10^9</f>
        <v>1000000000</v>
      </c>
    </row>
    <row r="50" spans="8:8" x14ac:dyDescent="0.25">
      <c r="H50" s="312">
        <f>H48*H49</f>
        <v>5703610000</v>
      </c>
    </row>
    <row r="51" spans="8:8" x14ac:dyDescent="0.25">
      <c r="H51">
        <f>H50/H42</f>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AI74"/>
  <sheetViews>
    <sheetView topLeftCell="A43" workbookViewId="0">
      <selection activeCell="D76" sqref="D76"/>
    </sheetView>
  </sheetViews>
  <sheetFormatPr defaultRowHeight="15" x14ac:dyDescent="0.25"/>
  <cols>
    <col min="1" max="1" width="38.85546875" customWidth="1"/>
    <col min="2" max="2" width="9.140625" customWidth="1"/>
  </cols>
  <sheetData>
    <row r="1" spans="1:35" x14ac:dyDescent="0.25">
      <c r="A1" s="232" t="s">
        <v>612</v>
      </c>
      <c r="B1" s="232"/>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row>
    <row r="2" spans="1:35" s="1" customFormat="1" x14ac:dyDescent="0.25">
      <c r="B2" s="1">
        <v>2019</v>
      </c>
      <c r="C2" s="1">
        <v>2020</v>
      </c>
      <c r="D2" s="1">
        <v>2021</v>
      </c>
      <c r="E2" s="1">
        <v>2022</v>
      </c>
      <c r="F2" s="1">
        <v>2023</v>
      </c>
      <c r="G2" s="1">
        <v>2024</v>
      </c>
      <c r="H2" s="1">
        <v>2025</v>
      </c>
      <c r="I2" s="1">
        <v>2026</v>
      </c>
      <c r="J2" s="1">
        <v>2027</v>
      </c>
      <c r="K2" s="1">
        <v>2028</v>
      </c>
      <c r="L2" s="1">
        <v>2029</v>
      </c>
      <c r="M2" s="1">
        <v>2030</v>
      </c>
      <c r="N2" s="1">
        <v>2031</v>
      </c>
      <c r="O2" s="1">
        <v>2032</v>
      </c>
      <c r="P2" s="1">
        <v>2033</v>
      </c>
      <c r="Q2" s="1">
        <v>2034</v>
      </c>
      <c r="R2" s="1">
        <v>2035</v>
      </c>
      <c r="S2" s="1">
        <v>2036</v>
      </c>
      <c r="T2" s="1">
        <v>2037</v>
      </c>
      <c r="U2" s="1">
        <v>2038</v>
      </c>
      <c r="V2" s="1">
        <v>2039</v>
      </c>
      <c r="W2" s="1">
        <v>2040</v>
      </c>
      <c r="X2" s="1">
        <v>2041</v>
      </c>
      <c r="Y2" s="1">
        <v>2042</v>
      </c>
      <c r="Z2" s="1">
        <v>2043</v>
      </c>
      <c r="AA2" s="1">
        <v>2044</v>
      </c>
      <c r="AB2" s="1">
        <v>2045</v>
      </c>
      <c r="AC2" s="1">
        <v>2046</v>
      </c>
      <c r="AD2" s="1">
        <v>2047</v>
      </c>
      <c r="AE2" s="1">
        <v>2048</v>
      </c>
      <c r="AF2" s="1">
        <v>2049</v>
      </c>
      <c r="AG2" s="1">
        <v>2050</v>
      </c>
    </row>
    <row r="3" spans="1:35" x14ac:dyDescent="0.25">
      <c r="A3" s="43" t="s">
        <v>244</v>
      </c>
      <c r="B3" s="8">
        <v>0</v>
      </c>
      <c r="C3" s="8">
        <v>0</v>
      </c>
      <c r="D3" s="8">
        <v>0</v>
      </c>
      <c r="E3" s="8">
        <v>0</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c r="AI3" s="8"/>
    </row>
    <row r="4" spans="1:35" x14ac:dyDescent="0.25">
      <c r="A4" s="39" t="s">
        <v>245</v>
      </c>
      <c r="B4">
        <f>'AEO20 Table 1'!C$19/'AEO20 Table 1'!$C$19</f>
        <v>1</v>
      </c>
      <c r="C4">
        <f>'AEO20 Table 1'!D$19/'AEO20 Table 1'!$C$19</f>
        <v>0.90812016497404591</v>
      </c>
      <c r="D4">
        <f>'AEO22 Table 1'!C$19/'AEO20 Table 1'!$C$19</f>
        <v>0.96459943596261177</v>
      </c>
      <c r="E4" s="258">
        <f>'AEO22 Table 1'!D$19/'AEO20 Table 1'!$C$19</f>
        <v>0.93890184480504846</v>
      </c>
      <c r="F4" s="258">
        <f>'AEO22 Table 1'!E$19/'AEO20 Table 1'!$C$19</f>
        <v>0.94412122817221644</v>
      </c>
      <c r="G4" s="258">
        <f>'AEO22 Table 1'!F$19/'AEO20 Table 1'!$C$19</f>
        <v>0.83614839882488157</v>
      </c>
      <c r="H4" s="258">
        <f>'AEO22 Table 1'!G$19/'AEO20 Table 1'!$C$19</f>
        <v>0.80464514729399184</v>
      </c>
      <c r="I4" s="258">
        <f>'AEO22 Table 1'!H$19/'AEO20 Table 1'!$C$19</f>
        <v>0.80251233992983384</v>
      </c>
      <c r="J4" s="258">
        <f>'AEO22 Table 1'!I$19/'AEO20 Table 1'!$C$19</f>
        <v>0.780691354411156</v>
      </c>
      <c r="K4" s="258">
        <f>'AEO22 Table 1'!J$19/'AEO20 Table 1'!$C$19</f>
        <v>0.77502526274693773</v>
      </c>
      <c r="L4" s="258">
        <f>'AEO22 Table 1'!K$19/'AEO20 Table 1'!$C$19</f>
        <v>0.77211944811850108</v>
      </c>
      <c r="M4" s="258">
        <f>'AEO22 Table 1'!L$19/'AEO20 Table 1'!$C$19</f>
        <v>0.76050466394559268</v>
      </c>
      <c r="N4" s="258">
        <f>'AEO22 Table 1'!M$19/'AEO20 Table 1'!$C$19</f>
        <v>0.75738898042405145</v>
      </c>
      <c r="O4" s="258">
        <f>'AEO22 Table 1'!N$19/'AEO20 Table 1'!$C$19</f>
        <v>0.7506514373182116</v>
      </c>
      <c r="P4" s="258">
        <f>'AEO22 Table 1'!O$19/'AEO20 Table 1'!$C$19</f>
        <v>0.74877742895425814</v>
      </c>
      <c r="Q4" s="258">
        <f>'AEO22 Table 1'!P$19/'AEO20 Table 1'!$C$19</f>
        <v>0.72516098852670041</v>
      </c>
      <c r="R4" s="258">
        <f>'AEO22 Table 1'!Q$19/'AEO20 Table 1'!$C$19</f>
        <v>0.70512057255299532</v>
      </c>
      <c r="S4" s="258">
        <f>'AEO22 Table 1'!R$19/'AEO20 Table 1'!$C$19</f>
        <v>0.69378124130228658</v>
      </c>
      <c r="T4" s="258">
        <f>'AEO22 Table 1'!S$19/'AEO20 Table 1'!$C$19</f>
        <v>0.68438253410351091</v>
      </c>
      <c r="U4" s="258">
        <f>'AEO22 Table 1'!T$19/'AEO20 Table 1'!$C$19</f>
        <v>0.68541470881759581</v>
      </c>
      <c r="V4" s="258">
        <f>'AEO22 Table 1'!U$19/'AEO20 Table 1'!$C$19</f>
        <v>0.67998354061939481</v>
      </c>
      <c r="W4" s="258">
        <f>'AEO22 Table 1'!V$19/'AEO20 Table 1'!$C$19</f>
        <v>0.67396543220575222</v>
      </c>
      <c r="X4" s="258">
        <f>'AEO22 Table 1'!W$19/'AEO20 Table 1'!$C$19</f>
        <v>0.67224970979067122</v>
      </c>
      <c r="Y4" s="258">
        <f>'AEO22 Table 1'!X$19/'AEO20 Table 1'!$C$19</f>
        <v>0.66954750041211086</v>
      </c>
      <c r="Z4" s="258">
        <f>'AEO22 Table 1'!Y$19/'AEO20 Table 1'!$C$19</f>
        <v>0.66036286243189857</v>
      </c>
      <c r="AA4" s="258">
        <f>'AEO22 Table 1'!Z$19/'AEO20 Table 1'!$C$19</f>
        <v>0.65544678677681534</v>
      </c>
      <c r="AB4" s="258">
        <f>'AEO22 Table 1'!AA$19/'AEO20 Table 1'!$C$19</f>
        <v>0.64737663515169841</v>
      </c>
      <c r="AC4" s="258">
        <f>'AEO22 Table 1'!AB$19/'AEO20 Table 1'!$C$19</f>
        <v>0.64262061400357551</v>
      </c>
      <c r="AD4" s="258">
        <f>'AEO22 Table 1'!AC$19/'AEO20 Table 1'!$C$19</f>
        <v>0.63542995157761639</v>
      </c>
      <c r="AE4" s="258">
        <f>'AEO22 Table 1'!AD$19/'AEO20 Table 1'!$C$19</f>
        <v>0.62963703956050732</v>
      </c>
      <c r="AF4" s="258">
        <f>'AEO22 Table 1'!AE$19/'AEO20 Table 1'!$C$19</f>
        <v>0.62689349013664097</v>
      </c>
      <c r="AG4" s="258">
        <f>'AEO22 Table 1'!AF$19/'AEO20 Table 1'!$C$19</f>
        <v>0.63167714500488814</v>
      </c>
    </row>
    <row r="5" spans="1:35" x14ac:dyDescent="0.25">
      <c r="A5" s="39" t="s">
        <v>235</v>
      </c>
      <c r="B5" s="283">
        <f>'AEO20 Table 1'!C$18/'AEO20 Table 1'!$C$18</f>
        <v>1</v>
      </c>
      <c r="C5" s="283">
        <f>'AEO20 Table 1'!D$18/'AEO20 Table 1'!$C$18</f>
        <v>1.0213665128120504</v>
      </c>
      <c r="D5" s="283">
        <f>'AEO22 Table 1'!C$18/'AEO20 Table 1'!$C$18</f>
        <v>0.99954967740840306</v>
      </c>
      <c r="E5" s="283">
        <f>'AEO22 Table 1'!D$18/'AEO20 Table 1'!$C$18</f>
        <v>1.0260734707638925</v>
      </c>
      <c r="F5" s="283">
        <f>'AEO22 Table 1'!E$18/'AEO20 Table 1'!$C$18</f>
        <v>1.034264546258671</v>
      </c>
      <c r="G5" s="283">
        <f>'AEO22 Table 1'!F$18/'AEO20 Table 1'!$C$18</f>
        <v>1.0401329700985071</v>
      </c>
      <c r="H5" s="283">
        <f>'AEO22 Table 1'!G$18/'AEO20 Table 1'!$C$18</f>
        <v>1.0430017737544677</v>
      </c>
      <c r="I5" s="283">
        <f>'AEO22 Table 1'!H$18/'AEO20 Table 1'!$C$18</f>
        <v>1.0423457582796849</v>
      </c>
      <c r="J5" s="283">
        <f>'AEO22 Table 1'!I$18/'AEO20 Table 1'!$C$18</f>
        <v>1.0402291356531821</v>
      </c>
      <c r="K5" s="283">
        <f>'AEO22 Table 1'!J$18/'AEO20 Table 1'!$C$18</f>
        <v>1.0573703866620028</v>
      </c>
      <c r="L5" s="283">
        <f>'AEO22 Table 1'!K$18/'AEO20 Table 1'!$C$18</f>
        <v>1.0648027823190847</v>
      </c>
      <c r="M5" s="283">
        <f>'AEO22 Table 1'!L$18/'AEO20 Table 1'!$C$18</f>
        <v>1.0666979972717892</v>
      </c>
      <c r="N5" s="283">
        <f>'AEO22 Table 1'!M$18/'AEO20 Table 1'!$C$18</f>
        <v>1.0738224278522339</v>
      </c>
      <c r="O5" s="283">
        <f>'AEO22 Table 1'!N$18/'AEO20 Table 1'!$C$18</f>
        <v>1.081530378581071</v>
      </c>
      <c r="P5" s="283">
        <f>'AEO22 Table 1'!O$18/'AEO20 Table 1'!$C$18</f>
        <v>1.0885869358323641</v>
      </c>
      <c r="Q5" s="283">
        <f>'AEO22 Table 1'!P$18/'AEO20 Table 1'!$C$18</f>
        <v>1.083751206236234</v>
      </c>
      <c r="R5" s="283">
        <f>'AEO22 Table 1'!Q$18/'AEO20 Table 1'!$C$18</f>
        <v>1.0797951127449388</v>
      </c>
      <c r="S5" s="283">
        <f>'AEO22 Table 1'!R$18/'AEO20 Table 1'!$C$18</f>
        <v>1.0783466628465626</v>
      </c>
      <c r="T5" s="283">
        <f>'AEO22 Table 1'!S$18/'AEO20 Table 1'!$C$18</f>
        <v>1.0815792036791769</v>
      </c>
      <c r="U5" s="283">
        <f>'AEO22 Table 1'!T$18/'AEO20 Table 1'!$C$18</f>
        <v>1.0877833806032928</v>
      </c>
      <c r="V5" s="283">
        <f>'AEO22 Table 1'!U$18/'AEO20 Table 1'!$C$18</f>
        <v>1.0951397794209241</v>
      </c>
      <c r="W5" s="283">
        <f>'AEO22 Table 1'!V$18/'AEO20 Table 1'!$C$18</f>
        <v>1.1030488570599173</v>
      </c>
      <c r="X5" s="283">
        <f>'AEO22 Table 1'!W$18/'AEO20 Table 1'!$C$18</f>
        <v>1.1065406499194805</v>
      </c>
      <c r="Y5" s="283">
        <f>'AEO22 Table 1'!X$18/'AEO20 Table 1'!$C$18</f>
        <v>1.1119368457020173</v>
      </c>
      <c r="Z5" s="283">
        <f>'AEO22 Table 1'!Y$18/'AEO20 Table 1'!$C$18</f>
        <v>1.1215299830501557</v>
      </c>
      <c r="AA5" s="283">
        <f>'AEO22 Table 1'!Z$18/'AEO20 Table 1'!$C$18</f>
        <v>1.1306050925501725</v>
      </c>
      <c r="AB5" s="283">
        <f>'AEO22 Table 1'!AA$18/'AEO20 Table 1'!$C$18</f>
        <v>1.137181550342808</v>
      </c>
      <c r="AC5" s="283">
        <f>'AEO22 Table 1'!AB$18/'AEO20 Table 1'!$C$18</f>
        <v>1.1442647190933557</v>
      </c>
      <c r="AD5" s="283">
        <f>'AEO22 Table 1'!AC$18/'AEO20 Table 1'!$C$18</f>
        <v>1.1522679454155011</v>
      </c>
      <c r="AE5" s="283">
        <f>'AEO22 Table 1'!AD$18/'AEO20 Table 1'!$C$18</f>
        <v>1.1579077624706879</v>
      </c>
      <c r="AF5" s="283">
        <f>'AEO22 Table 1'!AE$18/'AEO20 Table 1'!$C$18</f>
        <v>1.1628907517000617</v>
      </c>
      <c r="AG5" s="283">
        <f>'AEO22 Table 1'!AF$18/'AEO20 Table 1'!$C$18</f>
        <v>1.1735649882084447</v>
      </c>
    </row>
    <row r="6" spans="1:35" x14ac:dyDescent="0.25">
      <c r="A6" s="39" t="s">
        <v>237</v>
      </c>
      <c r="B6">
        <f>'AEO20 Table 1'!C$20/'AEO20 Table 1'!$C$20</f>
        <v>1</v>
      </c>
      <c r="C6">
        <f>'AEO20 Table 1'!D$20/'AEO20 Table 1'!$C$20</f>
        <v>0.98213005483195503</v>
      </c>
      <c r="D6">
        <f>'AEO22 Table 1'!C$20/'AEO20 Table 1'!$C$20</f>
        <v>0.9617263432834231</v>
      </c>
      <c r="E6" s="258">
        <f>'AEO22 Table 1'!D$20/'AEO20 Table 1'!$C$20</f>
        <v>0.96906391566617478</v>
      </c>
      <c r="F6" s="258">
        <f>'AEO22 Table 1'!E$20/'AEO20 Table 1'!$C$20</f>
        <v>0.97136936359547565</v>
      </c>
      <c r="G6" s="258">
        <f>'AEO22 Table 1'!F$20/'AEO20 Table 1'!$C$20</f>
        <v>0.97568929553573491</v>
      </c>
      <c r="H6" s="258">
        <f>'AEO22 Table 1'!G$20/'AEO20 Table 1'!$C$20</f>
        <v>0.96678878387977008</v>
      </c>
      <c r="I6" s="258">
        <f>'AEO22 Table 1'!H$20/'AEO20 Table 1'!$C$20</f>
        <v>0.95635055692886095</v>
      </c>
      <c r="J6" s="258">
        <f>'AEO22 Table 1'!I$20/'AEO20 Table 1'!$C$20</f>
        <v>0.93912151396922872</v>
      </c>
      <c r="K6" s="258">
        <f>'AEO22 Table 1'!J$20/'AEO20 Table 1'!$C$20</f>
        <v>0.87264851534979748</v>
      </c>
      <c r="L6" s="258">
        <f>'AEO22 Table 1'!K$20/'AEO20 Table 1'!$C$20</f>
        <v>0.86442502474436744</v>
      </c>
      <c r="M6" s="258">
        <f>'AEO22 Table 1'!L$20/'AEO20 Table 1'!$C$20</f>
        <v>0.86531342983814263</v>
      </c>
      <c r="N6" s="258">
        <f>'AEO22 Table 1'!M$20/'AEO20 Table 1'!$C$20</f>
        <v>0.86666545875784817</v>
      </c>
      <c r="O6" s="258">
        <f>'AEO22 Table 1'!N$20/'AEO20 Table 1'!$C$20</f>
        <v>0.8676033644286959</v>
      </c>
      <c r="P6" s="258">
        <f>'AEO22 Table 1'!O$20/'AEO20 Table 1'!$C$20</f>
        <v>0.80626918887501775</v>
      </c>
      <c r="Q6" s="258">
        <f>'AEO22 Table 1'!P$20/'AEO20 Table 1'!$C$20</f>
        <v>0.80712786993806285</v>
      </c>
      <c r="R6" s="258">
        <f>'AEO22 Table 1'!Q$20/'AEO20 Table 1'!$C$20</f>
        <v>0.79904909154598835</v>
      </c>
      <c r="S6" s="258">
        <f>'AEO22 Table 1'!R$20/'AEO20 Table 1'!$C$20</f>
        <v>0.80034072502476805</v>
      </c>
      <c r="T6" s="258">
        <f>'AEO22 Table 1'!S$20/'AEO20 Table 1'!$C$20</f>
        <v>0.80060125437778129</v>
      </c>
      <c r="U6" s="258">
        <f>'AEO22 Table 1'!T$20/'AEO20 Table 1'!$C$20</f>
        <v>0.80085053359964176</v>
      </c>
      <c r="V6" s="258">
        <f>'AEO22 Table 1'!U$20/'AEO20 Table 1'!$C$20</f>
        <v>0.80086237584296049</v>
      </c>
      <c r="W6" s="258">
        <f>'AEO22 Table 1'!V$20/'AEO20 Table 1'!$C$20</f>
        <v>0.80127851227318259</v>
      </c>
      <c r="X6" s="258">
        <f>'AEO22 Table 1'!W$20/'AEO20 Table 1'!$C$20</f>
        <v>0.80282830665631177</v>
      </c>
      <c r="Y6" s="258">
        <f>'AEO22 Table 1'!X$20/'AEO20 Table 1'!$C$20</f>
        <v>0.80394680653777095</v>
      </c>
      <c r="Z6" s="258">
        <f>'AEO22 Table 1'!Y$20/'AEO20 Table 1'!$C$20</f>
        <v>0.80502812177520922</v>
      </c>
      <c r="AA6" s="258">
        <f>'AEO22 Table 1'!Z$20/'AEO20 Table 1'!$C$20</f>
        <v>0.80597147487798348</v>
      </c>
      <c r="AB6" s="258">
        <f>'AEO22 Table 1'!AA$20/'AEO20 Table 1'!$C$20</f>
        <v>0.80698315772470719</v>
      </c>
      <c r="AC6" s="258">
        <f>'AEO22 Table 1'!AB$20/'AEO20 Table 1'!$C$20</f>
        <v>0.80751108493185852</v>
      </c>
      <c r="AD6" s="258">
        <f>'AEO22 Table 1'!AC$20/'AEO20 Table 1'!$C$20</f>
        <v>0.80803759106981177</v>
      </c>
      <c r="AE6" s="258">
        <f>'AEO22 Table 1'!AD$20/'AEO20 Table 1'!$C$20</f>
        <v>0.80836562120974209</v>
      </c>
      <c r="AF6" s="258">
        <f>'AEO22 Table 1'!AE$20/'AEO20 Table 1'!$C$20</f>
        <v>0.8087626916282209</v>
      </c>
      <c r="AG6" s="258">
        <f>'AEO22 Table 1'!AF$20/'AEO20 Table 1'!$C$20</f>
        <v>0.80933597462728324</v>
      </c>
    </row>
    <row r="7" spans="1:35" x14ac:dyDescent="0.25">
      <c r="A7" s="40" t="s">
        <v>247</v>
      </c>
      <c r="B7" s="8">
        <v>0</v>
      </c>
      <c r="C7" s="8">
        <v>0</v>
      </c>
      <c r="D7" s="8">
        <v>0</v>
      </c>
      <c r="E7" s="8">
        <v>0</v>
      </c>
      <c r="F7" s="8">
        <v>0</v>
      </c>
      <c r="G7" s="8">
        <v>0</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8">
        <v>0</v>
      </c>
      <c r="AC7" s="8">
        <v>0</v>
      </c>
      <c r="AD7" s="8">
        <v>0</v>
      </c>
      <c r="AE7" s="8">
        <v>0</v>
      </c>
      <c r="AF7" s="8">
        <v>0</v>
      </c>
      <c r="AG7" s="8">
        <v>0</v>
      </c>
      <c r="AH7" s="8"/>
      <c r="AI7" s="8"/>
    </row>
    <row r="8" spans="1:35" x14ac:dyDescent="0.25">
      <c r="A8" s="40" t="s">
        <v>248</v>
      </c>
      <c r="B8" s="8">
        <v>0</v>
      </c>
      <c r="C8" s="8">
        <v>0</v>
      </c>
      <c r="D8" s="8">
        <v>0</v>
      </c>
      <c r="E8" s="8">
        <v>0</v>
      </c>
      <c r="F8" s="8">
        <v>0</v>
      </c>
      <c r="G8" s="8">
        <v>0</v>
      </c>
      <c r="H8" s="8">
        <v>0</v>
      </c>
      <c r="I8" s="8">
        <v>0</v>
      </c>
      <c r="J8" s="8">
        <v>0</v>
      </c>
      <c r="K8" s="8">
        <v>0</v>
      </c>
      <c r="L8" s="8">
        <v>0</v>
      </c>
      <c r="M8" s="8">
        <v>0</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c r="AI8" s="8"/>
    </row>
    <row r="9" spans="1:35" x14ac:dyDescent="0.25">
      <c r="A9" s="40" t="s">
        <v>249</v>
      </c>
      <c r="B9" s="8">
        <v>0</v>
      </c>
      <c r="C9" s="8">
        <v>0</v>
      </c>
      <c r="D9" s="8">
        <v>0</v>
      </c>
      <c r="E9" s="8">
        <v>0</v>
      </c>
      <c r="F9" s="8">
        <v>0</v>
      </c>
      <c r="G9" s="8">
        <v>0</v>
      </c>
      <c r="H9" s="8">
        <v>0</v>
      </c>
      <c r="I9" s="8">
        <v>0</v>
      </c>
      <c r="J9" s="8">
        <v>0</v>
      </c>
      <c r="K9" s="8">
        <v>0</v>
      </c>
      <c r="L9" s="8">
        <v>0</v>
      </c>
      <c r="M9" s="8">
        <v>0</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c r="AI9" s="8"/>
    </row>
    <row r="10" spans="1:35" x14ac:dyDescent="0.25">
      <c r="A10" s="39" t="s">
        <v>238</v>
      </c>
      <c r="B10">
        <f>'AEO20 Table 1'!C$22/'AEO20 Table 1'!$C$22</f>
        <v>1</v>
      </c>
      <c r="C10">
        <f>'AEO20 Table 1'!D$22/'AEO20 Table 1'!$C$22</f>
        <v>0.98791071006677489</v>
      </c>
      <c r="D10">
        <f>'AEO22 Table 1'!C$22/'AEO20 Table 1'!$C$22</f>
        <v>0.97430354929764296</v>
      </c>
      <c r="E10" s="258">
        <f>'AEO22 Table 1'!D$22/'AEO20 Table 1'!$C$22</f>
        <v>1.0017584836213365</v>
      </c>
      <c r="F10" s="258">
        <f>'AEO22 Table 1'!E$22/'AEO20 Table 1'!$C$22</f>
        <v>0.98171487903041976</v>
      </c>
      <c r="G10" s="258">
        <f>'AEO22 Table 1'!F$22/'AEO20 Table 1'!$C$22</f>
        <v>0.98065626567299047</v>
      </c>
      <c r="H10" s="258">
        <f>'AEO22 Table 1'!G$22/'AEO20 Table 1'!$C$22</f>
        <v>0.98472637290215093</v>
      </c>
      <c r="I10" s="258">
        <f>'AEO22 Table 1'!H$22/'AEO20 Table 1'!$C$22</f>
        <v>0.98235464790950822</v>
      </c>
      <c r="J10" s="258">
        <f>'AEO22 Table 1'!I$22/'AEO20 Table 1'!$C$22</f>
        <v>0.97989007663962802</v>
      </c>
      <c r="K10" s="258">
        <f>'AEO22 Table 1'!J$22/'AEO20 Table 1'!$C$22</f>
        <v>0.9754610190707913</v>
      </c>
      <c r="L10" s="258">
        <f>'AEO22 Table 1'!K$22/'AEO20 Table 1'!$C$22</f>
        <v>0.975769401348758</v>
      </c>
      <c r="M10" s="258">
        <f>'AEO22 Table 1'!L$22/'AEO20 Table 1'!$C$22</f>
        <v>0.97399475252736689</v>
      </c>
      <c r="N10" s="258">
        <f>'AEO22 Table 1'!M$22/'AEO20 Table 1'!$C$22</f>
        <v>0.97167919124260649</v>
      </c>
      <c r="O10" s="258">
        <f>'AEO22 Table 1'!N$22/'AEO20 Table 1'!$C$22</f>
        <v>0.97029064200713766</v>
      </c>
      <c r="P10" s="258">
        <f>'AEO22 Table 1'!O$22/'AEO20 Table 1'!$C$22</f>
        <v>0.96716578448886892</v>
      </c>
      <c r="Q10" s="258">
        <f>'AEO22 Table 1'!P$22/'AEO20 Table 1'!$C$22</f>
        <v>0.96454142643383267</v>
      </c>
      <c r="R10" s="258">
        <f>'AEO22 Table 1'!Q$22/'AEO20 Table 1'!$C$22</f>
        <v>0.96348156959947606</v>
      </c>
      <c r="S10" s="258">
        <f>'AEO22 Table 1'!R$22/'AEO20 Table 1'!$C$22</f>
        <v>0.96192017707111455</v>
      </c>
      <c r="T10" s="258">
        <f>'AEO22 Table 1'!S$22/'AEO20 Table 1'!$C$22</f>
        <v>0.96041598448140797</v>
      </c>
      <c r="U10" s="258">
        <f>'AEO22 Table 1'!T$22/'AEO20 Table 1'!$C$22</f>
        <v>0.96127315457661688</v>
      </c>
      <c r="V10" s="258">
        <f>'AEO22 Table 1'!U$22/'AEO20 Table 1'!$C$22</f>
        <v>0.96316759167533661</v>
      </c>
      <c r="W10" s="258">
        <f>'AEO22 Table 1'!V$22/'AEO20 Table 1'!$C$22</f>
        <v>0.97063446337753212</v>
      </c>
      <c r="X10" s="258">
        <f>'AEO22 Table 1'!W$22/'AEO20 Table 1'!$C$22</f>
        <v>0.97518538168524294</v>
      </c>
      <c r="Y10" s="258">
        <f>'AEO22 Table 1'!X$22/'AEO20 Table 1'!$C$22</f>
        <v>0.97864887942004253</v>
      </c>
      <c r="Z10" s="258">
        <f>'AEO22 Table 1'!Y$22/'AEO20 Table 1'!$C$22</f>
        <v>0.984075827223026</v>
      </c>
      <c r="AA10" s="258">
        <f>'AEO22 Table 1'!Z$22/'AEO20 Table 1'!$C$22</f>
        <v>0.99312232911518328</v>
      </c>
      <c r="AB10" s="258">
        <f>'AEO22 Table 1'!AA$22/'AEO20 Table 1'!$C$22</f>
        <v>0.99768381697677599</v>
      </c>
      <c r="AC10" s="258">
        <f>'AEO22 Table 1'!AB$22/'AEO20 Table 1'!$C$22</f>
        <v>1.0038102205513577</v>
      </c>
      <c r="AD10" s="258">
        <f>'AEO22 Table 1'!AC$22/'AEO20 Table 1'!$C$22</f>
        <v>1.010674834928438</v>
      </c>
      <c r="AE10" s="258">
        <f>'AEO22 Table 1'!AD$22/'AEO20 Table 1'!$C$22</f>
        <v>1.0175784115825732</v>
      </c>
      <c r="AF10" s="258">
        <f>'AEO22 Table 1'!AE$22/'AEO20 Table 1'!$C$22</f>
        <v>1.0243010623437883</v>
      </c>
      <c r="AG10" s="258">
        <f>'AEO22 Table 1'!AF$22/'AEO20 Table 1'!$C$22</f>
        <v>1.0330468500656971</v>
      </c>
    </row>
    <row r="11" spans="1:35" x14ac:dyDescent="0.25">
      <c r="A11" s="39" t="s">
        <v>239</v>
      </c>
      <c r="B11">
        <f>'AEO20 Table 1'!C$16/'AEO20 Table 1'!$C$16</f>
        <v>1</v>
      </c>
      <c r="C11">
        <f>'AEO20 Table 1'!D$16/'AEO20 Table 1'!$C$16</f>
        <v>1.1332856068157029</v>
      </c>
      <c r="D11">
        <f>'AEO22 Table 1'!C$16/'AEO20 Table 1'!$C$16</f>
        <v>0.90486787051301698</v>
      </c>
      <c r="E11" s="258">
        <f>'AEO22 Table 1'!D$16/'AEO20 Table 1'!$C$16</f>
        <v>0.96515670054770442</v>
      </c>
      <c r="F11" s="258">
        <f>'AEO22 Table 1'!E$16/'AEO20 Table 1'!$C$16</f>
        <v>0.99548227666890987</v>
      </c>
      <c r="G11" s="258">
        <f>'AEO22 Table 1'!F$16/'AEO20 Table 1'!$C$16</f>
        <v>1.0212746666295975</v>
      </c>
      <c r="H11" s="258">
        <f>'AEO22 Table 1'!G$16/'AEO20 Table 1'!$C$16</f>
        <v>1.056403208427773</v>
      </c>
      <c r="I11" s="258">
        <f>'AEO22 Table 1'!H$16/'AEO20 Table 1'!$C$16</f>
        <v>1.0712927807876063</v>
      </c>
      <c r="J11" s="258">
        <f>'AEO22 Table 1'!I$16/'AEO20 Table 1'!$C$16</f>
        <v>1.0676441387559343</v>
      </c>
      <c r="K11" s="258">
        <f>'AEO22 Table 1'!J$16/'AEO20 Table 1'!$C$16</f>
        <v>1.0811037117741089</v>
      </c>
      <c r="L11" s="258">
        <f>'AEO22 Table 1'!K$16/'AEO20 Table 1'!$C$16</f>
        <v>1.0790341916739536</v>
      </c>
      <c r="M11" s="258">
        <f>'AEO22 Table 1'!L$16/'AEO20 Table 1'!$C$16</f>
        <v>1.0759655619360118</v>
      </c>
      <c r="N11" s="258">
        <f>'AEO22 Table 1'!M$16/'AEO20 Table 1'!$C$16</f>
        <v>1.0652272126117961</v>
      </c>
      <c r="O11" s="258">
        <f>'AEO22 Table 1'!N$16/'AEO20 Table 1'!$C$16</f>
        <v>1.054663054403935</v>
      </c>
      <c r="P11" s="258">
        <f>'AEO22 Table 1'!O$16/'AEO20 Table 1'!$C$16</f>
        <v>1.0544106510468141</v>
      </c>
      <c r="Q11" s="258">
        <f>'AEO22 Table 1'!P$16/'AEO20 Table 1'!$C$16</f>
        <v>1.0404795398261963</v>
      </c>
      <c r="R11" s="258">
        <f>'AEO22 Table 1'!Q$16/'AEO20 Table 1'!$C$16</f>
        <v>1.0338787468954269</v>
      </c>
      <c r="S11" s="258">
        <f>'AEO22 Table 1'!R$16/'AEO20 Table 1'!$C$16</f>
        <v>1.0271631541704227</v>
      </c>
      <c r="T11" s="258">
        <f>'AEO22 Table 1'!S$16/'AEO20 Table 1'!$C$16</f>
        <v>1.0158794667760416</v>
      </c>
      <c r="U11" s="258">
        <f>'AEO22 Table 1'!T$16/'AEO20 Table 1'!$C$16</f>
        <v>1.0081920586500435</v>
      </c>
      <c r="V11" s="258">
        <f>'AEO22 Table 1'!U$16/'AEO20 Table 1'!$C$16</f>
        <v>1.008260509003545</v>
      </c>
      <c r="W11" s="258">
        <f>'AEO22 Table 1'!V$16/'AEO20 Table 1'!$C$16</f>
        <v>1.0114286318964902</v>
      </c>
      <c r="X11" s="258">
        <f>'AEO22 Table 1'!W$16/'AEO20 Table 1'!$C$16</f>
        <v>1.0044092101922537</v>
      </c>
      <c r="Y11" s="258">
        <f>'AEO22 Table 1'!X$16/'AEO20 Table 1'!$C$16</f>
        <v>1.0010209372177106</v>
      </c>
      <c r="Z11" s="258">
        <f>'AEO22 Table 1'!Y$16/'AEO20 Table 1'!$C$16</f>
        <v>1.0010389771853763</v>
      </c>
      <c r="AA11" s="258">
        <f>'AEO22 Table 1'!Z$16/'AEO20 Table 1'!$C$16</f>
        <v>0.99486555967906354</v>
      </c>
      <c r="AB11" s="258">
        <f>'AEO22 Table 1'!AA$16/'AEO20 Table 1'!$C$16</f>
        <v>1.0066386300058081</v>
      </c>
      <c r="AC11" s="258">
        <f>'AEO22 Table 1'!AB$16/'AEO20 Table 1'!$C$16</f>
        <v>1.0133404389459941</v>
      </c>
      <c r="AD11" s="258">
        <f>'AEO22 Table 1'!AC$16/'AEO20 Table 1'!$C$16</f>
        <v>1.014529397767308</v>
      </c>
      <c r="AE11" s="258">
        <f>'AEO22 Table 1'!AD$16/'AEO20 Table 1'!$C$16</f>
        <v>1.0097361939776028</v>
      </c>
      <c r="AF11" s="258">
        <f>'AEO22 Table 1'!AE$16/'AEO20 Table 1'!$C$16</f>
        <v>0.997804785839422</v>
      </c>
      <c r="AG11" s="258">
        <f>'AEO22 Table 1'!AF$16/'AEO20 Table 1'!$C$16</f>
        <v>1.024396244844064</v>
      </c>
    </row>
    <row r="12" spans="1:35" x14ac:dyDescent="0.25">
      <c r="A12" s="39" t="s">
        <v>250</v>
      </c>
      <c r="B12">
        <f>'AEO20 Table 1'!C$16/'AEO20 Table 1'!$C$16</f>
        <v>1</v>
      </c>
      <c r="C12">
        <f>'AEO20 Table 1'!D$16/'AEO20 Table 1'!$C$16</f>
        <v>1.1332856068157029</v>
      </c>
      <c r="D12">
        <f>'AEO22 Table 1'!C$16/'AEO20 Table 1'!$C$16</f>
        <v>0.90486787051301698</v>
      </c>
      <c r="E12" s="258">
        <f>'AEO22 Table 1'!D$16/'AEO20 Table 1'!$C$16</f>
        <v>0.96515670054770442</v>
      </c>
      <c r="F12" s="258">
        <f>'AEO22 Table 1'!E$16/'AEO20 Table 1'!$C$16</f>
        <v>0.99548227666890987</v>
      </c>
      <c r="G12" s="258">
        <f>'AEO22 Table 1'!F$16/'AEO20 Table 1'!$C$16</f>
        <v>1.0212746666295975</v>
      </c>
      <c r="H12" s="258">
        <f>'AEO22 Table 1'!G$16/'AEO20 Table 1'!$C$16</f>
        <v>1.056403208427773</v>
      </c>
      <c r="I12" s="258">
        <f>'AEO22 Table 1'!H$16/'AEO20 Table 1'!$C$16</f>
        <v>1.0712927807876063</v>
      </c>
      <c r="J12" s="258">
        <f>'AEO22 Table 1'!I$16/'AEO20 Table 1'!$C$16</f>
        <v>1.0676441387559343</v>
      </c>
      <c r="K12" s="258">
        <f>'AEO22 Table 1'!J$16/'AEO20 Table 1'!$C$16</f>
        <v>1.0811037117741089</v>
      </c>
      <c r="L12" s="258">
        <f>'AEO22 Table 1'!K$16/'AEO20 Table 1'!$C$16</f>
        <v>1.0790341916739536</v>
      </c>
      <c r="M12" s="258">
        <f>'AEO22 Table 1'!L$16/'AEO20 Table 1'!$C$16</f>
        <v>1.0759655619360118</v>
      </c>
      <c r="N12" s="258">
        <f>'AEO22 Table 1'!M$16/'AEO20 Table 1'!$C$16</f>
        <v>1.0652272126117961</v>
      </c>
      <c r="O12" s="258">
        <f>'AEO22 Table 1'!N$16/'AEO20 Table 1'!$C$16</f>
        <v>1.054663054403935</v>
      </c>
      <c r="P12" s="258">
        <f>'AEO22 Table 1'!O$16/'AEO20 Table 1'!$C$16</f>
        <v>1.0544106510468141</v>
      </c>
      <c r="Q12" s="258">
        <f>'AEO22 Table 1'!P$16/'AEO20 Table 1'!$C$16</f>
        <v>1.0404795398261963</v>
      </c>
      <c r="R12" s="258">
        <f>'AEO22 Table 1'!Q$16/'AEO20 Table 1'!$C$16</f>
        <v>1.0338787468954269</v>
      </c>
      <c r="S12" s="258">
        <f>'AEO22 Table 1'!R$16/'AEO20 Table 1'!$C$16</f>
        <v>1.0271631541704227</v>
      </c>
      <c r="T12" s="258">
        <f>'AEO22 Table 1'!S$16/'AEO20 Table 1'!$C$16</f>
        <v>1.0158794667760416</v>
      </c>
      <c r="U12" s="258">
        <f>'AEO22 Table 1'!T$16/'AEO20 Table 1'!$C$16</f>
        <v>1.0081920586500435</v>
      </c>
      <c r="V12" s="258">
        <f>'AEO22 Table 1'!U$16/'AEO20 Table 1'!$C$16</f>
        <v>1.008260509003545</v>
      </c>
      <c r="W12" s="258">
        <f>'AEO22 Table 1'!V$16/'AEO20 Table 1'!$C$16</f>
        <v>1.0114286318964902</v>
      </c>
      <c r="X12" s="258">
        <f>'AEO22 Table 1'!W$16/'AEO20 Table 1'!$C$16</f>
        <v>1.0044092101922537</v>
      </c>
      <c r="Y12" s="258">
        <f>'AEO22 Table 1'!X$16/'AEO20 Table 1'!$C$16</f>
        <v>1.0010209372177106</v>
      </c>
      <c r="Z12" s="258">
        <f>'AEO22 Table 1'!Y$16/'AEO20 Table 1'!$C$16</f>
        <v>1.0010389771853763</v>
      </c>
      <c r="AA12" s="258">
        <f>'AEO22 Table 1'!Z$16/'AEO20 Table 1'!$C$16</f>
        <v>0.99486555967906354</v>
      </c>
      <c r="AB12" s="258">
        <f>'AEO22 Table 1'!AA$16/'AEO20 Table 1'!$C$16</f>
        <v>1.0066386300058081</v>
      </c>
      <c r="AC12" s="258">
        <f>'AEO22 Table 1'!AB$16/'AEO20 Table 1'!$C$16</f>
        <v>1.0133404389459941</v>
      </c>
      <c r="AD12" s="258">
        <f>'AEO22 Table 1'!AC$16/'AEO20 Table 1'!$C$16</f>
        <v>1.014529397767308</v>
      </c>
      <c r="AE12" s="258">
        <f>'AEO22 Table 1'!AD$16/'AEO20 Table 1'!$C$16</f>
        <v>1.0097361939776028</v>
      </c>
      <c r="AF12" s="258">
        <f>'AEO22 Table 1'!AE$16/'AEO20 Table 1'!$C$16</f>
        <v>0.997804785839422</v>
      </c>
      <c r="AG12" s="258">
        <f>'AEO22 Table 1'!AF$16/'AEO20 Table 1'!$C$16</f>
        <v>1.024396244844064</v>
      </c>
    </row>
    <row r="13" spans="1:35" x14ac:dyDescent="0.25">
      <c r="A13" s="39" t="s">
        <v>251</v>
      </c>
      <c r="B13">
        <f>'AEO20 Table 1'!C$22/'AEO20 Table 1'!$C$22</f>
        <v>1</v>
      </c>
      <c r="C13">
        <f>'AEO20 Table 1'!D$22/'AEO20 Table 1'!$C$22</f>
        <v>0.98791071006677489</v>
      </c>
      <c r="D13">
        <f>'AEO22 Table 1'!C$22/'AEO20 Table 1'!$C$22</f>
        <v>0.97430354929764296</v>
      </c>
      <c r="E13" s="258">
        <f>'AEO22 Table 1'!D$22/'AEO20 Table 1'!$C$22</f>
        <v>1.0017584836213365</v>
      </c>
      <c r="F13" s="258">
        <f>'AEO22 Table 1'!E$22/'AEO20 Table 1'!$C$22</f>
        <v>0.98171487903041976</v>
      </c>
      <c r="G13" s="258">
        <f>'AEO22 Table 1'!F$22/'AEO20 Table 1'!$C$22</f>
        <v>0.98065626567299047</v>
      </c>
      <c r="H13" s="258">
        <f>'AEO22 Table 1'!G$22/'AEO20 Table 1'!$C$22</f>
        <v>0.98472637290215093</v>
      </c>
      <c r="I13" s="258">
        <f>'AEO22 Table 1'!H$22/'AEO20 Table 1'!$C$22</f>
        <v>0.98235464790950822</v>
      </c>
      <c r="J13" s="258">
        <f>'AEO22 Table 1'!I$22/'AEO20 Table 1'!$C$22</f>
        <v>0.97989007663962802</v>
      </c>
      <c r="K13" s="258">
        <f>'AEO22 Table 1'!J$22/'AEO20 Table 1'!$C$22</f>
        <v>0.9754610190707913</v>
      </c>
      <c r="L13" s="258">
        <f>'AEO22 Table 1'!K$22/'AEO20 Table 1'!$C$22</f>
        <v>0.975769401348758</v>
      </c>
      <c r="M13" s="258">
        <f>'AEO22 Table 1'!L$22/'AEO20 Table 1'!$C$22</f>
        <v>0.97399475252736689</v>
      </c>
      <c r="N13" s="258">
        <f>'AEO22 Table 1'!M$22/'AEO20 Table 1'!$C$22</f>
        <v>0.97167919124260649</v>
      </c>
      <c r="O13" s="258">
        <f>'AEO22 Table 1'!N$22/'AEO20 Table 1'!$C$22</f>
        <v>0.97029064200713766</v>
      </c>
      <c r="P13" s="258">
        <f>'AEO22 Table 1'!O$22/'AEO20 Table 1'!$C$22</f>
        <v>0.96716578448886892</v>
      </c>
      <c r="Q13" s="258">
        <f>'AEO22 Table 1'!P$22/'AEO20 Table 1'!$C$22</f>
        <v>0.96454142643383267</v>
      </c>
      <c r="R13" s="258">
        <f>'AEO22 Table 1'!Q$22/'AEO20 Table 1'!$C$22</f>
        <v>0.96348156959947606</v>
      </c>
      <c r="S13" s="258">
        <f>'AEO22 Table 1'!R$22/'AEO20 Table 1'!$C$22</f>
        <v>0.96192017707111455</v>
      </c>
      <c r="T13" s="258">
        <f>'AEO22 Table 1'!S$22/'AEO20 Table 1'!$C$22</f>
        <v>0.96041598448140797</v>
      </c>
      <c r="U13" s="258">
        <f>'AEO22 Table 1'!T$22/'AEO20 Table 1'!$C$22</f>
        <v>0.96127315457661688</v>
      </c>
      <c r="V13" s="258">
        <f>'AEO22 Table 1'!U$22/'AEO20 Table 1'!$C$22</f>
        <v>0.96316759167533661</v>
      </c>
      <c r="W13" s="258">
        <f>'AEO22 Table 1'!V$22/'AEO20 Table 1'!$C$22</f>
        <v>0.97063446337753212</v>
      </c>
      <c r="X13" s="258">
        <f>'AEO22 Table 1'!W$22/'AEO20 Table 1'!$C$22</f>
        <v>0.97518538168524294</v>
      </c>
      <c r="Y13" s="258">
        <f>'AEO22 Table 1'!X$22/'AEO20 Table 1'!$C$22</f>
        <v>0.97864887942004253</v>
      </c>
      <c r="Z13" s="258">
        <f>'AEO22 Table 1'!Y$22/'AEO20 Table 1'!$C$22</f>
        <v>0.984075827223026</v>
      </c>
      <c r="AA13" s="258">
        <f>'AEO22 Table 1'!Z$22/'AEO20 Table 1'!$C$22</f>
        <v>0.99312232911518328</v>
      </c>
      <c r="AB13" s="258">
        <f>'AEO22 Table 1'!AA$22/'AEO20 Table 1'!$C$22</f>
        <v>0.99768381697677599</v>
      </c>
      <c r="AC13" s="258">
        <f>'AEO22 Table 1'!AB$22/'AEO20 Table 1'!$C$22</f>
        <v>1.0038102205513577</v>
      </c>
      <c r="AD13" s="258">
        <f>'AEO22 Table 1'!AC$22/'AEO20 Table 1'!$C$22</f>
        <v>1.010674834928438</v>
      </c>
      <c r="AE13" s="258">
        <f>'AEO22 Table 1'!AD$22/'AEO20 Table 1'!$C$22</f>
        <v>1.0175784115825732</v>
      </c>
      <c r="AF13" s="258">
        <f>'AEO22 Table 1'!AE$22/'AEO20 Table 1'!$C$22</f>
        <v>1.0243010623437883</v>
      </c>
      <c r="AG13" s="258">
        <f>'AEO22 Table 1'!AF$22/'AEO20 Table 1'!$C$22</f>
        <v>1.0330468500656971</v>
      </c>
    </row>
    <row r="14" spans="1:35" x14ac:dyDescent="0.25">
      <c r="A14" s="39" t="s">
        <v>252</v>
      </c>
      <c r="B14">
        <f>'AEO20 Table 1'!C$22/'AEO20 Table 1'!$C$22</f>
        <v>1</v>
      </c>
      <c r="C14">
        <f>'AEO20 Table 1'!D$22/'AEO20 Table 1'!$C$22</f>
        <v>0.98791071006677489</v>
      </c>
      <c r="D14">
        <f>'AEO22 Table 1'!C$22/'AEO20 Table 1'!$C$22</f>
        <v>0.97430354929764296</v>
      </c>
      <c r="E14" s="258">
        <f>'AEO22 Table 1'!D$22/'AEO20 Table 1'!$C$22</f>
        <v>1.0017584836213365</v>
      </c>
      <c r="F14" s="258">
        <f>'AEO22 Table 1'!E$22/'AEO20 Table 1'!$C$22</f>
        <v>0.98171487903041976</v>
      </c>
      <c r="G14" s="258">
        <f>'AEO22 Table 1'!F$22/'AEO20 Table 1'!$C$22</f>
        <v>0.98065626567299047</v>
      </c>
      <c r="H14" s="258">
        <f>'AEO22 Table 1'!G$22/'AEO20 Table 1'!$C$22</f>
        <v>0.98472637290215093</v>
      </c>
      <c r="I14" s="258">
        <f>'AEO22 Table 1'!H$22/'AEO20 Table 1'!$C$22</f>
        <v>0.98235464790950822</v>
      </c>
      <c r="J14" s="258">
        <f>'AEO22 Table 1'!I$22/'AEO20 Table 1'!$C$22</f>
        <v>0.97989007663962802</v>
      </c>
      <c r="K14" s="258">
        <f>'AEO22 Table 1'!J$22/'AEO20 Table 1'!$C$22</f>
        <v>0.9754610190707913</v>
      </c>
      <c r="L14" s="258">
        <f>'AEO22 Table 1'!K$22/'AEO20 Table 1'!$C$22</f>
        <v>0.975769401348758</v>
      </c>
      <c r="M14" s="258">
        <f>'AEO22 Table 1'!L$22/'AEO20 Table 1'!$C$22</f>
        <v>0.97399475252736689</v>
      </c>
      <c r="N14" s="258">
        <f>'AEO22 Table 1'!M$22/'AEO20 Table 1'!$C$22</f>
        <v>0.97167919124260649</v>
      </c>
      <c r="O14" s="258">
        <f>'AEO22 Table 1'!N$22/'AEO20 Table 1'!$C$22</f>
        <v>0.97029064200713766</v>
      </c>
      <c r="P14" s="258">
        <f>'AEO22 Table 1'!O$22/'AEO20 Table 1'!$C$22</f>
        <v>0.96716578448886892</v>
      </c>
      <c r="Q14" s="258">
        <f>'AEO22 Table 1'!P$22/'AEO20 Table 1'!$C$22</f>
        <v>0.96454142643383267</v>
      </c>
      <c r="R14" s="258">
        <f>'AEO22 Table 1'!Q$22/'AEO20 Table 1'!$C$22</f>
        <v>0.96348156959947606</v>
      </c>
      <c r="S14" s="258">
        <f>'AEO22 Table 1'!R$22/'AEO20 Table 1'!$C$22</f>
        <v>0.96192017707111455</v>
      </c>
      <c r="T14" s="258">
        <f>'AEO22 Table 1'!S$22/'AEO20 Table 1'!$C$22</f>
        <v>0.96041598448140797</v>
      </c>
      <c r="U14" s="258">
        <f>'AEO22 Table 1'!T$22/'AEO20 Table 1'!$C$22</f>
        <v>0.96127315457661688</v>
      </c>
      <c r="V14" s="258">
        <f>'AEO22 Table 1'!U$22/'AEO20 Table 1'!$C$22</f>
        <v>0.96316759167533661</v>
      </c>
      <c r="W14" s="258">
        <f>'AEO22 Table 1'!V$22/'AEO20 Table 1'!$C$22</f>
        <v>0.97063446337753212</v>
      </c>
      <c r="X14" s="258">
        <f>'AEO22 Table 1'!W$22/'AEO20 Table 1'!$C$22</f>
        <v>0.97518538168524294</v>
      </c>
      <c r="Y14" s="258">
        <f>'AEO22 Table 1'!X$22/'AEO20 Table 1'!$C$22</f>
        <v>0.97864887942004253</v>
      </c>
      <c r="Z14" s="258">
        <f>'AEO22 Table 1'!Y$22/'AEO20 Table 1'!$C$22</f>
        <v>0.984075827223026</v>
      </c>
      <c r="AA14" s="258">
        <f>'AEO22 Table 1'!Z$22/'AEO20 Table 1'!$C$22</f>
        <v>0.99312232911518328</v>
      </c>
      <c r="AB14" s="258">
        <f>'AEO22 Table 1'!AA$22/'AEO20 Table 1'!$C$22</f>
        <v>0.99768381697677599</v>
      </c>
      <c r="AC14" s="258">
        <f>'AEO22 Table 1'!AB$22/'AEO20 Table 1'!$C$22</f>
        <v>1.0038102205513577</v>
      </c>
      <c r="AD14" s="258">
        <f>'AEO22 Table 1'!AC$22/'AEO20 Table 1'!$C$22</f>
        <v>1.010674834928438</v>
      </c>
      <c r="AE14" s="258">
        <f>'AEO22 Table 1'!AD$22/'AEO20 Table 1'!$C$22</f>
        <v>1.0175784115825732</v>
      </c>
      <c r="AF14" s="258">
        <f>'AEO22 Table 1'!AE$22/'AEO20 Table 1'!$C$22</f>
        <v>1.0243010623437883</v>
      </c>
      <c r="AG14" s="258">
        <f>'AEO22 Table 1'!AF$22/'AEO20 Table 1'!$C$22</f>
        <v>1.0330468500656971</v>
      </c>
    </row>
    <row r="15" spans="1:35" x14ac:dyDescent="0.25">
      <c r="A15" s="39" t="s">
        <v>241</v>
      </c>
      <c r="B15">
        <f>'AEO20 Table 1'!C$16/'AEO20 Table 1'!$C$16</f>
        <v>1</v>
      </c>
      <c r="C15">
        <f>'AEO20 Table 1'!D$16/'AEO20 Table 1'!$C$16</f>
        <v>1.1332856068157029</v>
      </c>
      <c r="D15">
        <f>'AEO22 Table 1'!C$16/'AEO20 Table 1'!$C$16</f>
        <v>0.90486787051301698</v>
      </c>
      <c r="E15" s="258">
        <f>'AEO22 Table 1'!D$16/'AEO20 Table 1'!$C$16</f>
        <v>0.96515670054770442</v>
      </c>
      <c r="F15" s="258">
        <f>'AEO22 Table 1'!E$16/'AEO20 Table 1'!$C$16</f>
        <v>0.99548227666890987</v>
      </c>
      <c r="G15" s="258">
        <f>'AEO22 Table 1'!F$16/'AEO20 Table 1'!$C$16</f>
        <v>1.0212746666295975</v>
      </c>
      <c r="H15" s="258">
        <f>'AEO22 Table 1'!G$16/'AEO20 Table 1'!$C$16</f>
        <v>1.056403208427773</v>
      </c>
      <c r="I15" s="258">
        <f>'AEO22 Table 1'!H$16/'AEO20 Table 1'!$C$16</f>
        <v>1.0712927807876063</v>
      </c>
      <c r="J15" s="258">
        <f>'AEO22 Table 1'!I$16/'AEO20 Table 1'!$C$16</f>
        <v>1.0676441387559343</v>
      </c>
      <c r="K15" s="258">
        <f>'AEO22 Table 1'!J$16/'AEO20 Table 1'!$C$16</f>
        <v>1.0811037117741089</v>
      </c>
      <c r="L15" s="258">
        <f>'AEO22 Table 1'!K$16/'AEO20 Table 1'!$C$16</f>
        <v>1.0790341916739536</v>
      </c>
      <c r="M15" s="258">
        <f>'AEO22 Table 1'!L$16/'AEO20 Table 1'!$C$16</f>
        <v>1.0759655619360118</v>
      </c>
      <c r="N15" s="258">
        <f>'AEO22 Table 1'!M$16/'AEO20 Table 1'!$C$16</f>
        <v>1.0652272126117961</v>
      </c>
      <c r="O15" s="258">
        <f>'AEO22 Table 1'!N$16/'AEO20 Table 1'!$C$16</f>
        <v>1.054663054403935</v>
      </c>
      <c r="P15" s="258">
        <f>'AEO22 Table 1'!O$16/'AEO20 Table 1'!$C$16</f>
        <v>1.0544106510468141</v>
      </c>
      <c r="Q15" s="258">
        <f>'AEO22 Table 1'!P$16/'AEO20 Table 1'!$C$16</f>
        <v>1.0404795398261963</v>
      </c>
      <c r="R15" s="258">
        <f>'AEO22 Table 1'!Q$16/'AEO20 Table 1'!$C$16</f>
        <v>1.0338787468954269</v>
      </c>
      <c r="S15" s="258">
        <f>'AEO22 Table 1'!R$16/'AEO20 Table 1'!$C$16</f>
        <v>1.0271631541704227</v>
      </c>
      <c r="T15" s="258">
        <f>'AEO22 Table 1'!S$16/'AEO20 Table 1'!$C$16</f>
        <v>1.0158794667760416</v>
      </c>
      <c r="U15" s="258">
        <f>'AEO22 Table 1'!T$16/'AEO20 Table 1'!$C$16</f>
        <v>1.0081920586500435</v>
      </c>
      <c r="V15" s="258">
        <f>'AEO22 Table 1'!U$16/'AEO20 Table 1'!$C$16</f>
        <v>1.008260509003545</v>
      </c>
      <c r="W15" s="258">
        <f>'AEO22 Table 1'!V$16/'AEO20 Table 1'!$C$16</f>
        <v>1.0114286318964902</v>
      </c>
      <c r="X15" s="258">
        <f>'AEO22 Table 1'!W$16/'AEO20 Table 1'!$C$16</f>
        <v>1.0044092101922537</v>
      </c>
      <c r="Y15" s="258">
        <f>'AEO22 Table 1'!X$16/'AEO20 Table 1'!$C$16</f>
        <v>1.0010209372177106</v>
      </c>
      <c r="Z15" s="258">
        <f>'AEO22 Table 1'!Y$16/'AEO20 Table 1'!$C$16</f>
        <v>1.0010389771853763</v>
      </c>
      <c r="AA15" s="258">
        <f>'AEO22 Table 1'!Z$16/'AEO20 Table 1'!$C$16</f>
        <v>0.99486555967906354</v>
      </c>
      <c r="AB15" s="258">
        <f>'AEO22 Table 1'!AA$16/'AEO20 Table 1'!$C$16</f>
        <v>1.0066386300058081</v>
      </c>
      <c r="AC15" s="258">
        <f>'AEO22 Table 1'!AB$16/'AEO20 Table 1'!$C$16</f>
        <v>1.0133404389459941</v>
      </c>
      <c r="AD15" s="258">
        <f>'AEO22 Table 1'!AC$16/'AEO20 Table 1'!$C$16</f>
        <v>1.014529397767308</v>
      </c>
      <c r="AE15" s="258">
        <f>'AEO22 Table 1'!AD$16/'AEO20 Table 1'!$C$16</f>
        <v>1.0097361939776028</v>
      </c>
      <c r="AF15" s="258">
        <f>'AEO22 Table 1'!AE$16/'AEO20 Table 1'!$C$16</f>
        <v>0.997804785839422</v>
      </c>
      <c r="AG15" s="258">
        <f>'AEO22 Table 1'!AF$16/'AEO20 Table 1'!$C$16</f>
        <v>1.024396244844064</v>
      </c>
    </row>
    <row r="16" spans="1:35" x14ac:dyDescent="0.25">
      <c r="A16" s="40" t="s">
        <v>293</v>
      </c>
      <c r="B16" s="8">
        <v>0</v>
      </c>
      <c r="C16" s="8">
        <v>0</v>
      </c>
      <c r="D16" s="8">
        <v>0</v>
      </c>
      <c r="E16" s="8">
        <v>0</v>
      </c>
      <c r="F16" s="8">
        <v>0</v>
      </c>
      <c r="G16" s="8">
        <v>0</v>
      </c>
      <c r="H16" s="8">
        <v>0</v>
      </c>
      <c r="I16" s="8">
        <v>0</v>
      </c>
      <c r="J16" s="8">
        <v>0</v>
      </c>
      <c r="K16" s="8">
        <v>0</v>
      </c>
      <c r="L16" s="8">
        <v>0</v>
      </c>
      <c r="M16" s="8">
        <v>0</v>
      </c>
      <c r="N16" s="8">
        <v>0</v>
      </c>
      <c r="O16" s="8">
        <v>0</v>
      </c>
      <c r="P16" s="8">
        <v>0</v>
      </c>
      <c r="Q16" s="8">
        <v>0</v>
      </c>
      <c r="R16" s="8">
        <v>0</v>
      </c>
      <c r="S16" s="8">
        <v>0</v>
      </c>
      <c r="T16" s="8">
        <v>0</v>
      </c>
      <c r="U16" s="8">
        <v>0</v>
      </c>
      <c r="V16" s="8">
        <v>0</v>
      </c>
      <c r="W16" s="8">
        <v>0</v>
      </c>
      <c r="X16" s="8">
        <v>0</v>
      </c>
      <c r="Y16" s="8">
        <v>0</v>
      </c>
      <c r="Z16" s="8">
        <v>0</v>
      </c>
      <c r="AA16" s="8">
        <v>0</v>
      </c>
      <c r="AB16" s="8">
        <v>0</v>
      </c>
      <c r="AC16" s="8">
        <v>0</v>
      </c>
      <c r="AD16" s="8">
        <v>0</v>
      </c>
      <c r="AE16" s="8">
        <v>0</v>
      </c>
      <c r="AF16" s="8">
        <v>0</v>
      </c>
      <c r="AG16" s="8">
        <v>0</v>
      </c>
      <c r="AH16" s="8"/>
      <c r="AI16" s="8"/>
    </row>
    <row r="17" spans="1:35" x14ac:dyDescent="0.25">
      <c r="A17" s="40" t="s">
        <v>254</v>
      </c>
      <c r="B17" s="8">
        <v>0</v>
      </c>
      <c r="C17" s="8">
        <v>0</v>
      </c>
      <c r="D17" s="8">
        <v>0</v>
      </c>
      <c r="E17" s="8">
        <v>0</v>
      </c>
      <c r="F17" s="8">
        <v>0</v>
      </c>
      <c r="G17" s="8">
        <v>0</v>
      </c>
      <c r="H17" s="8">
        <v>0</v>
      </c>
      <c r="I17" s="8">
        <v>0</v>
      </c>
      <c r="J17" s="8">
        <v>0</v>
      </c>
      <c r="K17" s="8">
        <v>0</v>
      </c>
      <c r="L17" s="8">
        <v>0</v>
      </c>
      <c r="M17" s="8">
        <v>0</v>
      </c>
      <c r="N17" s="8">
        <v>0</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c r="AI17" s="8"/>
    </row>
    <row r="18" spans="1:35" x14ac:dyDescent="0.25">
      <c r="A18" s="39" t="s">
        <v>255</v>
      </c>
      <c r="B18">
        <f>'AEO20 Table 1'!C$19/'AEO20 Table 1'!$C$19</f>
        <v>1</v>
      </c>
      <c r="C18">
        <f>'AEO20 Table 1'!D$19/'AEO20 Table 1'!$C$19</f>
        <v>0.90812016497404591</v>
      </c>
      <c r="D18">
        <f>'AEO22 Table 1'!C$19/'AEO20 Table 1'!$C$19</f>
        <v>0.96459943596261177</v>
      </c>
      <c r="E18" s="258">
        <f>'AEO22 Table 1'!D$19/'AEO20 Table 1'!$C$19</f>
        <v>0.93890184480504846</v>
      </c>
      <c r="F18" s="258">
        <f>'AEO22 Table 1'!E$19/'AEO20 Table 1'!$C$19</f>
        <v>0.94412122817221644</v>
      </c>
      <c r="G18" s="258">
        <f>'AEO22 Table 1'!F$19/'AEO20 Table 1'!$C$19</f>
        <v>0.83614839882488157</v>
      </c>
      <c r="H18" s="258">
        <f>'AEO22 Table 1'!G$19/'AEO20 Table 1'!$C$19</f>
        <v>0.80464514729399184</v>
      </c>
      <c r="I18" s="258">
        <f>'AEO22 Table 1'!H$19/'AEO20 Table 1'!$C$19</f>
        <v>0.80251233992983384</v>
      </c>
      <c r="J18" s="258">
        <f>'AEO22 Table 1'!I$19/'AEO20 Table 1'!$C$19</f>
        <v>0.780691354411156</v>
      </c>
      <c r="K18" s="258">
        <f>'AEO22 Table 1'!J$19/'AEO20 Table 1'!$C$19</f>
        <v>0.77502526274693773</v>
      </c>
      <c r="L18" s="258">
        <f>'AEO22 Table 1'!K$19/'AEO20 Table 1'!$C$19</f>
        <v>0.77211944811850108</v>
      </c>
      <c r="M18" s="258">
        <f>'AEO22 Table 1'!L$19/'AEO20 Table 1'!$C$19</f>
        <v>0.76050466394559268</v>
      </c>
      <c r="N18" s="258">
        <f>'AEO22 Table 1'!M$19/'AEO20 Table 1'!$C$19</f>
        <v>0.75738898042405145</v>
      </c>
      <c r="O18" s="258">
        <f>'AEO22 Table 1'!N$19/'AEO20 Table 1'!$C$19</f>
        <v>0.7506514373182116</v>
      </c>
      <c r="P18" s="258">
        <f>'AEO22 Table 1'!O$19/'AEO20 Table 1'!$C$19</f>
        <v>0.74877742895425814</v>
      </c>
      <c r="Q18" s="258">
        <f>'AEO22 Table 1'!P$19/'AEO20 Table 1'!$C$19</f>
        <v>0.72516098852670041</v>
      </c>
      <c r="R18" s="258">
        <f>'AEO22 Table 1'!Q$19/'AEO20 Table 1'!$C$19</f>
        <v>0.70512057255299532</v>
      </c>
      <c r="S18" s="258">
        <f>'AEO22 Table 1'!R$19/'AEO20 Table 1'!$C$19</f>
        <v>0.69378124130228658</v>
      </c>
      <c r="T18" s="258">
        <f>'AEO22 Table 1'!S$19/'AEO20 Table 1'!$C$19</f>
        <v>0.68438253410351091</v>
      </c>
      <c r="U18" s="258">
        <f>'AEO22 Table 1'!T$19/'AEO20 Table 1'!$C$19</f>
        <v>0.68541470881759581</v>
      </c>
      <c r="V18" s="258">
        <f>'AEO22 Table 1'!U$19/'AEO20 Table 1'!$C$19</f>
        <v>0.67998354061939481</v>
      </c>
      <c r="W18" s="258">
        <f>'AEO22 Table 1'!V$19/'AEO20 Table 1'!$C$19</f>
        <v>0.67396543220575222</v>
      </c>
      <c r="X18" s="258">
        <f>'AEO22 Table 1'!W$19/'AEO20 Table 1'!$C$19</f>
        <v>0.67224970979067122</v>
      </c>
      <c r="Y18" s="258">
        <f>'AEO22 Table 1'!X$19/'AEO20 Table 1'!$C$19</f>
        <v>0.66954750041211086</v>
      </c>
      <c r="Z18" s="258">
        <f>'AEO22 Table 1'!Y$19/'AEO20 Table 1'!$C$19</f>
        <v>0.66036286243189857</v>
      </c>
      <c r="AA18" s="258">
        <f>'AEO22 Table 1'!Z$19/'AEO20 Table 1'!$C$19</f>
        <v>0.65544678677681534</v>
      </c>
      <c r="AB18" s="258">
        <f>'AEO22 Table 1'!AA$19/'AEO20 Table 1'!$C$19</f>
        <v>0.64737663515169841</v>
      </c>
      <c r="AC18" s="258">
        <f>'AEO22 Table 1'!AB$19/'AEO20 Table 1'!$C$19</f>
        <v>0.64262061400357551</v>
      </c>
      <c r="AD18" s="258">
        <f>'AEO22 Table 1'!AC$19/'AEO20 Table 1'!$C$19</f>
        <v>0.63542995157761639</v>
      </c>
      <c r="AE18" s="258">
        <f>'AEO22 Table 1'!AD$19/'AEO20 Table 1'!$C$19</f>
        <v>0.62963703956050732</v>
      </c>
      <c r="AF18" s="258">
        <f>'AEO22 Table 1'!AE$19/'AEO20 Table 1'!$C$19</f>
        <v>0.62689349013664097</v>
      </c>
      <c r="AG18" s="258">
        <f>'AEO22 Table 1'!AF$19/'AEO20 Table 1'!$C$19</f>
        <v>0.63167714500488814</v>
      </c>
    </row>
    <row r="19" spans="1:35" x14ac:dyDescent="0.25">
      <c r="A19" s="39" t="s">
        <v>242</v>
      </c>
      <c r="B19" s="283">
        <f>'AEO20 Table 1'!C$16/'AEO20 Table 1'!$C$16</f>
        <v>1</v>
      </c>
      <c r="C19" s="283">
        <f>'AEO20 Table 1'!D$16/'AEO20 Table 1'!$C$16</f>
        <v>1.1332856068157029</v>
      </c>
      <c r="D19" s="283">
        <f>'AEO22 Table 1'!C$16/'AEO20 Table 1'!$C$16</f>
        <v>0.90486787051301698</v>
      </c>
      <c r="E19" s="283">
        <f>'AEO22 Table 1'!D$16/'AEO20 Table 1'!$C$16</f>
        <v>0.96515670054770442</v>
      </c>
      <c r="F19" s="283">
        <f>'AEO22 Table 1'!E$16/'AEO20 Table 1'!$C$16</f>
        <v>0.99548227666890987</v>
      </c>
      <c r="G19" s="283">
        <f>'AEO22 Table 1'!F$16/'AEO20 Table 1'!$C$16</f>
        <v>1.0212746666295975</v>
      </c>
      <c r="H19" s="283">
        <f>'AEO22 Table 1'!G$16/'AEO20 Table 1'!$C$16</f>
        <v>1.056403208427773</v>
      </c>
      <c r="I19" s="283">
        <f>'AEO22 Table 1'!H$16/'AEO20 Table 1'!$C$16</f>
        <v>1.0712927807876063</v>
      </c>
      <c r="J19" s="283">
        <f>'AEO22 Table 1'!I$16/'AEO20 Table 1'!$C$16</f>
        <v>1.0676441387559343</v>
      </c>
      <c r="K19" s="283">
        <f>'AEO22 Table 1'!J$16/'AEO20 Table 1'!$C$16</f>
        <v>1.0811037117741089</v>
      </c>
      <c r="L19" s="283">
        <f>'AEO22 Table 1'!K$16/'AEO20 Table 1'!$C$16</f>
        <v>1.0790341916739536</v>
      </c>
      <c r="M19" s="283">
        <f>'AEO22 Table 1'!L$16/'AEO20 Table 1'!$C$16</f>
        <v>1.0759655619360118</v>
      </c>
      <c r="N19" s="283">
        <f>'AEO22 Table 1'!M$16/'AEO20 Table 1'!$C$16</f>
        <v>1.0652272126117961</v>
      </c>
      <c r="O19" s="283">
        <f>'AEO22 Table 1'!N$16/'AEO20 Table 1'!$C$16</f>
        <v>1.054663054403935</v>
      </c>
      <c r="P19" s="283">
        <f>'AEO22 Table 1'!O$16/'AEO20 Table 1'!$C$16</f>
        <v>1.0544106510468141</v>
      </c>
      <c r="Q19" s="283">
        <f>'AEO22 Table 1'!P$16/'AEO20 Table 1'!$C$16</f>
        <v>1.0404795398261963</v>
      </c>
      <c r="R19" s="283">
        <f>'AEO22 Table 1'!Q$16/'AEO20 Table 1'!$C$16</f>
        <v>1.0338787468954269</v>
      </c>
      <c r="S19" s="283">
        <f>'AEO22 Table 1'!R$16/'AEO20 Table 1'!$C$16</f>
        <v>1.0271631541704227</v>
      </c>
      <c r="T19" s="283">
        <f>'AEO22 Table 1'!S$16/'AEO20 Table 1'!$C$16</f>
        <v>1.0158794667760416</v>
      </c>
      <c r="U19" s="283">
        <f>'AEO22 Table 1'!T$16/'AEO20 Table 1'!$C$16</f>
        <v>1.0081920586500435</v>
      </c>
      <c r="V19" s="283">
        <f>'AEO22 Table 1'!U$16/'AEO20 Table 1'!$C$16</f>
        <v>1.008260509003545</v>
      </c>
      <c r="W19" s="283">
        <f>'AEO22 Table 1'!V$16/'AEO20 Table 1'!$C$16</f>
        <v>1.0114286318964902</v>
      </c>
      <c r="X19" s="283">
        <f>'AEO22 Table 1'!W$16/'AEO20 Table 1'!$C$16</f>
        <v>1.0044092101922537</v>
      </c>
      <c r="Y19" s="283">
        <f>'AEO22 Table 1'!X$16/'AEO20 Table 1'!$C$16</f>
        <v>1.0010209372177106</v>
      </c>
      <c r="Z19" s="283">
        <f>'AEO22 Table 1'!Y$16/'AEO20 Table 1'!$C$16</f>
        <v>1.0010389771853763</v>
      </c>
      <c r="AA19" s="283">
        <f>'AEO22 Table 1'!Z$16/'AEO20 Table 1'!$C$16</f>
        <v>0.99486555967906354</v>
      </c>
      <c r="AB19" s="283">
        <f>'AEO22 Table 1'!AA$16/'AEO20 Table 1'!$C$16</f>
        <v>1.0066386300058081</v>
      </c>
      <c r="AC19" s="283">
        <f>'AEO22 Table 1'!AB$16/'AEO20 Table 1'!$C$16</f>
        <v>1.0133404389459941</v>
      </c>
      <c r="AD19" s="283">
        <f>'AEO22 Table 1'!AC$16/'AEO20 Table 1'!$C$16</f>
        <v>1.014529397767308</v>
      </c>
      <c r="AE19" s="283">
        <f>'AEO22 Table 1'!AD$16/'AEO20 Table 1'!$C$16</f>
        <v>1.0097361939776028</v>
      </c>
      <c r="AF19" s="283">
        <f>'AEO22 Table 1'!AE$16/'AEO20 Table 1'!$C$16</f>
        <v>0.997804785839422</v>
      </c>
      <c r="AG19" s="283">
        <f>'AEO22 Table 1'!AF$16/'AEO20 Table 1'!$C$16</f>
        <v>1.024396244844064</v>
      </c>
    </row>
    <row r="20" spans="1:35" x14ac:dyDescent="0.25">
      <c r="A20" s="39" t="s">
        <v>256</v>
      </c>
      <c r="B20">
        <f>'AEO20 Table 1'!C$16/'AEO20 Table 1'!$C$16</f>
        <v>1</v>
      </c>
      <c r="C20">
        <f>'AEO20 Table 1'!D$16/'AEO20 Table 1'!$C$16</f>
        <v>1.1332856068157029</v>
      </c>
      <c r="D20">
        <f>'AEO22 Table 1'!C$16/'AEO20 Table 1'!$C$16</f>
        <v>0.90486787051301698</v>
      </c>
      <c r="E20" s="258">
        <f>'AEO22 Table 1'!D$16/'AEO20 Table 1'!$C$16</f>
        <v>0.96515670054770442</v>
      </c>
      <c r="F20" s="258">
        <f>'AEO22 Table 1'!E$16/'AEO20 Table 1'!$C$16</f>
        <v>0.99548227666890987</v>
      </c>
      <c r="G20" s="258">
        <f>'AEO22 Table 1'!F$16/'AEO20 Table 1'!$C$16</f>
        <v>1.0212746666295975</v>
      </c>
      <c r="H20" s="258">
        <f>'AEO22 Table 1'!G$16/'AEO20 Table 1'!$C$16</f>
        <v>1.056403208427773</v>
      </c>
      <c r="I20" s="258">
        <f>'AEO22 Table 1'!H$16/'AEO20 Table 1'!$C$16</f>
        <v>1.0712927807876063</v>
      </c>
      <c r="J20" s="258">
        <f>'AEO22 Table 1'!I$16/'AEO20 Table 1'!$C$16</f>
        <v>1.0676441387559343</v>
      </c>
      <c r="K20" s="258">
        <f>'AEO22 Table 1'!J$16/'AEO20 Table 1'!$C$16</f>
        <v>1.0811037117741089</v>
      </c>
      <c r="L20" s="258">
        <f>'AEO22 Table 1'!K$16/'AEO20 Table 1'!$C$16</f>
        <v>1.0790341916739536</v>
      </c>
      <c r="M20" s="258">
        <f>'AEO22 Table 1'!L$16/'AEO20 Table 1'!$C$16</f>
        <v>1.0759655619360118</v>
      </c>
      <c r="N20" s="258">
        <f>'AEO22 Table 1'!M$16/'AEO20 Table 1'!$C$16</f>
        <v>1.0652272126117961</v>
      </c>
      <c r="O20" s="258">
        <f>'AEO22 Table 1'!N$16/'AEO20 Table 1'!$C$16</f>
        <v>1.054663054403935</v>
      </c>
      <c r="P20" s="258">
        <f>'AEO22 Table 1'!O$16/'AEO20 Table 1'!$C$16</f>
        <v>1.0544106510468141</v>
      </c>
      <c r="Q20" s="258">
        <f>'AEO22 Table 1'!P$16/'AEO20 Table 1'!$C$16</f>
        <v>1.0404795398261963</v>
      </c>
      <c r="R20" s="258">
        <f>'AEO22 Table 1'!Q$16/'AEO20 Table 1'!$C$16</f>
        <v>1.0338787468954269</v>
      </c>
      <c r="S20" s="258">
        <f>'AEO22 Table 1'!R$16/'AEO20 Table 1'!$C$16</f>
        <v>1.0271631541704227</v>
      </c>
      <c r="T20" s="258">
        <f>'AEO22 Table 1'!S$16/'AEO20 Table 1'!$C$16</f>
        <v>1.0158794667760416</v>
      </c>
      <c r="U20" s="258">
        <f>'AEO22 Table 1'!T$16/'AEO20 Table 1'!$C$16</f>
        <v>1.0081920586500435</v>
      </c>
      <c r="V20" s="258">
        <f>'AEO22 Table 1'!U$16/'AEO20 Table 1'!$C$16</f>
        <v>1.008260509003545</v>
      </c>
      <c r="W20" s="258">
        <f>'AEO22 Table 1'!V$16/'AEO20 Table 1'!$C$16</f>
        <v>1.0114286318964902</v>
      </c>
      <c r="X20" s="258">
        <f>'AEO22 Table 1'!W$16/'AEO20 Table 1'!$C$16</f>
        <v>1.0044092101922537</v>
      </c>
      <c r="Y20" s="258">
        <f>'AEO22 Table 1'!X$16/'AEO20 Table 1'!$C$16</f>
        <v>1.0010209372177106</v>
      </c>
      <c r="Z20" s="258">
        <f>'AEO22 Table 1'!Y$16/'AEO20 Table 1'!$C$16</f>
        <v>1.0010389771853763</v>
      </c>
      <c r="AA20" s="258">
        <f>'AEO22 Table 1'!Z$16/'AEO20 Table 1'!$C$16</f>
        <v>0.99486555967906354</v>
      </c>
      <c r="AB20" s="258">
        <f>'AEO22 Table 1'!AA$16/'AEO20 Table 1'!$C$16</f>
        <v>1.0066386300058081</v>
      </c>
      <c r="AC20" s="258">
        <f>'AEO22 Table 1'!AB$16/'AEO20 Table 1'!$C$16</f>
        <v>1.0133404389459941</v>
      </c>
      <c r="AD20" s="258">
        <f>'AEO22 Table 1'!AC$16/'AEO20 Table 1'!$C$16</f>
        <v>1.014529397767308</v>
      </c>
      <c r="AE20" s="258">
        <f>'AEO22 Table 1'!AD$16/'AEO20 Table 1'!$C$16</f>
        <v>1.0097361939776028</v>
      </c>
      <c r="AF20" s="258">
        <f>'AEO22 Table 1'!AE$16/'AEO20 Table 1'!$C$16</f>
        <v>0.997804785839422</v>
      </c>
      <c r="AG20" s="258">
        <f>'AEO22 Table 1'!AF$16/'AEO20 Table 1'!$C$16</f>
        <v>1.024396244844064</v>
      </c>
    </row>
    <row r="21" spans="1:35" x14ac:dyDescent="0.25">
      <c r="A21" s="39" t="s">
        <v>243</v>
      </c>
      <c r="B21">
        <f>'AEO20 Table 1'!C$17/'AEO20 Table 1'!$C$17</f>
        <v>1</v>
      </c>
      <c r="C21">
        <f>'AEO20 Table 1'!D$17/'AEO20 Table 1'!$C$17</f>
        <v>1.1643941397494237</v>
      </c>
      <c r="D21">
        <f>'AEO22 Table 1'!C$17/'AEO20 Table 1'!$C$17</f>
        <v>1.0612418966534189</v>
      </c>
      <c r="E21" s="258">
        <f>'AEO22 Table 1'!D$17/'AEO20 Table 1'!$C$17</f>
        <v>1.1440362186533517</v>
      </c>
      <c r="F21" s="258">
        <f>'AEO22 Table 1'!E$17/'AEO20 Table 1'!$C$17</f>
        <v>1.1941684381258613</v>
      </c>
      <c r="G21" s="258">
        <f>'AEO22 Table 1'!F$17/'AEO20 Table 1'!$C$17</f>
        <v>1.2153158286808863</v>
      </c>
      <c r="H21" s="258">
        <f>'AEO22 Table 1'!G$17/'AEO20 Table 1'!$C$17</f>
        <v>1.2366119642490905</v>
      </c>
      <c r="I21" s="258">
        <f>'AEO22 Table 1'!H$17/'AEO20 Table 1'!$C$17</f>
        <v>1.2281615207253911</v>
      </c>
      <c r="J21" s="258">
        <f>'AEO22 Table 1'!I$17/'AEO20 Table 1'!$C$17</f>
        <v>1.2180553422331928</v>
      </c>
      <c r="K21" s="258">
        <f>'AEO22 Table 1'!J$17/'AEO20 Table 1'!$C$17</f>
        <v>1.2162582843550236</v>
      </c>
      <c r="L21" s="258">
        <f>'AEO22 Table 1'!K$17/'AEO20 Table 1'!$C$17</f>
        <v>1.2242200808191337</v>
      </c>
      <c r="M21" s="258">
        <f>'AEO22 Table 1'!L$17/'AEO20 Table 1'!$C$17</f>
        <v>1.2353936789731201</v>
      </c>
      <c r="N21" s="258">
        <f>'AEO22 Table 1'!M$17/'AEO20 Table 1'!$C$17</f>
        <v>1.239768781784401</v>
      </c>
      <c r="O21" s="258">
        <f>'AEO22 Table 1'!N$17/'AEO20 Table 1'!$C$17</f>
        <v>1.2511526223806413</v>
      </c>
      <c r="P21" s="258">
        <f>'AEO22 Table 1'!O$17/'AEO20 Table 1'!$C$17</f>
        <v>1.2474040056941167</v>
      </c>
      <c r="Q21" s="258">
        <f>'AEO22 Table 1'!P$17/'AEO20 Table 1'!$C$17</f>
        <v>1.2496507824563283</v>
      </c>
      <c r="R21" s="258">
        <f>'AEO22 Table 1'!Q$17/'AEO20 Table 1'!$C$17</f>
        <v>1.2539477259735148</v>
      </c>
      <c r="S21" s="258">
        <f>'AEO22 Table 1'!R$17/'AEO20 Table 1'!$C$17</f>
        <v>1.2435987386665237</v>
      </c>
      <c r="T21" s="258">
        <f>'AEO22 Table 1'!S$17/'AEO20 Table 1'!$C$17</f>
        <v>1.2382371019745524</v>
      </c>
      <c r="U21" s="258">
        <f>'AEO22 Table 1'!T$17/'AEO20 Table 1'!$C$17</f>
        <v>1.2378667541566053</v>
      </c>
      <c r="V21" s="258">
        <f>'AEO22 Table 1'!U$17/'AEO20 Table 1'!$C$17</f>
        <v>1.2454760764397899</v>
      </c>
      <c r="W21" s="258">
        <f>'AEO22 Table 1'!V$17/'AEO20 Table 1'!$C$17</f>
        <v>1.2523212250045517</v>
      </c>
      <c r="X21" s="258">
        <f>'AEO22 Table 1'!W$17/'AEO20 Table 1'!$C$17</f>
        <v>1.2544419774786115</v>
      </c>
      <c r="Y21" s="258">
        <f>'AEO22 Table 1'!X$17/'AEO20 Table 1'!$C$17</f>
        <v>1.2700492979144495</v>
      </c>
      <c r="Z21" s="258">
        <f>'AEO22 Table 1'!Y$17/'AEO20 Table 1'!$C$17</f>
        <v>1.2860313588417398</v>
      </c>
      <c r="AA21" s="258">
        <f>'AEO22 Table 1'!Z$17/'AEO20 Table 1'!$C$17</f>
        <v>1.2839122725541821</v>
      </c>
      <c r="AB21" s="258">
        <f>'AEO22 Table 1'!AA$17/'AEO20 Table 1'!$C$17</f>
        <v>1.2995742742015863</v>
      </c>
      <c r="AC21" s="258">
        <f>'AEO22 Table 1'!AB$17/'AEO20 Table 1'!$C$17</f>
        <v>1.3046078236241616</v>
      </c>
      <c r="AD21" s="258">
        <f>'AEO22 Table 1'!AC$17/'AEO20 Table 1'!$C$17</f>
        <v>1.3078743065256044</v>
      </c>
      <c r="AE21" s="258">
        <f>'AEO22 Table 1'!AD$17/'AEO20 Table 1'!$C$17</f>
        <v>1.3094449145109999</v>
      </c>
      <c r="AF21" s="258">
        <f>'AEO22 Table 1'!AE$17/'AEO20 Table 1'!$C$17</f>
        <v>1.3102664959279917</v>
      </c>
      <c r="AG21" s="258">
        <f>'AEO22 Table 1'!AF$17/'AEO20 Table 1'!$C$17</f>
        <v>1.317989118893313</v>
      </c>
    </row>
    <row r="22" spans="1:35" x14ac:dyDescent="0.25">
      <c r="A22" s="39" t="s">
        <v>257</v>
      </c>
      <c r="B22">
        <f>'AEO20 Table 1'!C$24/'AEO20 Table 1'!$C$24</f>
        <v>1</v>
      </c>
      <c r="C22">
        <f>'AEO20 Table 1'!D$24/'AEO20 Table 1'!$C$24</f>
        <v>0.5433325486426025</v>
      </c>
      <c r="D22">
        <f>'AEO22 Table 1'!C$24/'AEO20 Table 1'!$C$24</f>
        <v>1.5037700395681477</v>
      </c>
      <c r="E22" s="258">
        <f>'AEO22 Table 1'!D$24/'AEO20 Table 1'!$C$24</f>
        <v>0.71395556019165252</v>
      </c>
      <c r="F22" s="258">
        <f>'AEO22 Table 1'!E$24/'AEO20 Table 1'!$C$24</f>
        <v>0.62013239189240632</v>
      </c>
      <c r="G22" s="258">
        <f>'AEO22 Table 1'!F$24/'AEO20 Table 1'!$C$24</f>
        <v>0.63076871029265213</v>
      </c>
      <c r="H22" s="258">
        <f>'AEO22 Table 1'!G$24/'AEO20 Table 1'!$C$24</f>
        <v>0.54571551812847041</v>
      </c>
      <c r="I22" s="258">
        <f>'AEO22 Table 1'!H$24/'AEO20 Table 1'!$C$24</f>
        <v>0.62249703626539843</v>
      </c>
      <c r="J22" s="258">
        <f>'AEO22 Table 1'!I$24/'AEO20 Table 1'!$C$24</f>
        <v>0.61311598809713441</v>
      </c>
      <c r="K22" s="258">
        <f>'AEO22 Table 1'!J$24/'AEO20 Table 1'!$C$24</f>
        <v>0.56112129956062018</v>
      </c>
      <c r="L22" s="258">
        <f>'AEO22 Table 1'!K$24/'AEO20 Table 1'!$C$24</f>
        <v>0.5430936173631854</v>
      </c>
      <c r="M22" s="258">
        <f>'AEO22 Table 1'!L$24/'AEO20 Table 1'!$C$24</f>
        <v>0.54286807751240829</v>
      </c>
      <c r="N22" s="258">
        <f>'AEO22 Table 1'!M$24/'AEO20 Table 1'!$C$24</f>
        <v>0.54169386066429948</v>
      </c>
      <c r="O22" s="258">
        <f>'AEO22 Table 1'!N$24/'AEO20 Table 1'!$C$24</f>
        <v>0.44591554378362841</v>
      </c>
      <c r="P22" s="258">
        <f>'AEO22 Table 1'!O$24/'AEO20 Table 1'!$C$24</f>
        <v>0.44539539250277349</v>
      </c>
      <c r="Q22" s="258">
        <f>'AEO22 Table 1'!P$24/'AEO20 Table 1'!$C$24</f>
        <v>0.45147792035342099</v>
      </c>
      <c r="R22" s="258">
        <f>'AEO22 Table 1'!Q$24/'AEO20 Table 1'!$C$24</f>
        <v>0.44935361688391323</v>
      </c>
      <c r="S22" s="258">
        <f>'AEO22 Table 1'!R$24/'AEO20 Table 1'!$C$24</f>
        <v>0.45627205180650376</v>
      </c>
      <c r="T22" s="258">
        <f>'AEO22 Table 1'!S$24/'AEO20 Table 1'!$C$24</f>
        <v>0.4594063509202731</v>
      </c>
      <c r="U22" s="258">
        <f>'AEO22 Table 1'!T$24/'AEO20 Table 1'!$C$24</f>
        <v>0.46068840400953476</v>
      </c>
      <c r="V22" s="258">
        <f>'AEO22 Table 1'!U$24/'AEO20 Table 1'!$C$24</f>
        <v>0.45917869663339489</v>
      </c>
      <c r="W22" s="258">
        <f>'AEO22 Table 1'!V$24/'AEO20 Table 1'!$C$24</f>
        <v>0.45251540366699605</v>
      </c>
      <c r="X22" s="258">
        <f>'AEO22 Table 1'!W$24/'AEO20 Table 1'!$C$24</f>
        <v>0.45081257779362827</v>
      </c>
      <c r="Y22" s="258">
        <f>'AEO22 Table 1'!X$24/'AEO20 Table 1'!$C$24</f>
        <v>0.44689029882620601</v>
      </c>
      <c r="Z22" s="258">
        <f>'AEO22 Table 1'!Y$24/'AEO20 Table 1'!$C$24</f>
        <v>0.44247888030741089</v>
      </c>
      <c r="AA22" s="258">
        <f>'AEO22 Table 1'!Z$24/'AEO20 Table 1'!$C$24</f>
        <v>0.44593316408447031</v>
      </c>
      <c r="AB22" s="258">
        <f>'AEO22 Table 1'!AA$24/'AEO20 Table 1'!$C$24</f>
        <v>0.44171768331103778</v>
      </c>
      <c r="AC22" s="258">
        <f>'AEO22 Table 1'!AB$24/'AEO20 Table 1'!$C$24</f>
        <v>0.43597276042452238</v>
      </c>
      <c r="AD22" s="258">
        <f>'AEO22 Table 1'!AC$24/'AEO20 Table 1'!$C$24</f>
        <v>0.43314223529726864</v>
      </c>
      <c r="AE22" s="258">
        <f>'AEO22 Table 1'!AD$24/'AEO20 Table 1'!$C$24</f>
        <v>0.43774324825312344</v>
      </c>
      <c r="AF22" s="258">
        <f>'AEO22 Table 1'!AE$24/'AEO20 Table 1'!$C$24</f>
        <v>0.44288696647491088</v>
      </c>
      <c r="AG22" s="258">
        <f>'AEO22 Table 1'!AF$24/'AEO20 Table 1'!$C$24</f>
        <v>0.4393340090131363</v>
      </c>
    </row>
    <row r="23" spans="1:35" x14ac:dyDescent="0.25">
      <c r="A23" s="39" t="s">
        <v>258</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row>
    <row r="24" spans="1:35" x14ac:dyDescent="0.25">
      <c r="A24" s="39"/>
    </row>
    <row r="26" spans="1:35" x14ac:dyDescent="0.25">
      <c r="A26" s="232" t="s">
        <v>621</v>
      </c>
      <c r="B26" s="232"/>
      <c r="C26" s="233"/>
      <c r="D26" s="233"/>
      <c r="E26" s="233"/>
      <c r="F26" s="233"/>
      <c r="G26" s="233"/>
      <c r="H26" s="233"/>
      <c r="I26" s="233"/>
      <c r="J26" s="233"/>
      <c r="K26" s="233"/>
      <c r="L26" s="233"/>
      <c r="M26" s="233"/>
      <c r="N26" s="233"/>
      <c r="O26" s="233"/>
      <c r="P26" s="233"/>
      <c r="Q26" s="233"/>
      <c r="R26" s="233"/>
      <c r="S26" s="233"/>
      <c r="T26" s="233"/>
      <c r="U26" s="233"/>
      <c r="V26" s="233"/>
      <c r="W26" s="233"/>
      <c r="X26" s="233"/>
      <c r="Y26" s="233"/>
      <c r="Z26" s="233"/>
      <c r="AA26" s="233"/>
      <c r="AB26" s="233"/>
      <c r="AC26" s="233"/>
      <c r="AD26" s="233"/>
      <c r="AE26" s="233"/>
      <c r="AF26" s="233"/>
      <c r="AG26" s="233"/>
      <c r="AH26" s="233"/>
      <c r="AI26" s="233"/>
    </row>
    <row r="27" spans="1:35" s="1" customFormat="1" x14ac:dyDescent="0.25">
      <c r="B27" s="1">
        <f>B2</f>
        <v>2019</v>
      </c>
      <c r="C27" s="1">
        <f t="shared" ref="C27:AG27" si="0">C2</f>
        <v>2020</v>
      </c>
      <c r="D27" s="1">
        <f t="shared" si="0"/>
        <v>2021</v>
      </c>
      <c r="E27" s="1">
        <f t="shared" si="0"/>
        <v>2022</v>
      </c>
      <c r="F27" s="1">
        <f t="shared" si="0"/>
        <v>2023</v>
      </c>
      <c r="G27" s="1">
        <f t="shared" si="0"/>
        <v>2024</v>
      </c>
      <c r="H27" s="1">
        <f t="shared" si="0"/>
        <v>2025</v>
      </c>
      <c r="I27" s="1">
        <f t="shared" si="0"/>
        <v>2026</v>
      </c>
      <c r="J27" s="1">
        <f t="shared" si="0"/>
        <v>2027</v>
      </c>
      <c r="K27" s="1">
        <f t="shared" si="0"/>
        <v>2028</v>
      </c>
      <c r="L27" s="1">
        <f t="shared" si="0"/>
        <v>2029</v>
      </c>
      <c r="M27" s="1">
        <f t="shared" si="0"/>
        <v>2030</v>
      </c>
      <c r="N27" s="1">
        <f t="shared" si="0"/>
        <v>2031</v>
      </c>
      <c r="O27" s="1">
        <f t="shared" si="0"/>
        <v>2032</v>
      </c>
      <c r="P27" s="1">
        <f t="shared" si="0"/>
        <v>2033</v>
      </c>
      <c r="Q27" s="1">
        <f t="shared" si="0"/>
        <v>2034</v>
      </c>
      <c r="R27" s="1">
        <f t="shared" si="0"/>
        <v>2035</v>
      </c>
      <c r="S27" s="1">
        <f t="shared" si="0"/>
        <v>2036</v>
      </c>
      <c r="T27" s="1">
        <f t="shared" si="0"/>
        <v>2037</v>
      </c>
      <c r="U27" s="1">
        <f t="shared" si="0"/>
        <v>2038</v>
      </c>
      <c r="V27" s="1">
        <f t="shared" si="0"/>
        <v>2039</v>
      </c>
      <c r="W27" s="1">
        <f t="shared" si="0"/>
        <v>2040</v>
      </c>
      <c r="X27" s="1">
        <f t="shared" si="0"/>
        <v>2041</v>
      </c>
      <c r="Y27" s="1">
        <f t="shared" si="0"/>
        <v>2042</v>
      </c>
      <c r="Z27" s="1">
        <f t="shared" si="0"/>
        <v>2043</v>
      </c>
      <c r="AA27" s="1">
        <f t="shared" si="0"/>
        <v>2044</v>
      </c>
      <c r="AB27" s="1">
        <f t="shared" si="0"/>
        <v>2045</v>
      </c>
      <c r="AC27" s="1">
        <f t="shared" si="0"/>
        <v>2046</v>
      </c>
      <c r="AD27" s="1">
        <f t="shared" si="0"/>
        <v>2047</v>
      </c>
      <c r="AE27" s="1">
        <f t="shared" si="0"/>
        <v>2048</v>
      </c>
      <c r="AF27" s="1">
        <f t="shared" si="0"/>
        <v>2049</v>
      </c>
      <c r="AG27" s="1">
        <f t="shared" si="0"/>
        <v>2050</v>
      </c>
    </row>
    <row r="28" spans="1:35" x14ac:dyDescent="0.25">
      <c r="A28" s="43" t="s">
        <v>244</v>
      </c>
      <c r="B28" s="8">
        <v>0</v>
      </c>
      <c r="C28" s="8">
        <v>0</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c r="AI28" s="8"/>
    </row>
    <row r="29" spans="1:35" x14ac:dyDescent="0.25">
      <c r="A29" s="39" t="s">
        <v>245</v>
      </c>
      <c r="B29">
        <f>'AEO20 Table 1'!C$31/'AEO20 Table 1'!$C$31</f>
        <v>1</v>
      </c>
      <c r="C29">
        <f>'AEO20 Table 1'!D$31/'AEO20 Table 1'!$C$31</f>
        <v>1.0681351317057446</v>
      </c>
      <c r="D29">
        <f>'AEO22 Table 1'!C$31/'AEO20 Table 1'!$C$31</f>
        <v>0.9958538668093293</v>
      </c>
      <c r="E29" s="258">
        <f>'AEO22 Table 1'!D$31/'AEO20 Table 1'!$C$31</f>
        <v>0.75487745072823109</v>
      </c>
      <c r="F29" s="258">
        <f>'AEO22 Table 1'!E$31/'AEO20 Table 1'!$C$31</f>
        <v>0.39952400058985521</v>
      </c>
      <c r="G29" s="258">
        <f>'AEO22 Table 1'!F$31/'AEO20 Table 1'!$C$31</f>
        <v>0.41431839147865035</v>
      </c>
      <c r="H29" s="258">
        <f>'AEO22 Table 1'!G$31/'AEO20 Table 1'!$C$31</f>
        <v>0.37795999272969205</v>
      </c>
      <c r="I29" s="258">
        <f>'AEO22 Table 1'!H$31/'AEO20 Table 1'!$C$31</f>
        <v>0.39558363083296466</v>
      </c>
      <c r="J29" s="258">
        <f>'AEO22 Table 1'!I$31/'AEO20 Table 1'!$C$31</f>
        <v>0.43998395045216515</v>
      </c>
      <c r="K29" s="258">
        <f>'AEO22 Table 1'!J$31/'AEO20 Table 1'!$C$31</f>
        <v>0.46969276089946055</v>
      </c>
      <c r="L29" s="258">
        <f>'AEO22 Table 1'!K$31/'AEO20 Table 1'!$C$31</f>
        <v>0.47431557937838864</v>
      </c>
      <c r="M29" s="258">
        <f>'AEO22 Table 1'!L$31/'AEO20 Table 1'!$C$31</f>
        <v>0.49996399139908848</v>
      </c>
      <c r="N29" s="258">
        <f>'AEO22 Table 1'!M$31/'AEO20 Table 1'!$C$31</f>
        <v>0.47108166407747676</v>
      </c>
      <c r="O29" s="258">
        <f>'AEO22 Table 1'!N$31/'AEO20 Table 1'!$C$31</f>
        <v>0.48667853235801473</v>
      </c>
      <c r="P29" s="258">
        <f>'AEO22 Table 1'!O$31/'AEO20 Table 1'!$C$31</f>
        <v>0.46295057905259657</v>
      </c>
      <c r="Q29" s="258">
        <f>'AEO22 Table 1'!P$31/'AEO20 Table 1'!$C$31</f>
        <v>0.48036159494096303</v>
      </c>
      <c r="R29" s="258">
        <f>'AEO22 Table 1'!Q$31/'AEO20 Table 1'!$C$31</f>
        <v>0.47045065621388421</v>
      </c>
      <c r="S29" s="258">
        <f>'AEO22 Table 1'!R$31/'AEO20 Table 1'!$C$31</f>
        <v>0.46909947633206101</v>
      </c>
      <c r="T29" s="258">
        <f>'AEO22 Table 1'!S$31/'AEO20 Table 1'!$C$31</f>
        <v>0.45128036296669716</v>
      </c>
      <c r="U29" s="258">
        <f>'AEO22 Table 1'!T$31/'AEO20 Table 1'!$C$31</f>
        <v>0.45868098780165778</v>
      </c>
      <c r="V29" s="258">
        <f>'AEO22 Table 1'!U$31/'AEO20 Table 1'!$C$31</f>
        <v>0.46117758413152393</v>
      </c>
      <c r="W29" s="258">
        <f>'AEO22 Table 1'!V$31/'AEO20 Table 1'!$C$31</f>
        <v>0.46709671224326721</v>
      </c>
      <c r="X29" s="258">
        <f>'AEO22 Table 1'!W$31/'AEO20 Table 1'!$C$31</f>
        <v>0.45028926909398931</v>
      </c>
      <c r="Y29" s="258">
        <f>'AEO22 Table 1'!X$31/'AEO20 Table 1'!$C$31</f>
        <v>0.45150327335329238</v>
      </c>
      <c r="Z29" s="258">
        <f>'AEO22 Table 1'!Y$31/'AEO20 Table 1'!$C$31</f>
        <v>0.47705566243822817</v>
      </c>
      <c r="AA29" s="258">
        <f>'AEO22 Table 1'!Z$31/'AEO20 Table 1'!$C$31</f>
        <v>0.47555701876219575</v>
      </c>
      <c r="AB29" s="258">
        <f>'AEO22 Table 1'!AA$31/'AEO20 Table 1'!$C$31</f>
        <v>0.46148965867275726</v>
      </c>
      <c r="AC29" s="258">
        <f>'AEO22 Table 1'!AB$31/'AEO20 Table 1'!$C$31</f>
        <v>0.46182230955736858</v>
      </c>
      <c r="AD29" s="258">
        <f>'AEO22 Table 1'!AC$31/'AEO20 Table 1'!$C$31</f>
        <v>0.46092037983929873</v>
      </c>
      <c r="AE29" s="258">
        <f>'AEO22 Table 1'!AD$31/'AEO20 Table 1'!$C$31</f>
        <v>0.46163026368584043</v>
      </c>
      <c r="AF29" s="258">
        <f>'AEO22 Table 1'!AE$31/'AEO20 Table 1'!$C$31</f>
        <v>0.46238472960970106</v>
      </c>
      <c r="AG29" s="258">
        <f>'AEO22 Table 1'!AF$31/'AEO20 Table 1'!$C$31</f>
        <v>0.46458639835114907</v>
      </c>
    </row>
    <row r="30" spans="1:35" x14ac:dyDescent="0.25">
      <c r="A30" s="39" t="s">
        <v>235</v>
      </c>
      <c r="B30">
        <f>'AEO20 Table 1'!C$30/'AEO20 Table 1'!$C$30</f>
        <v>1</v>
      </c>
      <c r="C30">
        <f>'AEO20 Table 1'!D$30/'AEO20 Table 1'!$C$30</f>
        <v>0.97516006406145317</v>
      </c>
      <c r="D30">
        <f>'AEO22 Table 1'!C$30/'AEO20 Table 1'!$C$30</f>
        <v>1.0025886129692196</v>
      </c>
      <c r="E30" s="258">
        <f>'AEO22 Table 1'!D$30/'AEO20 Table 1'!$C$30</f>
        <v>0.91037523243773899</v>
      </c>
      <c r="F30" s="258">
        <f>'AEO22 Table 1'!E$30/'AEO20 Table 1'!$C$30</f>
        <v>0.88133547349224484</v>
      </c>
      <c r="G30" s="258">
        <f>'AEO22 Table 1'!F$30/'AEO20 Table 1'!$C$30</f>
        <v>0.84442633112032306</v>
      </c>
      <c r="H30" s="258">
        <f>'AEO22 Table 1'!G$30/'AEO20 Table 1'!$C$30</f>
        <v>0.81792681659721889</v>
      </c>
      <c r="I30" s="258">
        <f>'AEO22 Table 1'!H$30/'AEO20 Table 1'!$C$30</f>
        <v>0.80855764993353796</v>
      </c>
      <c r="J30" s="258">
        <f>'AEO22 Table 1'!I$30/'AEO20 Table 1'!$C$30</f>
        <v>0.79583278097647137</v>
      </c>
      <c r="K30" s="258">
        <f>'AEO22 Table 1'!J$30/'AEO20 Table 1'!$C$30</f>
        <v>0.77770424962469598</v>
      </c>
      <c r="L30" s="258">
        <f>'AEO22 Table 1'!K$30/'AEO20 Table 1'!$C$30</f>
        <v>0.72975776315176621</v>
      </c>
      <c r="M30" s="258">
        <f>'AEO22 Table 1'!L$30/'AEO20 Table 1'!$C$30</f>
        <v>0.71062746545231759</v>
      </c>
      <c r="N30" s="258">
        <f>'AEO22 Table 1'!M$30/'AEO20 Table 1'!$C$30</f>
        <v>0.67742729490840425</v>
      </c>
      <c r="O30" s="258">
        <f>'AEO22 Table 1'!N$30/'AEO20 Table 1'!$C$30</f>
        <v>0.673147215942273</v>
      </c>
      <c r="P30" s="258">
        <f>'AEO22 Table 1'!O$30/'AEO20 Table 1'!$C$30</f>
        <v>0.68961760185161969</v>
      </c>
      <c r="Q30" s="258">
        <f>'AEO22 Table 1'!P$30/'AEO20 Table 1'!$C$30</f>
        <v>0.67590995568007972</v>
      </c>
      <c r="R30" s="258">
        <f>'AEO22 Table 1'!Q$30/'AEO20 Table 1'!$C$30</f>
        <v>0.66084404905645511</v>
      </c>
      <c r="S30" s="258">
        <f>'AEO22 Table 1'!R$30/'AEO20 Table 1'!$C$30</f>
        <v>0.6588971254751762</v>
      </c>
      <c r="T30" s="258">
        <f>'AEO22 Table 1'!S$30/'AEO20 Table 1'!$C$30</f>
        <v>0.67119026036609619</v>
      </c>
      <c r="U30" s="258">
        <f>'AEO22 Table 1'!T$30/'AEO20 Table 1'!$C$30</f>
        <v>0.67004267180686983</v>
      </c>
      <c r="V30" s="258">
        <f>'AEO22 Table 1'!U$30/'AEO20 Table 1'!$C$30</f>
        <v>0.65924036301490108</v>
      </c>
      <c r="W30" s="258">
        <f>'AEO22 Table 1'!V$30/'AEO20 Table 1'!$C$30</f>
        <v>0.6467351230889945</v>
      </c>
      <c r="X30" s="258">
        <f>'AEO22 Table 1'!W$30/'AEO20 Table 1'!$C$30</f>
        <v>0.63778228421358119</v>
      </c>
      <c r="Y30" s="258">
        <f>'AEO22 Table 1'!X$30/'AEO20 Table 1'!$C$30</f>
        <v>0.63493964680212256</v>
      </c>
      <c r="Z30" s="258">
        <f>'AEO22 Table 1'!Y$30/'AEO20 Table 1'!$C$30</f>
        <v>0.61294879741461161</v>
      </c>
      <c r="AA30" s="258">
        <f>'AEO22 Table 1'!Z$30/'AEO20 Table 1'!$C$30</f>
        <v>0.56871558219607543</v>
      </c>
      <c r="AB30" s="258">
        <f>'AEO22 Table 1'!AA$30/'AEO20 Table 1'!$C$30</f>
        <v>0.54081660438469836</v>
      </c>
      <c r="AC30" s="258">
        <f>'AEO22 Table 1'!AB$30/'AEO20 Table 1'!$C$30</f>
        <v>0.53354663265342683</v>
      </c>
      <c r="AD30" s="258">
        <f>'AEO22 Table 1'!AC$30/'AEO20 Table 1'!$C$30</f>
        <v>0.5233842218217386</v>
      </c>
      <c r="AE30" s="258">
        <f>'AEO22 Table 1'!AD$30/'AEO20 Table 1'!$C$30</f>
        <v>0.5246690337397486</v>
      </c>
      <c r="AF30" s="258">
        <f>'AEO22 Table 1'!AE$30/'AEO20 Table 1'!$C$30</f>
        <v>0.51293876541971362</v>
      </c>
      <c r="AG30" s="258">
        <f>'AEO22 Table 1'!AF$30/'AEO20 Table 1'!$C$30</f>
        <v>0.49701548151784086</v>
      </c>
    </row>
    <row r="31" spans="1:35" x14ac:dyDescent="0.25">
      <c r="A31" s="39" t="s">
        <v>237</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row>
    <row r="32" spans="1:35" x14ac:dyDescent="0.25">
      <c r="A32" s="40" t="s">
        <v>247</v>
      </c>
      <c r="B32" s="8">
        <v>0</v>
      </c>
      <c r="C32" s="8">
        <v>0</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v>0</v>
      </c>
      <c r="AA32" s="8">
        <v>0</v>
      </c>
      <c r="AB32" s="8">
        <v>0</v>
      </c>
      <c r="AC32" s="8">
        <v>0</v>
      </c>
      <c r="AD32" s="8">
        <v>0</v>
      </c>
      <c r="AE32" s="8">
        <v>0</v>
      </c>
      <c r="AF32" s="8">
        <v>0</v>
      </c>
      <c r="AG32" s="8">
        <v>0</v>
      </c>
      <c r="AH32" s="8"/>
      <c r="AI32" s="8"/>
    </row>
    <row r="33" spans="1:35" x14ac:dyDescent="0.25">
      <c r="A33" s="40" t="s">
        <v>248</v>
      </c>
      <c r="B33" s="8">
        <v>0</v>
      </c>
      <c r="C33" s="8">
        <v>0</v>
      </c>
      <c r="D33" s="8">
        <v>0</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c r="AH33" s="8"/>
      <c r="AI33" s="8"/>
    </row>
    <row r="34" spans="1:35" x14ac:dyDescent="0.25">
      <c r="A34" s="40" t="s">
        <v>249</v>
      </c>
      <c r="B34" s="8">
        <v>0</v>
      </c>
      <c r="C34" s="8">
        <v>0</v>
      </c>
      <c r="D34" s="8">
        <v>0</v>
      </c>
      <c r="E34" s="8">
        <v>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v>0</v>
      </c>
      <c r="AA34" s="8">
        <v>0</v>
      </c>
      <c r="AB34" s="8">
        <v>0</v>
      </c>
      <c r="AC34" s="8">
        <v>0</v>
      </c>
      <c r="AD34" s="8">
        <v>0</v>
      </c>
      <c r="AE34" s="8">
        <v>0</v>
      </c>
      <c r="AF34" s="8">
        <v>0</v>
      </c>
      <c r="AG34" s="8">
        <v>0</v>
      </c>
      <c r="AH34" s="8"/>
      <c r="AI34" s="8"/>
    </row>
    <row r="35" spans="1:35" x14ac:dyDescent="0.25">
      <c r="A35" s="39" t="s">
        <v>238</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row>
    <row r="36" spans="1:35" x14ac:dyDescent="0.25">
      <c r="A36" s="39" t="s">
        <v>239</v>
      </c>
      <c r="B36">
        <f>'AEO20 Table 1'!C$29/'AEO20 Table 1'!$C$29</f>
        <v>1</v>
      </c>
      <c r="C36">
        <f>'AEO20 Table 1'!D$29/'AEO20 Table 1'!$C$29</f>
        <v>0.87211470840119887</v>
      </c>
      <c r="D36">
        <f>'AEO22 Table 1'!C$29/'AEO20 Table 1'!$C$29</f>
        <v>0.97862550210449661</v>
      </c>
      <c r="E36" s="258">
        <f>'AEO22 Table 1'!D$29/'AEO20 Table 1'!$C$29</f>
        <v>0.92779033348848416</v>
      </c>
      <c r="F36" s="258">
        <f>'AEO22 Table 1'!E$29/'AEO20 Table 1'!$C$29</f>
        <v>0.79788925717897641</v>
      </c>
      <c r="G36" s="258">
        <f>'AEO22 Table 1'!F$29/'AEO20 Table 1'!$C$29</f>
        <v>0.81425791046089335</v>
      </c>
      <c r="H36" s="258">
        <f>'AEO22 Table 1'!G$29/'AEO20 Table 1'!$C$29</f>
        <v>0.83272618384811525</v>
      </c>
      <c r="I36" s="258">
        <f>'AEO22 Table 1'!H$29/'AEO20 Table 1'!$C$29</f>
        <v>0.82288901335078668</v>
      </c>
      <c r="J36" s="258">
        <f>'AEO22 Table 1'!I$29/'AEO20 Table 1'!$C$29</f>
        <v>0.81237825450973211</v>
      </c>
      <c r="K36" s="258">
        <f>'AEO22 Table 1'!J$29/'AEO20 Table 1'!$C$29</f>
        <v>0.79520361936489703</v>
      </c>
      <c r="L36" s="258">
        <f>'AEO22 Table 1'!K$29/'AEO20 Table 1'!$C$29</f>
        <v>0.77201649233124026</v>
      </c>
      <c r="M36" s="258">
        <f>'AEO22 Table 1'!L$29/'AEO20 Table 1'!$C$29</f>
        <v>0.76649912730259417</v>
      </c>
      <c r="N36" s="258">
        <f>'AEO22 Table 1'!M$29/'AEO20 Table 1'!$C$29</f>
        <v>0.75415166777444209</v>
      </c>
      <c r="O36" s="258">
        <f>'AEO22 Table 1'!N$29/'AEO20 Table 1'!$C$29</f>
        <v>0.75440172136476558</v>
      </c>
      <c r="P36" s="258">
        <f>'AEO22 Table 1'!O$29/'AEO20 Table 1'!$C$29</f>
        <v>0.74600012824325213</v>
      </c>
      <c r="Q36" s="258">
        <f>'AEO22 Table 1'!P$29/'AEO20 Table 1'!$C$29</f>
        <v>0.73934911776735557</v>
      </c>
      <c r="R36" s="258">
        <f>'AEO22 Table 1'!Q$29/'AEO20 Table 1'!$C$29</f>
        <v>0.73542172004913087</v>
      </c>
      <c r="S36" s="258">
        <f>'AEO22 Table 1'!R$29/'AEO20 Table 1'!$C$29</f>
        <v>0.72580389116588684</v>
      </c>
      <c r="T36" s="258">
        <f>'AEO22 Table 1'!S$29/'AEO20 Table 1'!$C$29</f>
        <v>0.72522472139776017</v>
      </c>
      <c r="U36" s="258">
        <f>'AEO22 Table 1'!T$29/'AEO20 Table 1'!$C$29</f>
        <v>0.72740008387689725</v>
      </c>
      <c r="V36" s="258">
        <f>'AEO22 Table 1'!U$29/'AEO20 Table 1'!$C$29</f>
        <v>0.72654678896950331</v>
      </c>
      <c r="W36" s="258">
        <f>'AEO22 Table 1'!V$29/'AEO20 Table 1'!$C$29</f>
        <v>0.72278519442029798</v>
      </c>
      <c r="X36" s="258">
        <f>'AEO22 Table 1'!W$29/'AEO20 Table 1'!$C$29</f>
        <v>0.72700248829261549</v>
      </c>
      <c r="Y36" s="258">
        <f>'AEO22 Table 1'!X$29/'AEO20 Table 1'!$C$29</f>
        <v>0.72768686733069554</v>
      </c>
      <c r="Z36" s="258">
        <f>'AEO22 Table 1'!Y$29/'AEO20 Table 1'!$C$29</f>
        <v>0.7293849490980121</v>
      </c>
      <c r="AA36" s="258">
        <f>'AEO22 Table 1'!Z$29/'AEO20 Table 1'!$C$29</f>
        <v>0.73245158142813593</v>
      </c>
      <c r="AB36" s="258">
        <f>'AEO22 Table 1'!AA$29/'AEO20 Table 1'!$C$29</f>
        <v>0.73729701821987992</v>
      </c>
      <c r="AC36" s="258">
        <f>'AEO22 Table 1'!AB$29/'AEO20 Table 1'!$C$29</f>
        <v>0.74004594760661357</v>
      </c>
      <c r="AD36" s="258">
        <f>'AEO22 Table 1'!AC$29/'AEO20 Table 1'!$C$29</f>
        <v>0.74692605282418412</v>
      </c>
      <c r="AE36" s="258">
        <f>'AEO22 Table 1'!AD$29/'AEO20 Table 1'!$C$29</f>
        <v>0.76499548554700636</v>
      </c>
      <c r="AF36" s="258">
        <f>'AEO22 Table 1'!AE$29/'AEO20 Table 1'!$C$29</f>
        <v>0.7631621050735562</v>
      </c>
      <c r="AG36" s="258">
        <f>'AEO22 Table 1'!AF$29/'AEO20 Table 1'!$C$29</f>
        <v>0.75585286224205317</v>
      </c>
    </row>
    <row r="37" spans="1:35" x14ac:dyDescent="0.25">
      <c r="A37" s="39" t="s">
        <v>250</v>
      </c>
      <c r="B37">
        <f>'AEO20 Table 1'!C$29/'AEO20 Table 1'!$C$29</f>
        <v>1</v>
      </c>
      <c r="C37">
        <f>'AEO20 Table 1'!D$29/'AEO20 Table 1'!$C$29</f>
        <v>0.87211470840119887</v>
      </c>
      <c r="D37">
        <f>'AEO22 Table 1'!C$29/'AEO20 Table 1'!$C$29</f>
        <v>0.97862550210449661</v>
      </c>
      <c r="E37" s="258">
        <f>'AEO22 Table 1'!D$29/'AEO20 Table 1'!$C$29</f>
        <v>0.92779033348848416</v>
      </c>
      <c r="F37" s="258">
        <f>'AEO22 Table 1'!E$29/'AEO20 Table 1'!$C$29</f>
        <v>0.79788925717897641</v>
      </c>
      <c r="G37" s="258">
        <f>'AEO22 Table 1'!F$29/'AEO20 Table 1'!$C$29</f>
        <v>0.81425791046089335</v>
      </c>
      <c r="H37" s="258">
        <f>'AEO22 Table 1'!G$29/'AEO20 Table 1'!$C$29</f>
        <v>0.83272618384811525</v>
      </c>
      <c r="I37" s="258">
        <f>'AEO22 Table 1'!H$29/'AEO20 Table 1'!$C$29</f>
        <v>0.82288901335078668</v>
      </c>
      <c r="J37" s="258">
        <f>'AEO22 Table 1'!I$29/'AEO20 Table 1'!$C$29</f>
        <v>0.81237825450973211</v>
      </c>
      <c r="K37" s="258">
        <f>'AEO22 Table 1'!J$29/'AEO20 Table 1'!$C$29</f>
        <v>0.79520361936489703</v>
      </c>
      <c r="L37" s="258">
        <f>'AEO22 Table 1'!K$29/'AEO20 Table 1'!$C$29</f>
        <v>0.77201649233124026</v>
      </c>
      <c r="M37" s="258">
        <f>'AEO22 Table 1'!L$29/'AEO20 Table 1'!$C$29</f>
        <v>0.76649912730259417</v>
      </c>
      <c r="N37" s="258">
        <f>'AEO22 Table 1'!M$29/'AEO20 Table 1'!$C$29</f>
        <v>0.75415166777444209</v>
      </c>
      <c r="O37" s="258">
        <f>'AEO22 Table 1'!N$29/'AEO20 Table 1'!$C$29</f>
        <v>0.75440172136476558</v>
      </c>
      <c r="P37" s="258">
        <f>'AEO22 Table 1'!O$29/'AEO20 Table 1'!$C$29</f>
        <v>0.74600012824325213</v>
      </c>
      <c r="Q37" s="258">
        <f>'AEO22 Table 1'!P$29/'AEO20 Table 1'!$C$29</f>
        <v>0.73934911776735557</v>
      </c>
      <c r="R37" s="258">
        <f>'AEO22 Table 1'!Q$29/'AEO20 Table 1'!$C$29</f>
        <v>0.73542172004913087</v>
      </c>
      <c r="S37" s="258">
        <f>'AEO22 Table 1'!R$29/'AEO20 Table 1'!$C$29</f>
        <v>0.72580389116588684</v>
      </c>
      <c r="T37" s="258">
        <f>'AEO22 Table 1'!S$29/'AEO20 Table 1'!$C$29</f>
        <v>0.72522472139776017</v>
      </c>
      <c r="U37" s="258">
        <f>'AEO22 Table 1'!T$29/'AEO20 Table 1'!$C$29</f>
        <v>0.72740008387689725</v>
      </c>
      <c r="V37" s="258">
        <f>'AEO22 Table 1'!U$29/'AEO20 Table 1'!$C$29</f>
        <v>0.72654678896950331</v>
      </c>
      <c r="W37" s="258">
        <f>'AEO22 Table 1'!V$29/'AEO20 Table 1'!$C$29</f>
        <v>0.72278519442029798</v>
      </c>
      <c r="X37" s="258">
        <f>'AEO22 Table 1'!W$29/'AEO20 Table 1'!$C$29</f>
        <v>0.72700248829261549</v>
      </c>
      <c r="Y37" s="258">
        <f>'AEO22 Table 1'!X$29/'AEO20 Table 1'!$C$29</f>
        <v>0.72768686733069554</v>
      </c>
      <c r="Z37" s="258">
        <f>'AEO22 Table 1'!Y$29/'AEO20 Table 1'!$C$29</f>
        <v>0.7293849490980121</v>
      </c>
      <c r="AA37" s="258">
        <f>'AEO22 Table 1'!Z$29/'AEO20 Table 1'!$C$29</f>
        <v>0.73245158142813593</v>
      </c>
      <c r="AB37" s="258">
        <f>'AEO22 Table 1'!AA$29/'AEO20 Table 1'!$C$29</f>
        <v>0.73729701821987992</v>
      </c>
      <c r="AC37" s="258">
        <f>'AEO22 Table 1'!AB$29/'AEO20 Table 1'!$C$29</f>
        <v>0.74004594760661357</v>
      </c>
      <c r="AD37" s="258">
        <f>'AEO22 Table 1'!AC$29/'AEO20 Table 1'!$C$29</f>
        <v>0.74692605282418412</v>
      </c>
      <c r="AE37" s="258">
        <f>'AEO22 Table 1'!AD$29/'AEO20 Table 1'!$C$29</f>
        <v>0.76499548554700636</v>
      </c>
      <c r="AF37" s="258">
        <f>'AEO22 Table 1'!AE$29/'AEO20 Table 1'!$C$29</f>
        <v>0.7631621050735562</v>
      </c>
      <c r="AG37" s="258">
        <f>'AEO22 Table 1'!AF$29/'AEO20 Table 1'!$C$29</f>
        <v>0.75585286224205317</v>
      </c>
    </row>
    <row r="38" spans="1:35" x14ac:dyDescent="0.25">
      <c r="A38" s="39" t="s">
        <v>251</v>
      </c>
      <c r="B38">
        <f>'AEO20 Table 1'!C$29/'AEO20 Table 1'!$C$29</f>
        <v>1</v>
      </c>
      <c r="C38">
        <f>'AEO20 Table 1'!D$29/'AEO20 Table 1'!$C$29</f>
        <v>0.87211470840119887</v>
      </c>
      <c r="D38">
        <f>'AEO22 Table 1'!C$29/'AEO20 Table 1'!$C$29</f>
        <v>0.97862550210449661</v>
      </c>
      <c r="E38" s="258">
        <f>'AEO22 Table 1'!D$29/'AEO20 Table 1'!$C$29</f>
        <v>0.92779033348848416</v>
      </c>
      <c r="F38" s="258">
        <f>'AEO22 Table 1'!E$29/'AEO20 Table 1'!$C$29</f>
        <v>0.79788925717897641</v>
      </c>
      <c r="G38" s="258">
        <f>'AEO22 Table 1'!F$29/'AEO20 Table 1'!$C$29</f>
        <v>0.81425791046089335</v>
      </c>
      <c r="H38" s="258">
        <f>'AEO22 Table 1'!G$29/'AEO20 Table 1'!$C$29</f>
        <v>0.83272618384811525</v>
      </c>
      <c r="I38" s="258">
        <f>'AEO22 Table 1'!H$29/'AEO20 Table 1'!$C$29</f>
        <v>0.82288901335078668</v>
      </c>
      <c r="J38" s="258">
        <f>'AEO22 Table 1'!I$29/'AEO20 Table 1'!$C$29</f>
        <v>0.81237825450973211</v>
      </c>
      <c r="K38" s="258">
        <f>'AEO22 Table 1'!J$29/'AEO20 Table 1'!$C$29</f>
        <v>0.79520361936489703</v>
      </c>
      <c r="L38" s="258">
        <f>'AEO22 Table 1'!K$29/'AEO20 Table 1'!$C$29</f>
        <v>0.77201649233124026</v>
      </c>
      <c r="M38" s="258">
        <f>'AEO22 Table 1'!L$29/'AEO20 Table 1'!$C$29</f>
        <v>0.76649912730259417</v>
      </c>
      <c r="N38" s="258">
        <f>'AEO22 Table 1'!M$29/'AEO20 Table 1'!$C$29</f>
        <v>0.75415166777444209</v>
      </c>
      <c r="O38" s="258">
        <f>'AEO22 Table 1'!N$29/'AEO20 Table 1'!$C$29</f>
        <v>0.75440172136476558</v>
      </c>
      <c r="P38" s="258">
        <f>'AEO22 Table 1'!O$29/'AEO20 Table 1'!$C$29</f>
        <v>0.74600012824325213</v>
      </c>
      <c r="Q38" s="258">
        <f>'AEO22 Table 1'!P$29/'AEO20 Table 1'!$C$29</f>
        <v>0.73934911776735557</v>
      </c>
      <c r="R38" s="258">
        <f>'AEO22 Table 1'!Q$29/'AEO20 Table 1'!$C$29</f>
        <v>0.73542172004913087</v>
      </c>
      <c r="S38" s="258">
        <f>'AEO22 Table 1'!R$29/'AEO20 Table 1'!$C$29</f>
        <v>0.72580389116588684</v>
      </c>
      <c r="T38" s="258">
        <f>'AEO22 Table 1'!S$29/'AEO20 Table 1'!$C$29</f>
        <v>0.72522472139776017</v>
      </c>
      <c r="U38" s="258">
        <f>'AEO22 Table 1'!T$29/'AEO20 Table 1'!$C$29</f>
        <v>0.72740008387689725</v>
      </c>
      <c r="V38" s="258">
        <f>'AEO22 Table 1'!U$29/'AEO20 Table 1'!$C$29</f>
        <v>0.72654678896950331</v>
      </c>
      <c r="W38" s="258">
        <f>'AEO22 Table 1'!V$29/'AEO20 Table 1'!$C$29</f>
        <v>0.72278519442029798</v>
      </c>
      <c r="X38" s="258">
        <f>'AEO22 Table 1'!W$29/'AEO20 Table 1'!$C$29</f>
        <v>0.72700248829261549</v>
      </c>
      <c r="Y38" s="258">
        <f>'AEO22 Table 1'!X$29/'AEO20 Table 1'!$C$29</f>
        <v>0.72768686733069554</v>
      </c>
      <c r="Z38" s="258">
        <f>'AEO22 Table 1'!Y$29/'AEO20 Table 1'!$C$29</f>
        <v>0.7293849490980121</v>
      </c>
      <c r="AA38" s="258">
        <f>'AEO22 Table 1'!Z$29/'AEO20 Table 1'!$C$29</f>
        <v>0.73245158142813593</v>
      </c>
      <c r="AB38" s="258">
        <f>'AEO22 Table 1'!AA$29/'AEO20 Table 1'!$C$29</f>
        <v>0.73729701821987992</v>
      </c>
      <c r="AC38" s="258">
        <f>'AEO22 Table 1'!AB$29/'AEO20 Table 1'!$C$29</f>
        <v>0.74004594760661357</v>
      </c>
      <c r="AD38" s="258">
        <f>'AEO22 Table 1'!AC$29/'AEO20 Table 1'!$C$29</f>
        <v>0.74692605282418412</v>
      </c>
      <c r="AE38" s="258">
        <f>'AEO22 Table 1'!AD$29/'AEO20 Table 1'!$C$29</f>
        <v>0.76499548554700636</v>
      </c>
      <c r="AF38" s="258">
        <f>'AEO22 Table 1'!AE$29/'AEO20 Table 1'!$C$29</f>
        <v>0.7631621050735562</v>
      </c>
      <c r="AG38" s="258">
        <f>'AEO22 Table 1'!AF$29/'AEO20 Table 1'!$C$29</f>
        <v>0.75585286224205317</v>
      </c>
    </row>
    <row r="39" spans="1:35" x14ac:dyDescent="0.25">
      <c r="A39" s="39" t="s">
        <v>252</v>
      </c>
      <c r="B39">
        <f>'AEO20 Table 1'!C$29/'AEO20 Table 1'!$C$29</f>
        <v>1</v>
      </c>
      <c r="C39">
        <f>'AEO20 Table 1'!D$29/'AEO20 Table 1'!$C$29</f>
        <v>0.87211470840119887</v>
      </c>
      <c r="D39">
        <f>'AEO22 Table 1'!C$29/'AEO20 Table 1'!$C$29</f>
        <v>0.97862550210449661</v>
      </c>
      <c r="E39" s="258">
        <f>'AEO22 Table 1'!D$29/'AEO20 Table 1'!$C$29</f>
        <v>0.92779033348848416</v>
      </c>
      <c r="F39" s="258">
        <f>'AEO22 Table 1'!E$29/'AEO20 Table 1'!$C$29</f>
        <v>0.79788925717897641</v>
      </c>
      <c r="G39" s="258">
        <f>'AEO22 Table 1'!F$29/'AEO20 Table 1'!$C$29</f>
        <v>0.81425791046089335</v>
      </c>
      <c r="H39" s="258">
        <f>'AEO22 Table 1'!G$29/'AEO20 Table 1'!$C$29</f>
        <v>0.83272618384811525</v>
      </c>
      <c r="I39" s="258">
        <f>'AEO22 Table 1'!H$29/'AEO20 Table 1'!$C$29</f>
        <v>0.82288901335078668</v>
      </c>
      <c r="J39" s="258">
        <f>'AEO22 Table 1'!I$29/'AEO20 Table 1'!$C$29</f>
        <v>0.81237825450973211</v>
      </c>
      <c r="K39" s="258">
        <f>'AEO22 Table 1'!J$29/'AEO20 Table 1'!$C$29</f>
        <v>0.79520361936489703</v>
      </c>
      <c r="L39" s="258">
        <f>'AEO22 Table 1'!K$29/'AEO20 Table 1'!$C$29</f>
        <v>0.77201649233124026</v>
      </c>
      <c r="M39" s="258">
        <f>'AEO22 Table 1'!L$29/'AEO20 Table 1'!$C$29</f>
        <v>0.76649912730259417</v>
      </c>
      <c r="N39" s="258">
        <f>'AEO22 Table 1'!M$29/'AEO20 Table 1'!$C$29</f>
        <v>0.75415166777444209</v>
      </c>
      <c r="O39" s="258">
        <f>'AEO22 Table 1'!N$29/'AEO20 Table 1'!$C$29</f>
        <v>0.75440172136476558</v>
      </c>
      <c r="P39" s="258">
        <f>'AEO22 Table 1'!O$29/'AEO20 Table 1'!$C$29</f>
        <v>0.74600012824325213</v>
      </c>
      <c r="Q39" s="258">
        <f>'AEO22 Table 1'!P$29/'AEO20 Table 1'!$C$29</f>
        <v>0.73934911776735557</v>
      </c>
      <c r="R39" s="258">
        <f>'AEO22 Table 1'!Q$29/'AEO20 Table 1'!$C$29</f>
        <v>0.73542172004913087</v>
      </c>
      <c r="S39" s="258">
        <f>'AEO22 Table 1'!R$29/'AEO20 Table 1'!$C$29</f>
        <v>0.72580389116588684</v>
      </c>
      <c r="T39" s="258">
        <f>'AEO22 Table 1'!S$29/'AEO20 Table 1'!$C$29</f>
        <v>0.72522472139776017</v>
      </c>
      <c r="U39" s="258">
        <f>'AEO22 Table 1'!T$29/'AEO20 Table 1'!$C$29</f>
        <v>0.72740008387689725</v>
      </c>
      <c r="V39" s="258">
        <f>'AEO22 Table 1'!U$29/'AEO20 Table 1'!$C$29</f>
        <v>0.72654678896950331</v>
      </c>
      <c r="W39" s="258">
        <f>'AEO22 Table 1'!V$29/'AEO20 Table 1'!$C$29</f>
        <v>0.72278519442029798</v>
      </c>
      <c r="X39" s="258">
        <f>'AEO22 Table 1'!W$29/'AEO20 Table 1'!$C$29</f>
        <v>0.72700248829261549</v>
      </c>
      <c r="Y39" s="258">
        <f>'AEO22 Table 1'!X$29/'AEO20 Table 1'!$C$29</f>
        <v>0.72768686733069554</v>
      </c>
      <c r="Z39" s="258">
        <f>'AEO22 Table 1'!Y$29/'AEO20 Table 1'!$C$29</f>
        <v>0.7293849490980121</v>
      </c>
      <c r="AA39" s="258">
        <f>'AEO22 Table 1'!Z$29/'AEO20 Table 1'!$C$29</f>
        <v>0.73245158142813593</v>
      </c>
      <c r="AB39" s="258">
        <f>'AEO22 Table 1'!AA$29/'AEO20 Table 1'!$C$29</f>
        <v>0.73729701821987992</v>
      </c>
      <c r="AC39" s="258">
        <f>'AEO22 Table 1'!AB$29/'AEO20 Table 1'!$C$29</f>
        <v>0.74004594760661357</v>
      </c>
      <c r="AD39" s="258">
        <f>'AEO22 Table 1'!AC$29/'AEO20 Table 1'!$C$29</f>
        <v>0.74692605282418412</v>
      </c>
      <c r="AE39" s="258">
        <f>'AEO22 Table 1'!AD$29/'AEO20 Table 1'!$C$29</f>
        <v>0.76499548554700636</v>
      </c>
      <c r="AF39" s="258">
        <f>'AEO22 Table 1'!AE$29/'AEO20 Table 1'!$C$29</f>
        <v>0.7631621050735562</v>
      </c>
      <c r="AG39" s="258">
        <f>'AEO22 Table 1'!AF$29/'AEO20 Table 1'!$C$29</f>
        <v>0.75585286224205317</v>
      </c>
    </row>
    <row r="40" spans="1:35" x14ac:dyDescent="0.25">
      <c r="A40" s="39" t="s">
        <v>241</v>
      </c>
      <c r="B40">
        <f>'AEO20 Table 1'!C$29/'AEO20 Table 1'!$C$29</f>
        <v>1</v>
      </c>
      <c r="C40">
        <f>'AEO20 Table 1'!D$29/'AEO20 Table 1'!$C$29</f>
        <v>0.87211470840119887</v>
      </c>
      <c r="D40">
        <f>'AEO22 Table 1'!C$29/'AEO20 Table 1'!$C$29</f>
        <v>0.97862550210449661</v>
      </c>
      <c r="E40" s="258">
        <f>'AEO22 Table 1'!D$29/'AEO20 Table 1'!$C$29</f>
        <v>0.92779033348848416</v>
      </c>
      <c r="F40" s="258">
        <f>'AEO22 Table 1'!E$29/'AEO20 Table 1'!$C$29</f>
        <v>0.79788925717897641</v>
      </c>
      <c r="G40" s="258">
        <f>'AEO22 Table 1'!F$29/'AEO20 Table 1'!$C$29</f>
        <v>0.81425791046089335</v>
      </c>
      <c r="H40" s="258">
        <f>'AEO22 Table 1'!G$29/'AEO20 Table 1'!$C$29</f>
        <v>0.83272618384811525</v>
      </c>
      <c r="I40" s="258">
        <f>'AEO22 Table 1'!H$29/'AEO20 Table 1'!$C$29</f>
        <v>0.82288901335078668</v>
      </c>
      <c r="J40" s="258">
        <f>'AEO22 Table 1'!I$29/'AEO20 Table 1'!$C$29</f>
        <v>0.81237825450973211</v>
      </c>
      <c r="K40" s="258">
        <f>'AEO22 Table 1'!J$29/'AEO20 Table 1'!$C$29</f>
        <v>0.79520361936489703</v>
      </c>
      <c r="L40" s="258">
        <f>'AEO22 Table 1'!K$29/'AEO20 Table 1'!$C$29</f>
        <v>0.77201649233124026</v>
      </c>
      <c r="M40" s="258">
        <f>'AEO22 Table 1'!L$29/'AEO20 Table 1'!$C$29</f>
        <v>0.76649912730259417</v>
      </c>
      <c r="N40" s="258">
        <f>'AEO22 Table 1'!M$29/'AEO20 Table 1'!$C$29</f>
        <v>0.75415166777444209</v>
      </c>
      <c r="O40" s="258">
        <f>'AEO22 Table 1'!N$29/'AEO20 Table 1'!$C$29</f>
        <v>0.75440172136476558</v>
      </c>
      <c r="P40" s="258">
        <f>'AEO22 Table 1'!O$29/'AEO20 Table 1'!$C$29</f>
        <v>0.74600012824325213</v>
      </c>
      <c r="Q40" s="258">
        <f>'AEO22 Table 1'!P$29/'AEO20 Table 1'!$C$29</f>
        <v>0.73934911776735557</v>
      </c>
      <c r="R40" s="258">
        <f>'AEO22 Table 1'!Q$29/'AEO20 Table 1'!$C$29</f>
        <v>0.73542172004913087</v>
      </c>
      <c r="S40" s="258">
        <f>'AEO22 Table 1'!R$29/'AEO20 Table 1'!$C$29</f>
        <v>0.72580389116588684</v>
      </c>
      <c r="T40" s="258">
        <f>'AEO22 Table 1'!S$29/'AEO20 Table 1'!$C$29</f>
        <v>0.72522472139776017</v>
      </c>
      <c r="U40" s="258">
        <f>'AEO22 Table 1'!T$29/'AEO20 Table 1'!$C$29</f>
        <v>0.72740008387689725</v>
      </c>
      <c r="V40" s="258">
        <f>'AEO22 Table 1'!U$29/'AEO20 Table 1'!$C$29</f>
        <v>0.72654678896950331</v>
      </c>
      <c r="W40" s="258">
        <f>'AEO22 Table 1'!V$29/'AEO20 Table 1'!$C$29</f>
        <v>0.72278519442029798</v>
      </c>
      <c r="X40" s="258">
        <f>'AEO22 Table 1'!W$29/'AEO20 Table 1'!$C$29</f>
        <v>0.72700248829261549</v>
      </c>
      <c r="Y40" s="258">
        <f>'AEO22 Table 1'!X$29/'AEO20 Table 1'!$C$29</f>
        <v>0.72768686733069554</v>
      </c>
      <c r="Z40" s="258">
        <f>'AEO22 Table 1'!Y$29/'AEO20 Table 1'!$C$29</f>
        <v>0.7293849490980121</v>
      </c>
      <c r="AA40" s="258">
        <f>'AEO22 Table 1'!Z$29/'AEO20 Table 1'!$C$29</f>
        <v>0.73245158142813593</v>
      </c>
      <c r="AB40" s="258">
        <f>'AEO22 Table 1'!AA$29/'AEO20 Table 1'!$C$29</f>
        <v>0.73729701821987992</v>
      </c>
      <c r="AC40" s="258">
        <f>'AEO22 Table 1'!AB$29/'AEO20 Table 1'!$C$29</f>
        <v>0.74004594760661357</v>
      </c>
      <c r="AD40" s="258">
        <f>'AEO22 Table 1'!AC$29/'AEO20 Table 1'!$C$29</f>
        <v>0.74692605282418412</v>
      </c>
      <c r="AE40" s="258">
        <f>'AEO22 Table 1'!AD$29/'AEO20 Table 1'!$C$29</f>
        <v>0.76499548554700636</v>
      </c>
      <c r="AF40" s="258">
        <f>'AEO22 Table 1'!AE$29/'AEO20 Table 1'!$C$29</f>
        <v>0.7631621050735562</v>
      </c>
      <c r="AG40" s="258">
        <f>'AEO22 Table 1'!AF$29/'AEO20 Table 1'!$C$29</f>
        <v>0.75585286224205317</v>
      </c>
    </row>
    <row r="41" spans="1:35" x14ac:dyDescent="0.25">
      <c r="A41" s="40" t="s">
        <v>293</v>
      </c>
      <c r="B41" s="8">
        <v>0</v>
      </c>
      <c r="C41" s="8">
        <v>0</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8">
        <v>0</v>
      </c>
      <c r="AC41" s="8">
        <v>0</v>
      </c>
      <c r="AD41" s="8">
        <v>0</v>
      </c>
      <c r="AE41" s="8">
        <v>0</v>
      </c>
      <c r="AF41" s="8">
        <v>0</v>
      </c>
      <c r="AG41" s="8">
        <v>0</v>
      </c>
      <c r="AH41" s="8"/>
      <c r="AI41" s="8"/>
    </row>
    <row r="42" spans="1:35" x14ac:dyDescent="0.25">
      <c r="A42" s="40" t="s">
        <v>254</v>
      </c>
      <c r="B42" s="8">
        <v>0</v>
      </c>
      <c r="C42" s="8">
        <v>0</v>
      </c>
      <c r="D42" s="8">
        <v>0</v>
      </c>
      <c r="E42" s="8">
        <v>0</v>
      </c>
      <c r="F42" s="8">
        <v>0</v>
      </c>
      <c r="G42" s="8">
        <v>0</v>
      </c>
      <c r="H42" s="8">
        <v>0</v>
      </c>
      <c r="I42" s="8">
        <v>0</v>
      </c>
      <c r="J42" s="8">
        <v>0</v>
      </c>
      <c r="K42" s="8">
        <v>0</v>
      </c>
      <c r="L42" s="8">
        <v>0</v>
      </c>
      <c r="M42" s="8">
        <v>0</v>
      </c>
      <c r="N42" s="8">
        <v>0</v>
      </c>
      <c r="O42" s="8">
        <v>0</v>
      </c>
      <c r="P42" s="8">
        <v>0</v>
      </c>
      <c r="Q42" s="8">
        <v>0</v>
      </c>
      <c r="R42" s="8">
        <v>0</v>
      </c>
      <c r="S42" s="8">
        <v>0</v>
      </c>
      <c r="T42" s="8">
        <v>0</v>
      </c>
      <c r="U42" s="8">
        <v>0</v>
      </c>
      <c r="V42" s="8">
        <v>0</v>
      </c>
      <c r="W42" s="8">
        <v>0</v>
      </c>
      <c r="X42" s="8">
        <v>0</v>
      </c>
      <c r="Y42" s="8">
        <v>0</v>
      </c>
      <c r="Z42" s="8">
        <v>0</v>
      </c>
      <c r="AA42" s="8">
        <v>0</v>
      </c>
      <c r="AB42" s="8">
        <v>0</v>
      </c>
      <c r="AC42" s="8">
        <v>0</v>
      </c>
      <c r="AD42" s="8">
        <v>0</v>
      </c>
      <c r="AE42" s="8">
        <v>0</v>
      </c>
      <c r="AF42" s="8">
        <v>0</v>
      </c>
      <c r="AG42" s="8">
        <v>0</v>
      </c>
      <c r="AH42" s="8"/>
      <c r="AI42" s="8"/>
    </row>
    <row r="43" spans="1:35" x14ac:dyDescent="0.25">
      <c r="A43" s="39" t="s">
        <v>255</v>
      </c>
      <c r="B43">
        <f>'AEO20 Table 1'!C$31/'AEO20 Table 1'!$C$31</f>
        <v>1</v>
      </c>
      <c r="C43">
        <f>'AEO20 Table 1'!D$31/'AEO20 Table 1'!$C$31</f>
        <v>1.0681351317057446</v>
      </c>
      <c r="D43">
        <f>'AEO22 Table 1'!C$31/'AEO20 Table 1'!$C$31</f>
        <v>0.9958538668093293</v>
      </c>
      <c r="E43" s="258">
        <f>'AEO22 Table 1'!D$31/'AEO20 Table 1'!$C$31</f>
        <v>0.75487745072823109</v>
      </c>
      <c r="F43" s="258">
        <f>'AEO22 Table 1'!E$31/'AEO20 Table 1'!$C$31</f>
        <v>0.39952400058985521</v>
      </c>
      <c r="G43" s="258">
        <f>'AEO22 Table 1'!F$31/'AEO20 Table 1'!$C$31</f>
        <v>0.41431839147865035</v>
      </c>
      <c r="H43" s="258">
        <f>'AEO22 Table 1'!G$31/'AEO20 Table 1'!$C$31</f>
        <v>0.37795999272969205</v>
      </c>
      <c r="I43" s="258">
        <f>'AEO22 Table 1'!H$31/'AEO20 Table 1'!$C$31</f>
        <v>0.39558363083296466</v>
      </c>
      <c r="J43" s="258">
        <f>'AEO22 Table 1'!I$31/'AEO20 Table 1'!$C$31</f>
        <v>0.43998395045216515</v>
      </c>
      <c r="K43" s="258">
        <f>'AEO22 Table 1'!J$31/'AEO20 Table 1'!$C$31</f>
        <v>0.46969276089946055</v>
      </c>
      <c r="L43" s="258">
        <f>'AEO22 Table 1'!K$31/'AEO20 Table 1'!$C$31</f>
        <v>0.47431557937838864</v>
      </c>
      <c r="M43" s="258">
        <f>'AEO22 Table 1'!L$31/'AEO20 Table 1'!$C$31</f>
        <v>0.49996399139908848</v>
      </c>
      <c r="N43" s="258">
        <f>'AEO22 Table 1'!M$31/'AEO20 Table 1'!$C$31</f>
        <v>0.47108166407747676</v>
      </c>
      <c r="O43" s="258">
        <f>'AEO22 Table 1'!N$31/'AEO20 Table 1'!$C$31</f>
        <v>0.48667853235801473</v>
      </c>
      <c r="P43" s="258">
        <f>'AEO22 Table 1'!O$31/'AEO20 Table 1'!$C$31</f>
        <v>0.46295057905259657</v>
      </c>
      <c r="Q43" s="258">
        <f>'AEO22 Table 1'!P$31/'AEO20 Table 1'!$C$31</f>
        <v>0.48036159494096303</v>
      </c>
      <c r="R43" s="258">
        <f>'AEO22 Table 1'!Q$31/'AEO20 Table 1'!$C$31</f>
        <v>0.47045065621388421</v>
      </c>
      <c r="S43" s="258">
        <f>'AEO22 Table 1'!R$31/'AEO20 Table 1'!$C$31</f>
        <v>0.46909947633206101</v>
      </c>
      <c r="T43" s="258">
        <f>'AEO22 Table 1'!S$31/'AEO20 Table 1'!$C$31</f>
        <v>0.45128036296669716</v>
      </c>
      <c r="U43" s="258">
        <f>'AEO22 Table 1'!T$31/'AEO20 Table 1'!$C$31</f>
        <v>0.45868098780165778</v>
      </c>
      <c r="V43" s="258">
        <f>'AEO22 Table 1'!U$31/'AEO20 Table 1'!$C$31</f>
        <v>0.46117758413152393</v>
      </c>
      <c r="W43" s="258">
        <f>'AEO22 Table 1'!V$31/'AEO20 Table 1'!$C$31</f>
        <v>0.46709671224326721</v>
      </c>
      <c r="X43" s="258">
        <f>'AEO22 Table 1'!W$31/'AEO20 Table 1'!$C$31</f>
        <v>0.45028926909398931</v>
      </c>
      <c r="Y43" s="258">
        <f>'AEO22 Table 1'!X$31/'AEO20 Table 1'!$C$31</f>
        <v>0.45150327335329238</v>
      </c>
      <c r="Z43" s="258">
        <f>'AEO22 Table 1'!Y$31/'AEO20 Table 1'!$C$31</f>
        <v>0.47705566243822817</v>
      </c>
      <c r="AA43" s="258">
        <f>'AEO22 Table 1'!Z$31/'AEO20 Table 1'!$C$31</f>
        <v>0.47555701876219575</v>
      </c>
      <c r="AB43" s="258">
        <f>'AEO22 Table 1'!AA$31/'AEO20 Table 1'!$C$31</f>
        <v>0.46148965867275726</v>
      </c>
      <c r="AC43" s="258">
        <f>'AEO22 Table 1'!AB$31/'AEO20 Table 1'!$C$31</f>
        <v>0.46182230955736858</v>
      </c>
      <c r="AD43" s="258">
        <f>'AEO22 Table 1'!AC$31/'AEO20 Table 1'!$C$31</f>
        <v>0.46092037983929873</v>
      </c>
      <c r="AE43" s="258">
        <f>'AEO22 Table 1'!AD$31/'AEO20 Table 1'!$C$31</f>
        <v>0.46163026368584043</v>
      </c>
      <c r="AF43" s="258">
        <f>'AEO22 Table 1'!AE$31/'AEO20 Table 1'!$C$31</f>
        <v>0.46238472960970106</v>
      </c>
      <c r="AG43" s="258">
        <f>'AEO22 Table 1'!AF$31/'AEO20 Table 1'!$C$31</f>
        <v>0.46458639835114907</v>
      </c>
    </row>
    <row r="44" spans="1:35" x14ac:dyDescent="0.25">
      <c r="A44" s="39" t="s">
        <v>242</v>
      </c>
      <c r="B44">
        <f>'AEO20 Table 1'!C$28/'AEO20 Table 1'!$C$28</f>
        <v>1</v>
      </c>
      <c r="C44">
        <f>'AEO20 Table 1'!D$28/'AEO20 Table 1'!$C$28</f>
        <v>0.93403337581332413</v>
      </c>
      <c r="D44">
        <f>'AEO22 Table 1'!C$28/'AEO20 Table 1'!$C$28</f>
        <v>0.8902211369866897</v>
      </c>
      <c r="E44" s="258">
        <f>'AEO22 Table 1'!D$28/'AEO20 Table 1'!$C$28</f>
        <v>1.0522523168756632</v>
      </c>
      <c r="F44" s="258">
        <f>'AEO22 Table 1'!E$28/'AEO20 Table 1'!$C$28</f>
        <v>1.0688542222854698</v>
      </c>
      <c r="G44" s="258">
        <f>'AEO22 Table 1'!F$28/'AEO20 Table 1'!$C$28</f>
        <v>1.0265551041453953</v>
      </c>
      <c r="H44" s="258">
        <f>'AEO22 Table 1'!G$28/'AEO20 Table 1'!$C$28</f>
        <v>0.97897179396748146</v>
      </c>
      <c r="I44" s="258">
        <f>'AEO22 Table 1'!H$28/'AEO20 Table 1'!$C$28</f>
        <v>0.94350932544744281</v>
      </c>
      <c r="J44" s="258">
        <f>'AEO22 Table 1'!I$28/'AEO20 Table 1'!$C$28</f>
        <v>0.9412171799649478</v>
      </c>
      <c r="K44" s="258">
        <f>'AEO22 Table 1'!J$28/'AEO20 Table 1'!$C$28</f>
        <v>0.92285044915728742</v>
      </c>
      <c r="L44" s="258">
        <f>'AEO22 Table 1'!K$28/'AEO20 Table 1'!$C$28</f>
        <v>0.91689135940019717</v>
      </c>
      <c r="M44" s="258">
        <f>'AEO22 Table 1'!L$28/'AEO20 Table 1'!$C$28</f>
        <v>0.91277159089397142</v>
      </c>
      <c r="N44" s="258">
        <f>'AEO22 Table 1'!M$28/'AEO20 Table 1'!$C$28</f>
        <v>0.92552812192740763</v>
      </c>
      <c r="O44" s="258">
        <f>'AEO22 Table 1'!N$28/'AEO20 Table 1'!$C$28</f>
        <v>0.94988672323852186</v>
      </c>
      <c r="P44" s="258">
        <f>'AEO22 Table 1'!O$28/'AEO20 Table 1'!$C$28</f>
        <v>0.9391555923985434</v>
      </c>
      <c r="Q44" s="258">
        <f>'AEO22 Table 1'!P$28/'AEO20 Table 1'!$C$28</f>
        <v>0.9612904378627134</v>
      </c>
      <c r="R44" s="258">
        <f>'AEO22 Table 1'!Q$28/'AEO20 Table 1'!$C$28</f>
        <v>0.96651755283629626</v>
      </c>
      <c r="S44" s="258">
        <f>'AEO22 Table 1'!R$28/'AEO20 Table 1'!$C$28</f>
        <v>0.98747537667809304</v>
      </c>
      <c r="T44" s="258">
        <f>'AEO22 Table 1'!S$28/'AEO20 Table 1'!$C$28</f>
        <v>0.99803521204932832</v>
      </c>
      <c r="U44" s="258">
        <f>'AEO22 Table 1'!T$28/'AEO20 Table 1'!$C$28</f>
        <v>1.0117608962076083</v>
      </c>
      <c r="V44" s="258">
        <f>'AEO22 Table 1'!U$28/'AEO20 Table 1'!$C$28</f>
        <v>1.0164046424478657</v>
      </c>
      <c r="W44" s="258">
        <f>'AEO22 Table 1'!V$28/'AEO20 Table 1'!$C$28</f>
        <v>0.99359354946900658</v>
      </c>
      <c r="X44" s="258">
        <f>'AEO22 Table 1'!W$28/'AEO20 Table 1'!$C$28</f>
        <v>0.99266662565859576</v>
      </c>
      <c r="Y44" s="258">
        <f>'AEO22 Table 1'!X$28/'AEO20 Table 1'!$C$28</f>
        <v>0.97976618072102606</v>
      </c>
      <c r="Z44" s="258">
        <f>'AEO22 Table 1'!Y$28/'AEO20 Table 1'!$C$28</f>
        <v>0.95659462808411388</v>
      </c>
      <c r="AA44" s="258">
        <f>'AEO22 Table 1'!Z$28/'AEO20 Table 1'!$C$28</f>
        <v>0.97729894748736545</v>
      </c>
      <c r="AB44" s="258">
        <f>'AEO22 Table 1'!AA$28/'AEO20 Table 1'!$C$28</f>
        <v>0.93246272813069464</v>
      </c>
      <c r="AC44" s="258">
        <f>'AEO22 Table 1'!AB$28/'AEO20 Table 1'!$C$28</f>
        <v>0.90573671417239587</v>
      </c>
      <c r="AD44" s="258">
        <f>'AEO22 Table 1'!AC$28/'AEO20 Table 1'!$C$28</f>
        <v>0.89369210381880915</v>
      </c>
      <c r="AE44" s="258">
        <f>'AEO22 Table 1'!AD$28/'AEO20 Table 1'!$C$28</f>
        <v>0.90831424497617397</v>
      </c>
      <c r="AF44" s="258">
        <f>'AEO22 Table 1'!AE$28/'AEO20 Table 1'!$C$28</f>
        <v>0.93106832516674964</v>
      </c>
      <c r="AG44" s="258">
        <f>'AEO22 Table 1'!AF$28/'AEO20 Table 1'!$C$28</f>
        <v>0.88440608968567958</v>
      </c>
    </row>
    <row r="45" spans="1:35" x14ac:dyDescent="0.25">
      <c r="A45" s="39" t="s">
        <v>256</v>
      </c>
      <c r="B45">
        <f>'AEO20 Table 1'!C$29/'AEO20 Table 1'!$C$29</f>
        <v>1</v>
      </c>
      <c r="C45">
        <f>'AEO20 Table 1'!D$29/'AEO20 Table 1'!$C$29</f>
        <v>0.87211470840119887</v>
      </c>
      <c r="D45">
        <f>'AEO22 Table 1'!C$29/'AEO20 Table 1'!$C$29</f>
        <v>0.97862550210449661</v>
      </c>
      <c r="E45" s="258">
        <f>'AEO22 Table 1'!D$29/'AEO20 Table 1'!$C$29</f>
        <v>0.92779033348848416</v>
      </c>
      <c r="F45" s="258">
        <f>'AEO22 Table 1'!E$29/'AEO20 Table 1'!$C$29</f>
        <v>0.79788925717897641</v>
      </c>
      <c r="G45" s="258">
        <f>'AEO22 Table 1'!F$29/'AEO20 Table 1'!$C$29</f>
        <v>0.81425791046089335</v>
      </c>
      <c r="H45" s="258">
        <f>'AEO22 Table 1'!G$29/'AEO20 Table 1'!$C$29</f>
        <v>0.83272618384811525</v>
      </c>
      <c r="I45" s="258">
        <f>'AEO22 Table 1'!H$29/'AEO20 Table 1'!$C$29</f>
        <v>0.82288901335078668</v>
      </c>
      <c r="J45" s="258">
        <f>'AEO22 Table 1'!I$29/'AEO20 Table 1'!$C$29</f>
        <v>0.81237825450973211</v>
      </c>
      <c r="K45" s="258">
        <f>'AEO22 Table 1'!J$29/'AEO20 Table 1'!$C$29</f>
        <v>0.79520361936489703</v>
      </c>
      <c r="L45" s="258">
        <f>'AEO22 Table 1'!K$29/'AEO20 Table 1'!$C$29</f>
        <v>0.77201649233124026</v>
      </c>
      <c r="M45" s="258">
        <f>'AEO22 Table 1'!L$29/'AEO20 Table 1'!$C$29</f>
        <v>0.76649912730259417</v>
      </c>
      <c r="N45" s="258">
        <f>'AEO22 Table 1'!M$29/'AEO20 Table 1'!$C$29</f>
        <v>0.75415166777444209</v>
      </c>
      <c r="O45" s="258">
        <f>'AEO22 Table 1'!N$29/'AEO20 Table 1'!$C$29</f>
        <v>0.75440172136476558</v>
      </c>
      <c r="P45" s="258">
        <f>'AEO22 Table 1'!O$29/'AEO20 Table 1'!$C$29</f>
        <v>0.74600012824325213</v>
      </c>
      <c r="Q45" s="258">
        <f>'AEO22 Table 1'!P$29/'AEO20 Table 1'!$C$29</f>
        <v>0.73934911776735557</v>
      </c>
      <c r="R45" s="258">
        <f>'AEO22 Table 1'!Q$29/'AEO20 Table 1'!$C$29</f>
        <v>0.73542172004913087</v>
      </c>
      <c r="S45" s="258">
        <f>'AEO22 Table 1'!R$29/'AEO20 Table 1'!$C$29</f>
        <v>0.72580389116588684</v>
      </c>
      <c r="T45" s="258">
        <f>'AEO22 Table 1'!S$29/'AEO20 Table 1'!$C$29</f>
        <v>0.72522472139776017</v>
      </c>
      <c r="U45" s="258">
        <f>'AEO22 Table 1'!T$29/'AEO20 Table 1'!$C$29</f>
        <v>0.72740008387689725</v>
      </c>
      <c r="V45" s="258">
        <f>'AEO22 Table 1'!U$29/'AEO20 Table 1'!$C$29</f>
        <v>0.72654678896950331</v>
      </c>
      <c r="W45" s="258">
        <f>'AEO22 Table 1'!V$29/'AEO20 Table 1'!$C$29</f>
        <v>0.72278519442029798</v>
      </c>
      <c r="X45" s="258">
        <f>'AEO22 Table 1'!W$29/'AEO20 Table 1'!$C$29</f>
        <v>0.72700248829261549</v>
      </c>
      <c r="Y45" s="258">
        <f>'AEO22 Table 1'!X$29/'AEO20 Table 1'!$C$29</f>
        <v>0.72768686733069554</v>
      </c>
      <c r="Z45" s="258">
        <f>'AEO22 Table 1'!Y$29/'AEO20 Table 1'!$C$29</f>
        <v>0.7293849490980121</v>
      </c>
      <c r="AA45" s="258">
        <f>'AEO22 Table 1'!Z$29/'AEO20 Table 1'!$C$29</f>
        <v>0.73245158142813593</v>
      </c>
      <c r="AB45" s="258">
        <f>'AEO22 Table 1'!AA$29/'AEO20 Table 1'!$C$29</f>
        <v>0.73729701821987992</v>
      </c>
      <c r="AC45" s="258">
        <f>'AEO22 Table 1'!AB$29/'AEO20 Table 1'!$C$29</f>
        <v>0.74004594760661357</v>
      </c>
      <c r="AD45" s="258">
        <f>'AEO22 Table 1'!AC$29/'AEO20 Table 1'!$C$29</f>
        <v>0.74692605282418412</v>
      </c>
      <c r="AE45" s="258">
        <f>'AEO22 Table 1'!AD$29/'AEO20 Table 1'!$C$29</f>
        <v>0.76499548554700636</v>
      </c>
      <c r="AF45" s="258">
        <f>'AEO22 Table 1'!AE$29/'AEO20 Table 1'!$C$29</f>
        <v>0.7631621050735562</v>
      </c>
      <c r="AG45" s="258">
        <f>'AEO22 Table 1'!AF$29/'AEO20 Table 1'!$C$29</f>
        <v>0.75585286224205317</v>
      </c>
    </row>
    <row r="46" spans="1:35" x14ac:dyDescent="0.25">
      <c r="A46" s="39" t="s">
        <v>243</v>
      </c>
      <c r="B46">
        <f>'AEO20 Table 1'!C$29/'AEO20 Table 1'!$C$29</f>
        <v>1</v>
      </c>
      <c r="C46">
        <f>'AEO20 Table 1'!D$29/'AEO20 Table 1'!$C$29</f>
        <v>0.87211470840119887</v>
      </c>
      <c r="D46">
        <f>'AEO22 Table 1'!C$29/'AEO20 Table 1'!$C$29</f>
        <v>0.97862550210449661</v>
      </c>
      <c r="E46" s="258">
        <f>'AEO22 Table 1'!D$29/'AEO20 Table 1'!$C$29</f>
        <v>0.92779033348848416</v>
      </c>
      <c r="F46" s="258">
        <f>'AEO22 Table 1'!E$29/'AEO20 Table 1'!$C$29</f>
        <v>0.79788925717897641</v>
      </c>
      <c r="G46" s="258">
        <f>'AEO22 Table 1'!F$29/'AEO20 Table 1'!$C$29</f>
        <v>0.81425791046089335</v>
      </c>
      <c r="H46" s="258">
        <f>'AEO22 Table 1'!G$29/'AEO20 Table 1'!$C$29</f>
        <v>0.83272618384811525</v>
      </c>
      <c r="I46" s="258">
        <f>'AEO22 Table 1'!H$29/'AEO20 Table 1'!$C$29</f>
        <v>0.82288901335078668</v>
      </c>
      <c r="J46" s="258">
        <f>'AEO22 Table 1'!I$29/'AEO20 Table 1'!$C$29</f>
        <v>0.81237825450973211</v>
      </c>
      <c r="K46" s="258">
        <f>'AEO22 Table 1'!J$29/'AEO20 Table 1'!$C$29</f>
        <v>0.79520361936489703</v>
      </c>
      <c r="L46" s="258">
        <f>'AEO22 Table 1'!K$29/'AEO20 Table 1'!$C$29</f>
        <v>0.77201649233124026</v>
      </c>
      <c r="M46" s="258">
        <f>'AEO22 Table 1'!L$29/'AEO20 Table 1'!$C$29</f>
        <v>0.76649912730259417</v>
      </c>
      <c r="N46" s="258">
        <f>'AEO22 Table 1'!M$29/'AEO20 Table 1'!$C$29</f>
        <v>0.75415166777444209</v>
      </c>
      <c r="O46" s="258">
        <f>'AEO22 Table 1'!N$29/'AEO20 Table 1'!$C$29</f>
        <v>0.75440172136476558</v>
      </c>
      <c r="P46" s="258">
        <f>'AEO22 Table 1'!O$29/'AEO20 Table 1'!$C$29</f>
        <v>0.74600012824325213</v>
      </c>
      <c r="Q46" s="258">
        <f>'AEO22 Table 1'!P$29/'AEO20 Table 1'!$C$29</f>
        <v>0.73934911776735557</v>
      </c>
      <c r="R46" s="258">
        <f>'AEO22 Table 1'!Q$29/'AEO20 Table 1'!$C$29</f>
        <v>0.73542172004913087</v>
      </c>
      <c r="S46" s="258">
        <f>'AEO22 Table 1'!R$29/'AEO20 Table 1'!$C$29</f>
        <v>0.72580389116588684</v>
      </c>
      <c r="T46" s="258">
        <f>'AEO22 Table 1'!S$29/'AEO20 Table 1'!$C$29</f>
        <v>0.72522472139776017</v>
      </c>
      <c r="U46" s="258">
        <f>'AEO22 Table 1'!T$29/'AEO20 Table 1'!$C$29</f>
        <v>0.72740008387689725</v>
      </c>
      <c r="V46" s="258">
        <f>'AEO22 Table 1'!U$29/'AEO20 Table 1'!$C$29</f>
        <v>0.72654678896950331</v>
      </c>
      <c r="W46" s="258">
        <f>'AEO22 Table 1'!V$29/'AEO20 Table 1'!$C$29</f>
        <v>0.72278519442029798</v>
      </c>
      <c r="X46" s="258">
        <f>'AEO22 Table 1'!W$29/'AEO20 Table 1'!$C$29</f>
        <v>0.72700248829261549</v>
      </c>
      <c r="Y46" s="258">
        <f>'AEO22 Table 1'!X$29/'AEO20 Table 1'!$C$29</f>
        <v>0.72768686733069554</v>
      </c>
      <c r="Z46" s="258">
        <f>'AEO22 Table 1'!Y$29/'AEO20 Table 1'!$C$29</f>
        <v>0.7293849490980121</v>
      </c>
      <c r="AA46" s="258">
        <f>'AEO22 Table 1'!Z$29/'AEO20 Table 1'!$C$29</f>
        <v>0.73245158142813593</v>
      </c>
      <c r="AB46" s="258">
        <f>'AEO22 Table 1'!AA$29/'AEO20 Table 1'!$C$29</f>
        <v>0.73729701821987992</v>
      </c>
      <c r="AC46" s="258">
        <f>'AEO22 Table 1'!AB$29/'AEO20 Table 1'!$C$29</f>
        <v>0.74004594760661357</v>
      </c>
      <c r="AD46" s="258">
        <f>'AEO22 Table 1'!AC$29/'AEO20 Table 1'!$C$29</f>
        <v>0.74692605282418412</v>
      </c>
      <c r="AE46" s="258">
        <f>'AEO22 Table 1'!AD$29/'AEO20 Table 1'!$C$29</f>
        <v>0.76499548554700636</v>
      </c>
      <c r="AF46" s="258">
        <f>'AEO22 Table 1'!AE$29/'AEO20 Table 1'!$C$29</f>
        <v>0.7631621050735562</v>
      </c>
      <c r="AG46" s="258">
        <f>'AEO22 Table 1'!AF$29/'AEO20 Table 1'!$C$29</f>
        <v>0.75585286224205317</v>
      </c>
    </row>
    <row r="47" spans="1:35" x14ac:dyDescent="0.25">
      <c r="A47" s="39" t="s">
        <v>257</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row>
    <row r="48" spans="1:35" x14ac:dyDescent="0.25">
      <c r="A48" s="39" t="s">
        <v>258</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row>
    <row r="51" spans="1:35" x14ac:dyDescent="0.25">
      <c r="A51" s="232" t="s">
        <v>613</v>
      </c>
      <c r="B51" s="232"/>
      <c r="C51" s="233"/>
      <c r="D51" s="233"/>
      <c r="E51" s="233"/>
      <c r="F51" s="233"/>
      <c r="G51" s="233"/>
      <c r="H51" s="233"/>
      <c r="I51" s="233"/>
      <c r="J51" s="233"/>
      <c r="K51" s="233"/>
      <c r="L51" s="233"/>
      <c r="M51" s="233"/>
      <c r="N51" s="233"/>
      <c r="O51" s="233"/>
      <c r="P51" s="233"/>
      <c r="Q51" s="233"/>
      <c r="R51" s="233"/>
      <c r="S51" s="233"/>
      <c r="T51" s="233"/>
      <c r="U51" s="233"/>
      <c r="V51" s="233"/>
      <c r="W51" s="233"/>
      <c r="X51" s="233"/>
      <c r="Y51" s="233"/>
      <c r="Z51" s="233"/>
      <c r="AA51" s="233"/>
      <c r="AB51" s="233"/>
      <c r="AC51" s="233"/>
      <c r="AD51" s="233"/>
      <c r="AE51" s="233"/>
      <c r="AF51" s="233"/>
      <c r="AG51" s="233"/>
      <c r="AH51" s="233"/>
      <c r="AI51" s="233"/>
    </row>
    <row r="52" spans="1:35" s="1" customFormat="1" x14ac:dyDescent="0.25">
      <c r="B52" s="1">
        <f>B2</f>
        <v>2019</v>
      </c>
      <c r="C52" s="1">
        <f t="shared" ref="C52:AG52" si="1">C2</f>
        <v>2020</v>
      </c>
      <c r="D52" s="1">
        <f t="shared" si="1"/>
        <v>2021</v>
      </c>
      <c r="E52" s="1">
        <f t="shared" si="1"/>
        <v>2022</v>
      </c>
      <c r="F52" s="1">
        <f t="shared" si="1"/>
        <v>2023</v>
      </c>
      <c r="G52" s="1">
        <f t="shared" si="1"/>
        <v>2024</v>
      </c>
      <c r="H52" s="1">
        <f t="shared" si="1"/>
        <v>2025</v>
      </c>
      <c r="I52" s="1">
        <f t="shared" si="1"/>
        <v>2026</v>
      </c>
      <c r="J52" s="1">
        <f t="shared" si="1"/>
        <v>2027</v>
      </c>
      <c r="K52" s="1">
        <f t="shared" si="1"/>
        <v>2028</v>
      </c>
      <c r="L52" s="1">
        <f t="shared" si="1"/>
        <v>2029</v>
      </c>
      <c r="M52" s="1">
        <f t="shared" si="1"/>
        <v>2030</v>
      </c>
      <c r="N52" s="1">
        <f t="shared" si="1"/>
        <v>2031</v>
      </c>
      <c r="O52" s="1">
        <f t="shared" si="1"/>
        <v>2032</v>
      </c>
      <c r="P52" s="1">
        <f t="shared" si="1"/>
        <v>2033</v>
      </c>
      <c r="Q52" s="1">
        <f t="shared" si="1"/>
        <v>2034</v>
      </c>
      <c r="R52" s="1">
        <f t="shared" si="1"/>
        <v>2035</v>
      </c>
      <c r="S52" s="1">
        <f t="shared" si="1"/>
        <v>2036</v>
      </c>
      <c r="T52" s="1">
        <f t="shared" si="1"/>
        <v>2037</v>
      </c>
      <c r="U52" s="1">
        <f t="shared" si="1"/>
        <v>2038</v>
      </c>
      <c r="V52" s="1">
        <f t="shared" si="1"/>
        <v>2039</v>
      </c>
      <c r="W52" s="1">
        <f t="shared" si="1"/>
        <v>2040</v>
      </c>
      <c r="X52" s="1">
        <f t="shared" si="1"/>
        <v>2041</v>
      </c>
      <c r="Y52" s="1">
        <f t="shared" si="1"/>
        <v>2042</v>
      </c>
      <c r="Z52" s="1">
        <f t="shared" si="1"/>
        <v>2043</v>
      </c>
      <c r="AA52" s="1">
        <f t="shared" si="1"/>
        <v>2044</v>
      </c>
      <c r="AB52" s="1">
        <f t="shared" si="1"/>
        <v>2045</v>
      </c>
      <c r="AC52" s="1">
        <f t="shared" si="1"/>
        <v>2046</v>
      </c>
      <c r="AD52" s="1">
        <f t="shared" si="1"/>
        <v>2047</v>
      </c>
      <c r="AE52" s="1">
        <f t="shared" si="1"/>
        <v>2048</v>
      </c>
      <c r="AF52" s="1">
        <f t="shared" si="1"/>
        <v>2049</v>
      </c>
      <c r="AG52" s="1">
        <f t="shared" si="1"/>
        <v>2050</v>
      </c>
    </row>
    <row r="53" spans="1:35" x14ac:dyDescent="0.25">
      <c r="A53" s="43" t="s">
        <v>244</v>
      </c>
      <c r="B53" s="8">
        <v>0</v>
      </c>
      <c r="C53" s="8">
        <v>0</v>
      </c>
      <c r="D53" s="8">
        <v>0</v>
      </c>
      <c r="E53" s="8">
        <v>0</v>
      </c>
      <c r="F53" s="8">
        <v>0</v>
      </c>
      <c r="G53" s="8">
        <v>0</v>
      </c>
      <c r="H53" s="8">
        <v>0</v>
      </c>
      <c r="I53" s="8">
        <v>0</v>
      </c>
      <c r="J53" s="8">
        <v>0</v>
      </c>
      <c r="K53" s="8">
        <v>0</v>
      </c>
      <c r="L53" s="8">
        <v>0</v>
      </c>
      <c r="M53" s="8">
        <v>0</v>
      </c>
      <c r="N53" s="8">
        <v>0</v>
      </c>
      <c r="O53" s="8">
        <v>0</v>
      </c>
      <c r="P53" s="8">
        <v>0</v>
      </c>
      <c r="Q53" s="8">
        <v>0</v>
      </c>
      <c r="R53" s="8">
        <v>0</v>
      </c>
      <c r="S53" s="8">
        <v>0</v>
      </c>
      <c r="T53" s="8">
        <v>0</v>
      </c>
      <c r="U53" s="8">
        <v>0</v>
      </c>
      <c r="V53" s="8">
        <v>0</v>
      </c>
      <c r="W53" s="8">
        <v>0</v>
      </c>
      <c r="X53" s="8">
        <v>0</v>
      </c>
      <c r="Y53" s="8">
        <v>0</v>
      </c>
      <c r="Z53" s="8">
        <v>0</v>
      </c>
      <c r="AA53" s="8">
        <v>0</v>
      </c>
      <c r="AB53" s="8">
        <v>0</v>
      </c>
      <c r="AC53" s="8">
        <v>0</v>
      </c>
      <c r="AD53" s="8">
        <v>0</v>
      </c>
      <c r="AE53" s="8">
        <v>0</v>
      </c>
      <c r="AF53" s="8">
        <v>0</v>
      </c>
      <c r="AG53" s="8">
        <v>0</v>
      </c>
      <c r="AH53" s="8"/>
      <c r="AI53" s="8"/>
    </row>
    <row r="54" spans="1:35" x14ac:dyDescent="0.25">
      <c r="A54" s="39" t="s">
        <v>245</v>
      </c>
      <c r="B54">
        <f>'AEO20 Table 1'!C$37/'AEO20 Table 1'!$C$37</f>
        <v>1</v>
      </c>
      <c r="C54">
        <f>'AEO20 Table 1'!D$37/'AEO20 Table 1'!$C$37</f>
        <v>0.87524975417689621</v>
      </c>
      <c r="D54">
        <f>'AEO22 Table 1'!C$37/'AEO20 Table 1'!$C$37</f>
        <v>0.94488279112479012</v>
      </c>
      <c r="E54" s="258">
        <f>'AEO22 Table 1'!D$37/'AEO20 Table 1'!$C$37</f>
        <v>0.96459853785046834</v>
      </c>
      <c r="F54" s="258">
        <f>'AEO22 Table 1'!E$37/'AEO20 Table 1'!$C$37</f>
        <v>1.226173189452564</v>
      </c>
      <c r="G54" s="258">
        <f>'AEO22 Table 1'!F$37/'AEO20 Table 1'!$C$37</f>
        <v>1.1767846547679202</v>
      </c>
      <c r="H54" s="258">
        <f>'AEO22 Table 1'!G$37/'AEO20 Table 1'!$C$37</f>
        <v>1.1512509198711027</v>
      </c>
      <c r="I54" s="258">
        <f>'AEO22 Table 1'!H$37/'AEO20 Table 1'!$C$37</f>
        <v>1.2068201497371946</v>
      </c>
      <c r="J54" s="258">
        <f>'AEO22 Table 1'!I$37/'AEO20 Table 1'!$C$37</f>
        <v>1.1833980824749617</v>
      </c>
      <c r="K54" s="258">
        <f>'AEO22 Table 1'!J$37/'AEO20 Table 1'!$C$37</f>
        <v>1.1802540626330014</v>
      </c>
      <c r="L54" s="258">
        <f>'AEO22 Table 1'!K$37/'AEO20 Table 1'!$C$37</f>
        <v>1.1696168933410767</v>
      </c>
      <c r="M54" s="258">
        <f>'AEO22 Table 1'!L$37/'AEO20 Table 1'!$C$37</f>
        <v>1.1661873203499598</v>
      </c>
      <c r="N54" s="258">
        <f>'AEO22 Table 1'!M$37/'AEO20 Table 1'!$C$37</f>
        <v>1.1780794978289995</v>
      </c>
      <c r="O54" s="258">
        <f>'AEO22 Table 1'!N$37/'AEO20 Table 1'!$C$37</f>
        <v>1.2012390742375292</v>
      </c>
      <c r="P54" s="258">
        <f>'AEO22 Table 1'!O$37/'AEO20 Table 1'!$C$37</f>
        <v>1.1701884189538525</v>
      </c>
      <c r="Q54" s="258">
        <f>'AEO22 Table 1'!P$37/'AEO20 Table 1'!$C$37</f>
        <v>1.1603152406131216</v>
      </c>
      <c r="R54" s="258">
        <f>'AEO22 Table 1'!Q$37/'AEO20 Table 1'!$C$37</f>
        <v>1.1713457268711385</v>
      </c>
      <c r="S54" s="258">
        <f>'AEO22 Table 1'!R$37/'AEO20 Table 1'!$C$37</f>
        <v>1.1572672437831391</v>
      </c>
      <c r="T54" s="258">
        <f>'AEO22 Table 1'!S$37/'AEO20 Table 1'!$C$37</f>
        <v>1.1536275942461669</v>
      </c>
      <c r="U54" s="258">
        <f>'AEO22 Table 1'!T$37/'AEO20 Table 1'!$C$37</f>
        <v>1.168034400558527</v>
      </c>
      <c r="V54" s="258">
        <f>'AEO22 Table 1'!U$37/'AEO20 Table 1'!$C$37</f>
        <v>1.1430612890984528</v>
      </c>
      <c r="W54" s="258">
        <f>'AEO22 Table 1'!V$37/'AEO20 Table 1'!$C$37</f>
        <v>1.1468866949424386</v>
      </c>
      <c r="X54" s="258">
        <f>'AEO22 Table 1'!W$37/'AEO20 Table 1'!$C$37</f>
        <v>1.1402460117953159</v>
      </c>
      <c r="Y54" s="258">
        <f>'AEO22 Table 1'!X$37/'AEO20 Table 1'!$C$37</f>
        <v>1.1465449536552692</v>
      </c>
      <c r="Z54" s="258">
        <f>'AEO22 Table 1'!Y$37/'AEO20 Table 1'!$C$37</f>
        <v>1.1316781593772343</v>
      </c>
      <c r="AA54" s="258">
        <f>'AEO22 Table 1'!Z$37/'AEO20 Table 1'!$C$37</f>
        <v>1.1315938771702143</v>
      </c>
      <c r="AB54" s="258">
        <f>'AEO22 Table 1'!AA$37/'AEO20 Table 1'!$C$37</f>
        <v>1.137249171329793</v>
      </c>
      <c r="AC54" s="258">
        <f>'AEO22 Table 1'!AB$37/'AEO20 Table 1'!$C$37</f>
        <v>1.1305711691954823</v>
      </c>
      <c r="AD54" s="258">
        <f>'AEO22 Table 1'!AC$37/'AEO20 Table 1'!$C$37</f>
        <v>1.1280598948778642</v>
      </c>
      <c r="AE54" s="258">
        <f>'AEO22 Table 1'!AD$37/'AEO20 Table 1'!$C$37</f>
        <v>1.1371766299277313</v>
      </c>
      <c r="AF54" s="258">
        <f>'AEO22 Table 1'!AE$37/'AEO20 Table 1'!$C$37</f>
        <v>1.1417278691067974</v>
      </c>
      <c r="AG54" s="258">
        <f>'AEO22 Table 1'!AF$37/'AEO20 Table 1'!$C$37</f>
        <v>1.1477412578175941</v>
      </c>
    </row>
    <row r="55" spans="1:35" x14ac:dyDescent="0.25">
      <c r="A55" s="39" t="s">
        <v>235</v>
      </c>
      <c r="B55">
        <f>'AEO20 Table 1'!C$36/'AEO20 Table 1'!$C$36</f>
        <v>1</v>
      </c>
      <c r="C55">
        <f>'AEO20 Table 1'!D$36/'AEO20 Table 1'!$C$36</f>
        <v>1.2023294733313246</v>
      </c>
      <c r="D55">
        <f>'AEO22 Table 1'!C$36/'AEO20 Table 1'!$C$36</f>
        <v>1.5188867384540647</v>
      </c>
      <c r="E55" s="258">
        <f>'AEO22 Table 1'!D$36/'AEO20 Table 1'!$C$36</f>
        <v>1.6905903222403165</v>
      </c>
      <c r="F55" s="258">
        <f>'AEO22 Table 1'!E$36/'AEO20 Table 1'!$C$36</f>
        <v>1.7372661086143317</v>
      </c>
      <c r="G55" s="258">
        <f>'AEO22 Table 1'!F$36/'AEO20 Table 1'!$C$36</f>
        <v>1.7566264904375788</v>
      </c>
      <c r="H55" s="258">
        <f>'AEO22 Table 1'!G$36/'AEO20 Table 1'!$C$36</f>
        <v>1.8055954378563617</v>
      </c>
      <c r="I55" s="258">
        <f>'AEO22 Table 1'!H$36/'AEO20 Table 1'!$C$36</f>
        <v>1.808864435840227</v>
      </c>
      <c r="J55" s="258">
        <f>'AEO22 Table 1'!I$36/'AEO20 Table 1'!$C$36</f>
        <v>1.8396254927418922</v>
      </c>
      <c r="K55" s="258">
        <f>'AEO22 Table 1'!J$36/'AEO20 Table 1'!$C$36</f>
        <v>1.9048798761456607</v>
      </c>
      <c r="L55" s="258">
        <f>'AEO22 Table 1'!K$36/'AEO20 Table 1'!$C$36</f>
        <v>1.9609946265399545</v>
      </c>
      <c r="M55" s="258">
        <f>'AEO22 Table 1'!L$36/'AEO20 Table 1'!$C$36</f>
        <v>2.0126229805472762</v>
      </c>
      <c r="N55" s="258">
        <f>'AEO22 Table 1'!M$36/'AEO20 Table 1'!$C$36</f>
        <v>2.0743837561848544</v>
      </c>
      <c r="O55" s="258">
        <f>'AEO22 Table 1'!N$36/'AEO20 Table 1'!$C$36</f>
        <v>2.1306704769288727</v>
      </c>
      <c r="P55" s="258">
        <f>'AEO22 Table 1'!O$36/'AEO20 Table 1'!$C$36</f>
        <v>2.1570736133468622</v>
      </c>
      <c r="Q55" s="258">
        <f>'AEO22 Table 1'!P$36/'AEO20 Table 1'!$C$36</f>
        <v>2.1669093805476329</v>
      </c>
      <c r="R55" s="258">
        <f>'AEO22 Table 1'!Q$36/'AEO20 Table 1'!$C$36</f>
        <v>2.1808523617818985</v>
      </c>
      <c r="S55" s="258">
        <f>'AEO22 Table 1'!R$36/'AEO20 Table 1'!$C$36</f>
        <v>2.1858459703287578</v>
      </c>
      <c r="T55" s="258">
        <f>'AEO22 Table 1'!S$36/'AEO20 Table 1'!$C$36</f>
        <v>2.1855332564113605</v>
      </c>
      <c r="U55" s="258">
        <f>'AEO22 Table 1'!T$36/'AEO20 Table 1'!$C$36</f>
        <v>2.1905101363249782</v>
      </c>
      <c r="V55" s="258">
        <f>'AEO22 Table 1'!U$36/'AEO20 Table 1'!$C$36</f>
        <v>2.1960658269487574</v>
      </c>
      <c r="W55" s="258">
        <f>'AEO22 Table 1'!V$36/'AEO20 Table 1'!$C$36</f>
        <v>2.2039831544893742</v>
      </c>
      <c r="X55" s="258">
        <f>'AEO22 Table 1'!W$36/'AEO20 Table 1'!$C$36</f>
        <v>2.2010899931323382</v>
      </c>
      <c r="Y55" s="258">
        <f>'AEO22 Table 1'!X$36/'AEO20 Table 1'!$C$36</f>
        <v>2.20492776464642</v>
      </c>
      <c r="Z55" s="258">
        <f>'AEO22 Table 1'!Y$36/'AEO20 Table 1'!$C$36</f>
        <v>2.2071069479367016</v>
      </c>
      <c r="AA55" s="258">
        <f>'AEO22 Table 1'!Z$36/'AEO20 Table 1'!$C$36</f>
        <v>2.2151409298131233</v>
      </c>
      <c r="AB55" s="258">
        <f>'AEO22 Table 1'!AA$36/'AEO20 Table 1'!$C$36</f>
        <v>2.2144260595525962</v>
      </c>
      <c r="AC55" s="258">
        <f>'AEO22 Table 1'!AB$36/'AEO20 Table 1'!$C$36</f>
        <v>2.2107738643432753</v>
      </c>
      <c r="AD55" s="258">
        <f>'AEO22 Table 1'!AC$36/'AEO20 Table 1'!$C$36</f>
        <v>2.2081191417720443</v>
      </c>
      <c r="AE55" s="258">
        <f>'AEO22 Table 1'!AD$36/'AEO20 Table 1'!$C$36</f>
        <v>2.2092861312269831</v>
      </c>
      <c r="AF55" s="258">
        <f>'AEO22 Table 1'!AE$36/'AEO20 Table 1'!$C$36</f>
        <v>2.2029593621349841</v>
      </c>
      <c r="AG55" s="258">
        <f>'AEO22 Table 1'!AF$36/'AEO20 Table 1'!$C$36</f>
        <v>2.2015996588251014</v>
      </c>
    </row>
    <row r="56" spans="1:35" x14ac:dyDescent="0.25">
      <c r="A56" s="39" t="s">
        <v>237</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row>
    <row r="57" spans="1:35" x14ac:dyDescent="0.25">
      <c r="A57" s="40" t="s">
        <v>247</v>
      </c>
      <c r="B57" s="8">
        <v>0</v>
      </c>
      <c r="C57" s="8">
        <v>0</v>
      </c>
      <c r="D57" s="8">
        <v>0</v>
      </c>
      <c r="E57" s="8">
        <v>0</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c r="AI57" s="8"/>
    </row>
    <row r="58" spans="1:35" x14ac:dyDescent="0.25">
      <c r="A58" s="40" t="s">
        <v>248</v>
      </c>
      <c r="B58" s="8">
        <v>0</v>
      </c>
      <c r="C58" s="8">
        <v>0</v>
      </c>
      <c r="D58" s="8">
        <v>0</v>
      </c>
      <c r="E58" s="8">
        <v>0</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v>0</v>
      </c>
      <c r="AA58" s="8">
        <v>0</v>
      </c>
      <c r="AB58" s="8">
        <v>0</v>
      </c>
      <c r="AC58" s="8">
        <v>0</v>
      </c>
      <c r="AD58" s="8">
        <v>0</v>
      </c>
      <c r="AE58" s="8">
        <v>0</v>
      </c>
      <c r="AF58" s="8">
        <v>0</v>
      </c>
      <c r="AG58" s="8">
        <v>0</v>
      </c>
      <c r="AH58" s="8"/>
      <c r="AI58" s="8"/>
    </row>
    <row r="59" spans="1:35" x14ac:dyDescent="0.25">
      <c r="A59" s="40" t="s">
        <v>249</v>
      </c>
      <c r="B59" s="8">
        <v>0</v>
      </c>
      <c r="C59" s="8">
        <v>0</v>
      </c>
      <c r="D59" s="8">
        <v>0</v>
      </c>
      <c r="E59" s="8">
        <v>0</v>
      </c>
      <c r="F59" s="8">
        <v>0</v>
      </c>
      <c r="G59" s="8">
        <v>0</v>
      </c>
      <c r="H59" s="8">
        <v>0</v>
      </c>
      <c r="I59" s="8">
        <v>0</v>
      </c>
      <c r="J59" s="8">
        <v>0</v>
      </c>
      <c r="K59" s="8">
        <v>0</v>
      </c>
      <c r="L59" s="8">
        <v>0</v>
      </c>
      <c r="M59" s="8">
        <v>0</v>
      </c>
      <c r="N59" s="8">
        <v>0</v>
      </c>
      <c r="O59" s="8">
        <v>0</v>
      </c>
      <c r="P59" s="8">
        <v>0</v>
      </c>
      <c r="Q59" s="8">
        <v>0</v>
      </c>
      <c r="R59" s="8">
        <v>0</v>
      </c>
      <c r="S59" s="8">
        <v>0</v>
      </c>
      <c r="T59" s="8">
        <v>0</v>
      </c>
      <c r="U59" s="8">
        <v>0</v>
      </c>
      <c r="V59" s="8">
        <v>0</v>
      </c>
      <c r="W59" s="8">
        <v>0</v>
      </c>
      <c r="X59" s="8">
        <v>0</v>
      </c>
      <c r="Y59" s="8">
        <v>0</v>
      </c>
      <c r="Z59" s="8">
        <v>0</v>
      </c>
      <c r="AA59" s="8">
        <v>0</v>
      </c>
      <c r="AB59" s="8">
        <v>0</v>
      </c>
      <c r="AC59" s="8">
        <v>0</v>
      </c>
      <c r="AD59" s="8">
        <v>0</v>
      </c>
      <c r="AE59" s="8">
        <v>0</v>
      </c>
      <c r="AF59" s="8">
        <v>0</v>
      </c>
      <c r="AG59" s="8">
        <v>0</v>
      </c>
      <c r="AH59" s="8"/>
      <c r="AI59" s="8"/>
    </row>
    <row r="60" spans="1:35" x14ac:dyDescent="0.25">
      <c r="A60" s="39" t="s">
        <v>238</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row>
    <row r="61" spans="1:35" x14ac:dyDescent="0.25">
      <c r="A61" s="39" t="s">
        <v>239</v>
      </c>
      <c r="B61">
        <f>'AEO20 Table 1'!C$35/'AEO20 Table 1'!$C$35</f>
        <v>1</v>
      </c>
      <c r="C61">
        <f>'AEO20 Table 1'!D$35/'AEO20 Table 1'!$C$35</f>
        <v>1.1783686785730305</v>
      </c>
      <c r="D61">
        <f>'AEO22 Table 1'!C$35/'AEO20 Table 1'!$C$35</f>
        <v>1.0020787301762959</v>
      </c>
      <c r="E61" s="258">
        <f>'AEO22 Table 1'!D$35/'AEO20 Table 1'!$C$35</f>
        <v>1.0992363258053395</v>
      </c>
      <c r="F61" s="258">
        <f>'AEO22 Table 1'!E$35/'AEO20 Table 1'!$C$35</f>
        <v>1.1487053492644559</v>
      </c>
      <c r="G61" s="258">
        <f>'AEO22 Table 1'!F$35/'AEO20 Table 1'!$C$35</f>
        <v>1.173888566816357</v>
      </c>
      <c r="H61" s="258">
        <f>'AEO22 Table 1'!G$35/'AEO20 Table 1'!$C$35</f>
        <v>1.1941897356731668</v>
      </c>
      <c r="I61" s="258">
        <f>'AEO22 Table 1'!H$35/'AEO20 Table 1'!$C$35</f>
        <v>1.1918768616605755</v>
      </c>
      <c r="J61" s="258">
        <f>'AEO22 Table 1'!I$35/'AEO20 Table 1'!$C$35</f>
        <v>1.1886830439201739</v>
      </c>
      <c r="K61" s="258">
        <f>'AEO22 Table 1'!J$35/'AEO20 Table 1'!$C$35</f>
        <v>1.189502367697205</v>
      </c>
      <c r="L61" s="258">
        <f>'AEO22 Table 1'!K$35/'AEO20 Table 1'!$C$35</f>
        <v>1.1863659181908621</v>
      </c>
      <c r="M61" s="258">
        <f>'AEO22 Table 1'!L$35/'AEO20 Table 1'!$C$35</f>
        <v>1.1877486243750202</v>
      </c>
      <c r="N61" s="258">
        <f>'AEO22 Table 1'!M$35/'AEO20 Table 1'!$C$35</f>
        <v>1.1861784833551579</v>
      </c>
      <c r="O61" s="258">
        <f>'AEO22 Table 1'!N$35/'AEO20 Table 1'!$C$35</f>
        <v>1.1882611658315039</v>
      </c>
      <c r="P61" s="258">
        <f>'AEO22 Table 1'!O$35/'AEO20 Table 1'!$C$35</f>
        <v>1.1774555176114789</v>
      </c>
      <c r="Q61" s="258">
        <f>'AEO22 Table 1'!P$35/'AEO20 Table 1'!$C$35</f>
        <v>1.1842355086972458</v>
      </c>
      <c r="R61" s="258">
        <f>'AEO22 Table 1'!Q$35/'AEO20 Table 1'!$C$35</f>
        <v>1.1865810790102505</v>
      </c>
      <c r="S61" s="258">
        <f>'AEO22 Table 1'!R$35/'AEO20 Table 1'!$C$35</f>
        <v>1.1946868272294551</v>
      </c>
      <c r="T61" s="258">
        <f>'AEO22 Table 1'!S$35/'AEO20 Table 1'!$C$35</f>
        <v>1.1866859347282437</v>
      </c>
      <c r="U61" s="258">
        <f>'AEO22 Table 1'!T$35/'AEO20 Table 1'!$C$35</f>
        <v>1.1907597979464448</v>
      </c>
      <c r="V61" s="258">
        <f>'AEO22 Table 1'!U$35/'AEO20 Table 1'!$C$35</f>
        <v>1.19664902443761</v>
      </c>
      <c r="W61" s="258">
        <f>'AEO22 Table 1'!V$35/'AEO20 Table 1'!$C$35</f>
        <v>1.1875877178563179</v>
      </c>
      <c r="X61" s="258">
        <f>'AEO22 Table 1'!W$35/'AEO20 Table 1'!$C$35</f>
        <v>1.1786312669930188</v>
      </c>
      <c r="Y61" s="258">
        <f>'AEO22 Table 1'!X$35/'AEO20 Table 1'!$C$35</f>
        <v>1.1668970677945811</v>
      </c>
      <c r="Z61" s="258">
        <f>'AEO22 Table 1'!Y$35/'AEO20 Table 1'!$C$35</f>
        <v>1.1510668485443289</v>
      </c>
      <c r="AA61" s="258">
        <f>'AEO22 Table 1'!Z$35/'AEO20 Table 1'!$C$35</f>
        <v>1.1625307942560144</v>
      </c>
      <c r="AB61" s="258">
        <f>'AEO22 Table 1'!AA$35/'AEO20 Table 1'!$C$35</f>
        <v>1.146088627214688</v>
      </c>
      <c r="AC61" s="258">
        <f>'AEO22 Table 1'!AB$35/'AEO20 Table 1'!$C$35</f>
        <v>1.1282844736227986</v>
      </c>
      <c r="AD61" s="258">
        <f>'AEO22 Table 1'!AC$35/'AEO20 Table 1'!$C$35</f>
        <v>1.1171807261656697</v>
      </c>
      <c r="AE61" s="258">
        <f>'AEO22 Table 1'!AD$35/'AEO20 Table 1'!$C$35</f>
        <v>1.1264634813164296</v>
      </c>
      <c r="AF61" s="258">
        <f>'AEO22 Table 1'!AE$35/'AEO20 Table 1'!$C$35</f>
        <v>1.1240780287029204</v>
      </c>
      <c r="AG61" s="258">
        <f>'AEO22 Table 1'!AF$35/'AEO20 Table 1'!$C$35</f>
        <v>1.1094654172847374</v>
      </c>
    </row>
    <row r="62" spans="1:35" x14ac:dyDescent="0.25">
      <c r="A62" s="39" t="s">
        <v>250</v>
      </c>
      <c r="B62">
        <f>'AEO20 Table 1'!C$35/'AEO20 Table 1'!$C$35</f>
        <v>1</v>
      </c>
      <c r="C62">
        <f>'AEO20 Table 1'!D$35/'AEO20 Table 1'!$C$35</f>
        <v>1.1783686785730305</v>
      </c>
      <c r="D62">
        <f>'AEO22 Table 1'!C$35/'AEO20 Table 1'!$C$35</f>
        <v>1.0020787301762959</v>
      </c>
      <c r="E62" s="258">
        <f>'AEO22 Table 1'!D$35/'AEO20 Table 1'!$C$35</f>
        <v>1.0992363258053395</v>
      </c>
      <c r="F62" s="258">
        <f>'AEO22 Table 1'!E$35/'AEO20 Table 1'!$C$35</f>
        <v>1.1487053492644559</v>
      </c>
      <c r="G62" s="258">
        <f>'AEO22 Table 1'!F$35/'AEO20 Table 1'!$C$35</f>
        <v>1.173888566816357</v>
      </c>
      <c r="H62" s="258">
        <f>'AEO22 Table 1'!G$35/'AEO20 Table 1'!$C$35</f>
        <v>1.1941897356731668</v>
      </c>
      <c r="I62" s="258">
        <f>'AEO22 Table 1'!H$35/'AEO20 Table 1'!$C$35</f>
        <v>1.1918768616605755</v>
      </c>
      <c r="J62" s="258">
        <f>'AEO22 Table 1'!I$35/'AEO20 Table 1'!$C$35</f>
        <v>1.1886830439201739</v>
      </c>
      <c r="K62" s="258">
        <f>'AEO22 Table 1'!J$35/'AEO20 Table 1'!$C$35</f>
        <v>1.189502367697205</v>
      </c>
      <c r="L62" s="258">
        <f>'AEO22 Table 1'!K$35/'AEO20 Table 1'!$C$35</f>
        <v>1.1863659181908621</v>
      </c>
      <c r="M62" s="258">
        <f>'AEO22 Table 1'!L$35/'AEO20 Table 1'!$C$35</f>
        <v>1.1877486243750202</v>
      </c>
      <c r="N62" s="258">
        <f>'AEO22 Table 1'!M$35/'AEO20 Table 1'!$C$35</f>
        <v>1.1861784833551579</v>
      </c>
      <c r="O62" s="258">
        <f>'AEO22 Table 1'!N$35/'AEO20 Table 1'!$C$35</f>
        <v>1.1882611658315039</v>
      </c>
      <c r="P62" s="258">
        <f>'AEO22 Table 1'!O$35/'AEO20 Table 1'!$C$35</f>
        <v>1.1774555176114789</v>
      </c>
      <c r="Q62" s="258">
        <f>'AEO22 Table 1'!P$35/'AEO20 Table 1'!$C$35</f>
        <v>1.1842355086972458</v>
      </c>
      <c r="R62" s="258">
        <f>'AEO22 Table 1'!Q$35/'AEO20 Table 1'!$C$35</f>
        <v>1.1865810790102505</v>
      </c>
      <c r="S62" s="258">
        <f>'AEO22 Table 1'!R$35/'AEO20 Table 1'!$C$35</f>
        <v>1.1946868272294551</v>
      </c>
      <c r="T62" s="258">
        <f>'AEO22 Table 1'!S$35/'AEO20 Table 1'!$C$35</f>
        <v>1.1866859347282437</v>
      </c>
      <c r="U62" s="258">
        <f>'AEO22 Table 1'!T$35/'AEO20 Table 1'!$C$35</f>
        <v>1.1907597979464448</v>
      </c>
      <c r="V62" s="258">
        <f>'AEO22 Table 1'!U$35/'AEO20 Table 1'!$C$35</f>
        <v>1.19664902443761</v>
      </c>
      <c r="W62" s="258">
        <f>'AEO22 Table 1'!V$35/'AEO20 Table 1'!$C$35</f>
        <v>1.1875877178563179</v>
      </c>
      <c r="X62" s="258">
        <f>'AEO22 Table 1'!W$35/'AEO20 Table 1'!$C$35</f>
        <v>1.1786312669930188</v>
      </c>
      <c r="Y62" s="258">
        <f>'AEO22 Table 1'!X$35/'AEO20 Table 1'!$C$35</f>
        <v>1.1668970677945811</v>
      </c>
      <c r="Z62" s="258">
        <f>'AEO22 Table 1'!Y$35/'AEO20 Table 1'!$C$35</f>
        <v>1.1510668485443289</v>
      </c>
      <c r="AA62" s="258">
        <f>'AEO22 Table 1'!Z$35/'AEO20 Table 1'!$C$35</f>
        <v>1.1625307942560144</v>
      </c>
      <c r="AB62" s="258">
        <f>'AEO22 Table 1'!AA$35/'AEO20 Table 1'!$C$35</f>
        <v>1.146088627214688</v>
      </c>
      <c r="AC62" s="258">
        <f>'AEO22 Table 1'!AB$35/'AEO20 Table 1'!$C$35</f>
        <v>1.1282844736227986</v>
      </c>
      <c r="AD62" s="258">
        <f>'AEO22 Table 1'!AC$35/'AEO20 Table 1'!$C$35</f>
        <v>1.1171807261656697</v>
      </c>
      <c r="AE62" s="258">
        <f>'AEO22 Table 1'!AD$35/'AEO20 Table 1'!$C$35</f>
        <v>1.1264634813164296</v>
      </c>
      <c r="AF62" s="258">
        <f>'AEO22 Table 1'!AE$35/'AEO20 Table 1'!$C$35</f>
        <v>1.1240780287029204</v>
      </c>
      <c r="AG62" s="258">
        <f>'AEO22 Table 1'!AF$35/'AEO20 Table 1'!$C$35</f>
        <v>1.1094654172847374</v>
      </c>
    </row>
    <row r="63" spans="1:35" x14ac:dyDescent="0.25">
      <c r="A63" s="39" t="s">
        <v>251</v>
      </c>
      <c r="B63">
        <f>'AEO20 Table 1'!C$35/'AEO20 Table 1'!$C$35</f>
        <v>1</v>
      </c>
      <c r="C63">
        <f>'AEO20 Table 1'!D$35/'AEO20 Table 1'!$C$35</f>
        <v>1.1783686785730305</v>
      </c>
      <c r="D63">
        <f>'AEO22 Table 1'!C$35/'AEO20 Table 1'!$C$35</f>
        <v>1.0020787301762959</v>
      </c>
      <c r="E63" s="258">
        <f>'AEO22 Table 1'!D$35/'AEO20 Table 1'!$C$35</f>
        <v>1.0992363258053395</v>
      </c>
      <c r="F63" s="258">
        <f>'AEO22 Table 1'!E$35/'AEO20 Table 1'!$C$35</f>
        <v>1.1487053492644559</v>
      </c>
      <c r="G63" s="258">
        <f>'AEO22 Table 1'!F$35/'AEO20 Table 1'!$C$35</f>
        <v>1.173888566816357</v>
      </c>
      <c r="H63" s="258">
        <f>'AEO22 Table 1'!G$35/'AEO20 Table 1'!$C$35</f>
        <v>1.1941897356731668</v>
      </c>
      <c r="I63" s="258">
        <f>'AEO22 Table 1'!H$35/'AEO20 Table 1'!$C$35</f>
        <v>1.1918768616605755</v>
      </c>
      <c r="J63" s="258">
        <f>'AEO22 Table 1'!I$35/'AEO20 Table 1'!$C$35</f>
        <v>1.1886830439201739</v>
      </c>
      <c r="K63" s="258">
        <f>'AEO22 Table 1'!J$35/'AEO20 Table 1'!$C$35</f>
        <v>1.189502367697205</v>
      </c>
      <c r="L63" s="258">
        <f>'AEO22 Table 1'!K$35/'AEO20 Table 1'!$C$35</f>
        <v>1.1863659181908621</v>
      </c>
      <c r="M63" s="258">
        <f>'AEO22 Table 1'!L$35/'AEO20 Table 1'!$C$35</f>
        <v>1.1877486243750202</v>
      </c>
      <c r="N63" s="258">
        <f>'AEO22 Table 1'!M$35/'AEO20 Table 1'!$C$35</f>
        <v>1.1861784833551579</v>
      </c>
      <c r="O63" s="258">
        <f>'AEO22 Table 1'!N$35/'AEO20 Table 1'!$C$35</f>
        <v>1.1882611658315039</v>
      </c>
      <c r="P63" s="258">
        <f>'AEO22 Table 1'!O$35/'AEO20 Table 1'!$C$35</f>
        <v>1.1774555176114789</v>
      </c>
      <c r="Q63" s="258">
        <f>'AEO22 Table 1'!P$35/'AEO20 Table 1'!$C$35</f>
        <v>1.1842355086972458</v>
      </c>
      <c r="R63" s="258">
        <f>'AEO22 Table 1'!Q$35/'AEO20 Table 1'!$C$35</f>
        <v>1.1865810790102505</v>
      </c>
      <c r="S63" s="258">
        <f>'AEO22 Table 1'!R$35/'AEO20 Table 1'!$C$35</f>
        <v>1.1946868272294551</v>
      </c>
      <c r="T63" s="258">
        <f>'AEO22 Table 1'!S$35/'AEO20 Table 1'!$C$35</f>
        <v>1.1866859347282437</v>
      </c>
      <c r="U63" s="258">
        <f>'AEO22 Table 1'!T$35/'AEO20 Table 1'!$C$35</f>
        <v>1.1907597979464448</v>
      </c>
      <c r="V63" s="258">
        <f>'AEO22 Table 1'!U$35/'AEO20 Table 1'!$C$35</f>
        <v>1.19664902443761</v>
      </c>
      <c r="W63" s="258">
        <f>'AEO22 Table 1'!V$35/'AEO20 Table 1'!$C$35</f>
        <v>1.1875877178563179</v>
      </c>
      <c r="X63" s="258">
        <f>'AEO22 Table 1'!W$35/'AEO20 Table 1'!$C$35</f>
        <v>1.1786312669930188</v>
      </c>
      <c r="Y63" s="258">
        <f>'AEO22 Table 1'!X$35/'AEO20 Table 1'!$C$35</f>
        <v>1.1668970677945811</v>
      </c>
      <c r="Z63" s="258">
        <f>'AEO22 Table 1'!Y$35/'AEO20 Table 1'!$C$35</f>
        <v>1.1510668485443289</v>
      </c>
      <c r="AA63" s="258">
        <f>'AEO22 Table 1'!Z$35/'AEO20 Table 1'!$C$35</f>
        <v>1.1625307942560144</v>
      </c>
      <c r="AB63" s="258">
        <f>'AEO22 Table 1'!AA$35/'AEO20 Table 1'!$C$35</f>
        <v>1.146088627214688</v>
      </c>
      <c r="AC63" s="258">
        <f>'AEO22 Table 1'!AB$35/'AEO20 Table 1'!$C$35</f>
        <v>1.1282844736227986</v>
      </c>
      <c r="AD63" s="258">
        <f>'AEO22 Table 1'!AC$35/'AEO20 Table 1'!$C$35</f>
        <v>1.1171807261656697</v>
      </c>
      <c r="AE63" s="258">
        <f>'AEO22 Table 1'!AD$35/'AEO20 Table 1'!$C$35</f>
        <v>1.1264634813164296</v>
      </c>
      <c r="AF63" s="258">
        <f>'AEO22 Table 1'!AE$35/'AEO20 Table 1'!$C$35</f>
        <v>1.1240780287029204</v>
      </c>
      <c r="AG63" s="258">
        <f>'AEO22 Table 1'!AF$35/'AEO20 Table 1'!$C$35</f>
        <v>1.1094654172847374</v>
      </c>
    </row>
    <row r="64" spans="1:35" x14ac:dyDescent="0.25">
      <c r="A64" s="39" t="s">
        <v>252</v>
      </c>
      <c r="B64">
        <f>'AEO20 Table 1'!C$35/'AEO20 Table 1'!$C$35</f>
        <v>1</v>
      </c>
      <c r="C64">
        <f>'AEO20 Table 1'!D$35/'AEO20 Table 1'!$C$35</f>
        <v>1.1783686785730305</v>
      </c>
      <c r="D64">
        <f>'AEO22 Table 1'!C$35/'AEO20 Table 1'!$C$35</f>
        <v>1.0020787301762959</v>
      </c>
      <c r="E64" s="258">
        <f>'AEO22 Table 1'!D$35/'AEO20 Table 1'!$C$35</f>
        <v>1.0992363258053395</v>
      </c>
      <c r="F64" s="258">
        <f>'AEO22 Table 1'!E$35/'AEO20 Table 1'!$C$35</f>
        <v>1.1487053492644559</v>
      </c>
      <c r="G64" s="258">
        <f>'AEO22 Table 1'!F$35/'AEO20 Table 1'!$C$35</f>
        <v>1.173888566816357</v>
      </c>
      <c r="H64" s="258">
        <f>'AEO22 Table 1'!G$35/'AEO20 Table 1'!$C$35</f>
        <v>1.1941897356731668</v>
      </c>
      <c r="I64" s="258">
        <f>'AEO22 Table 1'!H$35/'AEO20 Table 1'!$C$35</f>
        <v>1.1918768616605755</v>
      </c>
      <c r="J64" s="258">
        <f>'AEO22 Table 1'!I$35/'AEO20 Table 1'!$C$35</f>
        <v>1.1886830439201739</v>
      </c>
      <c r="K64" s="258">
        <f>'AEO22 Table 1'!J$35/'AEO20 Table 1'!$C$35</f>
        <v>1.189502367697205</v>
      </c>
      <c r="L64" s="258">
        <f>'AEO22 Table 1'!K$35/'AEO20 Table 1'!$C$35</f>
        <v>1.1863659181908621</v>
      </c>
      <c r="M64" s="258">
        <f>'AEO22 Table 1'!L$35/'AEO20 Table 1'!$C$35</f>
        <v>1.1877486243750202</v>
      </c>
      <c r="N64" s="258">
        <f>'AEO22 Table 1'!M$35/'AEO20 Table 1'!$C$35</f>
        <v>1.1861784833551579</v>
      </c>
      <c r="O64" s="258">
        <f>'AEO22 Table 1'!N$35/'AEO20 Table 1'!$C$35</f>
        <v>1.1882611658315039</v>
      </c>
      <c r="P64" s="258">
        <f>'AEO22 Table 1'!O$35/'AEO20 Table 1'!$C$35</f>
        <v>1.1774555176114789</v>
      </c>
      <c r="Q64" s="258">
        <f>'AEO22 Table 1'!P$35/'AEO20 Table 1'!$C$35</f>
        <v>1.1842355086972458</v>
      </c>
      <c r="R64" s="258">
        <f>'AEO22 Table 1'!Q$35/'AEO20 Table 1'!$C$35</f>
        <v>1.1865810790102505</v>
      </c>
      <c r="S64" s="258">
        <f>'AEO22 Table 1'!R$35/'AEO20 Table 1'!$C$35</f>
        <v>1.1946868272294551</v>
      </c>
      <c r="T64" s="258">
        <f>'AEO22 Table 1'!S$35/'AEO20 Table 1'!$C$35</f>
        <v>1.1866859347282437</v>
      </c>
      <c r="U64" s="258">
        <f>'AEO22 Table 1'!T$35/'AEO20 Table 1'!$C$35</f>
        <v>1.1907597979464448</v>
      </c>
      <c r="V64" s="258">
        <f>'AEO22 Table 1'!U$35/'AEO20 Table 1'!$C$35</f>
        <v>1.19664902443761</v>
      </c>
      <c r="W64" s="258">
        <f>'AEO22 Table 1'!V$35/'AEO20 Table 1'!$C$35</f>
        <v>1.1875877178563179</v>
      </c>
      <c r="X64" s="258">
        <f>'AEO22 Table 1'!W$35/'AEO20 Table 1'!$C$35</f>
        <v>1.1786312669930188</v>
      </c>
      <c r="Y64" s="258">
        <f>'AEO22 Table 1'!X$35/'AEO20 Table 1'!$C$35</f>
        <v>1.1668970677945811</v>
      </c>
      <c r="Z64" s="258">
        <f>'AEO22 Table 1'!Y$35/'AEO20 Table 1'!$C$35</f>
        <v>1.1510668485443289</v>
      </c>
      <c r="AA64" s="258">
        <f>'AEO22 Table 1'!Z$35/'AEO20 Table 1'!$C$35</f>
        <v>1.1625307942560144</v>
      </c>
      <c r="AB64" s="258">
        <f>'AEO22 Table 1'!AA$35/'AEO20 Table 1'!$C$35</f>
        <v>1.146088627214688</v>
      </c>
      <c r="AC64" s="258">
        <f>'AEO22 Table 1'!AB$35/'AEO20 Table 1'!$C$35</f>
        <v>1.1282844736227986</v>
      </c>
      <c r="AD64" s="258">
        <f>'AEO22 Table 1'!AC$35/'AEO20 Table 1'!$C$35</f>
        <v>1.1171807261656697</v>
      </c>
      <c r="AE64" s="258">
        <f>'AEO22 Table 1'!AD$35/'AEO20 Table 1'!$C$35</f>
        <v>1.1264634813164296</v>
      </c>
      <c r="AF64" s="258">
        <f>'AEO22 Table 1'!AE$35/'AEO20 Table 1'!$C$35</f>
        <v>1.1240780287029204</v>
      </c>
      <c r="AG64" s="258">
        <f>'AEO22 Table 1'!AF$35/'AEO20 Table 1'!$C$35</f>
        <v>1.1094654172847374</v>
      </c>
    </row>
    <row r="65" spans="1:35" x14ac:dyDescent="0.25">
      <c r="A65" s="39" t="s">
        <v>241</v>
      </c>
      <c r="B65">
        <f>'AEO20 Table 1'!C$35/'AEO20 Table 1'!$C$35</f>
        <v>1</v>
      </c>
      <c r="C65">
        <f>'AEO20 Table 1'!D$35/'AEO20 Table 1'!$C$35</f>
        <v>1.1783686785730305</v>
      </c>
      <c r="D65">
        <f>'AEO22 Table 1'!C$35/'AEO20 Table 1'!$C$35</f>
        <v>1.0020787301762959</v>
      </c>
      <c r="E65" s="258">
        <f>'AEO22 Table 1'!D$35/'AEO20 Table 1'!$C$35</f>
        <v>1.0992363258053395</v>
      </c>
      <c r="F65" s="258">
        <f>'AEO22 Table 1'!E$35/'AEO20 Table 1'!$C$35</f>
        <v>1.1487053492644559</v>
      </c>
      <c r="G65" s="258">
        <f>'AEO22 Table 1'!F$35/'AEO20 Table 1'!$C$35</f>
        <v>1.173888566816357</v>
      </c>
      <c r="H65" s="258">
        <f>'AEO22 Table 1'!G$35/'AEO20 Table 1'!$C$35</f>
        <v>1.1941897356731668</v>
      </c>
      <c r="I65" s="258">
        <f>'AEO22 Table 1'!H$35/'AEO20 Table 1'!$C$35</f>
        <v>1.1918768616605755</v>
      </c>
      <c r="J65" s="258">
        <f>'AEO22 Table 1'!I$35/'AEO20 Table 1'!$C$35</f>
        <v>1.1886830439201739</v>
      </c>
      <c r="K65" s="258">
        <f>'AEO22 Table 1'!J$35/'AEO20 Table 1'!$C$35</f>
        <v>1.189502367697205</v>
      </c>
      <c r="L65" s="258">
        <f>'AEO22 Table 1'!K$35/'AEO20 Table 1'!$C$35</f>
        <v>1.1863659181908621</v>
      </c>
      <c r="M65" s="258">
        <f>'AEO22 Table 1'!L$35/'AEO20 Table 1'!$C$35</f>
        <v>1.1877486243750202</v>
      </c>
      <c r="N65" s="258">
        <f>'AEO22 Table 1'!M$35/'AEO20 Table 1'!$C$35</f>
        <v>1.1861784833551579</v>
      </c>
      <c r="O65" s="258">
        <f>'AEO22 Table 1'!N$35/'AEO20 Table 1'!$C$35</f>
        <v>1.1882611658315039</v>
      </c>
      <c r="P65" s="258">
        <f>'AEO22 Table 1'!O$35/'AEO20 Table 1'!$C$35</f>
        <v>1.1774555176114789</v>
      </c>
      <c r="Q65" s="258">
        <f>'AEO22 Table 1'!P$35/'AEO20 Table 1'!$C$35</f>
        <v>1.1842355086972458</v>
      </c>
      <c r="R65" s="258">
        <f>'AEO22 Table 1'!Q$35/'AEO20 Table 1'!$C$35</f>
        <v>1.1865810790102505</v>
      </c>
      <c r="S65" s="258">
        <f>'AEO22 Table 1'!R$35/'AEO20 Table 1'!$C$35</f>
        <v>1.1946868272294551</v>
      </c>
      <c r="T65" s="258">
        <f>'AEO22 Table 1'!S$35/'AEO20 Table 1'!$C$35</f>
        <v>1.1866859347282437</v>
      </c>
      <c r="U65" s="258">
        <f>'AEO22 Table 1'!T$35/'AEO20 Table 1'!$C$35</f>
        <v>1.1907597979464448</v>
      </c>
      <c r="V65" s="258">
        <f>'AEO22 Table 1'!U$35/'AEO20 Table 1'!$C$35</f>
        <v>1.19664902443761</v>
      </c>
      <c r="W65" s="258">
        <f>'AEO22 Table 1'!V$35/'AEO20 Table 1'!$C$35</f>
        <v>1.1875877178563179</v>
      </c>
      <c r="X65" s="258">
        <f>'AEO22 Table 1'!W$35/'AEO20 Table 1'!$C$35</f>
        <v>1.1786312669930188</v>
      </c>
      <c r="Y65" s="258">
        <f>'AEO22 Table 1'!X$35/'AEO20 Table 1'!$C$35</f>
        <v>1.1668970677945811</v>
      </c>
      <c r="Z65" s="258">
        <f>'AEO22 Table 1'!Y$35/'AEO20 Table 1'!$C$35</f>
        <v>1.1510668485443289</v>
      </c>
      <c r="AA65" s="258">
        <f>'AEO22 Table 1'!Z$35/'AEO20 Table 1'!$C$35</f>
        <v>1.1625307942560144</v>
      </c>
      <c r="AB65" s="258">
        <f>'AEO22 Table 1'!AA$35/'AEO20 Table 1'!$C$35</f>
        <v>1.146088627214688</v>
      </c>
      <c r="AC65" s="258">
        <f>'AEO22 Table 1'!AB$35/'AEO20 Table 1'!$C$35</f>
        <v>1.1282844736227986</v>
      </c>
      <c r="AD65" s="258">
        <f>'AEO22 Table 1'!AC$35/'AEO20 Table 1'!$C$35</f>
        <v>1.1171807261656697</v>
      </c>
      <c r="AE65" s="258">
        <f>'AEO22 Table 1'!AD$35/'AEO20 Table 1'!$C$35</f>
        <v>1.1264634813164296</v>
      </c>
      <c r="AF65" s="258">
        <f>'AEO22 Table 1'!AE$35/'AEO20 Table 1'!$C$35</f>
        <v>1.1240780287029204</v>
      </c>
      <c r="AG65" s="258">
        <f>'AEO22 Table 1'!AF$35/'AEO20 Table 1'!$C$35</f>
        <v>1.1094654172847374</v>
      </c>
    </row>
    <row r="66" spans="1:35" x14ac:dyDescent="0.25">
      <c r="A66" s="40" t="s">
        <v>293</v>
      </c>
      <c r="B66" s="8">
        <v>0</v>
      </c>
      <c r="C66" s="8">
        <v>0</v>
      </c>
      <c r="D66" s="8">
        <v>0</v>
      </c>
      <c r="E66" s="8">
        <v>0</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c r="AI66" s="8"/>
    </row>
    <row r="67" spans="1:35" x14ac:dyDescent="0.25">
      <c r="A67" s="40" t="s">
        <v>254</v>
      </c>
      <c r="B67" s="8">
        <v>0</v>
      </c>
      <c r="C67" s="8">
        <v>0</v>
      </c>
      <c r="D67" s="8">
        <v>0</v>
      </c>
      <c r="E67" s="8">
        <v>0</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v>0</v>
      </c>
      <c r="AA67" s="8">
        <v>0</v>
      </c>
      <c r="AB67" s="8">
        <v>0</v>
      </c>
      <c r="AC67" s="8">
        <v>0</v>
      </c>
      <c r="AD67" s="8">
        <v>0</v>
      </c>
      <c r="AE67" s="8">
        <v>0</v>
      </c>
      <c r="AF67" s="8">
        <v>0</v>
      </c>
      <c r="AG67" s="8">
        <v>0</v>
      </c>
      <c r="AH67" s="8"/>
      <c r="AI67" s="8"/>
    </row>
    <row r="68" spans="1:35" x14ac:dyDescent="0.25">
      <c r="A68" s="39" t="s">
        <v>255</v>
      </c>
      <c r="B68">
        <f>'AEO20 Table 1'!C$37/'AEO20 Table 1'!$C$37</f>
        <v>1</v>
      </c>
      <c r="C68">
        <f>'AEO20 Table 1'!D$37/'AEO20 Table 1'!$C$37</f>
        <v>0.87524975417689621</v>
      </c>
      <c r="D68">
        <f>'AEO22 Table 1'!C$37/'AEO20 Table 1'!$C$37</f>
        <v>0.94488279112479012</v>
      </c>
      <c r="E68" s="258">
        <f>'AEO22 Table 1'!D$37/'AEO20 Table 1'!$C$37</f>
        <v>0.96459853785046834</v>
      </c>
      <c r="F68" s="258">
        <f>'AEO22 Table 1'!E$37/'AEO20 Table 1'!$C$37</f>
        <v>1.226173189452564</v>
      </c>
      <c r="G68" s="258">
        <f>'AEO22 Table 1'!F$37/'AEO20 Table 1'!$C$37</f>
        <v>1.1767846547679202</v>
      </c>
      <c r="H68" s="258">
        <f>'AEO22 Table 1'!G$37/'AEO20 Table 1'!$C$37</f>
        <v>1.1512509198711027</v>
      </c>
      <c r="I68" s="258">
        <f>'AEO22 Table 1'!H$37/'AEO20 Table 1'!$C$37</f>
        <v>1.2068201497371946</v>
      </c>
      <c r="J68" s="258">
        <f>'AEO22 Table 1'!I$37/'AEO20 Table 1'!$C$37</f>
        <v>1.1833980824749617</v>
      </c>
      <c r="K68" s="258">
        <f>'AEO22 Table 1'!J$37/'AEO20 Table 1'!$C$37</f>
        <v>1.1802540626330014</v>
      </c>
      <c r="L68" s="258">
        <f>'AEO22 Table 1'!K$37/'AEO20 Table 1'!$C$37</f>
        <v>1.1696168933410767</v>
      </c>
      <c r="M68" s="258">
        <f>'AEO22 Table 1'!L$37/'AEO20 Table 1'!$C$37</f>
        <v>1.1661873203499598</v>
      </c>
      <c r="N68" s="258">
        <f>'AEO22 Table 1'!M$37/'AEO20 Table 1'!$C$37</f>
        <v>1.1780794978289995</v>
      </c>
      <c r="O68" s="258">
        <f>'AEO22 Table 1'!N$37/'AEO20 Table 1'!$C$37</f>
        <v>1.2012390742375292</v>
      </c>
      <c r="P68" s="258">
        <f>'AEO22 Table 1'!O$37/'AEO20 Table 1'!$C$37</f>
        <v>1.1701884189538525</v>
      </c>
      <c r="Q68" s="258">
        <f>'AEO22 Table 1'!P$37/'AEO20 Table 1'!$C$37</f>
        <v>1.1603152406131216</v>
      </c>
      <c r="R68" s="258">
        <f>'AEO22 Table 1'!Q$37/'AEO20 Table 1'!$C$37</f>
        <v>1.1713457268711385</v>
      </c>
      <c r="S68" s="258">
        <f>'AEO22 Table 1'!R$37/'AEO20 Table 1'!$C$37</f>
        <v>1.1572672437831391</v>
      </c>
      <c r="T68" s="258">
        <f>'AEO22 Table 1'!S$37/'AEO20 Table 1'!$C$37</f>
        <v>1.1536275942461669</v>
      </c>
      <c r="U68" s="258">
        <f>'AEO22 Table 1'!T$37/'AEO20 Table 1'!$C$37</f>
        <v>1.168034400558527</v>
      </c>
      <c r="V68" s="258">
        <f>'AEO22 Table 1'!U$37/'AEO20 Table 1'!$C$37</f>
        <v>1.1430612890984528</v>
      </c>
      <c r="W68" s="258">
        <f>'AEO22 Table 1'!V$37/'AEO20 Table 1'!$C$37</f>
        <v>1.1468866949424386</v>
      </c>
      <c r="X68" s="258">
        <f>'AEO22 Table 1'!W$37/'AEO20 Table 1'!$C$37</f>
        <v>1.1402460117953159</v>
      </c>
      <c r="Y68" s="258">
        <f>'AEO22 Table 1'!X$37/'AEO20 Table 1'!$C$37</f>
        <v>1.1465449536552692</v>
      </c>
      <c r="Z68" s="258">
        <f>'AEO22 Table 1'!Y$37/'AEO20 Table 1'!$C$37</f>
        <v>1.1316781593772343</v>
      </c>
      <c r="AA68" s="258">
        <f>'AEO22 Table 1'!Z$37/'AEO20 Table 1'!$C$37</f>
        <v>1.1315938771702143</v>
      </c>
      <c r="AB68" s="258">
        <f>'AEO22 Table 1'!AA$37/'AEO20 Table 1'!$C$37</f>
        <v>1.137249171329793</v>
      </c>
      <c r="AC68" s="258">
        <f>'AEO22 Table 1'!AB$37/'AEO20 Table 1'!$C$37</f>
        <v>1.1305711691954823</v>
      </c>
      <c r="AD68" s="258">
        <f>'AEO22 Table 1'!AC$37/'AEO20 Table 1'!$C$37</f>
        <v>1.1280598948778642</v>
      </c>
      <c r="AE68" s="258">
        <f>'AEO22 Table 1'!AD$37/'AEO20 Table 1'!$C$37</f>
        <v>1.1371766299277313</v>
      </c>
      <c r="AF68" s="258">
        <f>'AEO22 Table 1'!AE$37/'AEO20 Table 1'!$C$37</f>
        <v>1.1417278691067974</v>
      </c>
      <c r="AG68" s="258">
        <f>'AEO22 Table 1'!AF$37/'AEO20 Table 1'!$C$37</f>
        <v>1.1477412578175941</v>
      </c>
    </row>
    <row r="69" spans="1:35" x14ac:dyDescent="0.25">
      <c r="A69" s="39" t="s">
        <v>242</v>
      </c>
      <c r="B69">
        <f>'AEO20 Table 1'!C$35/'AEO20 Table 1'!$C$35</f>
        <v>1</v>
      </c>
      <c r="C69">
        <f>'AEO20 Table 1'!D$35/'AEO20 Table 1'!$C$35</f>
        <v>1.1783686785730305</v>
      </c>
      <c r="D69">
        <f>'AEO22 Table 1'!C$35/'AEO20 Table 1'!$C$35</f>
        <v>1.0020787301762959</v>
      </c>
      <c r="E69" s="258">
        <f>'AEO22 Table 1'!D$35/'AEO20 Table 1'!$C$35</f>
        <v>1.0992363258053395</v>
      </c>
      <c r="F69" s="258">
        <f>'AEO22 Table 1'!E$35/'AEO20 Table 1'!$C$35</f>
        <v>1.1487053492644559</v>
      </c>
      <c r="G69" s="258">
        <f>'AEO22 Table 1'!F$35/'AEO20 Table 1'!$C$35</f>
        <v>1.173888566816357</v>
      </c>
      <c r="H69" s="258">
        <f>'AEO22 Table 1'!G$35/'AEO20 Table 1'!$C$35</f>
        <v>1.1941897356731668</v>
      </c>
      <c r="I69" s="258">
        <f>'AEO22 Table 1'!H$35/'AEO20 Table 1'!$C$35</f>
        <v>1.1918768616605755</v>
      </c>
      <c r="J69" s="258">
        <f>'AEO22 Table 1'!I$35/'AEO20 Table 1'!$C$35</f>
        <v>1.1886830439201739</v>
      </c>
      <c r="K69" s="258">
        <f>'AEO22 Table 1'!J$35/'AEO20 Table 1'!$C$35</f>
        <v>1.189502367697205</v>
      </c>
      <c r="L69" s="258">
        <f>'AEO22 Table 1'!K$35/'AEO20 Table 1'!$C$35</f>
        <v>1.1863659181908621</v>
      </c>
      <c r="M69" s="258">
        <f>'AEO22 Table 1'!L$35/'AEO20 Table 1'!$C$35</f>
        <v>1.1877486243750202</v>
      </c>
      <c r="N69" s="258">
        <f>'AEO22 Table 1'!M$35/'AEO20 Table 1'!$C$35</f>
        <v>1.1861784833551579</v>
      </c>
      <c r="O69" s="258">
        <f>'AEO22 Table 1'!N$35/'AEO20 Table 1'!$C$35</f>
        <v>1.1882611658315039</v>
      </c>
      <c r="P69" s="258">
        <f>'AEO22 Table 1'!O$35/'AEO20 Table 1'!$C$35</f>
        <v>1.1774555176114789</v>
      </c>
      <c r="Q69" s="258">
        <f>'AEO22 Table 1'!P$35/'AEO20 Table 1'!$C$35</f>
        <v>1.1842355086972458</v>
      </c>
      <c r="R69" s="258">
        <f>'AEO22 Table 1'!Q$35/'AEO20 Table 1'!$C$35</f>
        <v>1.1865810790102505</v>
      </c>
      <c r="S69" s="258">
        <f>'AEO22 Table 1'!R$35/'AEO20 Table 1'!$C$35</f>
        <v>1.1946868272294551</v>
      </c>
      <c r="T69" s="258">
        <f>'AEO22 Table 1'!S$35/'AEO20 Table 1'!$C$35</f>
        <v>1.1866859347282437</v>
      </c>
      <c r="U69" s="258">
        <f>'AEO22 Table 1'!T$35/'AEO20 Table 1'!$C$35</f>
        <v>1.1907597979464448</v>
      </c>
      <c r="V69" s="258">
        <f>'AEO22 Table 1'!U$35/'AEO20 Table 1'!$C$35</f>
        <v>1.19664902443761</v>
      </c>
      <c r="W69" s="258">
        <f>'AEO22 Table 1'!V$35/'AEO20 Table 1'!$C$35</f>
        <v>1.1875877178563179</v>
      </c>
      <c r="X69" s="258">
        <f>'AEO22 Table 1'!W$35/'AEO20 Table 1'!$C$35</f>
        <v>1.1786312669930188</v>
      </c>
      <c r="Y69" s="258">
        <f>'AEO22 Table 1'!X$35/'AEO20 Table 1'!$C$35</f>
        <v>1.1668970677945811</v>
      </c>
      <c r="Z69" s="258">
        <f>'AEO22 Table 1'!Y$35/'AEO20 Table 1'!$C$35</f>
        <v>1.1510668485443289</v>
      </c>
      <c r="AA69" s="258">
        <f>'AEO22 Table 1'!Z$35/'AEO20 Table 1'!$C$35</f>
        <v>1.1625307942560144</v>
      </c>
      <c r="AB69" s="258">
        <f>'AEO22 Table 1'!AA$35/'AEO20 Table 1'!$C$35</f>
        <v>1.146088627214688</v>
      </c>
      <c r="AC69" s="258">
        <f>'AEO22 Table 1'!AB$35/'AEO20 Table 1'!$C$35</f>
        <v>1.1282844736227986</v>
      </c>
      <c r="AD69" s="258">
        <f>'AEO22 Table 1'!AC$35/'AEO20 Table 1'!$C$35</f>
        <v>1.1171807261656697</v>
      </c>
      <c r="AE69" s="258">
        <f>'AEO22 Table 1'!AD$35/'AEO20 Table 1'!$C$35</f>
        <v>1.1264634813164296</v>
      </c>
      <c r="AF69" s="258">
        <f>'AEO22 Table 1'!AE$35/'AEO20 Table 1'!$C$35</f>
        <v>1.1240780287029204</v>
      </c>
      <c r="AG69" s="258">
        <f>'AEO22 Table 1'!AF$35/'AEO20 Table 1'!$C$35</f>
        <v>1.1094654172847374</v>
      </c>
    </row>
    <row r="70" spans="1:35" x14ac:dyDescent="0.25">
      <c r="A70" s="39" t="s">
        <v>256</v>
      </c>
      <c r="B70">
        <f>'AEO20 Table 1'!C$35/'AEO20 Table 1'!$C$35</f>
        <v>1</v>
      </c>
      <c r="C70">
        <f>'AEO20 Table 1'!D$35/'AEO20 Table 1'!$C$35</f>
        <v>1.1783686785730305</v>
      </c>
      <c r="D70">
        <f>'AEO22 Table 1'!C$35/'AEO20 Table 1'!$C$35</f>
        <v>1.0020787301762959</v>
      </c>
      <c r="E70" s="258">
        <f>'AEO22 Table 1'!D$35/'AEO20 Table 1'!$C$35</f>
        <v>1.0992363258053395</v>
      </c>
      <c r="F70" s="258">
        <f>'AEO22 Table 1'!E$35/'AEO20 Table 1'!$C$35</f>
        <v>1.1487053492644559</v>
      </c>
      <c r="G70" s="258">
        <f>'AEO22 Table 1'!F$35/'AEO20 Table 1'!$C$35</f>
        <v>1.173888566816357</v>
      </c>
      <c r="H70" s="258">
        <f>'AEO22 Table 1'!G$35/'AEO20 Table 1'!$C$35</f>
        <v>1.1941897356731668</v>
      </c>
      <c r="I70" s="258">
        <f>'AEO22 Table 1'!H$35/'AEO20 Table 1'!$C$35</f>
        <v>1.1918768616605755</v>
      </c>
      <c r="J70" s="258">
        <f>'AEO22 Table 1'!I$35/'AEO20 Table 1'!$C$35</f>
        <v>1.1886830439201739</v>
      </c>
      <c r="K70" s="258">
        <f>'AEO22 Table 1'!J$35/'AEO20 Table 1'!$C$35</f>
        <v>1.189502367697205</v>
      </c>
      <c r="L70" s="258">
        <f>'AEO22 Table 1'!K$35/'AEO20 Table 1'!$C$35</f>
        <v>1.1863659181908621</v>
      </c>
      <c r="M70" s="258">
        <f>'AEO22 Table 1'!L$35/'AEO20 Table 1'!$C$35</f>
        <v>1.1877486243750202</v>
      </c>
      <c r="N70" s="258">
        <f>'AEO22 Table 1'!M$35/'AEO20 Table 1'!$C$35</f>
        <v>1.1861784833551579</v>
      </c>
      <c r="O70" s="258">
        <f>'AEO22 Table 1'!N$35/'AEO20 Table 1'!$C$35</f>
        <v>1.1882611658315039</v>
      </c>
      <c r="P70" s="258">
        <f>'AEO22 Table 1'!O$35/'AEO20 Table 1'!$C$35</f>
        <v>1.1774555176114789</v>
      </c>
      <c r="Q70" s="258">
        <f>'AEO22 Table 1'!P$35/'AEO20 Table 1'!$C$35</f>
        <v>1.1842355086972458</v>
      </c>
      <c r="R70" s="258">
        <f>'AEO22 Table 1'!Q$35/'AEO20 Table 1'!$C$35</f>
        <v>1.1865810790102505</v>
      </c>
      <c r="S70" s="258">
        <f>'AEO22 Table 1'!R$35/'AEO20 Table 1'!$C$35</f>
        <v>1.1946868272294551</v>
      </c>
      <c r="T70" s="258">
        <f>'AEO22 Table 1'!S$35/'AEO20 Table 1'!$C$35</f>
        <v>1.1866859347282437</v>
      </c>
      <c r="U70" s="258">
        <f>'AEO22 Table 1'!T$35/'AEO20 Table 1'!$C$35</f>
        <v>1.1907597979464448</v>
      </c>
      <c r="V70" s="258">
        <f>'AEO22 Table 1'!U$35/'AEO20 Table 1'!$C$35</f>
        <v>1.19664902443761</v>
      </c>
      <c r="W70" s="258">
        <f>'AEO22 Table 1'!V$35/'AEO20 Table 1'!$C$35</f>
        <v>1.1875877178563179</v>
      </c>
      <c r="X70" s="258">
        <f>'AEO22 Table 1'!W$35/'AEO20 Table 1'!$C$35</f>
        <v>1.1786312669930188</v>
      </c>
      <c r="Y70" s="258">
        <f>'AEO22 Table 1'!X$35/'AEO20 Table 1'!$C$35</f>
        <v>1.1668970677945811</v>
      </c>
      <c r="Z70" s="258">
        <f>'AEO22 Table 1'!Y$35/'AEO20 Table 1'!$C$35</f>
        <v>1.1510668485443289</v>
      </c>
      <c r="AA70" s="258">
        <f>'AEO22 Table 1'!Z$35/'AEO20 Table 1'!$C$35</f>
        <v>1.1625307942560144</v>
      </c>
      <c r="AB70" s="258">
        <f>'AEO22 Table 1'!AA$35/'AEO20 Table 1'!$C$35</f>
        <v>1.146088627214688</v>
      </c>
      <c r="AC70" s="258">
        <f>'AEO22 Table 1'!AB$35/'AEO20 Table 1'!$C$35</f>
        <v>1.1282844736227986</v>
      </c>
      <c r="AD70" s="258">
        <f>'AEO22 Table 1'!AC$35/'AEO20 Table 1'!$C$35</f>
        <v>1.1171807261656697</v>
      </c>
      <c r="AE70" s="258">
        <f>'AEO22 Table 1'!AD$35/'AEO20 Table 1'!$C$35</f>
        <v>1.1264634813164296</v>
      </c>
      <c r="AF70" s="258">
        <f>'AEO22 Table 1'!AE$35/'AEO20 Table 1'!$C$35</f>
        <v>1.1240780287029204</v>
      </c>
      <c r="AG70" s="258">
        <f>'AEO22 Table 1'!AF$35/'AEO20 Table 1'!$C$35</f>
        <v>1.1094654172847374</v>
      </c>
    </row>
    <row r="71" spans="1:35" x14ac:dyDescent="0.25">
      <c r="A71" s="39" t="s">
        <v>243</v>
      </c>
      <c r="B71">
        <f>'AEO20 Table 1'!C$35/'AEO20 Table 1'!$C$35</f>
        <v>1</v>
      </c>
      <c r="C71">
        <f>'AEO20 Table 1'!D$35/'AEO20 Table 1'!$C$35</f>
        <v>1.1783686785730305</v>
      </c>
      <c r="D71">
        <f>'AEO22 Table 1'!C$35/'AEO20 Table 1'!$C$35</f>
        <v>1.0020787301762959</v>
      </c>
      <c r="E71" s="258">
        <f>'AEO22 Table 1'!D$35/'AEO20 Table 1'!$C$35</f>
        <v>1.0992363258053395</v>
      </c>
      <c r="F71" s="258">
        <f>'AEO22 Table 1'!E$35/'AEO20 Table 1'!$C$35</f>
        <v>1.1487053492644559</v>
      </c>
      <c r="G71" s="258">
        <f>'AEO22 Table 1'!F$35/'AEO20 Table 1'!$C$35</f>
        <v>1.173888566816357</v>
      </c>
      <c r="H71" s="258">
        <f>'AEO22 Table 1'!G$35/'AEO20 Table 1'!$C$35</f>
        <v>1.1941897356731668</v>
      </c>
      <c r="I71" s="258">
        <f>'AEO22 Table 1'!H$35/'AEO20 Table 1'!$C$35</f>
        <v>1.1918768616605755</v>
      </c>
      <c r="J71" s="258">
        <f>'AEO22 Table 1'!I$35/'AEO20 Table 1'!$C$35</f>
        <v>1.1886830439201739</v>
      </c>
      <c r="K71" s="258">
        <f>'AEO22 Table 1'!J$35/'AEO20 Table 1'!$C$35</f>
        <v>1.189502367697205</v>
      </c>
      <c r="L71" s="258">
        <f>'AEO22 Table 1'!K$35/'AEO20 Table 1'!$C$35</f>
        <v>1.1863659181908621</v>
      </c>
      <c r="M71" s="258">
        <f>'AEO22 Table 1'!L$35/'AEO20 Table 1'!$C$35</f>
        <v>1.1877486243750202</v>
      </c>
      <c r="N71" s="258">
        <f>'AEO22 Table 1'!M$35/'AEO20 Table 1'!$C$35</f>
        <v>1.1861784833551579</v>
      </c>
      <c r="O71" s="258">
        <f>'AEO22 Table 1'!N$35/'AEO20 Table 1'!$C$35</f>
        <v>1.1882611658315039</v>
      </c>
      <c r="P71" s="258">
        <f>'AEO22 Table 1'!O$35/'AEO20 Table 1'!$C$35</f>
        <v>1.1774555176114789</v>
      </c>
      <c r="Q71" s="258">
        <f>'AEO22 Table 1'!P$35/'AEO20 Table 1'!$C$35</f>
        <v>1.1842355086972458</v>
      </c>
      <c r="R71" s="258">
        <f>'AEO22 Table 1'!Q$35/'AEO20 Table 1'!$C$35</f>
        <v>1.1865810790102505</v>
      </c>
      <c r="S71" s="258">
        <f>'AEO22 Table 1'!R$35/'AEO20 Table 1'!$C$35</f>
        <v>1.1946868272294551</v>
      </c>
      <c r="T71" s="258">
        <f>'AEO22 Table 1'!S$35/'AEO20 Table 1'!$C$35</f>
        <v>1.1866859347282437</v>
      </c>
      <c r="U71" s="258">
        <f>'AEO22 Table 1'!T$35/'AEO20 Table 1'!$C$35</f>
        <v>1.1907597979464448</v>
      </c>
      <c r="V71" s="258">
        <f>'AEO22 Table 1'!U$35/'AEO20 Table 1'!$C$35</f>
        <v>1.19664902443761</v>
      </c>
      <c r="W71" s="258">
        <f>'AEO22 Table 1'!V$35/'AEO20 Table 1'!$C$35</f>
        <v>1.1875877178563179</v>
      </c>
      <c r="X71" s="258">
        <f>'AEO22 Table 1'!W$35/'AEO20 Table 1'!$C$35</f>
        <v>1.1786312669930188</v>
      </c>
      <c r="Y71" s="258">
        <f>'AEO22 Table 1'!X$35/'AEO20 Table 1'!$C$35</f>
        <v>1.1668970677945811</v>
      </c>
      <c r="Z71" s="258">
        <f>'AEO22 Table 1'!Y$35/'AEO20 Table 1'!$C$35</f>
        <v>1.1510668485443289</v>
      </c>
      <c r="AA71" s="258">
        <f>'AEO22 Table 1'!Z$35/'AEO20 Table 1'!$C$35</f>
        <v>1.1625307942560144</v>
      </c>
      <c r="AB71" s="258">
        <f>'AEO22 Table 1'!AA$35/'AEO20 Table 1'!$C$35</f>
        <v>1.146088627214688</v>
      </c>
      <c r="AC71" s="258">
        <f>'AEO22 Table 1'!AB$35/'AEO20 Table 1'!$C$35</f>
        <v>1.1282844736227986</v>
      </c>
      <c r="AD71" s="258">
        <f>'AEO22 Table 1'!AC$35/'AEO20 Table 1'!$C$35</f>
        <v>1.1171807261656697</v>
      </c>
      <c r="AE71" s="258">
        <f>'AEO22 Table 1'!AD$35/'AEO20 Table 1'!$C$35</f>
        <v>1.1264634813164296</v>
      </c>
      <c r="AF71" s="258">
        <f>'AEO22 Table 1'!AE$35/'AEO20 Table 1'!$C$35</f>
        <v>1.1240780287029204</v>
      </c>
      <c r="AG71" s="258">
        <f>'AEO22 Table 1'!AF$35/'AEO20 Table 1'!$C$35</f>
        <v>1.1094654172847374</v>
      </c>
    </row>
    <row r="72" spans="1:35" x14ac:dyDescent="0.25">
      <c r="A72" s="39" t="s">
        <v>257</v>
      </c>
      <c r="B72">
        <v>1</v>
      </c>
      <c r="C72">
        <v>1</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row>
    <row r="73" spans="1:35" x14ac:dyDescent="0.25">
      <c r="A73" s="39" t="s">
        <v>258</v>
      </c>
      <c r="B73">
        <v>1</v>
      </c>
      <c r="C73">
        <v>1</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row>
    <row r="74" spans="1:35" x14ac:dyDescent="0.25">
      <c r="B74" s="2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53429-BD09-4C1B-8B1E-86BAD9454023}">
  <dimension ref="A1:AH2344"/>
  <sheetViews>
    <sheetView workbookViewId="0">
      <pane xSplit="2" ySplit="1" topLeftCell="C2" activePane="bottomRight" state="frozen"/>
      <selection pane="topRight" activeCell="C1" sqref="C1"/>
      <selection pane="bottomLeft" activeCell="A2" sqref="A2"/>
      <selection pane="bottomRight" activeCell="U62" sqref="U62"/>
    </sheetView>
  </sheetViews>
  <sheetFormatPr defaultRowHeight="15" customHeight="1" x14ac:dyDescent="0.2"/>
  <cols>
    <col min="1" max="1" width="22.42578125" style="280" hidden="1" customWidth="1"/>
    <col min="2" max="2" width="49" style="280" customWidth="1"/>
    <col min="3" max="16384" width="9.140625" style="280"/>
  </cols>
  <sheetData>
    <row r="1" spans="1:33" ht="15" customHeight="1" thickBot="1" x14ac:dyDescent="0.25">
      <c r="B1" s="275" t="s">
        <v>705</v>
      </c>
      <c r="C1" s="272">
        <v>2021</v>
      </c>
      <c r="D1" s="272">
        <v>2022</v>
      </c>
      <c r="E1" s="272">
        <v>2023</v>
      </c>
      <c r="F1" s="272">
        <v>2024</v>
      </c>
      <c r="G1" s="272">
        <v>2025</v>
      </c>
      <c r="H1" s="272">
        <v>2026</v>
      </c>
      <c r="I1" s="272">
        <v>2027</v>
      </c>
      <c r="J1" s="272">
        <v>2028</v>
      </c>
      <c r="K1" s="272">
        <v>2029</v>
      </c>
      <c r="L1" s="272">
        <v>2030</v>
      </c>
      <c r="M1" s="272">
        <v>2031</v>
      </c>
      <c r="N1" s="272">
        <v>2032</v>
      </c>
      <c r="O1" s="272">
        <v>2033</v>
      </c>
      <c r="P1" s="272">
        <v>2034</v>
      </c>
      <c r="Q1" s="272">
        <v>2035</v>
      </c>
      <c r="R1" s="272">
        <v>2036</v>
      </c>
      <c r="S1" s="272">
        <v>2037</v>
      </c>
      <c r="T1" s="272">
        <v>2038</v>
      </c>
      <c r="U1" s="272">
        <v>2039</v>
      </c>
      <c r="V1" s="272">
        <v>2040</v>
      </c>
      <c r="W1" s="272">
        <v>2041</v>
      </c>
      <c r="X1" s="272">
        <v>2042</v>
      </c>
      <c r="Y1" s="272">
        <v>2043</v>
      </c>
      <c r="Z1" s="272">
        <v>2044</v>
      </c>
      <c r="AA1" s="272">
        <v>2045</v>
      </c>
      <c r="AB1" s="272">
        <v>2046</v>
      </c>
      <c r="AC1" s="272">
        <v>2047</v>
      </c>
      <c r="AD1" s="272">
        <v>2048</v>
      </c>
      <c r="AE1" s="272">
        <v>2049</v>
      </c>
      <c r="AF1" s="272">
        <v>2050</v>
      </c>
    </row>
    <row r="2" spans="1:33" ht="15" customHeight="1" thickTop="1" x14ac:dyDescent="0.2"/>
    <row r="3" spans="1:33" ht="15" customHeight="1" x14ac:dyDescent="0.2">
      <c r="C3" s="299" t="s">
        <v>117</v>
      </c>
      <c r="D3" s="299" t="s">
        <v>704</v>
      </c>
      <c r="E3" s="277"/>
      <c r="F3" s="277"/>
      <c r="G3" s="277"/>
    </row>
    <row r="4" spans="1:33" ht="15" customHeight="1" x14ac:dyDescent="0.2">
      <c r="C4" s="299" t="s">
        <v>118</v>
      </c>
      <c r="D4" s="299" t="s">
        <v>703</v>
      </c>
      <c r="E4" s="277"/>
      <c r="F4" s="277"/>
      <c r="G4" s="299" t="s">
        <v>702</v>
      </c>
    </row>
    <row r="5" spans="1:33" ht="15" customHeight="1" x14ac:dyDescent="0.2">
      <c r="C5" s="299" t="s">
        <v>120</v>
      </c>
      <c r="D5" s="299" t="s">
        <v>701</v>
      </c>
      <c r="E5" s="277"/>
      <c r="F5" s="277"/>
      <c r="G5" s="277"/>
    </row>
    <row r="6" spans="1:33" ht="15" customHeight="1" x14ac:dyDescent="0.2">
      <c r="C6" s="299" t="s">
        <v>121</v>
      </c>
      <c r="D6" s="277"/>
      <c r="E6" s="299" t="s">
        <v>700</v>
      </c>
      <c r="F6" s="277"/>
      <c r="G6" s="277"/>
    </row>
    <row r="7" spans="1:33" ht="12" customHeight="1" x14ac:dyDescent="0.2"/>
    <row r="8" spans="1:33" ht="12" customHeight="1" x14ac:dyDescent="0.2"/>
    <row r="9" spans="1:33" ht="12" customHeight="1" x14ac:dyDescent="0.2"/>
    <row r="10" spans="1:33" ht="15" customHeight="1" x14ac:dyDescent="0.25">
      <c r="A10" s="265" t="s">
        <v>294</v>
      </c>
      <c r="B10" s="276" t="s">
        <v>858</v>
      </c>
      <c r="AG10" s="273" t="s">
        <v>699</v>
      </c>
    </row>
    <row r="11" spans="1:33" ht="15" customHeight="1" x14ac:dyDescent="0.2">
      <c r="B11" s="275" t="s">
        <v>295</v>
      </c>
      <c r="AG11" s="273" t="s">
        <v>698</v>
      </c>
    </row>
    <row r="12" spans="1:33" ht="15" customHeight="1" x14ac:dyDescent="0.2">
      <c r="B12" s="275"/>
      <c r="C12" s="274"/>
      <c r="D12" s="274"/>
      <c r="E12" s="274"/>
      <c r="F12" s="274"/>
      <c r="G12" s="274"/>
      <c r="H12" s="274"/>
      <c r="I12" s="274"/>
      <c r="J12" s="274"/>
      <c r="K12" s="274"/>
      <c r="L12" s="274"/>
      <c r="M12" s="274"/>
      <c r="N12" s="274"/>
      <c r="O12" s="274"/>
      <c r="P12" s="274"/>
      <c r="Q12" s="274"/>
      <c r="R12" s="274"/>
      <c r="S12" s="274"/>
      <c r="T12" s="274"/>
      <c r="U12" s="274"/>
      <c r="V12" s="274"/>
      <c r="W12" s="274"/>
      <c r="X12" s="274"/>
      <c r="Y12" s="274"/>
      <c r="Z12" s="274"/>
      <c r="AA12" s="274"/>
      <c r="AB12" s="274"/>
      <c r="AC12" s="274"/>
      <c r="AD12" s="274"/>
      <c r="AE12" s="274"/>
      <c r="AF12" s="274"/>
      <c r="AG12" s="273" t="s">
        <v>697</v>
      </c>
    </row>
    <row r="13" spans="1:33" ht="15" customHeight="1" thickBot="1" x14ac:dyDescent="0.25">
      <c r="B13" s="272"/>
      <c r="C13" s="272">
        <v>2021</v>
      </c>
      <c r="D13" s="272">
        <v>2022</v>
      </c>
      <c r="E13" s="272">
        <v>2023</v>
      </c>
      <c r="F13" s="272">
        <v>2024</v>
      </c>
      <c r="G13" s="272">
        <v>2025</v>
      </c>
      <c r="H13" s="272">
        <v>2026</v>
      </c>
      <c r="I13" s="272">
        <v>2027</v>
      </c>
      <c r="J13" s="272">
        <v>2028</v>
      </c>
      <c r="K13" s="272">
        <v>2029</v>
      </c>
      <c r="L13" s="272">
        <v>2030</v>
      </c>
      <c r="M13" s="272">
        <v>2031</v>
      </c>
      <c r="N13" s="272">
        <v>2032</v>
      </c>
      <c r="O13" s="272">
        <v>2033</v>
      </c>
      <c r="P13" s="272">
        <v>2034</v>
      </c>
      <c r="Q13" s="272">
        <v>2035</v>
      </c>
      <c r="R13" s="272">
        <v>2036</v>
      </c>
      <c r="S13" s="272">
        <v>2037</v>
      </c>
      <c r="T13" s="272">
        <v>2038</v>
      </c>
      <c r="U13" s="272">
        <v>2039</v>
      </c>
      <c r="V13" s="272">
        <v>2040</v>
      </c>
      <c r="W13" s="272">
        <v>2041</v>
      </c>
      <c r="X13" s="272">
        <v>2042</v>
      </c>
      <c r="Y13" s="272">
        <v>2043</v>
      </c>
      <c r="Z13" s="272">
        <v>2044</v>
      </c>
      <c r="AA13" s="272">
        <v>2045</v>
      </c>
      <c r="AB13" s="272">
        <v>2046</v>
      </c>
      <c r="AC13" s="272">
        <v>2047</v>
      </c>
      <c r="AD13" s="272">
        <v>2048</v>
      </c>
      <c r="AE13" s="272">
        <v>2049</v>
      </c>
      <c r="AF13" s="272">
        <v>2050</v>
      </c>
      <c r="AG13" s="297" t="s">
        <v>696</v>
      </c>
    </row>
    <row r="14" spans="1:33" ht="15" customHeight="1" thickTop="1" x14ac:dyDescent="0.2">
      <c r="B14" s="268" t="s">
        <v>296</v>
      </c>
      <c r="AG14" s="295"/>
    </row>
    <row r="15" spans="1:33" ht="15" customHeight="1" x14ac:dyDescent="0.2">
      <c r="B15" s="268" t="s">
        <v>297</v>
      </c>
    </row>
    <row r="16" spans="1:33" ht="15" customHeight="1" x14ac:dyDescent="0.25">
      <c r="A16" s="265" t="s">
        <v>298</v>
      </c>
      <c r="B16" s="264" t="s">
        <v>299</v>
      </c>
      <c r="C16" s="306">
        <v>6.6360000000000001</v>
      </c>
      <c r="D16" s="306">
        <v>6.6360000000000001</v>
      </c>
      <c r="E16" s="306">
        <v>6.6360000000000001</v>
      </c>
      <c r="F16" s="306">
        <v>6.6360000000000001</v>
      </c>
      <c r="G16" s="306">
        <v>6.6360000000000001</v>
      </c>
      <c r="H16" s="306">
        <v>6.6360000000000001</v>
      </c>
      <c r="I16" s="306">
        <v>6.6360000000000001</v>
      </c>
      <c r="J16" s="306">
        <v>6.6360000000000001</v>
      </c>
      <c r="K16" s="306">
        <v>6.6360000000000001</v>
      </c>
      <c r="L16" s="306">
        <v>6.6360000000000001</v>
      </c>
      <c r="M16" s="306">
        <v>6.6360000000000001</v>
      </c>
      <c r="N16" s="306">
        <v>6.6360000000000001</v>
      </c>
      <c r="O16" s="306">
        <v>6.6360000000000001</v>
      </c>
      <c r="P16" s="306">
        <v>6.6360000000000001</v>
      </c>
      <c r="Q16" s="306">
        <v>6.6360000000000001</v>
      </c>
      <c r="R16" s="306">
        <v>6.6360000000000001</v>
      </c>
      <c r="S16" s="306">
        <v>6.6360000000000001</v>
      </c>
      <c r="T16" s="306">
        <v>6.6360000000000001</v>
      </c>
      <c r="U16" s="306">
        <v>6.6360000000000001</v>
      </c>
      <c r="V16" s="306">
        <v>6.6360000000000001</v>
      </c>
      <c r="W16" s="306">
        <v>6.6360000000000001</v>
      </c>
      <c r="X16" s="306">
        <v>6.6360000000000001</v>
      </c>
      <c r="Y16" s="306">
        <v>6.6360000000000001</v>
      </c>
      <c r="Z16" s="306">
        <v>6.6360000000000001</v>
      </c>
      <c r="AA16" s="306">
        <v>6.6360000000000001</v>
      </c>
      <c r="AB16" s="306">
        <v>6.6360000000000001</v>
      </c>
      <c r="AC16" s="306">
        <v>6.6360000000000001</v>
      </c>
      <c r="AD16" s="306">
        <v>6.6360000000000001</v>
      </c>
      <c r="AE16" s="306">
        <v>6.6360000000000001</v>
      </c>
      <c r="AF16" s="306">
        <v>6.6360000000000001</v>
      </c>
      <c r="AG16" s="262">
        <v>0</v>
      </c>
    </row>
    <row r="17" spans="1:33" ht="15" customHeight="1" x14ac:dyDescent="0.25">
      <c r="A17" s="265" t="s">
        <v>300</v>
      </c>
      <c r="B17" s="264" t="s">
        <v>301</v>
      </c>
      <c r="C17" s="306">
        <v>5.048</v>
      </c>
      <c r="D17" s="306">
        <v>5.048</v>
      </c>
      <c r="E17" s="306">
        <v>5.048</v>
      </c>
      <c r="F17" s="306">
        <v>5.048</v>
      </c>
      <c r="G17" s="306">
        <v>5.048</v>
      </c>
      <c r="H17" s="306">
        <v>5.048</v>
      </c>
      <c r="I17" s="306">
        <v>5.048</v>
      </c>
      <c r="J17" s="306">
        <v>5.048</v>
      </c>
      <c r="K17" s="306">
        <v>5.048</v>
      </c>
      <c r="L17" s="306">
        <v>5.048</v>
      </c>
      <c r="M17" s="306">
        <v>5.048</v>
      </c>
      <c r="N17" s="306">
        <v>5.048</v>
      </c>
      <c r="O17" s="306">
        <v>5.048</v>
      </c>
      <c r="P17" s="306">
        <v>5.048</v>
      </c>
      <c r="Q17" s="306">
        <v>5.048</v>
      </c>
      <c r="R17" s="306">
        <v>5.048</v>
      </c>
      <c r="S17" s="306">
        <v>5.048</v>
      </c>
      <c r="T17" s="306">
        <v>5.048</v>
      </c>
      <c r="U17" s="306">
        <v>5.048</v>
      </c>
      <c r="V17" s="306">
        <v>5.048</v>
      </c>
      <c r="W17" s="306">
        <v>5.048</v>
      </c>
      <c r="X17" s="306">
        <v>5.048</v>
      </c>
      <c r="Y17" s="306">
        <v>5.048</v>
      </c>
      <c r="Z17" s="306">
        <v>5.048</v>
      </c>
      <c r="AA17" s="306">
        <v>5.048</v>
      </c>
      <c r="AB17" s="306">
        <v>5.048</v>
      </c>
      <c r="AC17" s="306">
        <v>5.048</v>
      </c>
      <c r="AD17" s="306">
        <v>5.048</v>
      </c>
      <c r="AE17" s="306">
        <v>5.048</v>
      </c>
      <c r="AF17" s="306">
        <v>5.048</v>
      </c>
      <c r="AG17" s="262">
        <v>0</v>
      </c>
    </row>
    <row r="18" spans="1:33" ht="15" customHeight="1" x14ac:dyDescent="0.25">
      <c r="A18" s="265" t="s">
        <v>302</v>
      </c>
      <c r="B18" s="264" t="s">
        <v>303</v>
      </c>
      <c r="C18" s="306">
        <v>5.359</v>
      </c>
      <c r="D18" s="306">
        <v>5.359</v>
      </c>
      <c r="E18" s="306">
        <v>5.359</v>
      </c>
      <c r="F18" s="306">
        <v>5.359</v>
      </c>
      <c r="G18" s="306">
        <v>5.359</v>
      </c>
      <c r="H18" s="306">
        <v>5.359</v>
      </c>
      <c r="I18" s="306">
        <v>5.359</v>
      </c>
      <c r="J18" s="306">
        <v>5.359</v>
      </c>
      <c r="K18" s="306">
        <v>5.359</v>
      </c>
      <c r="L18" s="306">
        <v>5.359</v>
      </c>
      <c r="M18" s="306">
        <v>5.359</v>
      </c>
      <c r="N18" s="306">
        <v>5.359</v>
      </c>
      <c r="O18" s="306">
        <v>5.359</v>
      </c>
      <c r="P18" s="306">
        <v>5.359</v>
      </c>
      <c r="Q18" s="306">
        <v>5.359</v>
      </c>
      <c r="R18" s="306">
        <v>5.359</v>
      </c>
      <c r="S18" s="306">
        <v>5.359</v>
      </c>
      <c r="T18" s="306">
        <v>5.359</v>
      </c>
      <c r="U18" s="306">
        <v>5.359</v>
      </c>
      <c r="V18" s="306">
        <v>5.359</v>
      </c>
      <c r="W18" s="306">
        <v>5.359</v>
      </c>
      <c r="X18" s="306">
        <v>5.359</v>
      </c>
      <c r="Y18" s="306">
        <v>5.359</v>
      </c>
      <c r="Z18" s="306">
        <v>5.359</v>
      </c>
      <c r="AA18" s="306">
        <v>5.359</v>
      </c>
      <c r="AB18" s="306">
        <v>5.359</v>
      </c>
      <c r="AC18" s="306">
        <v>5.359</v>
      </c>
      <c r="AD18" s="306">
        <v>5.359</v>
      </c>
      <c r="AE18" s="306">
        <v>5.359</v>
      </c>
      <c r="AF18" s="306">
        <v>5.359</v>
      </c>
      <c r="AG18" s="262">
        <v>0</v>
      </c>
    </row>
    <row r="19" spans="1:33" ht="15" customHeight="1" x14ac:dyDescent="0.25">
      <c r="A19" s="265" t="s">
        <v>304</v>
      </c>
      <c r="B19" s="264" t="s">
        <v>305</v>
      </c>
      <c r="C19" s="306">
        <v>5.8250000000000002</v>
      </c>
      <c r="D19" s="306">
        <v>5.8250000000000002</v>
      </c>
      <c r="E19" s="306">
        <v>5.8250000000000002</v>
      </c>
      <c r="F19" s="306">
        <v>5.8250000000000002</v>
      </c>
      <c r="G19" s="306">
        <v>5.8250000000000002</v>
      </c>
      <c r="H19" s="306">
        <v>5.8250000000000002</v>
      </c>
      <c r="I19" s="306">
        <v>5.8250000000000002</v>
      </c>
      <c r="J19" s="306">
        <v>5.8250000000000002</v>
      </c>
      <c r="K19" s="306">
        <v>5.8250000000000002</v>
      </c>
      <c r="L19" s="306">
        <v>5.8250000000000002</v>
      </c>
      <c r="M19" s="306">
        <v>5.8250000000000002</v>
      </c>
      <c r="N19" s="306">
        <v>5.8250000000000002</v>
      </c>
      <c r="O19" s="306">
        <v>5.8250000000000002</v>
      </c>
      <c r="P19" s="306">
        <v>5.8250000000000002</v>
      </c>
      <c r="Q19" s="306">
        <v>5.8250000000000002</v>
      </c>
      <c r="R19" s="306">
        <v>5.8250000000000002</v>
      </c>
      <c r="S19" s="306">
        <v>5.8250000000000002</v>
      </c>
      <c r="T19" s="306">
        <v>5.8250000000000002</v>
      </c>
      <c r="U19" s="306">
        <v>5.8250000000000002</v>
      </c>
      <c r="V19" s="306">
        <v>5.8250000000000002</v>
      </c>
      <c r="W19" s="306">
        <v>5.8250000000000002</v>
      </c>
      <c r="X19" s="306">
        <v>5.8250000000000002</v>
      </c>
      <c r="Y19" s="306">
        <v>5.8250000000000002</v>
      </c>
      <c r="Z19" s="306">
        <v>5.8250000000000002</v>
      </c>
      <c r="AA19" s="306">
        <v>5.8250000000000002</v>
      </c>
      <c r="AB19" s="306">
        <v>5.8250000000000002</v>
      </c>
      <c r="AC19" s="306">
        <v>5.8250000000000002</v>
      </c>
      <c r="AD19" s="306">
        <v>5.8250000000000002</v>
      </c>
      <c r="AE19" s="306">
        <v>5.8250000000000002</v>
      </c>
      <c r="AF19" s="306">
        <v>5.8250000000000002</v>
      </c>
      <c r="AG19" s="262">
        <v>0</v>
      </c>
    </row>
    <row r="20" spans="1:33" ht="15" customHeight="1" x14ac:dyDescent="0.25">
      <c r="A20" s="265" t="s">
        <v>306</v>
      </c>
      <c r="B20" s="264" t="s">
        <v>307</v>
      </c>
      <c r="C20" s="306">
        <v>5.7682869999999999</v>
      </c>
      <c r="D20" s="306">
        <v>5.7655539999999998</v>
      </c>
      <c r="E20" s="306">
        <v>5.7655709999999996</v>
      </c>
      <c r="F20" s="306">
        <v>5.766273</v>
      </c>
      <c r="G20" s="306">
        <v>5.7680360000000004</v>
      </c>
      <c r="H20" s="306">
        <v>5.7672369999999997</v>
      </c>
      <c r="I20" s="306">
        <v>5.768548</v>
      </c>
      <c r="J20" s="306">
        <v>5.7685500000000003</v>
      </c>
      <c r="K20" s="306">
        <v>5.7683819999999999</v>
      </c>
      <c r="L20" s="306">
        <v>5.7689050000000002</v>
      </c>
      <c r="M20" s="306">
        <v>5.7687439999999999</v>
      </c>
      <c r="N20" s="306">
        <v>5.7686640000000002</v>
      </c>
      <c r="O20" s="306">
        <v>5.7686510000000002</v>
      </c>
      <c r="P20" s="306">
        <v>5.7685589999999998</v>
      </c>
      <c r="Q20" s="306">
        <v>5.7683609999999996</v>
      </c>
      <c r="R20" s="306">
        <v>5.768459</v>
      </c>
      <c r="S20" s="306">
        <v>5.7684290000000003</v>
      </c>
      <c r="T20" s="306">
        <v>5.7679499999999999</v>
      </c>
      <c r="U20" s="306">
        <v>5.7679809999999998</v>
      </c>
      <c r="V20" s="306">
        <v>5.7680819999999997</v>
      </c>
      <c r="W20" s="306">
        <v>5.7675609999999997</v>
      </c>
      <c r="X20" s="306">
        <v>5.7675130000000001</v>
      </c>
      <c r="Y20" s="306">
        <v>5.7674349999999999</v>
      </c>
      <c r="Z20" s="306">
        <v>5.7677509999999996</v>
      </c>
      <c r="AA20" s="306">
        <v>5.7677209999999999</v>
      </c>
      <c r="AB20" s="306">
        <v>5.7675859999999997</v>
      </c>
      <c r="AC20" s="306">
        <v>5.7674969999999997</v>
      </c>
      <c r="AD20" s="306">
        <v>5.7673129999999997</v>
      </c>
      <c r="AE20" s="306">
        <v>5.7668179999999998</v>
      </c>
      <c r="AF20" s="306">
        <v>5.766508</v>
      </c>
      <c r="AG20" s="262">
        <v>-1.1E-5</v>
      </c>
    </row>
    <row r="21" spans="1:33" ht="15" customHeight="1" x14ac:dyDescent="0.25">
      <c r="A21" s="265" t="s">
        <v>308</v>
      </c>
      <c r="B21" s="264" t="s">
        <v>309</v>
      </c>
      <c r="C21" s="306">
        <v>5.7682869999999999</v>
      </c>
      <c r="D21" s="306">
        <v>5.7655539999999998</v>
      </c>
      <c r="E21" s="306">
        <v>5.7655709999999996</v>
      </c>
      <c r="F21" s="306">
        <v>5.766273</v>
      </c>
      <c r="G21" s="306">
        <v>5.7680360000000004</v>
      </c>
      <c r="H21" s="306">
        <v>5.7672369999999997</v>
      </c>
      <c r="I21" s="306">
        <v>5.768548</v>
      </c>
      <c r="J21" s="306">
        <v>5.7685500000000003</v>
      </c>
      <c r="K21" s="306">
        <v>5.7683819999999999</v>
      </c>
      <c r="L21" s="306">
        <v>5.7689050000000002</v>
      </c>
      <c r="M21" s="306">
        <v>5.7687439999999999</v>
      </c>
      <c r="N21" s="306">
        <v>5.7686640000000002</v>
      </c>
      <c r="O21" s="306">
        <v>5.7686510000000002</v>
      </c>
      <c r="P21" s="306">
        <v>5.7685589999999998</v>
      </c>
      <c r="Q21" s="306">
        <v>5.7683609999999996</v>
      </c>
      <c r="R21" s="306">
        <v>5.768459</v>
      </c>
      <c r="S21" s="306">
        <v>5.7684290000000003</v>
      </c>
      <c r="T21" s="306">
        <v>5.7679499999999999</v>
      </c>
      <c r="U21" s="306">
        <v>5.7679809999999998</v>
      </c>
      <c r="V21" s="306">
        <v>5.7680819999999997</v>
      </c>
      <c r="W21" s="306">
        <v>5.7675609999999997</v>
      </c>
      <c r="X21" s="306">
        <v>5.7675130000000001</v>
      </c>
      <c r="Y21" s="306">
        <v>5.7674349999999999</v>
      </c>
      <c r="Z21" s="306">
        <v>5.7677509999999996</v>
      </c>
      <c r="AA21" s="306">
        <v>5.7677209999999999</v>
      </c>
      <c r="AB21" s="306">
        <v>5.7675859999999997</v>
      </c>
      <c r="AC21" s="306">
        <v>5.7674969999999997</v>
      </c>
      <c r="AD21" s="306">
        <v>5.7673129999999997</v>
      </c>
      <c r="AE21" s="306">
        <v>5.7668179999999998</v>
      </c>
      <c r="AF21" s="306">
        <v>5.766508</v>
      </c>
      <c r="AG21" s="262">
        <v>-1.1E-5</v>
      </c>
    </row>
    <row r="22" spans="1:33" ht="15" customHeight="1" x14ac:dyDescent="0.25">
      <c r="A22" s="265" t="s">
        <v>310</v>
      </c>
      <c r="B22" s="264" t="s">
        <v>311</v>
      </c>
      <c r="C22" s="306">
        <v>5.7682869999999999</v>
      </c>
      <c r="D22" s="306">
        <v>5.7655539999999998</v>
      </c>
      <c r="E22" s="306">
        <v>5.7655709999999996</v>
      </c>
      <c r="F22" s="306">
        <v>5.766273</v>
      </c>
      <c r="G22" s="306">
        <v>5.7680360000000004</v>
      </c>
      <c r="H22" s="306">
        <v>5.7672369999999997</v>
      </c>
      <c r="I22" s="306">
        <v>5.768548</v>
      </c>
      <c r="J22" s="306">
        <v>5.7685500000000003</v>
      </c>
      <c r="K22" s="306">
        <v>5.7683819999999999</v>
      </c>
      <c r="L22" s="306">
        <v>5.7689050000000002</v>
      </c>
      <c r="M22" s="306">
        <v>5.7687439999999999</v>
      </c>
      <c r="N22" s="306">
        <v>5.7686640000000002</v>
      </c>
      <c r="O22" s="306">
        <v>5.7686510000000002</v>
      </c>
      <c r="P22" s="306">
        <v>5.7685589999999998</v>
      </c>
      <c r="Q22" s="306">
        <v>5.7683609999999996</v>
      </c>
      <c r="R22" s="306">
        <v>5.768459</v>
      </c>
      <c r="S22" s="306">
        <v>5.7684290000000003</v>
      </c>
      <c r="T22" s="306">
        <v>5.7679499999999999</v>
      </c>
      <c r="U22" s="306">
        <v>5.7679809999999998</v>
      </c>
      <c r="V22" s="306">
        <v>5.7680819999999997</v>
      </c>
      <c r="W22" s="306">
        <v>5.7675609999999997</v>
      </c>
      <c r="X22" s="306">
        <v>5.7675130000000001</v>
      </c>
      <c r="Y22" s="306">
        <v>5.7674349999999999</v>
      </c>
      <c r="Z22" s="306">
        <v>5.7677509999999996</v>
      </c>
      <c r="AA22" s="306">
        <v>5.7677209999999999</v>
      </c>
      <c r="AB22" s="306">
        <v>5.7675859999999997</v>
      </c>
      <c r="AC22" s="306">
        <v>5.7674969999999997</v>
      </c>
      <c r="AD22" s="306">
        <v>5.7673129999999997</v>
      </c>
      <c r="AE22" s="306">
        <v>5.7668179999999998</v>
      </c>
      <c r="AF22" s="306">
        <v>5.766508</v>
      </c>
      <c r="AG22" s="262">
        <v>-1.1E-5</v>
      </c>
    </row>
    <row r="23" spans="1:33" ht="15" customHeight="1" x14ac:dyDescent="0.25">
      <c r="A23" s="265" t="s">
        <v>312</v>
      </c>
      <c r="B23" s="264" t="s">
        <v>394</v>
      </c>
      <c r="C23" s="306">
        <v>5.7682869999999999</v>
      </c>
      <c r="D23" s="306">
        <v>5.7655539999999998</v>
      </c>
      <c r="E23" s="306">
        <v>5.7655709999999996</v>
      </c>
      <c r="F23" s="306">
        <v>5.766273</v>
      </c>
      <c r="G23" s="306">
        <v>5.7680360000000004</v>
      </c>
      <c r="H23" s="306">
        <v>5.7672369999999997</v>
      </c>
      <c r="I23" s="306">
        <v>5.768548</v>
      </c>
      <c r="J23" s="306">
        <v>5.7685500000000003</v>
      </c>
      <c r="K23" s="306">
        <v>5.7683819999999999</v>
      </c>
      <c r="L23" s="306">
        <v>5.7689050000000002</v>
      </c>
      <c r="M23" s="306">
        <v>5.7687439999999999</v>
      </c>
      <c r="N23" s="306">
        <v>5.7686640000000002</v>
      </c>
      <c r="O23" s="306">
        <v>5.7686510000000002</v>
      </c>
      <c r="P23" s="306">
        <v>5.7685589999999998</v>
      </c>
      <c r="Q23" s="306">
        <v>5.7683609999999996</v>
      </c>
      <c r="R23" s="306">
        <v>5.768459</v>
      </c>
      <c r="S23" s="306">
        <v>5.7684290000000003</v>
      </c>
      <c r="T23" s="306">
        <v>5.7679499999999999</v>
      </c>
      <c r="U23" s="306">
        <v>5.7679809999999998</v>
      </c>
      <c r="V23" s="306">
        <v>5.7680819999999997</v>
      </c>
      <c r="W23" s="306">
        <v>5.7675609999999997</v>
      </c>
      <c r="X23" s="306">
        <v>5.7675130000000001</v>
      </c>
      <c r="Y23" s="306">
        <v>5.7674349999999999</v>
      </c>
      <c r="Z23" s="306">
        <v>5.7677509999999996</v>
      </c>
      <c r="AA23" s="306">
        <v>5.7677209999999999</v>
      </c>
      <c r="AB23" s="306">
        <v>5.7675859999999997</v>
      </c>
      <c r="AC23" s="306">
        <v>5.7674969999999997</v>
      </c>
      <c r="AD23" s="306">
        <v>5.7673129999999997</v>
      </c>
      <c r="AE23" s="306">
        <v>5.7668179999999998</v>
      </c>
      <c r="AF23" s="306">
        <v>5.766508</v>
      </c>
      <c r="AG23" s="262">
        <v>-1.1E-5</v>
      </c>
    </row>
    <row r="24" spans="1:33" ht="15" customHeight="1" x14ac:dyDescent="0.25">
      <c r="A24" s="265" t="s">
        <v>314</v>
      </c>
      <c r="B24" s="264" t="s">
        <v>398</v>
      </c>
      <c r="C24" s="306">
        <v>5.7682869999999999</v>
      </c>
      <c r="D24" s="306">
        <v>5.7655539999999998</v>
      </c>
      <c r="E24" s="306">
        <v>5.7655709999999996</v>
      </c>
      <c r="F24" s="306">
        <v>5.766273</v>
      </c>
      <c r="G24" s="306">
        <v>5.7680360000000004</v>
      </c>
      <c r="H24" s="306">
        <v>5.7672369999999997</v>
      </c>
      <c r="I24" s="306">
        <v>5.768548</v>
      </c>
      <c r="J24" s="306">
        <v>5.7685500000000003</v>
      </c>
      <c r="K24" s="306">
        <v>5.7683819999999999</v>
      </c>
      <c r="L24" s="306">
        <v>5.7689050000000002</v>
      </c>
      <c r="M24" s="306">
        <v>5.7687439999999999</v>
      </c>
      <c r="N24" s="306">
        <v>5.7686640000000002</v>
      </c>
      <c r="O24" s="306">
        <v>5.7686510000000002</v>
      </c>
      <c r="P24" s="306">
        <v>5.7685589999999998</v>
      </c>
      <c r="Q24" s="306">
        <v>5.7683609999999996</v>
      </c>
      <c r="R24" s="306">
        <v>5.768459</v>
      </c>
      <c r="S24" s="306">
        <v>5.7684290000000003</v>
      </c>
      <c r="T24" s="306">
        <v>5.7679499999999999</v>
      </c>
      <c r="U24" s="306">
        <v>5.7679809999999998</v>
      </c>
      <c r="V24" s="306">
        <v>5.7680819999999997</v>
      </c>
      <c r="W24" s="306">
        <v>5.7675609999999997</v>
      </c>
      <c r="X24" s="306">
        <v>5.7675130000000001</v>
      </c>
      <c r="Y24" s="306">
        <v>5.7674349999999999</v>
      </c>
      <c r="Z24" s="306">
        <v>5.7677509999999996</v>
      </c>
      <c r="AA24" s="306">
        <v>5.7677209999999999</v>
      </c>
      <c r="AB24" s="306">
        <v>5.7675859999999997</v>
      </c>
      <c r="AC24" s="306">
        <v>5.7674969999999997</v>
      </c>
      <c r="AD24" s="306">
        <v>5.7673129999999997</v>
      </c>
      <c r="AE24" s="306">
        <v>5.7668179999999998</v>
      </c>
      <c r="AF24" s="306">
        <v>5.766508</v>
      </c>
      <c r="AG24" s="262">
        <v>-1.1E-5</v>
      </c>
    </row>
    <row r="25" spans="1:33" ht="15" customHeight="1" x14ac:dyDescent="0.25">
      <c r="A25" s="265" t="s">
        <v>316</v>
      </c>
      <c r="B25" s="264" t="s">
        <v>317</v>
      </c>
      <c r="C25" s="306">
        <v>5.7682869999999999</v>
      </c>
      <c r="D25" s="306">
        <v>5.7655529999999997</v>
      </c>
      <c r="E25" s="306">
        <v>5.7655719999999997</v>
      </c>
      <c r="F25" s="306">
        <v>5.766273</v>
      </c>
      <c r="G25" s="306">
        <v>5.7680360000000004</v>
      </c>
      <c r="H25" s="306">
        <v>5.7672369999999997</v>
      </c>
      <c r="I25" s="306">
        <v>5.768548</v>
      </c>
      <c r="J25" s="306">
        <v>5.7685500000000003</v>
      </c>
      <c r="K25" s="306">
        <v>5.7683819999999999</v>
      </c>
      <c r="L25" s="306">
        <v>5.7689060000000003</v>
      </c>
      <c r="M25" s="306">
        <v>5.7687439999999999</v>
      </c>
      <c r="N25" s="306">
        <v>5.7686630000000001</v>
      </c>
      <c r="O25" s="306">
        <v>5.7686510000000002</v>
      </c>
      <c r="P25" s="306">
        <v>5.7685599999999999</v>
      </c>
      <c r="Q25" s="306">
        <v>5.7683609999999996</v>
      </c>
      <c r="R25" s="306">
        <v>5.768459</v>
      </c>
      <c r="S25" s="306">
        <v>5.7684290000000003</v>
      </c>
      <c r="T25" s="306">
        <v>5.7679499999999999</v>
      </c>
      <c r="U25" s="306">
        <v>5.7679809999999998</v>
      </c>
      <c r="V25" s="306">
        <v>5.7680819999999997</v>
      </c>
      <c r="W25" s="306">
        <v>5.7675609999999997</v>
      </c>
      <c r="X25" s="306">
        <v>5.767512</v>
      </c>
      <c r="Y25" s="306">
        <v>5.7674349999999999</v>
      </c>
      <c r="Z25" s="306">
        <v>5.7677509999999996</v>
      </c>
      <c r="AA25" s="306">
        <v>5.7677199999999997</v>
      </c>
      <c r="AB25" s="306">
        <v>5.7675859999999997</v>
      </c>
      <c r="AC25" s="306">
        <v>5.7674969999999997</v>
      </c>
      <c r="AD25" s="306">
        <v>5.7673129999999997</v>
      </c>
      <c r="AE25" s="306">
        <v>5.7668179999999998</v>
      </c>
      <c r="AF25" s="306">
        <v>5.766508</v>
      </c>
      <c r="AG25" s="262">
        <v>-1.1E-5</v>
      </c>
    </row>
    <row r="26" spans="1:33" ht="15" customHeight="1" x14ac:dyDescent="0.25">
      <c r="A26" s="265" t="s">
        <v>318</v>
      </c>
      <c r="B26" s="264" t="s">
        <v>319</v>
      </c>
      <c r="C26" s="306">
        <v>5.8170000000000002</v>
      </c>
      <c r="D26" s="306">
        <v>5.8170000000000002</v>
      </c>
      <c r="E26" s="306">
        <v>5.8170000000000002</v>
      </c>
      <c r="F26" s="306">
        <v>5.8170000000000002</v>
      </c>
      <c r="G26" s="306">
        <v>5.8170000000000002</v>
      </c>
      <c r="H26" s="306">
        <v>5.8170000000000002</v>
      </c>
      <c r="I26" s="306">
        <v>5.8170000000000002</v>
      </c>
      <c r="J26" s="306">
        <v>5.8170000000000002</v>
      </c>
      <c r="K26" s="306">
        <v>5.8170000000000002</v>
      </c>
      <c r="L26" s="306">
        <v>5.8170000000000002</v>
      </c>
      <c r="M26" s="306">
        <v>5.8170000000000002</v>
      </c>
      <c r="N26" s="306">
        <v>5.8170000000000002</v>
      </c>
      <c r="O26" s="306">
        <v>5.8170000000000002</v>
      </c>
      <c r="P26" s="306">
        <v>5.8170000000000002</v>
      </c>
      <c r="Q26" s="306">
        <v>5.8170000000000002</v>
      </c>
      <c r="R26" s="306">
        <v>5.8170000000000002</v>
      </c>
      <c r="S26" s="306">
        <v>5.8170000000000002</v>
      </c>
      <c r="T26" s="306">
        <v>5.8170000000000002</v>
      </c>
      <c r="U26" s="306">
        <v>5.8170000000000002</v>
      </c>
      <c r="V26" s="306">
        <v>5.8170000000000002</v>
      </c>
      <c r="W26" s="306">
        <v>5.8170000000000002</v>
      </c>
      <c r="X26" s="306">
        <v>5.8170000000000002</v>
      </c>
      <c r="Y26" s="306">
        <v>5.8170000000000002</v>
      </c>
      <c r="Z26" s="306">
        <v>5.8170000000000002</v>
      </c>
      <c r="AA26" s="306">
        <v>5.8170000000000002</v>
      </c>
      <c r="AB26" s="306">
        <v>5.8170000000000002</v>
      </c>
      <c r="AC26" s="306">
        <v>5.8170000000000002</v>
      </c>
      <c r="AD26" s="306">
        <v>5.8170000000000002</v>
      </c>
      <c r="AE26" s="306">
        <v>5.8170000000000002</v>
      </c>
      <c r="AF26" s="306">
        <v>5.8170000000000002</v>
      </c>
      <c r="AG26" s="262">
        <v>0</v>
      </c>
    </row>
    <row r="27" spans="1:33" ht="15" customHeight="1" x14ac:dyDescent="0.25">
      <c r="A27" s="265" t="s">
        <v>320</v>
      </c>
      <c r="B27" s="264" t="s">
        <v>321</v>
      </c>
      <c r="C27" s="306">
        <v>5.77</v>
      </c>
      <c r="D27" s="306">
        <v>5.77</v>
      </c>
      <c r="E27" s="306">
        <v>5.77</v>
      </c>
      <c r="F27" s="306">
        <v>5.77</v>
      </c>
      <c r="G27" s="306">
        <v>5.77</v>
      </c>
      <c r="H27" s="306">
        <v>5.77</v>
      </c>
      <c r="I27" s="306">
        <v>5.77</v>
      </c>
      <c r="J27" s="306">
        <v>5.77</v>
      </c>
      <c r="K27" s="306">
        <v>5.77</v>
      </c>
      <c r="L27" s="306">
        <v>5.77</v>
      </c>
      <c r="M27" s="306">
        <v>5.77</v>
      </c>
      <c r="N27" s="306">
        <v>5.77</v>
      </c>
      <c r="O27" s="306">
        <v>5.77</v>
      </c>
      <c r="P27" s="306">
        <v>5.77</v>
      </c>
      <c r="Q27" s="306">
        <v>5.77</v>
      </c>
      <c r="R27" s="306">
        <v>5.77</v>
      </c>
      <c r="S27" s="306">
        <v>5.77</v>
      </c>
      <c r="T27" s="306">
        <v>5.77</v>
      </c>
      <c r="U27" s="306">
        <v>5.77</v>
      </c>
      <c r="V27" s="306">
        <v>5.77</v>
      </c>
      <c r="W27" s="306">
        <v>5.77</v>
      </c>
      <c r="X27" s="306">
        <v>5.77</v>
      </c>
      <c r="Y27" s="306">
        <v>5.77</v>
      </c>
      <c r="Z27" s="306">
        <v>5.77</v>
      </c>
      <c r="AA27" s="306">
        <v>5.77</v>
      </c>
      <c r="AB27" s="306">
        <v>5.77</v>
      </c>
      <c r="AC27" s="306">
        <v>5.77</v>
      </c>
      <c r="AD27" s="306">
        <v>5.77</v>
      </c>
      <c r="AE27" s="306">
        <v>5.77</v>
      </c>
      <c r="AF27" s="306">
        <v>5.77</v>
      </c>
      <c r="AG27" s="262">
        <v>0</v>
      </c>
    </row>
    <row r="28" spans="1:33" ht="15" customHeight="1" x14ac:dyDescent="0.25">
      <c r="A28" s="265" t="s">
        <v>322</v>
      </c>
      <c r="B28" s="264" t="s">
        <v>323</v>
      </c>
      <c r="C28" s="306">
        <v>3.5630000000000002</v>
      </c>
      <c r="D28" s="306">
        <v>3.5630000000000002</v>
      </c>
      <c r="E28" s="306">
        <v>3.5630000000000002</v>
      </c>
      <c r="F28" s="306">
        <v>3.5630000000000002</v>
      </c>
      <c r="G28" s="306">
        <v>3.5630000000000002</v>
      </c>
      <c r="H28" s="306">
        <v>3.5630000000000002</v>
      </c>
      <c r="I28" s="306">
        <v>3.5630000000000002</v>
      </c>
      <c r="J28" s="306">
        <v>3.5630000000000002</v>
      </c>
      <c r="K28" s="306">
        <v>3.5630000000000002</v>
      </c>
      <c r="L28" s="306">
        <v>3.5630000000000002</v>
      </c>
      <c r="M28" s="306">
        <v>3.5630000000000002</v>
      </c>
      <c r="N28" s="306">
        <v>3.5630000000000002</v>
      </c>
      <c r="O28" s="306">
        <v>3.5630000000000002</v>
      </c>
      <c r="P28" s="306">
        <v>3.5630000000000002</v>
      </c>
      <c r="Q28" s="306">
        <v>3.5630000000000002</v>
      </c>
      <c r="R28" s="306">
        <v>3.5630000000000002</v>
      </c>
      <c r="S28" s="306">
        <v>3.5630000000000002</v>
      </c>
      <c r="T28" s="306">
        <v>3.5630000000000002</v>
      </c>
      <c r="U28" s="306">
        <v>3.5630000000000002</v>
      </c>
      <c r="V28" s="306">
        <v>3.5630000000000002</v>
      </c>
      <c r="W28" s="306">
        <v>3.5630000000000002</v>
      </c>
      <c r="X28" s="306">
        <v>3.5630000000000002</v>
      </c>
      <c r="Y28" s="306">
        <v>3.5630000000000002</v>
      </c>
      <c r="Z28" s="306">
        <v>3.5630000000000002</v>
      </c>
      <c r="AA28" s="306">
        <v>3.5630000000000002</v>
      </c>
      <c r="AB28" s="306">
        <v>3.5630000000000002</v>
      </c>
      <c r="AC28" s="306">
        <v>3.5630000000000002</v>
      </c>
      <c r="AD28" s="306">
        <v>3.5630000000000002</v>
      </c>
      <c r="AE28" s="306">
        <v>3.5630000000000002</v>
      </c>
      <c r="AF28" s="306">
        <v>3.5630000000000002</v>
      </c>
      <c r="AG28" s="262">
        <v>0</v>
      </c>
    </row>
    <row r="29" spans="1:33" ht="15" customHeight="1" x14ac:dyDescent="0.25">
      <c r="A29" s="265" t="s">
        <v>324</v>
      </c>
      <c r="B29" s="264" t="s">
        <v>325</v>
      </c>
      <c r="C29" s="306">
        <v>3.9944130000000002</v>
      </c>
      <c r="D29" s="306">
        <v>3.9944130000000002</v>
      </c>
      <c r="E29" s="306">
        <v>3.9944130000000002</v>
      </c>
      <c r="F29" s="306">
        <v>3.9944130000000002</v>
      </c>
      <c r="G29" s="306">
        <v>3.9944130000000002</v>
      </c>
      <c r="H29" s="306">
        <v>3.9944130000000002</v>
      </c>
      <c r="I29" s="306">
        <v>3.9944130000000002</v>
      </c>
      <c r="J29" s="306">
        <v>3.9944130000000002</v>
      </c>
      <c r="K29" s="306">
        <v>3.9944130000000002</v>
      </c>
      <c r="L29" s="306">
        <v>3.9944130000000002</v>
      </c>
      <c r="M29" s="306">
        <v>3.9944130000000002</v>
      </c>
      <c r="N29" s="306">
        <v>3.9944130000000002</v>
      </c>
      <c r="O29" s="306">
        <v>3.9944130000000002</v>
      </c>
      <c r="P29" s="306">
        <v>3.9944130000000002</v>
      </c>
      <c r="Q29" s="306">
        <v>3.9944130000000002</v>
      </c>
      <c r="R29" s="306">
        <v>3.9944130000000002</v>
      </c>
      <c r="S29" s="306">
        <v>3.9944130000000002</v>
      </c>
      <c r="T29" s="306">
        <v>3.9944130000000002</v>
      </c>
      <c r="U29" s="306">
        <v>3.9944130000000002</v>
      </c>
      <c r="V29" s="306">
        <v>3.9944130000000002</v>
      </c>
      <c r="W29" s="306">
        <v>3.9944130000000002</v>
      </c>
      <c r="X29" s="306">
        <v>3.9944130000000002</v>
      </c>
      <c r="Y29" s="306">
        <v>3.9944130000000002</v>
      </c>
      <c r="Z29" s="306">
        <v>3.9944130000000002</v>
      </c>
      <c r="AA29" s="306">
        <v>3.9944130000000002</v>
      </c>
      <c r="AB29" s="306">
        <v>3.9944130000000002</v>
      </c>
      <c r="AC29" s="306">
        <v>3.9944130000000002</v>
      </c>
      <c r="AD29" s="306">
        <v>3.9944130000000002</v>
      </c>
      <c r="AE29" s="306">
        <v>3.9944130000000002</v>
      </c>
      <c r="AF29" s="306">
        <v>3.9944130000000002</v>
      </c>
      <c r="AG29" s="262">
        <v>0</v>
      </c>
    </row>
    <row r="30" spans="1:33" ht="15" customHeight="1" x14ac:dyDescent="0.25">
      <c r="A30" s="265" t="s">
        <v>326</v>
      </c>
      <c r="B30" s="264" t="s">
        <v>327</v>
      </c>
      <c r="C30" s="306">
        <v>5.67</v>
      </c>
      <c r="D30" s="306">
        <v>5.67</v>
      </c>
      <c r="E30" s="306">
        <v>5.67</v>
      </c>
      <c r="F30" s="306">
        <v>5.67</v>
      </c>
      <c r="G30" s="306">
        <v>5.67</v>
      </c>
      <c r="H30" s="306">
        <v>5.67</v>
      </c>
      <c r="I30" s="306">
        <v>5.67</v>
      </c>
      <c r="J30" s="306">
        <v>5.67</v>
      </c>
      <c r="K30" s="306">
        <v>5.67</v>
      </c>
      <c r="L30" s="306">
        <v>5.67</v>
      </c>
      <c r="M30" s="306">
        <v>5.67</v>
      </c>
      <c r="N30" s="306">
        <v>5.67</v>
      </c>
      <c r="O30" s="306">
        <v>5.67</v>
      </c>
      <c r="P30" s="306">
        <v>5.67</v>
      </c>
      <c r="Q30" s="306">
        <v>5.67</v>
      </c>
      <c r="R30" s="306">
        <v>5.67</v>
      </c>
      <c r="S30" s="306">
        <v>5.67</v>
      </c>
      <c r="T30" s="306">
        <v>5.67</v>
      </c>
      <c r="U30" s="306">
        <v>5.67</v>
      </c>
      <c r="V30" s="306">
        <v>5.67</v>
      </c>
      <c r="W30" s="306">
        <v>5.67</v>
      </c>
      <c r="X30" s="306">
        <v>5.67</v>
      </c>
      <c r="Y30" s="306">
        <v>5.67</v>
      </c>
      <c r="Z30" s="306">
        <v>5.67</v>
      </c>
      <c r="AA30" s="306">
        <v>5.67</v>
      </c>
      <c r="AB30" s="306">
        <v>5.67</v>
      </c>
      <c r="AC30" s="306">
        <v>5.67</v>
      </c>
      <c r="AD30" s="306">
        <v>5.67</v>
      </c>
      <c r="AE30" s="306">
        <v>5.67</v>
      </c>
      <c r="AF30" s="306">
        <v>5.67</v>
      </c>
      <c r="AG30" s="262">
        <v>0</v>
      </c>
    </row>
    <row r="31" spans="1:33" ht="15" customHeight="1" x14ac:dyDescent="0.25">
      <c r="A31" s="265" t="s">
        <v>328</v>
      </c>
      <c r="B31" s="264" t="s">
        <v>329</v>
      </c>
      <c r="C31" s="306">
        <v>6.0650000000000004</v>
      </c>
      <c r="D31" s="306">
        <v>6.0650000000000004</v>
      </c>
      <c r="E31" s="306">
        <v>6.0650000000000004</v>
      </c>
      <c r="F31" s="306">
        <v>6.0650000000000004</v>
      </c>
      <c r="G31" s="306">
        <v>6.0650000000000004</v>
      </c>
      <c r="H31" s="306">
        <v>6.0650000000000004</v>
      </c>
      <c r="I31" s="306">
        <v>6.0650000000000004</v>
      </c>
      <c r="J31" s="306">
        <v>6.0650000000000004</v>
      </c>
      <c r="K31" s="306">
        <v>6.0650000000000004</v>
      </c>
      <c r="L31" s="306">
        <v>6.0650000000000004</v>
      </c>
      <c r="M31" s="306">
        <v>6.0650000000000004</v>
      </c>
      <c r="N31" s="306">
        <v>6.0650000000000004</v>
      </c>
      <c r="O31" s="306">
        <v>6.0650000000000004</v>
      </c>
      <c r="P31" s="306">
        <v>6.0650000000000004</v>
      </c>
      <c r="Q31" s="306">
        <v>6.0650000000000004</v>
      </c>
      <c r="R31" s="306">
        <v>6.0650000000000004</v>
      </c>
      <c r="S31" s="306">
        <v>6.0650000000000004</v>
      </c>
      <c r="T31" s="306">
        <v>6.0650000000000004</v>
      </c>
      <c r="U31" s="306">
        <v>6.0650000000000004</v>
      </c>
      <c r="V31" s="306">
        <v>6.0650000000000004</v>
      </c>
      <c r="W31" s="306">
        <v>6.0650000000000004</v>
      </c>
      <c r="X31" s="306">
        <v>6.0650000000000004</v>
      </c>
      <c r="Y31" s="306">
        <v>6.0650000000000004</v>
      </c>
      <c r="Z31" s="306">
        <v>6.0650000000000004</v>
      </c>
      <c r="AA31" s="306">
        <v>6.0650000000000004</v>
      </c>
      <c r="AB31" s="306">
        <v>6.0650000000000004</v>
      </c>
      <c r="AC31" s="306">
        <v>6.0650000000000004</v>
      </c>
      <c r="AD31" s="306">
        <v>6.0650000000000004</v>
      </c>
      <c r="AE31" s="306">
        <v>6.0650000000000004</v>
      </c>
      <c r="AF31" s="306">
        <v>6.0650000000000004</v>
      </c>
      <c r="AG31" s="262">
        <v>0</v>
      </c>
    </row>
    <row r="32" spans="1:33" ht="12" customHeight="1" x14ac:dyDescent="0.25">
      <c r="A32" s="265" t="s">
        <v>330</v>
      </c>
      <c r="B32" s="264" t="s">
        <v>331</v>
      </c>
      <c r="C32" s="306">
        <v>5.0529219999999997</v>
      </c>
      <c r="D32" s="306">
        <v>5.0527509999999998</v>
      </c>
      <c r="E32" s="306">
        <v>5.0525799999999998</v>
      </c>
      <c r="F32" s="306">
        <v>5.0524050000000003</v>
      </c>
      <c r="G32" s="306">
        <v>5.0513159999999999</v>
      </c>
      <c r="H32" s="306">
        <v>5.0502130000000003</v>
      </c>
      <c r="I32" s="306">
        <v>5.0491109999999999</v>
      </c>
      <c r="J32" s="306">
        <v>5.0480099999999997</v>
      </c>
      <c r="K32" s="306">
        <v>5.0469109999999997</v>
      </c>
      <c r="L32" s="306">
        <v>5.0458129999999999</v>
      </c>
      <c r="M32" s="306">
        <v>5.0447150000000001</v>
      </c>
      <c r="N32" s="306">
        <v>5.0436180000000004</v>
      </c>
      <c r="O32" s="306">
        <v>5.0425230000000001</v>
      </c>
      <c r="P32" s="306">
        <v>5.0414279999999998</v>
      </c>
      <c r="Q32" s="306">
        <v>5.0403330000000004</v>
      </c>
      <c r="R32" s="306">
        <v>5.0394779999999999</v>
      </c>
      <c r="S32" s="306">
        <v>5.0386230000000003</v>
      </c>
      <c r="T32" s="306">
        <v>5.0377689999999999</v>
      </c>
      <c r="U32" s="306">
        <v>5.0369169999999999</v>
      </c>
      <c r="V32" s="306">
        <v>5.0360659999999999</v>
      </c>
      <c r="W32" s="306">
        <v>5.035336</v>
      </c>
      <c r="X32" s="306">
        <v>5.0346060000000001</v>
      </c>
      <c r="Y32" s="306">
        <v>5.0338770000000004</v>
      </c>
      <c r="Z32" s="306">
        <v>5.0331479999999997</v>
      </c>
      <c r="AA32" s="306">
        <v>5.032419</v>
      </c>
      <c r="AB32" s="306">
        <v>5.0316900000000002</v>
      </c>
      <c r="AC32" s="306">
        <v>5.0309619999999997</v>
      </c>
      <c r="AD32" s="306">
        <v>5.0302360000000004</v>
      </c>
      <c r="AE32" s="306">
        <v>5.029509</v>
      </c>
      <c r="AF32" s="306">
        <v>5.0287829999999998</v>
      </c>
      <c r="AG32" s="262">
        <v>-1.65E-4</v>
      </c>
    </row>
    <row r="33" spans="1:33" ht="12" customHeight="1" x14ac:dyDescent="0.25">
      <c r="A33" s="265" t="s">
        <v>332</v>
      </c>
      <c r="B33" s="264" t="s">
        <v>333</v>
      </c>
      <c r="C33" s="306">
        <v>5.0525399999999996</v>
      </c>
      <c r="D33" s="306">
        <v>5.0523509999999998</v>
      </c>
      <c r="E33" s="306">
        <v>5.0521609999999999</v>
      </c>
      <c r="F33" s="306">
        <v>5.0519689999999997</v>
      </c>
      <c r="G33" s="306">
        <v>5.0507619999999998</v>
      </c>
      <c r="H33" s="306">
        <v>5.0495380000000001</v>
      </c>
      <c r="I33" s="306">
        <v>5.0483159999999998</v>
      </c>
      <c r="J33" s="306">
        <v>5.0470940000000004</v>
      </c>
      <c r="K33" s="306">
        <v>5.0458749999999997</v>
      </c>
      <c r="L33" s="306">
        <v>5.0446569999999999</v>
      </c>
      <c r="M33" s="306">
        <v>5.0434409999999996</v>
      </c>
      <c r="N33" s="306">
        <v>5.0422260000000003</v>
      </c>
      <c r="O33" s="306">
        <v>5.0410139999999997</v>
      </c>
      <c r="P33" s="306">
        <v>5.039803</v>
      </c>
      <c r="Q33" s="306">
        <v>5.0385920000000004</v>
      </c>
      <c r="R33" s="306">
        <v>5.0376279999999998</v>
      </c>
      <c r="S33" s="306">
        <v>5.0366650000000002</v>
      </c>
      <c r="T33" s="306">
        <v>5.035704</v>
      </c>
      <c r="U33" s="306">
        <v>5.034745</v>
      </c>
      <c r="V33" s="306">
        <v>5.0337880000000004</v>
      </c>
      <c r="W33" s="306">
        <v>5.0329829999999998</v>
      </c>
      <c r="X33" s="306">
        <v>5.0321790000000002</v>
      </c>
      <c r="Y33" s="306">
        <v>5.0313759999999998</v>
      </c>
      <c r="Z33" s="306">
        <v>5.0305739999999997</v>
      </c>
      <c r="AA33" s="306">
        <v>5.0297720000000004</v>
      </c>
      <c r="AB33" s="306">
        <v>5.0289720000000004</v>
      </c>
      <c r="AC33" s="306">
        <v>5.0281729999999998</v>
      </c>
      <c r="AD33" s="306">
        <v>5.0273750000000001</v>
      </c>
      <c r="AE33" s="306">
        <v>5.0265789999999999</v>
      </c>
      <c r="AF33" s="306">
        <v>5.0257829999999997</v>
      </c>
      <c r="AG33" s="262">
        <v>-1.83E-4</v>
      </c>
    </row>
    <row r="34" spans="1:33" ht="12" customHeight="1" x14ac:dyDescent="0.25">
      <c r="A34" s="265" t="s">
        <v>334</v>
      </c>
      <c r="B34" s="264" t="s">
        <v>335</v>
      </c>
      <c r="C34" s="306">
        <v>5.0522939999999998</v>
      </c>
      <c r="D34" s="306">
        <v>5.052092</v>
      </c>
      <c r="E34" s="306">
        <v>5.0518890000000001</v>
      </c>
      <c r="F34" s="306">
        <v>5.0516870000000003</v>
      </c>
      <c r="G34" s="306">
        <v>5.0504360000000004</v>
      </c>
      <c r="H34" s="306">
        <v>5.0491739999999998</v>
      </c>
      <c r="I34" s="306">
        <v>5.0479139999999996</v>
      </c>
      <c r="J34" s="306">
        <v>5.0466550000000003</v>
      </c>
      <c r="K34" s="306">
        <v>5.0453960000000002</v>
      </c>
      <c r="L34" s="306">
        <v>5.0441380000000002</v>
      </c>
      <c r="M34" s="306">
        <v>5.0428819999999996</v>
      </c>
      <c r="N34" s="306">
        <v>5.0416270000000001</v>
      </c>
      <c r="O34" s="306">
        <v>5.0403729999999998</v>
      </c>
      <c r="P34" s="306">
        <v>5.0391199999999996</v>
      </c>
      <c r="Q34" s="306">
        <v>5.0378679999999996</v>
      </c>
      <c r="R34" s="306">
        <v>5.0369450000000002</v>
      </c>
      <c r="S34" s="306">
        <v>5.0360240000000003</v>
      </c>
      <c r="T34" s="306">
        <v>5.0351030000000003</v>
      </c>
      <c r="U34" s="306">
        <v>5.0341839999999998</v>
      </c>
      <c r="V34" s="306">
        <v>5.0332650000000001</v>
      </c>
      <c r="W34" s="306">
        <v>5.0324369999999998</v>
      </c>
      <c r="X34" s="306">
        <v>5.0316090000000004</v>
      </c>
      <c r="Y34" s="306">
        <v>5.0307810000000002</v>
      </c>
      <c r="Z34" s="306">
        <v>5.029954</v>
      </c>
      <c r="AA34" s="306">
        <v>5.0291290000000002</v>
      </c>
      <c r="AB34" s="306">
        <v>5.0283040000000003</v>
      </c>
      <c r="AC34" s="306">
        <v>5.0274799999999997</v>
      </c>
      <c r="AD34" s="306">
        <v>5.0266570000000002</v>
      </c>
      <c r="AE34" s="306">
        <v>5.0258339999999997</v>
      </c>
      <c r="AF34" s="306">
        <v>5.0250120000000003</v>
      </c>
      <c r="AG34" s="262">
        <v>-1.8699999999999999E-4</v>
      </c>
    </row>
    <row r="35" spans="1:33" ht="12" customHeight="1" x14ac:dyDescent="0.25">
      <c r="A35" s="265" t="s">
        <v>336</v>
      </c>
      <c r="B35" s="264" t="s">
        <v>337</v>
      </c>
      <c r="C35" s="306">
        <v>5.2222799999999996</v>
      </c>
      <c r="D35" s="306">
        <v>5.2222799999999996</v>
      </c>
      <c r="E35" s="306">
        <v>5.2222799999999996</v>
      </c>
      <c r="F35" s="306">
        <v>5.2222799999999996</v>
      </c>
      <c r="G35" s="306">
        <v>5.2222799999999996</v>
      </c>
      <c r="H35" s="306">
        <v>5.2222799999999996</v>
      </c>
      <c r="I35" s="306">
        <v>5.2222799999999996</v>
      </c>
      <c r="J35" s="306">
        <v>5.2222799999999996</v>
      </c>
      <c r="K35" s="306">
        <v>5.2222799999999996</v>
      </c>
      <c r="L35" s="306">
        <v>5.2222799999999996</v>
      </c>
      <c r="M35" s="306">
        <v>5.2222799999999996</v>
      </c>
      <c r="N35" s="306">
        <v>5.2222799999999996</v>
      </c>
      <c r="O35" s="306">
        <v>5.2222799999999996</v>
      </c>
      <c r="P35" s="306">
        <v>5.2222799999999996</v>
      </c>
      <c r="Q35" s="306">
        <v>5.2222799999999996</v>
      </c>
      <c r="R35" s="306">
        <v>5.2222799999999996</v>
      </c>
      <c r="S35" s="306">
        <v>5.2222799999999996</v>
      </c>
      <c r="T35" s="306">
        <v>5.2222799999999996</v>
      </c>
      <c r="U35" s="306">
        <v>5.2222799999999996</v>
      </c>
      <c r="V35" s="306">
        <v>5.2222799999999996</v>
      </c>
      <c r="W35" s="306">
        <v>5.2222799999999996</v>
      </c>
      <c r="X35" s="306">
        <v>5.2222799999999996</v>
      </c>
      <c r="Y35" s="306">
        <v>5.2222799999999996</v>
      </c>
      <c r="Z35" s="306">
        <v>5.2222799999999996</v>
      </c>
      <c r="AA35" s="306">
        <v>5.2222799999999996</v>
      </c>
      <c r="AB35" s="306">
        <v>5.2222799999999996</v>
      </c>
      <c r="AC35" s="306">
        <v>5.2222799999999996</v>
      </c>
      <c r="AD35" s="306">
        <v>5.2222799999999996</v>
      </c>
      <c r="AE35" s="306">
        <v>5.2222799999999996</v>
      </c>
      <c r="AF35" s="306">
        <v>5.2222799999999996</v>
      </c>
      <c r="AG35" s="262">
        <v>0</v>
      </c>
    </row>
    <row r="36" spans="1:33" ht="12" customHeight="1" x14ac:dyDescent="0.25">
      <c r="A36" s="265" t="s">
        <v>338</v>
      </c>
      <c r="B36" s="264" t="s">
        <v>339</v>
      </c>
      <c r="C36" s="306">
        <v>5.2222799999999996</v>
      </c>
      <c r="D36" s="306">
        <v>5.2222799999999996</v>
      </c>
      <c r="E36" s="306">
        <v>5.2222799999999996</v>
      </c>
      <c r="F36" s="306">
        <v>5.2222799999999996</v>
      </c>
      <c r="G36" s="306">
        <v>5.2222799999999996</v>
      </c>
      <c r="H36" s="306">
        <v>5.2222799999999996</v>
      </c>
      <c r="I36" s="306">
        <v>5.2222799999999996</v>
      </c>
      <c r="J36" s="306">
        <v>5.2222799999999996</v>
      </c>
      <c r="K36" s="306">
        <v>5.2222799999999996</v>
      </c>
      <c r="L36" s="306">
        <v>5.2222799999999996</v>
      </c>
      <c r="M36" s="306">
        <v>5.2222799999999996</v>
      </c>
      <c r="N36" s="306">
        <v>5.2222799999999996</v>
      </c>
      <c r="O36" s="306">
        <v>5.2222799999999996</v>
      </c>
      <c r="P36" s="306">
        <v>5.2222799999999996</v>
      </c>
      <c r="Q36" s="306">
        <v>5.2222799999999996</v>
      </c>
      <c r="R36" s="306">
        <v>5.2222799999999996</v>
      </c>
      <c r="S36" s="306">
        <v>5.2222799999999996</v>
      </c>
      <c r="T36" s="306">
        <v>5.2222799999999996</v>
      </c>
      <c r="U36" s="306">
        <v>5.2222799999999996</v>
      </c>
      <c r="V36" s="306">
        <v>5.2222799999999996</v>
      </c>
      <c r="W36" s="306">
        <v>5.2222799999999996</v>
      </c>
      <c r="X36" s="306">
        <v>5.2222799999999996</v>
      </c>
      <c r="Y36" s="306">
        <v>5.2222799999999996</v>
      </c>
      <c r="Z36" s="306">
        <v>5.2222799999999996</v>
      </c>
      <c r="AA36" s="306">
        <v>5.2222799999999996</v>
      </c>
      <c r="AB36" s="306">
        <v>5.2222799999999996</v>
      </c>
      <c r="AC36" s="306">
        <v>5.2222799999999996</v>
      </c>
      <c r="AD36" s="306">
        <v>5.2222799999999996</v>
      </c>
      <c r="AE36" s="306">
        <v>5.2222799999999996</v>
      </c>
      <c r="AF36" s="306">
        <v>5.2222799999999996</v>
      </c>
      <c r="AG36" s="262">
        <v>0</v>
      </c>
    </row>
    <row r="37" spans="1:33" ht="12" customHeight="1" x14ac:dyDescent="0.25">
      <c r="A37" s="265" t="s">
        <v>340</v>
      </c>
      <c r="B37" s="264" t="s">
        <v>341</v>
      </c>
      <c r="C37" s="306">
        <v>4.6379999999999999</v>
      </c>
      <c r="D37" s="306">
        <v>4.6379999999999999</v>
      </c>
      <c r="E37" s="306">
        <v>4.6379999999999999</v>
      </c>
      <c r="F37" s="306">
        <v>4.6379999999999999</v>
      </c>
      <c r="G37" s="306">
        <v>4.6379999999999999</v>
      </c>
      <c r="H37" s="306">
        <v>4.6379999999999999</v>
      </c>
      <c r="I37" s="306">
        <v>4.6379999999999999</v>
      </c>
      <c r="J37" s="306">
        <v>4.6379999999999999</v>
      </c>
      <c r="K37" s="306">
        <v>4.6379999999999999</v>
      </c>
      <c r="L37" s="306">
        <v>4.6379999999999999</v>
      </c>
      <c r="M37" s="306">
        <v>4.6379999999999999</v>
      </c>
      <c r="N37" s="306">
        <v>4.6379999999999999</v>
      </c>
      <c r="O37" s="306">
        <v>4.6379999999999999</v>
      </c>
      <c r="P37" s="306">
        <v>4.6379999999999999</v>
      </c>
      <c r="Q37" s="306">
        <v>4.6379999999999999</v>
      </c>
      <c r="R37" s="306">
        <v>4.6379999999999999</v>
      </c>
      <c r="S37" s="306">
        <v>4.6379999999999999</v>
      </c>
      <c r="T37" s="306">
        <v>4.6379999999999999</v>
      </c>
      <c r="U37" s="306">
        <v>4.6379999999999999</v>
      </c>
      <c r="V37" s="306">
        <v>4.6379999999999999</v>
      </c>
      <c r="W37" s="306">
        <v>4.6379999999999999</v>
      </c>
      <c r="X37" s="306">
        <v>4.6379999999999999</v>
      </c>
      <c r="Y37" s="306">
        <v>4.6379999999999999</v>
      </c>
      <c r="Z37" s="306">
        <v>4.6379999999999999</v>
      </c>
      <c r="AA37" s="306">
        <v>4.6379999999999999</v>
      </c>
      <c r="AB37" s="306">
        <v>4.6379999999999999</v>
      </c>
      <c r="AC37" s="306">
        <v>4.6379999999999999</v>
      </c>
      <c r="AD37" s="306">
        <v>4.6379999999999999</v>
      </c>
      <c r="AE37" s="306">
        <v>4.6379999999999999</v>
      </c>
      <c r="AF37" s="306">
        <v>4.6379999999999999</v>
      </c>
      <c r="AG37" s="262">
        <v>0</v>
      </c>
    </row>
    <row r="38" spans="1:33" ht="12" customHeight="1" x14ac:dyDescent="0.25">
      <c r="A38" s="265" t="s">
        <v>342</v>
      </c>
      <c r="B38" s="264" t="s">
        <v>343</v>
      </c>
      <c r="C38" s="306">
        <v>5.8</v>
      </c>
      <c r="D38" s="306">
        <v>5.8</v>
      </c>
      <c r="E38" s="306">
        <v>5.8</v>
      </c>
      <c r="F38" s="306">
        <v>5.8</v>
      </c>
      <c r="G38" s="306">
        <v>5.8</v>
      </c>
      <c r="H38" s="306">
        <v>5.8</v>
      </c>
      <c r="I38" s="306">
        <v>5.8</v>
      </c>
      <c r="J38" s="306">
        <v>5.8</v>
      </c>
      <c r="K38" s="306">
        <v>5.8</v>
      </c>
      <c r="L38" s="306">
        <v>5.8</v>
      </c>
      <c r="M38" s="306">
        <v>5.8</v>
      </c>
      <c r="N38" s="306">
        <v>5.8</v>
      </c>
      <c r="O38" s="306">
        <v>5.8</v>
      </c>
      <c r="P38" s="306">
        <v>5.8</v>
      </c>
      <c r="Q38" s="306">
        <v>5.8</v>
      </c>
      <c r="R38" s="306">
        <v>5.8</v>
      </c>
      <c r="S38" s="306">
        <v>5.8</v>
      </c>
      <c r="T38" s="306">
        <v>5.8</v>
      </c>
      <c r="U38" s="306">
        <v>5.8</v>
      </c>
      <c r="V38" s="306">
        <v>5.8</v>
      </c>
      <c r="W38" s="306">
        <v>5.8</v>
      </c>
      <c r="X38" s="306">
        <v>5.8</v>
      </c>
      <c r="Y38" s="306">
        <v>5.8</v>
      </c>
      <c r="Z38" s="306">
        <v>5.8</v>
      </c>
      <c r="AA38" s="306">
        <v>5.8</v>
      </c>
      <c r="AB38" s="306">
        <v>5.8</v>
      </c>
      <c r="AC38" s="306">
        <v>5.8</v>
      </c>
      <c r="AD38" s="306">
        <v>5.8</v>
      </c>
      <c r="AE38" s="306">
        <v>5.8</v>
      </c>
      <c r="AF38" s="306">
        <v>5.8</v>
      </c>
      <c r="AG38" s="262">
        <v>0</v>
      </c>
    </row>
    <row r="39" spans="1:33" ht="12" customHeight="1" x14ac:dyDescent="0.25">
      <c r="A39" s="265" t="s">
        <v>344</v>
      </c>
      <c r="B39" s="264" t="s">
        <v>345</v>
      </c>
      <c r="C39" s="306">
        <v>5.448283</v>
      </c>
      <c r="D39" s="306">
        <v>5.448283</v>
      </c>
      <c r="E39" s="306">
        <v>5.448283</v>
      </c>
      <c r="F39" s="306">
        <v>5.448283</v>
      </c>
      <c r="G39" s="306">
        <v>5.448283</v>
      </c>
      <c r="H39" s="306">
        <v>5.448283</v>
      </c>
      <c r="I39" s="306">
        <v>5.448283</v>
      </c>
      <c r="J39" s="306">
        <v>5.448283</v>
      </c>
      <c r="K39" s="306">
        <v>5.448283</v>
      </c>
      <c r="L39" s="306">
        <v>5.448283</v>
      </c>
      <c r="M39" s="306">
        <v>5.448283</v>
      </c>
      <c r="N39" s="306">
        <v>5.448283</v>
      </c>
      <c r="O39" s="306">
        <v>5.448283</v>
      </c>
      <c r="P39" s="306">
        <v>5.448283</v>
      </c>
      <c r="Q39" s="306">
        <v>5.448283</v>
      </c>
      <c r="R39" s="306">
        <v>5.448283</v>
      </c>
      <c r="S39" s="306">
        <v>5.448283</v>
      </c>
      <c r="T39" s="306">
        <v>5.448283</v>
      </c>
      <c r="U39" s="306">
        <v>5.448283</v>
      </c>
      <c r="V39" s="306">
        <v>5.448283</v>
      </c>
      <c r="W39" s="306">
        <v>5.448283</v>
      </c>
      <c r="X39" s="306">
        <v>5.448283</v>
      </c>
      <c r="Y39" s="306">
        <v>5.448283</v>
      </c>
      <c r="Z39" s="306">
        <v>5.448283</v>
      </c>
      <c r="AA39" s="306">
        <v>5.448283</v>
      </c>
      <c r="AB39" s="306">
        <v>5.448283</v>
      </c>
      <c r="AC39" s="306">
        <v>5.448283</v>
      </c>
      <c r="AD39" s="306">
        <v>5.448283</v>
      </c>
      <c r="AE39" s="306">
        <v>5.448283</v>
      </c>
      <c r="AF39" s="306">
        <v>5.448283</v>
      </c>
      <c r="AG39" s="262">
        <v>0</v>
      </c>
    </row>
    <row r="40" spans="1:33" ht="12" customHeight="1" x14ac:dyDescent="0.25">
      <c r="A40" s="265" t="s">
        <v>346</v>
      </c>
      <c r="B40" s="264" t="s">
        <v>347</v>
      </c>
      <c r="C40" s="306">
        <v>6.2869999999999999</v>
      </c>
      <c r="D40" s="306">
        <v>6.2869999999999999</v>
      </c>
      <c r="E40" s="306">
        <v>6.2869999999999999</v>
      </c>
      <c r="F40" s="306">
        <v>6.2869999999999999</v>
      </c>
      <c r="G40" s="306">
        <v>6.2869999999999999</v>
      </c>
      <c r="H40" s="306">
        <v>6.2869999999999999</v>
      </c>
      <c r="I40" s="306">
        <v>6.2869999999999999</v>
      </c>
      <c r="J40" s="306">
        <v>6.2869999999999999</v>
      </c>
      <c r="K40" s="306">
        <v>6.2869999999999999</v>
      </c>
      <c r="L40" s="306">
        <v>6.2869999999999999</v>
      </c>
      <c r="M40" s="306">
        <v>6.2869999999999999</v>
      </c>
      <c r="N40" s="306">
        <v>6.2869999999999999</v>
      </c>
      <c r="O40" s="306">
        <v>6.2869999999999999</v>
      </c>
      <c r="P40" s="306">
        <v>6.2869999999999999</v>
      </c>
      <c r="Q40" s="306">
        <v>6.2869999999999999</v>
      </c>
      <c r="R40" s="306">
        <v>6.2869999999999999</v>
      </c>
      <c r="S40" s="306">
        <v>6.2869999999999999</v>
      </c>
      <c r="T40" s="306">
        <v>6.2869999999999999</v>
      </c>
      <c r="U40" s="306">
        <v>6.2869999999999999</v>
      </c>
      <c r="V40" s="306">
        <v>6.2869999999999999</v>
      </c>
      <c r="W40" s="306">
        <v>6.2869999999999999</v>
      </c>
      <c r="X40" s="306">
        <v>6.2869999999999999</v>
      </c>
      <c r="Y40" s="306">
        <v>6.2869999999999999</v>
      </c>
      <c r="Z40" s="306">
        <v>6.2869999999999999</v>
      </c>
      <c r="AA40" s="306">
        <v>6.2869999999999999</v>
      </c>
      <c r="AB40" s="306">
        <v>6.2869999999999999</v>
      </c>
      <c r="AC40" s="306">
        <v>6.2869999999999999</v>
      </c>
      <c r="AD40" s="306">
        <v>6.2869999999999999</v>
      </c>
      <c r="AE40" s="306">
        <v>6.2869999999999999</v>
      </c>
      <c r="AF40" s="306">
        <v>6.2869999999999999</v>
      </c>
      <c r="AG40" s="262">
        <v>0</v>
      </c>
    </row>
    <row r="41" spans="1:33" ht="12" customHeight="1" x14ac:dyDescent="0.25">
      <c r="A41" s="265" t="s">
        <v>348</v>
      </c>
      <c r="B41" s="264" t="s">
        <v>349</v>
      </c>
      <c r="C41" s="306">
        <v>6.2869999999999999</v>
      </c>
      <c r="D41" s="306">
        <v>6.2869999999999999</v>
      </c>
      <c r="E41" s="306">
        <v>6.2869999999999999</v>
      </c>
      <c r="F41" s="306">
        <v>6.2869999999999999</v>
      </c>
      <c r="G41" s="306">
        <v>6.2869999999999999</v>
      </c>
      <c r="H41" s="306">
        <v>6.2869999999999999</v>
      </c>
      <c r="I41" s="306">
        <v>6.2869999999999999</v>
      </c>
      <c r="J41" s="306">
        <v>6.2869999999999999</v>
      </c>
      <c r="K41" s="306">
        <v>6.2869999999999999</v>
      </c>
      <c r="L41" s="306">
        <v>6.2869999999999999</v>
      </c>
      <c r="M41" s="306">
        <v>6.2869999999999999</v>
      </c>
      <c r="N41" s="306">
        <v>6.2869999999999999</v>
      </c>
      <c r="O41" s="306">
        <v>6.2869999999999999</v>
      </c>
      <c r="P41" s="306">
        <v>6.2869999999999999</v>
      </c>
      <c r="Q41" s="306">
        <v>6.2869999999999999</v>
      </c>
      <c r="R41" s="306">
        <v>6.2869999999999999</v>
      </c>
      <c r="S41" s="306">
        <v>6.2869999999999999</v>
      </c>
      <c r="T41" s="306">
        <v>6.2869999999999999</v>
      </c>
      <c r="U41" s="306">
        <v>6.2869999999999999</v>
      </c>
      <c r="V41" s="306">
        <v>6.2869999999999999</v>
      </c>
      <c r="W41" s="306">
        <v>6.2869999999999999</v>
      </c>
      <c r="X41" s="306">
        <v>6.2869999999999999</v>
      </c>
      <c r="Y41" s="306">
        <v>6.2869999999999999</v>
      </c>
      <c r="Z41" s="306">
        <v>6.2869999999999999</v>
      </c>
      <c r="AA41" s="306">
        <v>6.2869999999999999</v>
      </c>
      <c r="AB41" s="306">
        <v>6.2869999999999999</v>
      </c>
      <c r="AC41" s="306">
        <v>6.2869999999999999</v>
      </c>
      <c r="AD41" s="306">
        <v>6.2869999999999999</v>
      </c>
      <c r="AE41" s="306">
        <v>6.2869999999999999</v>
      </c>
      <c r="AF41" s="306">
        <v>6.2869999999999999</v>
      </c>
      <c r="AG41" s="262">
        <v>0</v>
      </c>
    </row>
    <row r="42" spans="1:33" ht="12" customHeight="1" x14ac:dyDescent="0.25">
      <c r="A42" s="265" t="s">
        <v>350</v>
      </c>
      <c r="B42" s="264" t="s">
        <v>351</v>
      </c>
      <c r="C42" s="306">
        <v>6.2869999999999999</v>
      </c>
      <c r="D42" s="306">
        <v>6.2869999999999999</v>
      </c>
      <c r="E42" s="306">
        <v>6.2869999999999999</v>
      </c>
      <c r="F42" s="306">
        <v>6.2869999999999999</v>
      </c>
      <c r="G42" s="306">
        <v>6.2869999999999999</v>
      </c>
      <c r="H42" s="306">
        <v>6.2869999999999999</v>
      </c>
      <c r="I42" s="306">
        <v>6.2869999999999999</v>
      </c>
      <c r="J42" s="306">
        <v>6.2869999999999999</v>
      </c>
      <c r="K42" s="306">
        <v>6.2869999999999999</v>
      </c>
      <c r="L42" s="306">
        <v>6.2869999999999999</v>
      </c>
      <c r="M42" s="306">
        <v>6.2869999999999999</v>
      </c>
      <c r="N42" s="306">
        <v>6.2869999999999999</v>
      </c>
      <c r="O42" s="306">
        <v>6.2869999999999999</v>
      </c>
      <c r="P42" s="306">
        <v>6.2869999999999999</v>
      </c>
      <c r="Q42" s="306">
        <v>6.2869999999999999</v>
      </c>
      <c r="R42" s="306">
        <v>6.2869999999999999</v>
      </c>
      <c r="S42" s="306">
        <v>6.2869999999999999</v>
      </c>
      <c r="T42" s="306">
        <v>6.2869999999999999</v>
      </c>
      <c r="U42" s="306">
        <v>6.2869999999999999</v>
      </c>
      <c r="V42" s="306">
        <v>6.2869999999999999</v>
      </c>
      <c r="W42" s="306">
        <v>6.2869999999999999</v>
      </c>
      <c r="X42" s="306">
        <v>6.2869999999999999</v>
      </c>
      <c r="Y42" s="306">
        <v>6.2869999999999999</v>
      </c>
      <c r="Z42" s="306">
        <v>6.2869999999999999</v>
      </c>
      <c r="AA42" s="306">
        <v>6.2869999999999999</v>
      </c>
      <c r="AB42" s="306">
        <v>6.2869999999999999</v>
      </c>
      <c r="AC42" s="306">
        <v>6.2869999999999999</v>
      </c>
      <c r="AD42" s="306">
        <v>6.2869999999999999</v>
      </c>
      <c r="AE42" s="306">
        <v>6.2869999999999999</v>
      </c>
      <c r="AF42" s="306">
        <v>6.2869999999999999</v>
      </c>
      <c r="AG42" s="262">
        <v>0</v>
      </c>
    </row>
    <row r="43" spans="1:33" ht="12" customHeight="1" x14ac:dyDescent="0.25">
      <c r="A43" s="265" t="s">
        <v>352</v>
      </c>
      <c r="B43" s="264" t="s">
        <v>353</v>
      </c>
      <c r="C43" s="306">
        <v>6.1897700000000002</v>
      </c>
      <c r="D43" s="306">
        <v>6.1885640000000004</v>
      </c>
      <c r="E43" s="306">
        <v>6.19259</v>
      </c>
      <c r="F43" s="306">
        <v>6.1928010000000002</v>
      </c>
      <c r="G43" s="306">
        <v>6.1635160000000004</v>
      </c>
      <c r="H43" s="306">
        <v>6.1553069999999996</v>
      </c>
      <c r="I43" s="306">
        <v>6.1563860000000004</v>
      </c>
      <c r="J43" s="306">
        <v>6.1574730000000004</v>
      </c>
      <c r="K43" s="306">
        <v>6.1634779999999996</v>
      </c>
      <c r="L43" s="306">
        <v>6.164034</v>
      </c>
      <c r="M43" s="306">
        <v>6.1651040000000004</v>
      </c>
      <c r="N43" s="306">
        <v>6.1661809999999999</v>
      </c>
      <c r="O43" s="306">
        <v>6.1672650000000004</v>
      </c>
      <c r="P43" s="306">
        <v>6.168355</v>
      </c>
      <c r="Q43" s="306">
        <v>6.1694529999999999</v>
      </c>
      <c r="R43" s="306">
        <v>6.1705579999999998</v>
      </c>
      <c r="S43" s="306">
        <v>6.1716699999999998</v>
      </c>
      <c r="T43" s="306">
        <v>6.171875</v>
      </c>
      <c r="U43" s="306">
        <v>6.1708379999999998</v>
      </c>
      <c r="V43" s="306">
        <v>6.1750489999999996</v>
      </c>
      <c r="W43" s="306">
        <v>6.1761150000000002</v>
      </c>
      <c r="X43" s="306">
        <v>6.1772640000000001</v>
      </c>
      <c r="Y43" s="306">
        <v>6.1784210000000002</v>
      </c>
      <c r="Z43" s="306">
        <v>6.1795840000000002</v>
      </c>
      <c r="AA43" s="306">
        <v>6.1807559999999997</v>
      </c>
      <c r="AB43" s="306">
        <v>6.1819360000000003</v>
      </c>
      <c r="AC43" s="306">
        <v>6.1833590000000003</v>
      </c>
      <c r="AD43" s="306">
        <v>6.1848739999999998</v>
      </c>
      <c r="AE43" s="306">
        <v>6.1855219999999997</v>
      </c>
      <c r="AF43" s="306">
        <v>6.1872939999999996</v>
      </c>
      <c r="AG43" s="262">
        <v>-1.4E-5</v>
      </c>
    </row>
    <row r="44" spans="1:33" ht="12" customHeight="1" x14ac:dyDescent="0.25">
      <c r="A44" s="265" t="s">
        <v>354</v>
      </c>
      <c r="B44" s="264" t="s">
        <v>355</v>
      </c>
      <c r="C44" s="306">
        <v>5.1063479999999997</v>
      </c>
      <c r="D44" s="306">
        <v>5.0616029999999999</v>
      </c>
      <c r="E44" s="306">
        <v>5.0369679999999999</v>
      </c>
      <c r="F44" s="306">
        <v>5.0293469999999996</v>
      </c>
      <c r="G44" s="306">
        <v>5.016661</v>
      </c>
      <c r="H44" s="306">
        <v>5.0035379999999998</v>
      </c>
      <c r="I44" s="306">
        <v>4.9951780000000001</v>
      </c>
      <c r="J44" s="306">
        <v>4.9906139999999999</v>
      </c>
      <c r="K44" s="306">
        <v>4.9881650000000004</v>
      </c>
      <c r="L44" s="306">
        <v>4.9849309999999996</v>
      </c>
      <c r="M44" s="306">
        <v>4.9767859999999997</v>
      </c>
      <c r="N44" s="306">
        <v>4.9713099999999999</v>
      </c>
      <c r="O44" s="306">
        <v>4.9690760000000003</v>
      </c>
      <c r="P44" s="306">
        <v>4.9656089999999997</v>
      </c>
      <c r="Q44" s="306">
        <v>4.9636760000000004</v>
      </c>
      <c r="R44" s="306">
        <v>4.9621060000000003</v>
      </c>
      <c r="S44" s="306">
        <v>4.9598769999999996</v>
      </c>
      <c r="T44" s="306">
        <v>4.957776</v>
      </c>
      <c r="U44" s="306">
        <v>4.9547210000000002</v>
      </c>
      <c r="V44" s="306">
        <v>4.9516099999999996</v>
      </c>
      <c r="W44" s="306">
        <v>4.9480930000000001</v>
      </c>
      <c r="X44" s="306">
        <v>4.9458000000000002</v>
      </c>
      <c r="Y44" s="306">
        <v>4.9428939999999999</v>
      </c>
      <c r="Z44" s="306">
        <v>4.9390169999999998</v>
      </c>
      <c r="AA44" s="306">
        <v>4.9359330000000003</v>
      </c>
      <c r="AB44" s="306">
        <v>4.9340089999999996</v>
      </c>
      <c r="AC44" s="306">
        <v>4.9331699999999996</v>
      </c>
      <c r="AD44" s="306">
        <v>4.9356549999999997</v>
      </c>
      <c r="AE44" s="306">
        <v>4.9341030000000003</v>
      </c>
      <c r="AF44" s="306">
        <v>4.9312769999999997</v>
      </c>
      <c r="AG44" s="262">
        <v>-1.2019999999999999E-3</v>
      </c>
    </row>
    <row r="45" spans="1:33" ht="12" customHeight="1" x14ac:dyDescent="0.25">
      <c r="A45" s="265" t="s">
        <v>356</v>
      </c>
      <c r="B45" s="264" t="s">
        <v>357</v>
      </c>
      <c r="C45" s="306">
        <v>5.8349060000000001</v>
      </c>
      <c r="D45" s="306">
        <v>5.8876010000000001</v>
      </c>
      <c r="E45" s="306">
        <v>5.7963490000000002</v>
      </c>
      <c r="F45" s="306">
        <v>5.7961470000000004</v>
      </c>
      <c r="G45" s="306">
        <v>5.7812640000000002</v>
      </c>
      <c r="H45" s="306">
        <v>5.7736429999999999</v>
      </c>
      <c r="I45" s="306">
        <v>5.7954489999999996</v>
      </c>
      <c r="J45" s="306">
        <v>5.8002830000000003</v>
      </c>
      <c r="K45" s="306">
        <v>5.8116130000000004</v>
      </c>
      <c r="L45" s="306">
        <v>5.8120329999999996</v>
      </c>
      <c r="M45" s="306">
        <v>5.8159700000000001</v>
      </c>
      <c r="N45" s="306">
        <v>5.8232540000000004</v>
      </c>
      <c r="O45" s="306">
        <v>5.8280240000000001</v>
      </c>
      <c r="P45" s="306">
        <v>5.8311169999999999</v>
      </c>
      <c r="Q45" s="306">
        <v>5.8365020000000003</v>
      </c>
      <c r="R45" s="306">
        <v>5.8342970000000003</v>
      </c>
      <c r="S45" s="306">
        <v>5.8349279999999997</v>
      </c>
      <c r="T45" s="306">
        <v>5.8347689999999997</v>
      </c>
      <c r="U45" s="306">
        <v>5.8325100000000001</v>
      </c>
      <c r="V45" s="306">
        <v>5.8375300000000001</v>
      </c>
      <c r="W45" s="306">
        <v>5.8361000000000001</v>
      </c>
      <c r="X45" s="306">
        <v>5.8363319999999996</v>
      </c>
      <c r="Y45" s="306">
        <v>5.835458</v>
      </c>
      <c r="Z45" s="306">
        <v>5.8343850000000002</v>
      </c>
      <c r="AA45" s="306">
        <v>5.8335790000000003</v>
      </c>
      <c r="AB45" s="306">
        <v>5.83317</v>
      </c>
      <c r="AC45" s="306">
        <v>5.8304150000000003</v>
      </c>
      <c r="AD45" s="306">
        <v>5.8267309999999997</v>
      </c>
      <c r="AE45" s="306">
        <v>5.8241100000000001</v>
      </c>
      <c r="AF45" s="306">
        <v>5.8215599999999998</v>
      </c>
      <c r="AG45" s="262">
        <v>-7.8999999999999996E-5</v>
      </c>
    </row>
    <row r="46" spans="1:33" ht="12" customHeight="1" x14ac:dyDescent="0.25">
      <c r="A46" s="265" t="s">
        <v>358</v>
      </c>
      <c r="B46" s="264" t="s">
        <v>359</v>
      </c>
      <c r="C46" s="306">
        <v>5.1179230000000002</v>
      </c>
      <c r="D46" s="306">
        <v>5.0580879999999997</v>
      </c>
      <c r="E46" s="306">
        <v>5.0811299999999999</v>
      </c>
      <c r="F46" s="306">
        <v>5.1070900000000004</v>
      </c>
      <c r="G46" s="306">
        <v>5.1106379999999998</v>
      </c>
      <c r="H46" s="306">
        <v>5.1677540000000004</v>
      </c>
      <c r="I46" s="306">
        <v>5.20784</v>
      </c>
      <c r="J46" s="306">
        <v>5.2150800000000004</v>
      </c>
      <c r="K46" s="306">
        <v>5.1992339999999997</v>
      </c>
      <c r="L46" s="306">
        <v>5.186356</v>
      </c>
      <c r="M46" s="306">
        <v>5.2175969999999996</v>
      </c>
      <c r="N46" s="306">
        <v>5.2203369999999998</v>
      </c>
      <c r="O46" s="306">
        <v>5.2221130000000002</v>
      </c>
      <c r="P46" s="306">
        <v>5.2129599999999998</v>
      </c>
      <c r="Q46" s="306">
        <v>5.2175149999999997</v>
      </c>
      <c r="R46" s="306">
        <v>5.2120220000000002</v>
      </c>
      <c r="S46" s="306">
        <v>5.2171900000000004</v>
      </c>
      <c r="T46" s="306">
        <v>5.2199949999999999</v>
      </c>
      <c r="U46" s="306">
        <v>5.2086860000000001</v>
      </c>
      <c r="V46" s="306">
        <v>5.2019659999999996</v>
      </c>
      <c r="W46" s="306">
        <v>5.1973919999999998</v>
      </c>
      <c r="X46" s="306">
        <v>5.1919069999999996</v>
      </c>
      <c r="Y46" s="306">
        <v>5.1937059999999997</v>
      </c>
      <c r="Z46" s="306">
        <v>5.1948299999999996</v>
      </c>
      <c r="AA46" s="306">
        <v>5.1890349999999996</v>
      </c>
      <c r="AB46" s="306">
        <v>5.1890090000000004</v>
      </c>
      <c r="AC46" s="306">
        <v>5.1869959999999997</v>
      </c>
      <c r="AD46" s="306">
        <v>5.196053</v>
      </c>
      <c r="AE46" s="306">
        <v>5.1964040000000002</v>
      </c>
      <c r="AF46" s="306">
        <v>5.1992849999999997</v>
      </c>
      <c r="AG46" s="262">
        <v>5.44E-4</v>
      </c>
    </row>
    <row r="47" spans="1:33" ht="12" customHeight="1" x14ac:dyDescent="0.2">
      <c r="B47" s="268" t="s">
        <v>360</v>
      </c>
    </row>
    <row r="48" spans="1:33" s="311" customFormat="1" ht="12" customHeight="1" x14ac:dyDescent="0.25">
      <c r="A48" s="307" t="s">
        <v>361</v>
      </c>
      <c r="B48" s="308" t="s">
        <v>362</v>
      </c>
      <c r="C48" s="309">
        <v>5.7036100000000003</v>
      </c>
      <c r="D48" s="309">
        <v>5.6957069999999996</v>
      </c>
      <c r="E48" s="309">
        <v>5.6899389999999999</v>
      </c>
      <c r="F48" s="309">
        <v>5.6828539999999998</v>
      </c>
      <c r="G48" s="309">
        <v>5.6788540000000003</v>
      </c>
      <c r="H48" s="309">
        <v>5.6781569999999997</v>
      </c>
      <c r="I48" s="309">
        <v>5.6779200000000003</v>
      </c>
      <c r="J48" s="309">
        <v>5.6827019999999999</v>
      </c>
      <c r="K48" s="309">
        <v>5.6833770000000001</v>
      </c>
      <c r="L48" s="309">
        <v>5.6850399999999999</v>
      </c>
      <c r="M48" s="309">
        <v>5.6875179999999999</v>
      </c>
      <c r="N48" s="309">
        <v>5.6864090000000003</v>
      </c>
      <c r="O48" s="309">
        <v>5.6877959999999996</v>
      </c>
      <c r="P48" s="309">
        <v>5.686604</v>
      </c>
      <c r="Q48" s="309">
        <v>5.6855320000000003</v>
      </c>
      <c r="R48" s="309">
        <v>5.6842189999999997</v>
      </c>
      <c r="S48" s="309">
        <v>5.6806000000000001</v>
      </c>
      <c r="T48" s="309">
        <v>5.6792379999999998</v>
      </c>
      <c r="U48" s="309">
        <v>5.6766300000000003</v>
      </c>
      <c r="V48" s="309">
        <v>5.6769769999999999</v>
      </c>
      <c r="W48" s="309">
        <v>5.675789</v>
      </c>
      <c r="X48" s="309">
        <v>5.6762420000000002</v>
      </c>
      <c r="Y48" s="309">
        <v>5.6752649999999996</v>
      </c>
      <c r="Z48" s="309">
        <v>5.6754579999999999</v>
      </c>
      <c r="AA48" s="309">
        <v>5.6751040000000001</v>
      </c>
      <c r="AB48" s="309">
        <v>5.6756289999999998</v>
      </c>
      <c r="AC48" s="309">
        <v>5.6735429999999996</v>
      </c>
      <c r="AD48" s="309">
        <v>5.6759190000000004</v>
      </c>
      <c r="AE48" s="309">
        <v>5.6776759999999999</v>
      </c>
      <c r="AF48" s="309">
        <v>5.6789829999999997</v>
      </c>
      <c r="AG48" s="310">
        <v>-1.4899999999999999E-4</v>
      </c>
    </row>
    <row r="49" spans="1:33" ht="12" customHeight="1" x14ac:dyDescent="0.25">
      <c r="A49" s="265" t="s">
        <v>363</v>
      </c>
      <c r="B49" s="264" t="s">
        <v>364</v>
      </c>
      <c r="C49" s="306">
        <v>6.0592629999999996</v>
      </c>
      <c r="D49" s="306">
        <v>6.0193630000000002</v>
      </c>
      <c r="E49" s="306">
        <v>6.0556109999999999</v>
      </c>
      <c r="F49" s="306">
        <v>6.0632739999999998</v>
      </c>
      <c r="G49" s="306">
        <v>6.065048</v>
      </c>
      <c r="H49" s="306">
        <v>6.083806</v>
      </c>
      <c r="I49" s="306">
        <v>6.0692199999999996</v>
      </c>
      <c r="J49" s="306">
        <v>6.0794790000000001</v>
      </c>
      <c r="K49" s="306">
        <v>6.0760490000000003</v>
      </c>
      <c r="L49" s="306">
        <v>6.0727190000000002</v>
      </c>
      <c r="M49" s="306">
        <v>6.0826229999999999</v>
      </c>
      <c r="N49" s="306">
        <v>6.0892330000000001</v>
      </c>
      <c r="O49" s="306">
        <v>6.0888359999999997</v>
      </c>
      <c r="P49" s="306">
        <v>6.0944640000000003</v>
      </c>
      <c r="Q49" s="306">
        <v>6.0947480000000001</v>
      </c>
      <c r="R49" s="306">
        <v>6.0952590000000004</v>
      </c>
      <c r="S49" s="306">
        <v>6.1065610000000001</v>
      </c>
      <c r="T49" s="306">
        <v>6.1030939999999996</v>
      </c>
      <c r="U49" s="306">
        <v>6.1053069999999998</v>
      </c>
      <c r="V49" s="306">
        <v>6.102938</v>
      </c>
      <c r="W49" s="306">
        <v>6.1011410000000001</v>
      </c>
      <c r="X49" s="306">
        <v>6.0999470000000002</v>
      </c>
      <c r="Y49" s="306">
        <v>6.0854699999999999</v>
      </c>
      <c r="Z49" s="306">
        <v>6.0908470000000001</v>
      </c>
      <c r="AA49" s="306">
        <v>6.0896710000000001</v>
      </c>
      <c r="AB49" s="306">
        <v>6.078157</v>
      </c>
      <c r="AC49" s="306">
        <v>6.0804869999999998</v>
      </c>
      <c r="AD49" s="306">
        <v>6.0848820000000003</v>
      </c>
      <c r="AE49" s="306">
        <v>6.0899390000000002</v>
      </c>
      <c r="AF49" s="306">
        <v>6.0876739999999998</v>
      </c>
      <c r="AG49" s="262">
        <v>1.6100000000000001E-4</v>
      </c>
    </row>
    <row r="50" spans="1:33" ht="15" customHeight="1" x14ac:dyDescent="0.25">
      <c r="A50" s="265" t="s">
        <v>365</v>
      </c>
      <c r="B50" s="264" t="s">
        <v>366</v>
      </c>
      <c r="C50" s="306">
        <v>5.5963419999999999</v>
      </c>
      <c r="D50" s="306">
        <v>5.5951190000000004</v>
      </c>
      <c r="E50" s="306">
        <v>5.5954090000000001</v>
      </c>
      <c r="F50" s="306">
        <v>5.5953650000000001</v>
      </c>
      <c r="G50" s="306">
        <v>5.5952380000000002</v>
      </c>
      <c r="H50" s="306">
        <v>5.5952549999999999</v>
      </c>
      <c r="I50" s="306">
        <v>5.5951149999999998</v>
      </c>
      <c r="J50" s="306">
        <v>5.5949790000000004</v>
      </c>
      <c r="K50" s="306">
        <v>5.5949309999999999</v>
      </c>
      <c r="L50" s="306">
        <v>5.594849</v>
      </c>
      <c r="M50" s="306">
        <v>5.5947779999999998</v>
      </c>
      <c r="N50" s="306">
        <v>5.5946870000000004</v>
      </c>
      <c r="O50" s="306">
        <v>5.5946319999999998</v>
      </c>
      <c r="P50" s="306">
        <v>5.5944919999999998</v>
      </c>
      <c r="Q50" s="306">
        <v>5.5943670000000001</v>
      </c>
      <c r="R50" s="306">
        <v>5.5942949999999998</v>
      </c>
      <c r="S50" s="306">
        <v>5.5942249999999998</v>
      </c>
      <c r="T50" s="306">
        <v>5.5941470000000004</v>
      </c>
      <c r="U50" s="306">
        <v>5.5939870000000003</v>
      </c>
      <c r="V50" s="306">
        <v>5.59389</v>
      </c>
      <c r="W50" s="306">
        <v>5.5937739999999998</v>
      </c>
      <c r="X50" s="306">
        <v>5.5936839999999997</v>
      </c>
      <c r="Y50" s="306">
        <v>5.5936779999999997</v>
      </c>
      <c r="Z50" s="306">
        <v>5.5935009999999998</v>
      </c>
      <c r="AA50" s="306">
        <v>5.5934480000000004</v>
      </c>
      <c r="AB50" s="306">
        <v>5.5934210000000002</v>
      </c>
      <c r="AC50" s="306">
        <v>5.5932579999999996</v>
      </c>
      <c r="AD50" s="306">
        <v>5.5931509999999998</v>
      </c>
      <c r="AE50" s="306">
        <v>5.5942809999999996</v>
      </c>
      <c r="AF50" s="306">
        <v>5.5964010000000002</v>
      </c>
      <c r="AG50" s="262">
        <v>0</v>
      </c>
    </row>
    <row r="51" spans="1:33" ht="15" customHeight="1" x14ac:dyDescent="0.25">
      <c r="A51" s="265" t="s">
        <v>367</v>
      </c>
      <c r="B51" s="264" t="s">
        <v>368</v>
      </c>
      <c r="C51" s="306">
        <v>3.5863659999999999</v>
      </c>
      <c r="D51" s="306">
        <v>3.5545849999999999</v>
      </c>
      <c r="E51" s="306">
        <v>3.5420790000000002</v>
      </c>
      <c r="F51" s="306">
        <v>3.5439099999999999</v>
      </c>
      <c r="G51" s="306">
        <v>3.5436299999999998</v>
      </c>
      <c r="H51" s="306">
        <v>3.5460029999999998</v>
      </c>
      <c r="I51" s="306">
        <v>3.5472090000000001</v>
      </c>
      <c r="J51" s="306">
        <v>3.5482529999999999</v>
      </c>
      <c r="K51" s="306">
        <v>3.5471919999999999</v>
      </c>
      <c r="L51" s="306">
        <v>3.5465680000000002</v>
      </c>
      <c r="M51" s="306">
        <v>3.5462790000000002</v>
      </c>
      <c r="N51" s="306">
        <v>3.5465589999999998</v>
      </c>
      <c r="O51" s="306">
        <v>3.5469439999999999</v>
      </c>
      <c r="P51" s="306">
        <v>3.5442710000000002</v>
      </c>
      <c r="Q51" s="306">
        <v>3.5430229999999998</v>
      </c>
      <c r="R51" s="306">
        <v>3.5411969999999999</v>
      </c>
      <c r="S51" s="306">
        <v>3.5394600000000001</v>
      </c>
      <c r="T51" s="306">
        <v>3.5389650000000001</v>
      </c>
      <c r="U51" s="306">
        <v>3.5369440000000001</v>
      </c>
      <c r="V51" s="306">
        <v>3.535952</v>
      </c>
      <c r="W51" s="306">
        <v>3.534964</v>
      </c>
      <c r="X51" s="306">
        <v>3.534386</v>
      </c>
      <c r="Y51" s="306">
        <v>3.533515</v>
      </c>
      <c r="Z51" s="306">
        <v>3.532089</v>
      </c>
      <c r="AA51" s="306">
        <v>3.5309720000000002</v>
      </c>
      <c r="AB51" s="306">
        <v>3.531161</v>
      </c>
      <c r="AC51" s="306">
        <v>3.530494</v>
      </c>
      <c r="AD51" s="306">
        <v>3.5321099999999999</v>
      </c>
      <c r="AE51" s="306">
        <v>3.5326240000000002</v>
      </c>
      <c r="AF51" s="306">
        <v>3.5326740000000001</v>
      </c>
      <c r="AG51" s="262">
        <v>-5.1999999999999995E-4</v>
      </c>
    </row>
    <row r="53" spans="1:33" ht="15" customHeight="1" x14ac:dyDescent="0.2">
      <c r="B53" s="268" t="s">
        <v>369</v>
      </c>
    </row>
    <row r="54" spans="1:33" ht="15" customHeight="1" x14ac:dyDescent="0.25">
      <c r="A54" s="265" t="s">
        <v>370</v>
      </c>
      <c r="B54" s="264" t="s">
        <v>371</v>
      </c>
      <c r="C54" s="306">
        <v>1.0369999999999999</v>
      </c>
      <c r="D54" s="306">
        <v>1.0369999999999999</v>
      </c>
      <c r="E54" s="306">
        <v>1.0369999999999999</v>
      </c>
      <c r="F54" s="306">
        <v>1.0369999999999999</v>
      </c>
      <c r="G54" s="306">
        <v>1.0369999999999999</v>
      </c>
      <c r="H54" s="306">
        <v>1.0369999999999999</v>
      </c>
      <c r="I54" s="306">
        <v>1.0369999999999999</v>
      </c>
      <c r="J54" s="306">
        <v>1.0369999999999999</v>
      </c>
      <c r="K54" s="306">
        <v>1.0369999999999999</v>
      </c>
      <c r="L54" s="306">
        <v>1.0369999999999999</v>
      </c>
      <c r="M54" s="306">
        <v>1.0369999999999999</v>
      </c>
      <c r="N54" s="306">
        <v>1.0369999999999999</v>
      </c>
      <c r="O54" s="306">
        <v>1.0369999999999999</v>
      </c>
      <c r="P54" s="306">
        <v>1.0369999999999999</v>
      </c>
      <c r="Q54" s="306">
        <v>1.0369999999999999</v>
      </c>
      <c r="R54" s="306">
        <v>1.0369999999999999</v>
      </c>
      <c r="S54" s="306">
        <v>1.0369999999999999</v>
      </c>
      <c r="T54" s="306">
        <v>1.0369999999999999</v>
      </c>
      <c r="U54" s="306">
        <v>1.0369999999999999</v>
      </c>
      <c r="V54" s="306">
        <v>1.0369999999999999</v>
      </c>
      <c r="W54" s="306">
        <v>1.0369999999999999</v>
      </c>
      <c r="X54" s="306">
        <v>1.0369999999999999</v>
      </c>
      <c r="Y54" s="306">
        <v>1.0369999999999999</v>
      </c>
      <c r="Z54" s="306">
        <v>1.0369999999999999</v>
      </c>
      <c r="AA54" s="306">
        <v>1.0369999999999999</v>
      </c>
      <c r="AB54" s="306">
        <v>1.0369999999999999</v>
      </c>
      <c r="AC54" s="306">
        <v>1.0369999999999999</v>
      </c>
      <c r="AD54" s="306">
        <v>1.0369999999999999</v>
      </c>
      <c r="AE54" s="306">
        <v>1.0369999999999999</v>
      </c>
      <c r="AF54" s="306">
        <v>1.0369999999999999</v>
      </c>
      <c r="AG54" s="262">
        <v>0</v>
      </c>
    </row>
    <row r="55" spans="1:33" ht="15" customHeight="1" x14ac:dyDescent="0.25">
      <c r="A55" s="265" t="s">
        <v>372</v>
      </c>
      <c r="B55" s="264" t="s">
        <v>373</v>
      </c>
      <c r="C55" s="306">
        <v>1.034</v>
      </c>
      <c r="D55" s="306">
        <v>1.034</v>
      </c>
      <c r="E55" s="306">
        <v>1.034</v>
      </c>
      <c r="F55" s="306">
        <v>1.034</v>
      </c>
      <c r="G55" s="306">
        <v>1.034</v>
      </c>
      <c r="H55" s="306">
        <v>1.034</v>
      </c>
      <c r="I55" s="306">
        <v>1.034</v>
      </c>
      <c r="J55" s="306">
        <v>1.034</v>
      </c>
      <c r="K55" s="306">
        <v>1.034</v>
      </c>
      <c r="L55" s="306">
        <v>1.034</v>
      </c>
      <c r="M55" s="306">
        <v>1.034</v>
      </c>
      <c r="N55" s="306">
        <v>1.034</v>
      </c>
      <c r="O55" s="306">
        <v>1.034</v>
      </c>
      <c r="P55" s="306">
        <v>1.034</v>
      </c>
      <c r="Q55" s="306">
        <v>1.034</v>
      </c>
      <c r="R55" s="306">
        <v>1.034</v>
      </c>
      <c r="S55" s="306">
        <v>1.034</v>
      </c>
      <c r="T55" s="306">
        <v>1.034</v>
      </c>
      <c r="U55" s="306">
        <v>1.034</v>
      </c>
      <c r="V55" s="306">
        <v>1.034</v>
      </c>
      <c r="W55" s="306">
        <v>1.034</v>
      </c>
      <c r="X55" s="306">
        <v>1.034</v>
      </c>
      <c r="Y55" s="306">
        <v>1.034</v>
      </c>
      <c r="Z55" s="306">
        <v>1.034</v>
      </c>
      <c r="AA55" s="306">
        <v>1.034</v>
      </c>
      <c r="AB55" s="306">
        <v>1.034</v>
      </c>
      <c r="AC55" s="306">
        <v>1.034</v>
      </c>
      <c r="AD55" s="306">
        <v>1.034</v>
      </c>
      <c r="AE55" s="306">
        <v>1.034</v>
      </c>
      <c r="AF55" s="306">
        <v>1.034</v>
      </c>
      <c r="AG55" s="262">
        <v>0</v>
      </c>
    </row>
    <row r="56" spans="1:33" ht="15" customHeight="1" x14ac:dyDescent="0.25">
      <c r="A56" s="265" t="s">
        <v>374</v>
      </c>
      <c r="B56" s="264" t="s">
        <v>375</v>
      </c>
      <c r="C56" s="306">
        <v>1.0389999999999999</v>
      </c>
      <c r="D56" s="306">
        <v>1.0389999999999999</v>
      </c>
      <c r="E56" s="306">
        <v>1.0389999999999999</v>
      </c>
      <c r="F56" s="306">
        <v>1.0389999999999999</v>
      </c>
      <c r="G56" s="306">
        <v>1.0389999999999999</v>
      </c>
      <c r="H56" s="306">
        <v>1.0389999999999999</v>
      </c>
      <c r="I56" s="306">
        <v>1.0389999999999999</v>
      </c>
      <c r="J56" s="306">
        <v>1.0389999999999999</v>
      </c>
      <c r="K56" s="306">
        <v>1.0389999999999999</v>
      </c>
      <c r="L56" s="306">
        <v>1.0389999999999999</v>
      </c>
      <c r="M56" s="306">
        <v>1.0389999999999999</v>
      </c>
      <c r="N56" s="306">
        <v>1.0389999999999999</v>
      </c>
      <c r="O56" s="306">
        <v>1.0389999999999999</v>
      </c>
      <c r="P56" s="306">
        <v>1.0389999999999999</v>
      </c>
      <c r="Q56" s="306">
        <v>1.0389999999999999</v>
      </c>
      <c r="R56" s="306">
        <v>1.0389999999999999</v>
      </c>
      <c r="S56" s="306">
        <v>1.0389999999999999</v>
      </c>
      <c r="T56" s="306">
        <v>1.0389999999999999</v>
      </c>
      <c r="U56" s="306">
        <v>1.0389999999999999</v>
      </c>
      <c r="V56" s="306">
        <v>1.0389999999999999</v>
      </c>
      <c r="W56" s="306">
        <v>1.0389999999999999</v>
      </c>
      <c r="X56" s="306">
        <v>1.0389999999999999</v>
      </c>
      <c r="Y56" s="306">
        <v>1.0389999999999999</v>
      </c>
      <c r="Z56" s="306">
        <v>1.0389999999999999</v>
      </c>
      <c r="AA56" s="306">
        <v>1.0389999999999999</v>
      </c>
      <c r="AB56" s="306">
        <v>1.0389999999999999</v>
      </c>
      <c r="AC56" s="306">
        <v>1.0389999999999999</v>
      </c>
      <c r="AD56" s="306">
        <v>1.0389999999999999</v>
      </c>
      <c r="AE56" s="306">
        <v>1.0389999999999999</v>
      </c>
      <c r="AF56" s="306">
        <v>1.0389999999999999</v>
      </c>
      <c r="AG56" s="262">
        <v>0</v>
      </c>
    </row>
    <row r="57" spans="1:33" ht="15" customHeight="1" x14ac:dyDescent="0.25">
      <c r="A57" s="265" t="s">
        <v>376</v>
      </c>
      <c r="B57" s="264" t="s">
        <v>377</v>
      </c>
      <c r="C57" s="306">
        <v>1.0369999999999999</v>
      </c>
      <c r="D57" s="306">
        <v>1.0369999999999999</v>
      </c>
      <c r="E57" s="306">
        <v>1.0369999999999999</v>
      </c>
      <c r="F57" s="306">
        <v>1.0369999999999999</v>
      </c>
      <c r="G57" s="306">
        <v>1.0369999999999999</v>
      </c>
      <c r="H57" s="306">
        <v>1.0369999999999999</v>
      </c>
      <c r="I57" s="306">
        <v>1.0369999999999999</v>
      </c>
      <c r="J57" s="306">
        <v>1.0369999999999999</v>
      </c>
      <c r="K57" s="306">
        <v>1.0369999999999999</v>
      </c>
      <c r="L57" s="306">
        <v>1.0369999999999999</v>
      </c>
      <c r="M57" s="306">
        <v>1.0369999999999999</v>
      </c>
      <c r="N57" s="306">
        <v>1.0369999999999999</v>
      </c>
      <c r="O57" s="306">
        <v>1.0369999999999999</v>
      </c>
      <c r="P57" s="306">
        <v>1.0369999999999999</v>
      </c>
      <c r="Q57" s="306">
        <v>1.0369999999999999</v>
      </c>
      <c r="R57" s="306">
        <v>1.0369999999999999</v>
      </c>
      <c r="S57" s="306">
        <v>1.0369999999999999</v>
      </c>
      <c r="T57" s="306">
        <v>1.0369999999999999</v>
      </c>
      <c r="U57" s="306">
        <v>1.0369999999999999</v>
      </c>
      <c r="V57" s="306">
        <v>1.0369999999999999</v>
      </c>
      <c r="W57" s="306">
        <v>1.0369999999999999</v>
      </c>
      <c r="X57" s="306">
        <v>1.0369999999999999</v>
      </c>
      <c r="Y57" s="306">
        <v>1.0369999999999999</v>
      </c>
      <c r="Z57" s="306">
        <v>1.0369999999999999</v>
      </c>
      <c r="AA57" s="306">
        <v>1.0369999999999999</v>
      </c>
      <c r="AB57" s="306">
        <v>1.0369999999999999</v>
      </c>
      <c r="AC57" s="306">
        <v>1.0369999999999999</v>
      </c>
      <c r="AD57" s="306">
        <v>1.0369999999999999</v>
      </c>
      <c r="AE57" s="306">
        <v>1.0369999999999999</v>
      </c>
      <c r="AF57" s="306">
        <v>1.0369999999999999</v>
      </c>
      <c r="AG57" s="262">
        <v>0</v>
      </c>
    </row>
    <row r="58" spans="1:33" ht="15" customHeight="1" x14ac:dyDescent="0.25">
      <c r="A58" s="265" t="s">
        <v>378</v>
      </c>
      <c r="B58" s="264" t="s">
        <v>379</v>
      </c>
      <c r="C58" s="306">
        <v>1.0249999999999999</v>
      </c>
      <c r="D58" s="306">
        <v>1.0249999999999999</v>
      </c>
      <c r="E58" s="306">
        <v>1.0249999999999999</v>
      </c>
      <c r="F58" s="306">
        <v>1.0249999999999999</v>
      </c>
      <c r="G58" s="306">
        <v>1.0249999999999999</v>
      </c>
      <c r="H58" s="306">
        <v>1.0249999999999999</v>
      </c>
      <c r="I58" s="306">
        <v>1.0249999999999999</v>
      </c>
      <c r="J58" s="306">
        <v>1.0249999999999999</v>
      </c>
      <c r="K58" s="306">
        <v>1.0249999999999999</v>
      </c>
      <c r="L58" s="306">
        <v>1.0249999999999999</v>
      </c>
      <c r="M58" s="306">
        <v>1.0249999999999999</v>
      </c>
      <c r="N58" s="306">
        <v>1.0249999999999999</v>
      </c>
      <c r="O58" s="306">
        <v>1.0249999999999999</v>
      </c>
      <c r="P58" s="306">
        <v>1.0249999999999999</v>
      </c>
      <c r="Q58" s="306">
        <v>1.0249999999999999</v>
      </c>
      <c r="R58" s="306">
        <v>1.0249999999999999</v>
      </c>
      <c r="S58" s="306">
        <v>1.0249999999999999</v>
      </c>
      <c r="T58" s="306">
        <v>1.0249999999999999</v>
      </c>
      <c r="U58" s="306">
        <v>1.0249999999999999</v>
      </c>
      <c r="V58" s="306">
        <v>1.0249999999999999</v>
      </c>
      <c r="W58" s="306">
        <v>1.0249999999999999</v>
      </c>
      <c r="X58" s="306">
        <v>1.0249999999999999</v>
      </c>
      <c r="Y58" s="306">
        <v>1.0249999999999999</v>
      </c>
      <c r="Z58" s="306">
        <v>1.0249999999999999</v>
      </c>
      <c r="AA58" s="306">
        <v>1.0249999999999999</v>
      </c>
      <c r="AB58" s="306">
        <v>1.0249999999999999</v>
      </c>
      <c r="AC58" s="306">
        <v>1.0249999999999999</v>
      </c>
      <c r="AD58" s="306">
        <v>1.0249999999999999</v>
      </c>
      <c r="AE58" s="306">
        <v>1.0249999999999999</v>
      </c>
      <c r="AF58" s="306">
        <v>1.0249999999999999</v>
      </c>
      <c r="AG58" s="262">
        <v>0</v>
      </c>
    </row>
    <row r="59" spans="1:33" ht="15" customHeight="1" x14ac:dyDescent="0.25">
      <c r="A59" s="265" t="s">
        <v>380</v>
      </c>
      <c r="B59" s="264" t="s">
        <v>381</v>
      </c>
      <c r="C59" s="306">
        <v>1.0089999999999999</v>
      </c>
      <c r="D59" s="306">
        <v>1.0089999999999999</v>
      </c>
      <c r="E59" s="306">
        <v>1.0089999999999999</v>
      </c>
      <c r="F59" s="306">
        <v>1.0089999999999999</v>
      </c>
      <c r="G59" s="306">
        <v>1.0089999999999999</v>
      </c>
      <c r="H59" s="306">
        <v>1.0089999999999999</v>
      </c>
      <c r="I59" s="306">
        <v>1.0089999999999999</v>
      </c>
      <c r="J59" s="306">
        <v>1.0089999999999999</v>
      </c>
      <c r="K59" s="306">
        <v>1.0089999999999999</v>
      </c>
      <c r="L59" s="306">
        <v>1.0089999999999999</v>
      </c>
      <c r="M59" s="306">
        <v>1.0089999999999999</v>
      </c>
      <c r="N59" s="306">
        <v>1.0089999999999999</v>
      </c>
      <c r="O59" s="306">
        <v>1.0089999999999999</v>
      </c>
      <c r="P59" s="306">
        <v>1.0089999999999999</v>
      </c>
      <c r="Q59" s="306">
        <v>1.0089999999999999</v>
      </c>
      <c r="R59" s="306">
        <v>1.0089999999999999</v>
      </c>
      <c r="S59" s="306">
        <v>1.0089999999999999</v>
      </c>
      <c r="T59" s="306">
        <v>1.0089999999999999</v>
      </c>
      <c r="U59" s="306">
        <v>1.0089999999999999</v>
      </c>
      <c r="V59" s="306">
        <v>1.0089999999999999</v>
      </c>
      <c r="W59" s="306">
        <v>1.0089999999999999</v>
      </c>
      <c r="X59" s="306">
        <v>1.0089999999999999</v>
      </c>
      <c r="Y59" s="306">
        <v>1.0089999999999999</v>
      </c>
      <c r="Z59" s="306">
        <v>1.0089999999999999</v>
      </c>
      <c r="AA59" s="306">
        <v>1.0089999999999999</v>
      </c>
      <c r="AB59" s="306">
        <v>1.0089999999999999</v>
      </c>
      <c r="AC59" s="306">
        <v>1.0089999999999999</v>
      </c>
      <c r="AD59" s="306">
        <v>1.0089999999999999</v>
      </c>
      <c r="AE59" s="306">
        <v>1.0089999999999999</v>
      </c>
      <c r="AF59" s="306">
        <v>1.0089999999999999</v>
      </c>
      <c r="AG59" s="262">
        <v>0</v>
      </c>
    </row>
    <row r="60" spans="1:33" ht="15" customHeight="1" x14ac:dyDescent="0.25">
      <c r="A60" s="265" t="s">
        <v>382</v>
      </c>
      <c r="B60" s="264" t="s">
        <v>383</v>
      </c>
      <c r="C60" s="306">
        <v>0.96</v>
      </c>
      <c r="D60" s="306">
        <v>0.96</v>
      </c>
      <c r="E60" s="306">
        <v>0.96</v>
      </c>
      <c r="F60" s="306">
        <v>0.96</v>
      </c>
      <c r="G60" s="306">
        <v>0.96</v>
      </c>
      <c r="H60" s="306">
        <v>0.96</v>
      </c>
      <c r="I60" s="306">
        <v>0.96</v>
      </c>
      <c r="J60" s="306">
        <v>0.96</v>
      </c>
      <c r="K60" s="306">
        <v>0.96</v>
      </c>
      <c r="L60" s="306">
        <v>0.96</v>
      </c>
      <c r="M60" s="306">
        <v>0.96</v>
      </c>
      <c r="N60" s="306">
        <v>0.96</v>
      </c>
      <c r="O60" s="306">
        <v>0.96</v>
      </c>
      <c r="P60" s="306">
        <v>0.96</v>
      </c>
      <c r="Q60" s="306">
        <v>0.96</v>
      </c>
      <c r="R60" s="306">
        <v>0.96</v>
      </c>
      <c r="S60" s="306">
        <v>0.96</v>
      </c>
      <c r="T60" s="306">
        <v>0.96</v>
      </c>
      <c r="U60" s="306">
        <v>0.96</v>
      </c>
      <c r="V60" s="306">
        <v>0.96</v>
      </c>
      <c r="W60" s="306">
        <v>0.96</v>
      </c>
      <c r="X60" s="306">
        <v>0.96</v>
      </c>
      <c r="Y60" s="306">
        <v>0.96</v>
      </c>
      <c r="Z60" s="306">
        <v>0.96</v>
      </c>
      <c r="AA60" s="306">
        <v>0.96</v>
      </c>
      <c r="AB60" s="306">
        <v>0.96</v>
      </c>
      <c r="AC60" s="306">
        <v>0.96</v>
      </c>
      <c r="AD60" s="306">
        <v>0.96</v>
      </c>
      <c r="AE60" s="306">
        <v>0.96</v>
      </c>
      <c r="AF60" s="306">
        <v>0.96</v>
      </c>
      <c r="AG60" s="262">
        <v>0</v>
      </c>
    </row>
    <row r="62" spans="1:33" ht="12" customHeight="1" x14ac:dyDescent="0.2">
      <c r="B62" s="268" t="s">
        <v>384</v>
      </c>
    </row>
    <row r="63" spans="1:33" ht="15" customHeight="1" x14ac:dyDescent="0.25">
      <c r="A63" s="265" t="s">
        <v>385</v>
      </c>
      <c r="B63" s="264" t="s">
        <v>377</v>
      </c>
      <c r="C63" s="266">
        <v>20.587872000000001</v>
      </c>
      <c r="D63" s="266">
        <v>20.651999</v>
      </c>
      <c r="E63" s="266">
        <v>20.881903000000001</v>
      </c>
      <c r="F63" s="266">
        <v>21.222214000000001</v>
      </c>
      <c r="G63" s="266">
        <v>20.969725</v>
      </c>
      <c r="H63" s="266">
        <v>20.777632000000001</v>
      </c>
      <c r="I63" s="266">
        <v>20.725228999999999</v>
      </c>
      <c r="J63" s="266">
        <v>20.666526999999999</v>
      </c>
      <c r="K63" s="266">
        <v>20.588073999999999</v>
      </c>
      <c r="L63" s="266">
        <v>20.635449999999999</v>
      </c>
      <c r="M63" s="266">
        <v>20.622229000000001</v>
      </c>
      <c r="N63" s="266">
        <v>20.652909999999999</v>
      </c>
      <c r="O63" s="266">
        <v>20.724820999999999</v>
      </c>
      <c r="P63" s="266">
        <v>20.724807999999999</v>
      </c>
      <c r="Q63" s="266">
        <v>20.718261999999999</v>
      </c>
      <c r="R63" s="266">
        <v>20.764735999999999</v>
      </c>
      <c r="S63" s="266">
        <v>20.865849999999998</v>
      </c>
      <c r="T63" s="266">
        <v>20.881478999999999</v>
      </c>
      <c r="U63" s="266">
        <v>20.866163</v>
      </c>
      <c r="V63" s="266">
        <v>20.909803</v>
      </c>
      <c r="W63" s="266">
        <v>20.909704000000001</v>
      </c>
      <c r="X63" s="266">
        <v>20.888271</v>
      </c>
      <c r="Y63" s="266">
        <v>20.904589000000001</v>
      </c>
      <c r="Z63" s="266">
        <v>20.963034</v>
      </c>
      <c r="AA63" s="266">
        <v>20.993694000000001</v>
      </c>
      <c r="AB63" s="266">
        <v>21.081275999999999</v>
      </c>
      <c r="AC63" s="266">
        <v>21.095199999999998</v>
      </c>
      <c r="AD63" s="266">
        <v>21.063352999999999</v>
      </c>
      <c r="AE63" s="266">
        <v>21.05509</v>
      </c>
      <c r="AF63" s="266">
        <v>21.03492</v>
      </c>
      <c r="AG63" s="262">
        <v>7.4100000000000001E-4</v>
      </c>
    </row>
    <row r="64" spans="1:33" ht="15" customHeight="1" x14ac:dyDescent="0.25">
      <c r="A64" s="265" t="s">
        <v>386</v>
      </c>
      <c r="B64" s="264" t="s">
        <v>387</v>
      </c>
      <c r="C64" s="266">
        <v>24.990538000000001</v>
      </c>
      <c r="D64" s="266">
        <v>25.171087</v>
      </c>
      <c r="E64" s="266">
        <v>25.234214999999999</v>
      </c>
      <c r="F64" s="266">
        <v>25.208743999999999</v>
      </c>
      <c r="G64" s="266">
        <v>25.214189999999999</v>
      </c>
      <c r="H64" s="266">
        <v>25.322868</v>
      </c>
      <c r="I64" s="266">
        <v>25.377682</v>
      </c>
      <c r="J64" s="266">
        <v>25.338660999999998</v>
      </c>
      <c r="K64" s="266">
        <v>25.329640999999999</v>
      </c>
      <c r="L64" s="266">
        <v>25.363240999999999</v>
      </c>
      <c r="M64" s="266">
        <v>25.346395000000001</v>
      </c>
      <c r="N64" s="266">
        <v>25.359097999999999</v>
      </c>
      <c r="O64" s="266">
        <v>25.549064999999999</v>
      </c>
      <c r="P64" s="266">
        <v>25.569431000000002</v>
      </c>
      <c r="Q64" s="266">
        <v>25.566234999999999</v>
      </c>
      <c r="R64" s="266">
        <v>25.562906000000002</v>
      </c>
      <c r="S64" s="266">
        <v>25.522777999999999</v>
      </c>
      <c r="T64" s="266">
        <v>25.500575999999999</v>
      </c>
      <c r="U64" s="266">
        <v>25.45326</v>
      </c>
      <c r="V64" s="266">
        <v>25.445423000000002</v>
      </c>
      <c r="W64" s="266">
        <v>25.434453999999999</v>
      </c>
      <c r="X64" s="266">
        <v>25.419499999999999</v>
      </c>
      <c r="Y64" s="266">
        <v>25.407965000000001</v>
      </c>
      <c r="Z64" s="266">
        <v>25.392334000000002</v>
      </c>
      <c r="AA64" s="266">
        <v>25.341553000000001</v>
      </c>
      <c r="AB64" s="266">
        <v>25.325828999999999</v>
      </c>
      <c r="AC64" s="266">
        <v>25.316305</v>
      </c>
      <c r="AD64" s="266">
        <v>25.305530999999998</v>
      </c>
      <c r="AE64" s="266">
        <v>25.305043999999999</v>
      </c>
      <c r="AF64" s="266">
        <v>25.326129999999999</v>
      </c>
      <c r="AG64" s="262">
        <v>4.6000000000000001E-4</v>
      </c>
    </row>
    <row r="65" spans="1:34" ht="15" customHeight="1" x14ac:dyDescent="0.25">
      <c r="A65" s="265" t="s">
        <v>388</v>
      </c>
      <c r="B65" s="264" t="s">
        <v>389</v>
      </c>
      <c r="C65" s="266">
        <v>17.330652000000001</v>
      </c>
      <c r="D65" s="266">
        <v>17.333953999999999</v>
      </c>
      <c r="E65" s="266">
        <v>17.269207000000002</v>
      </c>
      <c r="F65" s="266">
        <v>17.136133000000001</v>
      </c>
      <c r="G65" s="266">
        <v>17.042528000000001</v>
      </c>
      <c r="H65" s="266">
        <v>17.055586000000002</v>
      </c>
      <c r="I65" s="266">
        <v>17.031061000000001</v>
      </c>
      <c r="J65" s="266">
        <v>16.964227999999999</v>
      </c>
      <c r="K65" s="266">
        <v>16.953056</v>
      </c>
      <c r="L65" s="266">
        <v>16.967409</v>
      </c>
      <c r="M65" s="266">
        <v>16.991738999999999</v>
      </c>
      <c r="N65" s="266">
        <v>16.981482</v>
      </c>
      <c r="O65" s="266">
        <v>16.970200999999999</v>
      </c>
      <c r="P65" s="266">
        <v>16.972673</v>
      </c>
      <c r="Q65" s="266">
        <v>16.93655</v>
      </c>
      <c r="R65" s="266">
        <v>16.930496000000002</v>
      </c>
      <c r="S65" s="266">
        <v>17.009637999999999</v>
      </c>
      <c r="T65" s="266">
        <v>16.995913999999999</v>
      </c>
      <c r="U65" s="266">
        <v>17.002323000000001</v>
      </c>
      <c r="V65" s="266">
        <v>16.990465</v>
      </c>
      <c r="W65" s="266">
        <v>16.988385999999998</v>
      </c>
      <c r="X65" s="266">
        <v>16.985465999999999</v>
      </c>
      <c r="Y65" s="266">
        <v>16.945855999999999</v>
      </c>
      <c r="Z65" s="266">
        <v>16.974163000000001</v>
      </c>
      <c r="AA65" s="266">
        <v>16.990599</v>
      </c>
      <c r="AB65" s="266">
        <v>17.090042</v>
      </c>
      <c r="AC65" s="266">
        <v>17.088653999999998</v>
      </c>
      <c r="AD65" s="266">
        <v>17.086441000000001</v>
      </c>
      <c r="AE65" s="266">
        <v>17.081067999999998</v>
      </c>
      <c r="AF65" s="266">
        <v>17.105595000000001</v>
      </c>
      <c r="AG65" s="262">
        <v>-4.5100000000000001E-4</v>
      </c>
    </row>
    <row r="66" spans="1:34" ht="15" customHeight="1" x14ac:dyDescent="0.25">
      <c r="A66" s="265" t="s">
        <v>390</v>
      </c>
      <c r="B66" s="264" t="s">
        <v>371</v>
      </c>
      <c r="C66" s="266">
        <v>19.843733</v>
      </c>
      <c r="D66" s="266">
        <v>19.845638000000001</v>
      </c>
      <c r="E66" s="266">
        <v>19.884155</v>
      </c>
      <c r="F66" s="266">
        <v>20.145992</v>
      </c>
      <c r="G66" s="266">
        <v>19.912745999999999</v>
      </c>
      <c r="H66" s="266">
        <v>19.838578999999999</v>
      </c>
      <c r="I66" s="266">
        <v>19.821043</v>
      </c>
      <c r="J66" s="266">
        <v>19.734499</v>
      </c>
      <c r="K66" s="266">
        <v>19.643243999999999</v>
      </c>
      <c r="L66" s="266">
        <v>19.632345000000001</v>
      </c>
      <c r="M66" s="266">
        <v>19.624063</v>
      </c>
      <c r="N66" s="266">
        <v>19.641527</v>
      </c>
      <c r="O66" s="266">
        <v>19.719159999999999</v>
      </c>
      <c r="P66" s="266">
        <v>19.667968999999999</v>
      </c>
      <c r="Q66" s="266">
        <v>19.654696000000001</v>
      </c>
      <c r="R66" s="266">
        <v>19.643311000000001</v>
      </c>
      <c r="S66" s="266">
        <v>19.734656999999999</v>
      </c>
      <c r="T66" s="266">
        <v>19.783625000000001</v>
      </c>
      <c r="U66" s="266">
        <v>19.760414000000001</v>
      </c>
      <c r="V66" s="266">
        <v>19.827691999999999</v>
      </c>
      <c r="W66" s="266">
        <v>19.823516999999999</v>
      </c>
      <c r="X66" s="266">
        <v>19.803148</v>
      </c>
      <c r="Y66" s="266">
        <v>19.828695</v>
      </c>
      <c r="Z66" s="266">
        <v>19.875463</v>
      </c>
      <c r="AA66" s="266">
        <v>19.899076000000001</v>
      </c>
      <c r="AB66" s="266">
        <v>19.990905999999999</v>
      </c>
      <c r="AC66" s="266">
        <v>19.998391999999999</v>
      </c>
      <c r="AD66" s="266">
        <v>19.973272000000001</v>
      </c>
      <c r="AE66" s="266">
        <v>19.962029000000001</v>
      </c>
      <c r="AF66" s="266">
        <v>19.948246000000001</v>
      </c>
      <c r="AG66" s="262">
        <v>1.8100000000000001E-4</v>
      </c>
    </row>
    <row r="67" spans="1:34" ht="15" customHeight="1" x14ac:dyDescent="0.25">
      <c r="A67" s="265" t="s">
        <v>391</v>
      </c>
      <c r="B67" s="264" t="s">
        <v>392</v>
      </c>
      <c r="C67" s="266">
        <v>18.777062999999998</v>
      </c>
      <c r="D67" s="266">
        <v>18.776188000000001</v>
      </c>
      <c r="E67" s="266">
        <v>19.353345999999998</v>
      </c>
      <c r="F67" s="266">
        <v>19.324439999999999</v>
      </c>
      <c r="G67" s="266">
        <v>19.223026000000001</v>
      </c>
      <c r="H67" s="266">
        <v>19.182026</v>
      </c>
      <c r="I67" s="266">
        <v>19.075009999999999</v>
      </c>
      <c r="J67" s="266">
        <v>19.083504000000001</v>
      </c>
      <c r="K67" s="266">
        <v>18.955103000000001</v>
      </c>
      <c r="L67" s="266">
        <v>18.959741999999999</v>
      </c>
      <c r="M67" s="266">
        <v>18.959232</v>
      </c>
      <c r="N67" s="266">
        <v>18.967165000000001</v>
      </c>
      <c r="O67" s="266">
        <v>18.975182</v>
      </c>
      <c r="P67" s="266">
        <v>19.000530000000001</v>
      </c>
      <c r="Q67" s="266">
        <v>19.058834000000001</v>
      </c>
      <c r="R67" s="266">
        <v>19.071795999999999</v>
      </c>
      <c r="S67" s="266">
        <v>19.083735000000001</v>
      </c>
      <c r="T67" s="266">
        <v>19.080067</v>
      </c>
      <c r="U67" s="266">
        <v>19.068676</v>
      </c>
      <c r="V67" s="266">
        <v>19.072424000000002</v>
      </c>
      <c r="W67" s="266">
        <v>19.270389999999999</v>
      </c>
      <c r="X67" s="266">
        <v>19.423777000000001</v>
      </c>
      <c r="Y67" s="266">
        <v>19.447047999999999</v>
      </c>
      <c r="Z67" s="266">
        <v>19.435676999999998</v>
      </c>
      <c r="AA67" s="266">
        <v>19.435130999999998</v>
      </c>
      <c r="AB67" s="266">
        <v>19.431394999999998</v>
      </c>
      <c r="AC67" s="266">
        <v>19.433218</v>
      </c>
      <c r="AD67" s="266">
        <v>19.440425999999999</v>
      </c>
      <c r="AE67" s="266">
        <v>19.444288</v>
      </c>
      <c r="AF67" s="266">
        <v>19.449580999999998</v>
      </c>
      <c r="AG67" s="262">
        <v>1.214E-3</v>
      </c>
    </row>
    <row r="68" spans="1:34" ht="15" customHeight="1" x14ac:dyDescent="0.25">
      <c r="A68" s="265" t="s">
        <v>393</v>
      </c>
      <c r="B68" s="264" t="s">
        <v>394</v>
      </c>
      <c r="C68" s="266">
        <v>19.126920999999999</v>
      </c>
      <c r="D68" s="266">
        <v>19.321435999999999</v>
      </c>
      <c r="E68" s="266">
        <v>19.48057</v>
      </c>
      <c r="F68" s="266">
        <v>19.441282000000001</v>
      </c>
      <c r="G68" s="266">
        <v>19.437366000000001</v>
      </c>
      <c r="H68" s="266">
        <v>19.463740999999999</v>
      </c>
      <c r="I68" s="266">
        <v>19.470341000000001</v>
      </c>
      <c r="J68" s="266">
        <v>19.471397</v>
      </c>
      <c r="K68" s="266">
        <v>19.471492999999999</v>
      </c>
      <c r="L68" s="266">
        <v>19.470054999999999</v>
      </c>
      <c r="M68" s="266">
        <v>19.469512999999999</v>
      </c>
      <c r="N68" s="266">
        <v>19.470559999999999</v>
      </c>
      <c r="O68" s="266">
        <v>19.465868</v>
      </c>
      <c r="P68" s="266">
        <v>19.473151999999999</v>
      </c>
      <c r="Q68" s="266">
        <v>19.449024000000001</v>
      </c>
      <c r="R68" s="266">
        <v>19.435167</v>
      </c>
      <c r="S68" s="266">
        <v>19.420162000000001</v>
      </c>
      <c r="T68" s="266">
        <v>19.429929999999999</v>
      </c>
      <c r="U68" s="266">
        <v>19.420931</v>
      </c>
      <c r="V68" s="266">
        <v>19.420805000000001</v>
      </c>
      <c r="W68" s="266">
        <v>19.421776000000001</v>
      </c>
      <c r="X68" s="266">
        <v>19.407703000000001</v>
      </c>
      <c r="Y68" s="266">
        <v>19.409324999999999</v>
      </c>
      <c r="Z68" s="266">
        <v>19.409876000000001</v>
      </c>
      <c r="AA68" s="266">
        <v>19.412051999999999</v>
      </c>
      <c r="AB68" s="266">
        <v>19.413236999999999</v>
      </c>
      <c r="AC68" s="266">
        <v>19.414124999999999</v>
      </c>
      <c r="AD68" s="266">
        <v>19.41498</v>
      </c>
      <c r="AE68" s="266">
        <v>19.415545000000002</v>
      </c>
      <c r="AF68" s="266">
        <v>19.416709999999998</v>
      </c>
      <c r="AG68" s="262">
        <v>5.1900000000000004E-4</v>
      </c>
    </row>
    <row r="69" spans="1:34" ht="15" customHeight="1" x14ac:dyDescent="0.25">
      <c r="A69" s="265" t="s">
        <v>395</v>
      </c>
      <c r="B69" s="264" t="s">
        <v>396</v>
      </c>
      <c r="C69" s="266">
        <v>28.682932000000001</v>
      </c>
      <c r="D69" s="266">
        <v>28.688219</v>
      </c>
      <c r="E69" s="266">
        <v>28.689354000000002</v>
      </c>
      <c r="F69" s="266">
        <v>28.687849</v>
      </c>
      <c r="G69" s="266">
        <v>28.687180999999999</v>
      </c>
      <c r="H69" s="266">
        <v>28.688793</v>
      </c>
      <c r="I69" s="266">
        <v>28.688275999999998</v>
      </c>
      <c r="J69" s="266">
        <v>28.687512999999999</v>
      </c>
      <c r="K69" s="266">
        <v>28.686707999999999</v>
      </c>
      <c r="L69" s="266">
        <v>28.685783000000001</v>
      </c>
      <c r="M69" s="266">
        <v>28.685198</v>
      </c>
      <c r="N69" s="266">
        <v>28.684984</v>
      </c>
      <c r="O69" s="266">
        <v>28.684830000000002</v>
      </c>
      <c r="P69" s="266">
        <v>28.685095</v>
      </c>
      <c r="Q69" s="266">
        <v>28.68486</v>
      </c>
      <c r="R69" s="266">
        <v>28.685058999999999</v>
      </c>
      <c r="S69" s="266">
        <v>28.685392</v>
      </c>
      <c r="T69" s="266">
        <v>28.684999000000001</v>
      </c>
      <c r="U69" s="266">
        <v>28.684719000000001</v>
      </c>
      <c r="V69" s="266">
        <v>28.684614</v>
      </c>
      <c r="W69" s="266">
        <v>28.684398999999999</v>
      </c>
      <c r="X69" s="266">
        <v>28.684753000000001</v>
      </c>
      <c r="Y69" s="266">
        <v>28.684916000000001</v>
      </c>
      <c r="Z69" s="266">
        <v>28.684649</v>
      </c>
      <c r="AA69" s="266">
        <v>28.684221000000001</v>
      </c>
      <c r="AB69" s="266">
        <v>28.684158</v>
      </c>
      <c r="AC69" s="266">
        <v>28.683767</v>
      </c>
      <c r="AD69" s="266">
        <v>28.682804000000001</v>
      </c>
      <c r="AE69" s="266">
        <v>28.682205</v>
      </c>
      <c r="AF69" s="266">
        <v>28.682023999999998</v>
      </c>
      <c r="AG69" s="262">
        <v>-9.9999999999999995E-7</v>
      </c>
    </row>
    <row r="70" spans="1:34" ht="12" customHeight="1" x14ac:dyDescent="0.25">
      <c r="A70" s="265" t="s">
        <v>397</v>
      </c>
      <c r="B70" s="264" t="s">
        <v>398</v>
      </c>
      <c r="C70" s="266">
        <v>19.459092999999999</v>
      </c>
      <c r="D70" s="266">
        <v>19.37369</v>
      </c>
      <c r="E70" s="266">
        <v>19.375243999999999</v>
      </c>
      <c r="F70" s="266">
        <v>19.607438999999999</v>
      </c>
      <c r="G70" s="266">
        <v>19.333957999999999</v>
      </c>
      <c r="H70" s="266">
        <v>19.220932000000001</v>
      </c>
      <c r="I70" s="266">
        <v>19.203339</v>
      </c>
      <c r="J70" s="266">
        <v>19.108937999999998</v>
      </c>
      <c r="K70" s="266">
        <v>18.995142000000001</v>
      </c>
      <c r="L70" s="266">
        <v>18.986559</v>
      </c>
      <c r="M70" s="266">
        <v>18.978052000000002</v>
      </c>
      <c r="N70" s="266">
        <v>18.986317</v>
      </c>
      <c r="O70" s="266">
        <v>19.086147</v>
      </c>
      <c r="P70" s="266">
        <v>18.981783</v>
      </c>
      <c r="Q70" s="266">
        <v>18.945907999999999</v>
      </c>
      <c r="R70" s="266">
        <v>18.902463999999998</v>
      </c>
      <c r="S70" s="266">
        <v>18.993697999999998</v>
      </c>
      <c r="T70" s="266">
        <v>19.043897999999999</v>
      </c>
      <c r="U70" s="266">
        <v>19.018398000000001</v>
      </c>
      <c r="V70" s="266">
        <v>19.087923</v>
      </c>
      <c r="W70" s="266">
        <v>19.075443</v>
      </c>
      <c r="X70" s="266">
        <v>19.039831</v>
      </c>
      <c r="Y70" s="266">
        <v>19.058244999999999</v>
      </c>
      <c r="Z70" s="266">
        <v>19.108004000000001</v>
      </c>
      <c r="AA70" s="266">
        <v>19.132116</v>
      </c>
      <c r="AB70" s="266">
        <v>19.242152999999998</v>
      </c>
      <c r="AC70" s="266">
        <v>19.255253</v>
      </c>
      <c r="AD70" s="266">
        <v>19.235272999999999</v>
      </c>
      <c r="AE70" s="266">
        <v>19.226292000000001</v>
      </c>
      <c r="AF70" s="266">
        <v>19.210032999999999</v>
      </c>
      <c r="AG70" s="262">
        <v>-4.44E-4</v>
      </c>
    </row>
    <row r="71" spans="1:34" ht="15" customHeight="1" x14ac:dyDescent="0.25">
      <c r="A71" s="265" t="s">
        <v>399</v>
      </c>
      <c r="B71" s="264" t="s">
        <v>379</v>
      </c>
      <c r="C71" s="266">
        <v>23.721975</v>
      </c>
      <c r="D71" s="266">
        <v>23.734542999999999</v>
      </c>
      <c r="E71" s="266">
        <v>24.76</v>
      </c>
      <c r="F71" s="266">
        <v>24.76</v>
      </c>
      <c r="G71" s="266">
        <v>24.76</v>
      </c>
      <c r="H71" s="266">
        <v>24.76</v>
      </c>
      <c r="I71" s="266">
        <v>24.76</v>
      </c>
      <c r="J71" s="266">
        <v>24.76</v>
      </c>
      <c r="K71" s="266">
        <v>24.76</v>
      </c>
      <c r="L71" s="266">
        <v>24.76</v>
      </c>
      <c r="M71" s="266">
        <v>24.76</v>
      </c>
      <c r="N71" s="266">
        <v>24.76</v>
      </c>
      <c r="O71" s="266">
        <v>24.76</v>
      </c>
      <c r="P71" s="266">
        <v>24.76</v>
      </c>
      <c r="Q71" s="266">
        <v>24.76</v>
      </c>
      <c r="R71" s="266">
        <v>24.76</v>
      </c>
      <c r="S71" s="266">
        <v>24.76</v>
      </c>
      <c r="T71" s="266">
        <v>24.76</v>
      </c>
      <c r="U71" s="266">
        <v>24.76</v>
      </c>
      <c r="V71" s="266">
        <v>24.76</v>
      </c>
      <c r="W71" s="266">
        <v>24.683713999999998</v>
      </c>
      <c r="X71" s="266">
        <v>24.108716999999999</v>
      </c>
      <c r="Y71" s="266">
        <v>24.109359999999999</v>
      </c>
      <c r="Z71" s="266">
        <v>24.110388</v>
      </c>
      <c r="AA71" s="266">
        <v>24.11138</v>
      </c>
      <c r="AB71" s="266">
        <v>24.112179000000001</v>
      </c>
      <c r="AC71" s="266">
        <v>24.113133999999999</v>
      </c>
      <c r="AD71" s="266">
        <v>24.114377999999999</v>
      </c>
      <c r="AE71" s="266">
        <v>24.115334000000001</v>
      </c>
      <c r="AF71" s="266">
        <v>24.115846999999999</v>
      </c>
      <c r="AG71" s="262">
        <v>5.6800000000000004E-4</v>
      </c>
    </row>
    <row r="72" spans="1:34" ht="15" customHeight="1" x14ac:dyDescent="0.25">
      <c r="A72" s="265" t="s">
        <v>400</v>
      </c>
      <c r="B72" s="264" t="s">
        <v>381</v>
      </c>
      <c r="C72" s="266">
        <v>25.284244999999999</v>
      </c>
      <c r="D72" s="266">
        <v>25.639779999999998</v>
      </c>
      <c r="E72" s="266">
        <v>25.41338</v>
      </c>
      <c r="F72" s="266">
        <v>25.498709000000002</v>
      </c>
      <c r="G72" s="266">
        <v>25.226944</v>
      </c>
      <c r="H72" s="266">
        <v>24.258564</v>
      </c>
      <c r="I72" s="266">
        <v>24.088549</v>
      </c>
      <c r="J72" s="266">
        <v>24.134803999999999</v>
      </c>
      <c r="K72" s="266">
        <v>24.055969000000001</v>
      </c>
      <c r="L72" s="266">
        <v>24.287022</v>
      </c>
      <c r="M72" s="266">
        <v>24.149569</v>
      </c>
      <c r="N72" s="266">
        <v>24.081075999999999</v>
      </c>
      <c r="O72" s="266">
        <v>24.238648999999999</v>
      </c>
      <c r="P72" s="266">
        <v>24.292954999999999</v>
      </c>
      <c r="Q72" s="266">
        <v>24.201049999999999</v>
      </c>
      <c r="R72" s="266">
        <v>24.389876999999998</v>
      </c>
      <c r="S72" s="266">
        <v>24.476362000000002</v>
      </c>
      <c r="T72" s="266">
        <v>24.409376000000002</v>
      </c>
      <c r="U72" s="266">
        <v>24.401999</v>
      </c>
      <c r="V72" s="266">
        <v>24.477239999999998</v>
      </c>
      <c r="W72" s="266">
        <v>24.495484999999999</v>
      </c>
      <c r="X72" s="266">
        <v>24.442898</v>
      </c>
      <c r="Y72" s="266">
        <v>24.551525000000002</v>
      </c>
      <c r="Z72" s="266">
        <v>24.622076</v>
      </c>
      <c r="AA72" s="266">
        <v>24.609597999999998</v>
      </c>
      <c r="AB72" s="266">
        <v>24.657557000000001</v>
      </c>
      <c r="AC72" s="266">
        <v>24.670425000000002</v>
      </c>
      <c r="AD72" s="266">
        <v>24.566244000000001</v>
      </c>
      <c r="AE72" s="266">
        <v>24.545403</v>
      </c>
      <c r="AF72" s="266">
        <v>24.49231</v>
      </c>
      <c r="AG72" s="262">
        <v>-1.0970000000000001E-3</v>
      </c>
    </row>
    <row r="73" spans="1:34" ht="15" customHeight="1" x14ac:dyDescent="0.25">
      <c r="A73" s="265" t="s">
        <v>401</v>
      </c>
      <c r="B73" s="264" t="s">
        <v>402</v>
      </c>
      <c r="C73" s="266" t="s">
        <v>695</v>
      </c>
      <c r="D73" s="266" t="s">
        <v>695</v>
      </c>
      <c r="E73" s="266" t="s">
        <v>695</v>
      </c>
      <c r="F73" s="266" t="s">
        <v>695</v>
      </c>
      <c r="G73" s="266" t="s">
        <v>695</v>
      </c>
      <c r="H73" s="266" t="s">
        <v>695</v>
      </c>
      <c r="I73" s="266" t="s">
        <v>695</v>
      </c>
      <c r="J73" s="266" t="s">
        <v>695</v>
      </c>
      <c r="K73" s="266" t="s">
        <v>695</v>
      </c>
      <c r="L73" s="266" t="s">
        <v>695</v>
      </c>
      <c r="M73" s="266" t="s">
        <v>695</v>
      </c>
      <c r="N73" s="266" t="s">
        <v>695</v>
      </c>
      <c r="O73" s="266" t="s">
        <v>695</v>
      </c>
      <c r="P73" s="266" t="s">
        <v>695</v>
      </c>
      <c r="Q73" s="266" t="s">
        <v>695</v>
      </c>
      <c r="R73" s="266" t="s">
        <v>695</v>
      </c>
      <c r="S73" s="266" t="s">
        <v>695</v>
      </c>
      <c r="T73" s="266" t="s">
        <v>695</v>
      </c>
      <c r="U73" s="266" t="s">
        <v>695</v>
      </c>
      <c r="V73" s="266" t="s">
        <v>695</v>
      </c>
      <c r="W73" s="266" t="s">
        <v>695</v>
      </c>
      <c r="X73" s="266" t="s">
        <v>695</v>
      </c>
      <c r="Y73" s="266" t="s">
        <v>695</v>
      </c>
      <c r="Z73" s="266" t="s">
        <v>695</v>
      </c>
      <c r="AA73" s="266" t="s">
        <v>695</v>
      </c>
      <c r="AB73" s="266" t="s">
        <v>695</v>
      </c>
      <c r="AC73" s="266" t="s">
        <v>695</v>
      </c>
      <c r="AD73" s="266" t="s">
        <v>695</v>
      </c>
      <c r="AE73" s="266" t="s">
        <v>695</v>
      </c>
      <c r="AF73" s="266" t="s">
        <v>695</v>
      </c>
      <c r="AG73" s="262" t="s">
        <v>695</v>
      </c>
    </row>
    <row r="74" spans="1:34" ht="15" customHeight="1" x14ac:dyDescent="0.25">
      <c r="A74" s="265" t="s">
        <v>403</v>
      </c>
      <c r="B74" s="264" t="s">
        <v>404</v>
      </c>
      <c r="C74" s="266">
        <v>10.34</v>
      </c>
      <c r="D74" s="266">
        <v>10.34</v>
      </c>
      <c r="E74" s="266">
        <v>10.34</v>
      </c>
      <c r="F74" s="266">
        <v>10.339999000000001</v>
      </c>
      <c r="G74" s="266">
        <v>10.34</v>
      </c>
      <c r="H74" s="266">
        <v>10.34</v>
      </c>
      <c r="I74" s="266">
        <v>10.34</v>
      </c>
      <c r="J74" s="266">
        <v>10.34</v>
      </c>
      <c r="K74" s="266">
        <v>10.34</v>
      </c>
      <c r="L74" s="266">
        <v>10.34</v>
      </c>
      <c r="M74" s="266">
        <v>10.34</v>
      </c>
      <c r="N74" s="266">
        <v>10.34</v>
      </c>
      <c r="O74" s="266">
        <v>10.34</v>
      </c>
      <c r="P74" s="266">
        <v>10.339999000000001</v>
      </c>
      <c r="Q74" s="266">
        <v>10.34</v>
      </c>
      <c r="R74" s="266">
        <v>10.34</v>
      </c>
      <c r="S74" s="266">
        <v>10.34</v>
      </c>
      <c r="T74" s="266">
        <v>10.34</v>
      </c>
      <c r="U74" s="266">
        <v>10.34</v>
      </c>
      <c r="V74" s="266">
        <v>10.34</v>
      </c>
      <c r="W74" s="266">
        <v>10.340001000000001</v>
      </c>
      <c r="X74" s="266">
        <v>10.34</v>
      </c>
      <c r="Y74" s="266">
        <v>10.34</v>
      </c>
      <c r="Z74" s="266">
        <v>10.34</v>
      </c>
      <c r="AA74" s="266">
        <v>10.34</v>
      </c>
      <c r="AB74" s="266">
        <v>10.34</v>
      </c>
      <c r="AC74" s="266">
        <v>10.34</v>
      </c>
      <c r="AD74" s="266">
        <v>10.34</v>
      </c>
      <c r="AE74" s="266">
        <v>10.339999000000001</v>
      </c>
      <c r="AF74" s="266">
        <v>10.34</v>
      </c>
      <c r="AG74" s="262">
        <v>0</v>
      </c>
    </row>
    <row r="76" spans="1:34" ht="15" customHeight="1" x14ac:dyDescent="0.2">
      <c r="B76" s="268" t="s">
        <v>647</v>
      </c>
    </row>
    <row r="77" spans="1:34" ht="15" customHeight="1" x14ac:dyDescent="0.2">
      <c r="B77" s="268" t="s">
        <v>648</v>
      </c>
    </row>
    <row r="78" spans="1:34" ht="12" customHeight="1" x14ac:dyDescent="0.25">
      <c r="A78" s="265" t="s">
        <v>405</v>
      </c>
      <c r="B78" s="264" t="s">
        <v>649</v>
      </c>
      <c r="C78" s="267">
        <v>3412</v>
      </c>
      <c r="D78" s="267">
        <v>3412</v>
      </c>
      <c r="E78" s="267">
        <v>3412</v>
      </c>
      <c r="F78" s="267">
        <v>3412</v>
      </c>
      <c r="G78" s="267">
        <v>3412</v>
      </c>
      <c r="H78" s="267">
        <v>3412</v>
      </c>
      <c r="I78" s="267">
        <v>3412</v>
      </c>
      <c r="J78" s="267">
        <v>3412</v>
      </c>
      <c r="K78" s="267">
        <v>3412</v>
      </c>
      <c r="L78" s="267">
        <v>3412</v>
      </c>
      <c r="M78" s="267">
        <v>3412</v>
      </c>
      <c r="N78" s="267">
        <v>3412</v>
      </c>
      <c r="O78" s="267">
        <v>3412</v>
      </c>
      <c r="P78" s="267">
        <v>3412</v>
      </c>
      <c r="Q78" s="267">
        <v>3412</v>
      </c>
      <c r="R78" s="267">
        <v>3412</v>
      </c>
      <c r="S78" s="267">
        <v>3412</v>
      </c>
      <c r="T78" s="267">
        <v>3412</v>
      </c>
      <c r="U78" s="267">
        <v>3412</v>
      </c>
      <c r="V78" s="267">
        <v>3412</v>
      </c>
      <c r="W78" s="267">
        <v>3412</v>
      </c>
      <c r="X78" s="267">
        <v>3412</v>
      </c>
      <c r="Y78" s="267">
        <v>3412</v>
      </c>
      <c r="Z78" s="267">
        <v>3412</v>
      </c>
      <c r="AA78" s="267">
        <v>3412</v>
      </c>
      <c r="AB78" s="267">
        <v>3412</v>
      </c>
      <c r="AC78" s="267">
        <v>3412</v>
      </c>
      <c r="AD78" s="267">
        <v>3412</v>
      </c>
      <c r="AE78" s="267">
        <v>3412</v>
      </c>
      <c r="AF78" s="267">
        <v>3412</v>
      </c>
      <c r="AG78" s="262">
        <v>0</v>
      </c>
    </row>
    <row r="79" spans="1:34" ht="15" customHeight="1" thickBot="1" x14ac:dyDescent="0.3">
      <c r="A79" s="265" t="s">
        <v>650</v>
      </c>
      <c r="B79" s="264" t="s">
        <v>651</v>
      </c>
      <c r="C79" s="267">
        <v>8832.3242190000001</v>
      </c>
      <c r="D79" s="267">
        <v>8776.6992190000001</v>
      </c>
      <c r="E79" s="267">
        <v>8670.9228519999997</v>
      </c>
      <c r="F79" s="267">
        <v>8497.5087889999995</v>
      </c>
      <c r="G79" s="267">
        <v>8410.3417969999991</v>
      </c>
      <c r="H79" s="267">
        <v>8359.0800780000009</v>
      </c>
      <c r="I79" s="267">
        <v>8280.6416019999997</v>
      </c>
      <c r="J79" s="267">
        <v>8241.2822269999997</v>
      </c>
      <c r="K79" s="267">
        <v>8186.2563479999999</v>
      </c>
      <c r="L79" s="267">
        <v>8168.3378910000001</v>
      </c>
      <c r="M79" s="267">
        <v>8143.0219729999999</v>
      </c>
      <c r="N79" s="267">
        <v>8107.3857420000004</v>
      </c>
      <c r="O79" s="267">
        <v>8087.265625</v>
      </c>
      <c r="P79" s="267">
        <v>8024.7529299999997</v>
      </c>
      <c r="Q79" s="267">
        <v>7991.8637699999999</v>
      </c>
      <c r="R79" s="267">
        <v>7949.6010740000002</v>
      </c>
      <c r="S79" s="267">
        <v>7917.1967770000001</v>
      </c>
      <c r="T79" s="267">
        <v>7898.1245120000003</v>
      </c>
      <c r="U79" s="267">
        <v>7885.1860349999997</v>
      </c>
      <c r="V79" s="267">
        <v>7857.2573240000002</v>
      </c>
      <c r="W79" s="267">
        <v>7834.513672</v>
      </c>
      <c r="X79" s="267">
        <v>7818.5009769999997</v>
      </c>
      <c r="Y79" s="267">
        <v>7802.423828</v>
      </c>
      <c r="Z79" s="267">
        <v>7770.4477539999998</v>
      </c>
      <c r="AA79" s="267">
        <v>7752.6152339999999</v>
      </c>
      <c r="AB79" s="267">
        <v>7742.640625</v>
      </c>
      <c r="AC79" s="267">
        <v>7734.748047</v>
      </c>
      <c r="AD79" s="267">
        <v>7730.1191410000001</v>
      </c>
      <c r="AE79" s="267">
        <v>7720.3876950000003</v>
      </c>
      <c r="AF79" s="267">
        <v>7709.3764650000003</v>
      </c>
      <c r="AG79" s="262">
        <v>-4.6779999999999999E-3</v>
      </c>
    </row>
    <row r="80" spans="1:34" ht="15" customHeight="1" x14ac:dyDescent="0.2">
      <c r="B80" s="325" t="s">
        <v>656</v>
      </c>
      <c r="C80" s="326"/>
      <c r="D80" s="326"/>
      <c r="E80" s="326"/>
      <c r="F80" s="326"/>
      <c r="G80" s="326"/>
      <c r="H80" s="326"/>
      <c r="I80" s="326"/>
      <c r="J80" s="326"/>
      <c r="K80" s="326"/>
      <c r="L80" s="326"/>
      <c r="M80" s="326"/>
      <c r="N80" s="326"/>
      <c r="O80" s="326"/>
      <c r="P80" s="326"/>
      <c r="Q80" s="326"/>
      <c r="R80" s="326"/>
      <c r="S80" s="326"/>
      <c r="T80" s="326"/>
      <c r="U80" s="326"/>
      <c r="V80" s="326"/>
      <c r="W80" s="326"/>
      <c r="X80" s="326"/>
      <c r="Y80" s="326"/>
      <c r="Z80" s="326"/>
      <c r="AA80" s="326"/>
      <c r="AB80" s="326"/>
      <c r="AC80" s="326"/>
      <c r="AD80" s="326"/>
      <c r="AE80" s="326"/>
      <c r="AF80" s="326"/>
      <c r="AG80" s="326"/>
      <c r="AH80" s="291"/>
    </row>
    <row r="81" spans="2:33" ht="15" customHeight="1" x14ac:dyDescent="0.2">
      <c r="B81" s="260" t="s">
        <v>652</v>
      </c>
    </row>
    <row r="82" spans="2:33" ht="15" customHeight="1" x14ac:dyDescent="0.2">
      <c r="B82" s="260" t="s">
        <v>653</v>
      </c>
    </row>
    <row r="83" spans="2:33" ht="15" customHeight="1" x14ac:dyDescent="0.2">
      <c r="B83" s="260" t="s">
        <v>644</v>
      </c>
    </row>
    <row r="84" spans="2:33" ht="12" customHeight="1" x14ac:dyDescent="0.2">
      <c r="B84" s="260" t="s">
        <v>857</v>
      </c>
    </row>
    <row r="85" spans="2:33" ht="15" customHeight="1" x14ac:dyDescent="0.2">
      <c r="B85" s="260" t="s">
        <v>856</v>
      </c>
    </row>
    <row r="88" spans="2:33" ht="15" customHeight="1" x14ac:dyDescent="0.2">
      <c r="B88" s="321"/>
      <c r="C88" s="321"/>
      <c r="D88" s="321"/>
      <c r="E88" s="321"/>
      <c r="F88" s="321"/>
      <c r="G88" s="321"/>
      <c r="H88" s="321"/>
      <c r="I88" s="321"/>
      <c r="J88" s="321"/>
      <c r="K88" s="321"/>
      <c r="L88" s="321"/>
      <c r="M88" s="321"/>
      <c r="N88" s="321"/>
      <c r="O88" s="321"/>
      <c r="P88" s="321"/>
      <c r="Q88" s="321"/>
      <c r="R88" s="321"/>
      <c r="S88" s="321"/>
      <c r="T88" s="321"/>
      <c r="U88" s="321"/>
      <c r="V88" s="321"/>
      <c r="W88" s="321"/>
      <c r="X88" s="321"/>
      <c r="Y88" s="321"/>
      <c r="Z88" s="321"/>
      <c r="AA88" s="321"/>
      <c r="AB88" s="321"/>
      <c r="AC88" s="321"/>
      <c r="AD88" s="321"/>
      <c r="AE88" s="321"/>
      <c r="AF88" s="321"/>
      <c r="AG88" s="321"/>
    </row>
    <row r="93" spans="2:33" ht="12" customHeight="1" x14ac:dyDescent="0.2"/>
    <row r="94" spans="2:33" ht="12" customHeight="1" x14ac:dyDescent="0.2"/>
    <row r="95" spans="2:33" ht="12" customHeight="1" x14ac:dyDescent="0.2"/>
    <row r="96" spans="2:33"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8" ht="12" customHeight="1" x14ac:dyDescent="0.2"/>
    <row r="167" ht="12" customHeight="1" x14ac:dyDescent="0.2"/>
    <row r="179" ht="12" customHeight="1" x14ac:dyDescent="0.2"/>
    <row r="180" ht="12" customHeight="1" x14ac:dyDescent="0.2"/>
    <row r="182" ht="12" customHeight="1" x14ac:dyDescent="0.2"/>
    <row r="184" ht="12" customHeight="1" x14ac:dyDescent="0.2"/>
    <row r="193" ht="12" customHeight="1" x14ac:dyDescent="0.2"/>
    <row r="214" spans="2:33" ht="15" customHeight="1" x14ac:dyDescent="0.2">
      <c r="B214" s="321"/>
      <c r="C214" s="321"/>
      <c r="D214" s="321"/>
      <c r="E214" s="321"/>
      <c r="F214" s="321"/>
      <c r="G214" s="321"/>
      <c r="H214" s="321"/>
      <c r="I214" s="321"/>
      <c r="J214" s="321"/>
      <c r="K214" s="321"/>
      <c r="L214" s="321"/>
      <c r="M214" s="321"/>
      <c r="N214" s="321"/>
      <c r="O214" s="321"/>
      <c r="P214" s="321"/>
      <c r="Q214" s="321"/>
      <c r="R214" s="321"/>
      <c r="S214" s="321"/>
      <c r="T214" s="321"/>
      <c r="U214" s="321"/>
      <c r="V214" s="321"/>
      <c r="W214" s="321"/>
      <c r="X214" s="321"/>
      <c r="Y214" s="321"/>
      <c r="Z214" s="321"/>
      <c r="AA214" s="321"/>
      <c r="AB214" s="321"/>
      <c r="AC214" s="321"/>
      <c r="AD214" s="321"/>
      <c r="AE214" s="321"/>
      <c r="AF214" s="321"/>
      <c r="AG214" s="321"/>
    </row>
    <row r="221" spans="2:33" ht="12" customHeight="1" x14ac:dyDescent="0.2"/>
    <row r="222" spans="2:33" ht="12" customHeight="1" x14ac:dyDescent="0.2"/>
    <row r="223" spans="2:33" ht="12" customHeight="1" x14ac:dyDescent="0.2"/>
    <row r="224" spans="2:33"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22" ht="12" customHeight="1" x14ac:dyDescent="0.2"/>
    <row r="331" ht="12" customHeight="1" x14ac:dyDescent="0.2"/>
    <row r="343" ht="12" customHeight="1" x14ac:dyDescent="0.2"/>
    <row r="344" ht="12" customHeight="1" x14ac:dyDescent="0.2"/>
    <row r="349" ht="12" customHeight="1" x14ac:dyDescent="0.2"/>
    <row r="352" ht="12" customHeight="1" x14ac:dyDescent="0.2"/>
    <row r="361" ht="12" customHeight="1" x14ac:dyDescent="0.2"/>
    <row r="383" spans="2:33" ht="15" customHeight="1" x14ac:dyDescent="0.2">
      <c r="B383" s="321"/>
      <c r="C383" s="321"/>
      <c r="D383" s="321"/>
      <c r="E383" s="321"/>
      <c r="F383" s="321"/>
      <c r="G383" s="321"/>
      <c r="H383" s="321"/>
      <c r="I383" s="321"/>
      <c r="J383" s="321"/>
      <c r="K383" s="321"/>
      <c r="L383" s="321"/>
      <c r="M383" s="321"/>
      <c r="N383" s="321"/>
      <c r="O383" s="321"/>
      <c r="P383" s="321"/>
      <c r="Q383" s="321"/>
      <c r="R383" s="321"/>
      <c r="S383" s="321"/>
      <c r="T383" s="321"/>
      <c r="U383" s="321"/>
      <c r="V383" s="321"/>
      <c r="W383" s="321"/>
      <c r="X383" s="321"/>
      <c r="Y383" s="321"/>
      <c r="Z383" s="321"/>
      <c r="AA383" s="321"/>
      <c r="AB383" s="321"/>
      <c r="AC383" s="321"/>
      <c r="AD383" s="321"/>
      <c r="AE383" s="321"/>
      <c r="AF383" s="321"/>
      <c r="AG383" s="321"/>
    </row>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500" spans="2:33" ht="15" customHeight="1" x14ac:dyDescent="0.2">
      <c r="B500" s="321"/>
      <c r="C500" s="321"/>
      <c r="D500" s="321"/>
      <c r="E500" s="321"/>
      <c r="F500" s="321"/>
      <c r="G500" s="321"/>
      <c r="H500" s="321"/>
      <c r="I500" s="321"/>
      <c r="J500" s="321"/>
      <c r="K500" s="321"/>
      <c r="L500" s="321"/>
      <c r="M500" s="321"/>
      <c r="N500" s="321"/>
      <c r="O500" s="321"/>
      <c r="P500" s="321"/>
      <c r="Q500" s="321"/>
      <c r="R500" s="321"/>
      <c r="S500" s="321"/>
      <c r="T500" s="321"/>
      <c r="U500" s="321"/>
      <c r="V500" s="321"/>
      <c r="W500" s="321"/>
      <c r="X500" s="321"/>
      <c r="Y500" s="321"/>
      <c r="Z500" s="321"/>
      <c r="AA500" s="321"/>
      <c r="AB500" s="321"/>
      <c r="AC500" s="321"/>
      <c r="AD500" s="321"/>
      <c r="AE500" s="321"/>
      <c r="AF500" s="321"/>
      <c r="AG500" s="321"/>
    </row>
    <row r="504" spans="2:33" ht="12" customHeight="1" x14ac:dyDescent="0.2"/>
    <row r="505" spans="2:33" ht="12" customHeight="1" x14ac:dyDescent="0.2"/>
    <row r="506" spans="2:33" ht="12" customHeight="1" x14ac:dyDescent="0.2"/>
    <row r="507" spans="2:33" ht="12" customHeight="1" x14ac:dyDescent="0.2"/>
    <row r="508" spans="2:33" ht="12" customHeight="1" x14ac:dyDescent="0.2"/>
    <row r="509" spans="2:33" ht="12" customHeight="1" x14ac:dyDescent="0.2"/>
    <row r="510" spans="2:33" ht="12" customHeight="1" x14ac:dyDescent="0.2"/>
    <row r="511" spans="2:33" ht="12" customHeight="1" x14ac:dyDescent="0.2"/>
    <row r="512" spans="2:33"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96" ht="12" customHeight="1" x14ac:dyDescent="0.2"/>
    <row r="607" ht="12" customHeight="1" x14ac:dyDescent="0.2"/>
    <row r="618" ht="12" customHeight="1" x14ac:dyDescent="0.2"/>
    <row r="629" ht="12" customHeight="1" x14ac:dyDescent="0.2"/>
    <row r="640" ht="12" customHeight="1" x14ac:dyDescent="0.2"/>
    <row r="652" spans="2:33" ht="15" customHeight="1" x14ac:dyDescent="0.2">
      <c r="B652" s="321"/>
      <c r="C652" s="321"/>
      <c r="D652" s="321"/>
      <c r="E652" s="321"/>
      <c r="F652" s="321"/>
      <c r="G652" s="321"/>
      <c r="H652" s="321"/>
      <c r="I652" s="321"/>
      <c r="J652" s="321"/>
      <c r="K652" s="321"/>
      <c r="L652" s="321"/>
      <c r="M652" s="321"/>
      <c r="N652" s="321"/>
      <c r="O652" s="321"/>
      <c r="P652" s="321"/>
      <c r="Q652" s="321"/>
      <c r="R652" s="321"/>
      <c r="S652" s="321"/>
      <c r="T652" s="321"/>
      <c r="U652" s="321"/>
      <c r="V652" s="321"/>
      <c r="W652" s="321"/>
      <c r="X652" s="321"/>
      <c r="Y652" s="321"/>
      <c r="Z652" s="321"/>
      <c r="AA652" s="321"/>
      <c r="AB652" s="321"/>
      <c r="AC652" s="321"/>
      <c r="AD652" s="321"/>
      <c r="AE652" s="321"/>
      <c r="AF652" s="321"/>
      <c r="AG652" s="321"/>
    </row>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96" ht="12" customHeight="1" x14ac:dyDescent="0.2"/>
    <row r="707" ht="12" customHeight="1" x14ac:dyDescent="0.2"/>
    <row r="718" ht="12" customHeight="1" x14ac:dyDescent="0.2"/>
    <row r="729" ht="12" customHeight="1" x14ac:dyDescent="0.2"/>
    <row r="740" spans="2:33" ht="12" customHeight="1" x14ac:dyDescent="0.2"/>
    <row r="752" spans="2:33" ht="15" customHeight="1" x14ac:dyDescent="0.2">
      <c r="B752" s="321"/>
      <c r="C752" s="321"/>
      <c r="D752" s="321"/>
      <c r="E752" s="321"/>
      <c r="F752" s="321"/>
      <c r="G752" s="321"/>
      <c r="H752" s="321"/>
      <c r="I752" s="321"/>
      <c r="J752" s="321"/>
      <c r="K752" s="321"/>
      <c r="L752" s="321"/>
      <c r="M752" s="321"/>
      <c r="N752" s="321"/>
      <c r="O752" s="321"/>
      <c r="P752" s="321"/>
      <c r="Q752" s="321"/>
      <c r="R752" s="321"/>
      <c r="S752" s="321"/>
      <c r="T752" s="321"/>
      <c r="U752" s="321"/>
      <c r="V752" s="321"/>
      <c r="W752" s="321"/>
      <c r="X752" s="321"/>
      <c r="Y752" s="321"/>
      <c r="Z752" s="321"/>
      <c r="AA752" s="321"/>
      <c r="AB752" s="321"/>
      <c r="AC752" s="321"/>
      <c r="AD752" s="321"/>
      <c r="AE752" s="321"/>
      <c r="AF752" s="321"/>
      <c r="AG752" s="321"/>
    </row>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9" ht="12" customHeight="1" x14ac:dyDescent="0.2"/>
    <row r="794" ht="12" customHeight="1" x14ac:dyDescent="0.2"/>
    <row r="801" ht="12" customHeight="1" x14ac:dyDescent="0.2"/>
    <row r="806" ht="12" customHeight="1" x14ac:dyDescent="0.2"/>
    <row r="810" ht="12" customHeight="1" x14ac:dyDescent="0.2"/>
    <row r="816" ht="12" customHeight="1" x14ac:dyDescent="0.2"/>
    <row r="823" ht="12" customHeight="1" x14ac:dyDescent="0.2"/>
    <row r="828" ht="12" customHeight="1" x14ac:dyDescent="0.2"/>
    <row r="832" ht="12" customHeight="1" x14ac:dyDescent="0.2"/>
    <row r="837" spans="2:33" ht="12" customHeight="1" x14ac:dyDescent="0.2"/>
    <row r="843" spans="2:33" ht="15" customHeight="1" x14ac:dyDescent="0.2">
      <c r="B843" s="321"/>
      <c r="C843" s="321"/>
      <c r="D843" s="321"/>
      <c r="E843" s="321"/>
      <c r="F843" s="321"/>
      <c r="G843" s="321"/>
      <c r="H843" s="321"/>
      <c r="I843" s="321"/>
      <c r="J843" s="321"/>
      <c r="K843" s="321"/>
      <c r="L843" s="321"/>
      <c r="M843" s="321"/>
      <c r="N843" s="321"/>
      <c r="O843" s="321"/>
      <c r="P843" s="321"/>
      <c r="Q843" s="321"/>
      <c r="R843" s="321"/>
      <c r="S843" s="321"/>
      <c r="T843" s="321"/>
      <c r="U843" s="321"/>
      <c r="V843" s="321"/>
      <c r="W843" s="321"/>
      <c r="X843" s="321"/>
      <c r="Y843" s="321"/>
      <c r="Z843" s="321"/>
      <c r="AA843" s="321"/>
      <c r="AB843" s="321"/>
      <c r="AC843" s="321"/>
      <c r="AD843" s="321"/>
      <c r="AE843" s="321"/>
      <c r="AF843" s="321"/>
      <c r="AG843" s="321"/>
    </row>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7" ht="12" customHeight="1" x14ac:dyDescent="0.2"/>
    <row r="893" ht="12" customHeight="1" x14ac:dyDescent="0.2"/>
    <row r="896" ht="12" customHeight="1" x14ac:dyDescent="0.2"/>
    <row r="898" ht="12" customHeight="1" x14ac:dyDescent="0.2"/>
    <row r="899" ht="12" customHeight="1" x14ac:dyDescent="0.2"/>
    <row r="902" ht="12" customHeight="1" x14ac:dyDescent="0.2"/>
    <row r="908" ht="12" customHeight="1" x14ac:dyDescent="0.2"/>
    <row r="911" ht="12" customHeight="1" x14ac:dyDescent="0.2"/>
    <row r="914" spans="2:33" ht="15" customHeight="1" x14ac:dyDescent="0.2">
      <c r="B914" s="321"/>
      <c r="C914" s="321"/>
      <c r="D914" s="321"/>
      <c r="E914" s="321"/>
      <c r="F914" s="321"/>
      <c r="G914" s="321"/>
      <c r="H914" s="321"/>
      <c r="I914" s="321"/>
      <c r="J914" s="321"/>
      <c r="K914" s="321"/>
      <c r="L914" s="321"/>
      <c r="M914" s="321"/>
      <c r="N914" s="321"/>
      <c r="O914" s="321"/>
      <c r="P914" s="321"/>
      <c r="Q914" s="321"/>
      <c r="R914" s="321"/>
      <c r="S914" s="321"/>
      <c r="T914" s="321"/>
      <c r="U914" s="321"/>
      <c r="V914" s="321"/>
      <c r="W914" s="321"/>
      <c r="X914" s="321"/>
      <c r="Y914" s="321"/>
      <c r="Z914" s="321"/>
      <c r="AA914" s="321"/>
      <c r="AB914" s="321"/>
      <c r="AC914" s="321"/>
      <c r="AD914" s="321"/>
      <c r="AE914" s="321"/>
      <c r="AF914" s="321"/>
      <c r="AG914" s="321"/>
    </row>
    <row r="923" spans="2:33" ht="12" customHeight="1" x14ac:dyDescent="0.2"/>
    <row r="924" spans="2:33" ht="12" customHeight="1" x14ac:dyDescent="0.2"/>
    <row r="925" spans="2:33" ht="12" customHeight="1" x14ac:dyDescent="0.2"/>
    <row r="926" spans="2:33" ht="12" customHeight="1" x14ac:dyDescent="0.2"/>
    <row r="927" spans="2:33" ht="12" customHeight="1" x14ac:dyDescent="0.2"/>
    <row r="928" spans="2:33" ht="12" customHeight="1" x14ac:dyDescent="0.2"/>
    <row r="929" ht="12" customHeight="1" x14ac:dyDescent="0.2"/>
    <row r="930" ht="12" customHeight="1" x14ac:dyDescent="0.2"/>
    <row r="940" ht="12" customHeight="1" x14ac:dyDescent="0.2"/>
    <row r="945" ht="12" customHeight="1" x14ac:dyDescent="0.2"/>
    <row r="950" ht="12" customHeight="1" x14ac:dyDescent="0.2"/>
    <row r="955" ht="12" customHeight="1" x14ac:dyDescent="0.2"/>
    <row r="957" ht="12" customHeight="1" x14ac:dyDescent="0.2"/>
    <row r="961" ht="12" customHeight="1" x14ac:dyDescent="0.2"/>
    <row r="963" ht="12" customHeight="1" x14ac:dyDescent="0.2"/>
    <row r="968" ht="12" customHeight="1" x14ac:dyDescent="0.2"/>
    <row r="972" ht="12" customHeight="1" x14ac:dyDescent="0.2"/>
    <row r="976" ht="12" customHeight="1" x14ac:dyDescent="0.2"/>
    <row r="977" ht="12" customHeight="1" x14ac:dyDescent="0.2"/>
    <row r="982" ht="12" customHeight="1" x14ac:dyDescent="0.2"/>
    <row r="987" ht="12" customHeight="1" x14ac:dyDescent="0.2"/>
    <row r="990" ht="12" customHeight="1" x14ac:dyDescent="0.2"/>
    <row r="992" ht="12" customHeight="1" x14ac:dyDescent="0.2"/>
    <row r="997" ht="12" customHeight="1" x14ac:dyDescent="0.2"/>
    <row r="1001" ht="12" customHeight="1" x14ac:dyDescent="0.2"/>
    <row r="1004" ht="12" customHeight="1" x14ac:dyDescent="0.2"/>
    <row r="1006" ht="12" customHeight="1" x14ac:dyDescent="0.2"/>
    <row r="1009" spans="2:33" ht="15" customHeight="1" x14ac:dyDescent="0.2">
      <c r="B1009" s="321"/>
      <c r="C1009" s="321"/>
      <c r="D1009" s="321"/>
      <c r="E1009" s="321"/>
      <c r="F1009" s="321"/>
      <c r="G1009" s="321"/>
      <c r="H1009" s="321"/>
      <c r="I1009" s="321"/>
      <c r="J1009" s="321"/>
      <c r="K1009" s="321"/>
      <c r="L1009" s="321"/>
      <c r="M1009" s="321"/>
      <c r="N1009" s="321"/>
      <c r="O1009" s="321"/>
      <c r="P1009" s="321"/>
      <c r="Q1009" s="321"/>
      <c r="R1009" s="321"/>
      <c r="S1009" s="321"/>
      <c r="T1009" s="321"/>
      <c r="U1009" s="321"/>
      <c r="V1009" s="321"/>
      <c r="W1009" s="321"/>
      <c r="X1009" s="321"/>
      <c r="Y1009" s="321"/>
      <c r="Z1009" s="321"/>
      <c r="AA1009" s="321"/>
      <c r="AB1009" s="321"/>
      <c r="AC1009" s="321"/>
      <c r="AD1009" s="321"/>
      <c r="AE1009" s="321"/>
      <c r="AF1009" s="321"/>
      <c r="AG1009" s="321"/>
    </row>
    <row r="1032" ht="12" customHeight="1" x14ac:dyDescent="0.2"/>
    <row r="1033" ht="12" customHeight="1" x14ac:dyDescent="0.2"/>
    <row r="1034" ht="12" customHeight="1" x14ac:dyDescent="0.2"/>
    <row r="1035" ht="12" customHeight="1" x14ac:dyDescent="0.2"/>
    <row r="1036" ht="12" customHeight="1" x14ac:dyDescent="0.2"/>
    <row r="1037" ht="12" customHeight="1" x14ac:dyDescent="0.2"/>
    <row r="1038" ht="12" customHeight="1" x14ac:dyDescent="0.2"/>
    <row r="1039" ht="12" customHeight="1" x14ac:dyDescent="0.2"/>
    <row r="1040" ht="12" customHeight="1" x14ac:dyDescent="0.2"/>
    <row r="1041" ht="12" customHeight="1" x14ac:dyDescent="0.2"/>
    <row r="1042" ht="12" customHeight="1" x14ac:dyDescent="0.2"/>
    <row r="1043" ht="12" customHeight="1" x14ac:dyDescent="0.2"/>
    <row r="1044" ht="12" customHeight="1" x14ac:dyDescent="0.2"/>
    <row r="1045" ht="12" customHeight="1" x14ac:dyDescent="0.2"/>
    <row r="1046" ht="12" customHeight="1" x14ac:dyDescent="0.2"/>
    <row r="1047" ht="12" customHeight="1" x14ac:dyDescent="0.2"/>
    <row r="1048" ht="12" customHeight="1" x14ac:dyDescent="0.2"/>
    <row r="1049" ht="12" customHeight="1" x14ac:dyDescent="0.2"/>
    <row r="1050" ht="12" customHeight="1" x14ac:dyDescent="0.2"/>
    <row r="1051" ht="12" customHeight="1" x14ac:dyDescent="0.2"/>
    <row r="1052" ht="12" customHeight="1" x14ac:dyDescent="0.2"/>
    <row r="1053" ht="12" customHeight="1" x14ac:dyDescent="0.2"/>
    <row r="1054" ht="12" customHeight="1" x14ac:dyDescent="0.2"/>
    <row r="1055" ht="12" customHeight="1" x14ac:dyDescent="0.2"/>
    <row r="1056" ht="12" customHeight="1" x14ac:dyDescent="0.2"/>
    <row r="1057" ht="12" customHeight="1" x14ac:dyDescent="0.2"/>
    <row r="1058" ht="12" customHeight="1" x14ac:dyDescent="0.2"/>
    <row r="1059" ht="12" customHeight="1" x14ac:dyDescent="0.2"/>
    <row r="1060" ht="12" customHeight="1" x14ac:dyDescent="0.2"/>
    <row r="1061" ht="12" customHeight="1" x14ac:dyDescent="0.2"/>
    <row r="1062" ht="12" customHeight="1" x14ac:dyDescent="0.2"/>
    <row r="1063" ht="12" customHeight="1" x14ac:dyDescent="0.2"/>
    <row r="1064" ht="12" customHeight="1" x14ac:dyDescent="0.2"/>
    <row r="1065" ht="12" customHeight="1" x14ac:dyDescent="0.2"/>
    <row r="1066" ht="12" customHeight="1" x14ac:dyDescent="0.2"/>
    <row r="1067" ht="12" customHeight="1" x14ac:dyDescent="0.2"/>
    <row r="1068" ht="12" customHeight="1" x14ac:dyDescent="0.2"/>
    <row r="1069" ht="12" customHeight="1" x14ac:dyDescent="0.2"/>
    <row r="1070" ht="12" customHeight="1" x14ac:dyDescent="0.2"/>
    <row r="1071" ht="12" customHeight="1" x14ac:dyDescent="0.2"/>
    <row r="1072" ht="12" customHeight="1" x14ac:dyDescent="0.2"/>
    <row r="1073" ht="12" customHeight="1" x14ac:dyDescent="0.2"/>
    <row r="1074" ht="12" customHeight="1" x14ac:dyDescent="0.2"/>
    <row r="1075" ht="12" customHeight="1" x14ac:dyDescent="0.2"/>
    <row r="1076" ht="12" customHeight="1" x14ac:dyDescent="0.2"/>
    <row r="1077" ht="12" customHeight="1" x14ac:dyDescent="0.2"/>
    <row r="1078" ht="12" customHeight="1" x14ac:dyDescent="0.2"/>
    <row r="1079" ht="12" customHeight="1" x14ac:dyDescent="0.2"/>
    <row r="1080" ht="12" customHeight="1" x14ac:dyDescent="0.2"/>
    <row r="1090" ht="12" customHeight="1" x14ac:dyDescent="0.2"/>
    <row r="1095" ht="12" customHeight="1" x14ac:dyDescent="0.2"/>
    <row r="1100" ht="12" customHeight="1" x14ac:dyDescent="0.2"/>
    <row r="1105" ht="12" customHeight="1" x14ac:dyDescent="0.2"/>
    <row r="1107" ht="12" customHeight="1" x14ac:dyDescent="0.2"/>
    <row r="1111" ht="12" customHeight="1" x14ac:dyDescent="0.2"/>
    <row r="1113" ht="12" customHeight="1" x14ac:dyDescent="0.2"/>
    <row r="1118" ht="12" customHeight="1" x14ac:dyDescent="0.2"/>
    <row r="1122" ht="12" customHeight="1" x14ac:dyDescent="0.2"/>
    <row r="1126" ht="12" customHeight="1" x14ac:dyDescent="0.2"/>
    <row r="1127" ht="12" customHeight="1" x14ac:dyDescent="0.2"/>
    <row r="1132" ht="12" customHeight="1" x14ac:dyDescent="0.2"/>
    <row r="1137" ht="12" customHeight="1" x14ac:dyDescent="0.2"/>
    <row r="1140" ht="12" customHeight="1" x14ac:dyDescent="0.2"/>
    <row r="1142" ht="12" customHeight="1" x14ac:dyDescent="0.2"/>
    <row r="1147" ht="12" customHeight="1" x14ac:dyDescent="0.2"/>
    <row r="1151" ht="12" customHeight="1" x14ac:dyDescent="0.2"/>
    <row r="1154" spans="2:33" ht="12" customHeight="1" x14ac:dyDescent="0.2"/>
    <row r="1156" spans="2:33" ht="12" customHeight="1" x14ac:dyDescent="0.2"/>
    <row r="1159" spans="2:33" ht="15" customHeight="1" x14ac:dyDescent="0.2">
      <c r="B1159" s="321"/>
      <c r="C1159" s="321"/>
      <c r="D1159" s="321"/>
      <c r="E1159" s="321"/>
      <c r="F1159" s="321"/>
      <c r="G1159" s="321"/>
      <c r="H1159" s="321"/>
      <c r="I1159" s="321"/>
      <c r="J1159" s="321"/>
      <c r="K1159" s="321"/>
      <c r="L1159" s="321"/>
      <c r="M1159" s="321"/>
      <c r="N1159" s="321"/>
      <c r="O1159" s="321"/>
      <c r="P1159" s="321"/>
      <c r="Q1159" s="321"/>
      <c r="R1159" s="321"/>
      <c r="S1159" s="321"/>
      <c r="T1159" s="321"/>
      <c r="U1159" s="321"/>
      <c r="V1159" s="321"/>
      <c r="W1159" s="321"/>
      <c r="X1159" s="321"/>
      <c r="Y1159" s="321"/>
      <c r="Z1159" s="321"/>
      <c r="AA1159" s="321"/>
      <c r="AB1159" s="321"/>
      <c r="AC1159" s="321"/>
      <c r="AD1159" s="321"/>
      <c r="AE1159" s="321"/>
      <c r="AF1159" s="321"/>
      <c r="AG1159" s="321"/>
    </row>
    <row r="1180" ht="12" customHeight="1" x14ac:dyDescent="0.2"/>
    <row r="1181" ht="12" customHeight="1" x14ac:dyDescent="0.2"/>
    <row r="1182" ht="12" customHeight="1" x14ac:dyDescent="0.2"/>
    <row r="1183" ht="12" customHeight="1" x14ac:dyDescent="0.2"/>
    <row r="1184" ht="12" customHeight="1" x14ac:dyDescent="0.2"/>
    <row r="1185" ht="12" customHeight="1" x14ac:dyDescent="0.2"/>
    <row r="1186" ht="12" customHeight="1" x14ac:dyDescent="0.2"/>
    <row r="1187" ht="12" customHeight="1" x14ac:dyDescent="0.2"/>
    <row r="1188" ht="12" customHeight="1" x14ac:dyDescent="0.2"/>
    <row r="1189" ht="12" customHeight="1" x14ac:dyDescent="0.2"/>
    <row r="1190" ht="12" customHeight="1" x14ac:dyDescent="0.2"/>
    <row r="1191" ht="12" customHeight="1" x14ac:dyDescent="0.2"/>
    <row r="1192" ht="12" customHeight="1" x14ac:dyDescent="0.2"/>
    <row r="1193" ht="12" customHeight="1" x14ac:dyDescent="0.2"/>
    <row r="1194" ht="12" customHeight="1" x14ac:dyDescent="0.2"/>
    <row r="1195" ht="12" customHeight="1" x14ac:dyDescent="0.2"/>
    <row r="1196" ht="12" customHeight="1" x14ac:dyDescent="0.2"/>
    <row r="1197" ht="12" customHeight="1" x14ac:dyDescent="0.2"/>
    <row r="1198" ht="12" customHeight="1" x14ac:dyDescent="0.2"/>
    <row r="1199" ht="12" customHeight="1" x14ac:dyDescent="0.2"/>
    <row r="1200" ht="12" customHeight="1" x14ac:dyDescent="0.2"/>
    <row r="1201" ht="12" customHeight="1" x14ac:dyDescent="0.2"/>
    <row r="1202" ht="12" customHeight="1" x14ac:dyDescent="0.2"/>
    <row r="1203" ht="12" customHeight="1" x14ac:dyDescent="0.2"/>
    <row r="1204" ht="12" customHeight="1" x14ac:dyDescent="0.2"/>
    <row r="1205" ht="12" customHeight="1" x14ac:dyDescent="0.2"/>
    <row r="1269" ht="12" customHeight="1" x14ac:dyDescent="0.2"/>
    <row r="1304" ht="12" customHeight="1" x14ac:dyDescent="0.2"/>
    <row r="1317" ht="12" customHeight="1" x14ac:dyDescent="0.2"/>
    <row r="1331" spans="2:33" ht="15" customHeight="1" x14ac:dyDescent="0.2">
      <c r="B1331" s="321"/>
      <c r="C1331" s="321"/>
      <c r="D1331" s="321"/>
      <c r="E1331" s="321"/>
      <c r="F1331" s="321"/>
      <c r="G1331" s="321"/>
      <c r="H1331" s="321"/>
      <c r="I1331" s="321"/>
      <c r="J1331" s="321"/>
      <c r="K1331" s="321"/>
      <c r="L1331" s="321"/>
      <c r="M1331" s="321"/>
      <c r="N1331" s="321"/>
      <c r="O1331" s="321"/>
      <c r="P1331" s="321"/>
      <c r="Q1331" s="321"/>
      <c r="R1331" s="321"/>
      <c r="S1331" s="321"/>
      <c r="T1331" s="321"/>
      <c r="U1331" s="321"/>
      <c r="V1331" s="321"/>
      <c r="W1331" s="321"/>
      <c r="X1331" s="321"/>
      <c r="Y1331" s="321"/>
      <c r="Z1331" s="321"/>
      <c r="AA1331" s="321"/>
      <c r="AB1331" s="321"/>
      <c r="AC1331" s="321"/>
      <c r="AD1331" s="321"/>
      <c r="AE1331" s="321"/>
      <c r="AF1331" s="321"/>
      <c r="AG1331" s="321"/>
    </row>
    <row r="1335" spans="2:33" ht="12" customHeight="1" x14ac:dyDescent="0.2"/>
    <row r="1336" spans="2:33" ht="12" customHeight="1" x14ac:dyDescent="0.2"/>
    <row r="1337" spans="2:33" ht="12" customHeight="1" x14ac:dyDescent="0.2"/>
    <row r="1338" spans="2:33" ht="12" customHeight="1" x14ac:dyDescent="0.2"/>
    <row r="1339" spans="2:33" ht="12" customHeight="1" x14ac:dyDescent="0.2"/>
    <row r="1340" spans="2:33" ht="12" customHeight="1" x14ac:dyDescent="0.2"/>
    <row r="1341" spans="2:33" ht="12" customHeight="1" x14ac:dyDescent="0.2"/>
    <row r="1342" spans="2:33" ht="12" customHeight="1" x14ac:dyDescent="0.2"/>
    <row r="1343" spans="2:33" ht="12" customHeight="1" x14ac:dyDescent="0.2"/>
    <row r="1344" spans="2:33" ht="12" customHeight="1" x14ac:dyDescent="0.2"/>
    <row r="1345" ht="12" customHeight="1" x14ac:dyDescent="0.2"/>
    <row r="1346" ht="12" customHeight="1" x14ac:dyDescent="0.2"/>
    <row r="1347" ht="12" customHeight="1" x14ac:dyDescent="0.2"/>
    <row r="1348" ht="12" customHeight="1" x14ac:dyDescent="0.2"/>
    <row r="1349" ht="12" customHeight="1" x14ac:dyDescent="0.2"/>
    <row r="1350" ht="12" customHeight="1" x14ac:dyDescent="0.2"/>
    <row r="1351" ht="12" customHeight="1" x14ac:dyDescent="0.2"/>
    <row r="1352" ht="12" customHeight="1" x14ac:dyDescent="0.2"/>
    <row r="1353" ht="12" customHeight="1" x14ac:dyDescent="0.2"/>
    <row r="1354" ht="12" customHeight="1" x14ac:dyDescent="0.2"/>
    <row r="1355" ht="12" customHeight="1" x14ac:dyDescent="0.2"/>
    <row r="1398" ht="12" customHeight="1" x14ac:dyDescent="0.2"/>
    <row r="1407" ht="12" customHeight="1" x14ac:dyDescent="0.2"/>
    <row r="1421" ht="12" customHeight="1" x14ac:dyDescent="0.2"/>
    <row r="1426" spans="2:33" ht="15" customHeight="1" x14ac:dyDescent="0.2">
      <c r="B1426" s="321"/>
      <c r="C1426" s="321"/>
      <c r="D1426" s="321"/>
      <c r="E1426" s="321"/>
      <c r="F1426" s="321"/>
      <c r="G1426" s="321"/>
      <c r="H1426" s="321"/>
      <c r="I1426" s="321"/>
      <c r="J1426" s="321"/>
      <c r="K1426" s="321"/>
      <c r="L1426" s="321"/>
      <c r="M1426" s="321"/>
      <c r="N1426" s="321"/>
      <c r="O1426" s="321"/>
      <c r="P1426" s="321"/>
      <c r="Q1426" s="321"/>
      <c r="R1426" s="321"/>
      <c r="S1426" s="321"/>
      <c r="T1426" s="321"/>
      <c r="U1426" s="321"/>
      <c r="V1426" s="321"/>
      <c r="W1426" s="321"/>
      <c r="X1426" s="321"/>
      <c r="Y1426" s="321"/>
      <c r="Z1426" s="321"/>
      <c r="AA1426" s="321"/>
      <c r="AB1426" s="321"/>
      <c r="AC1426" s="321"/>
      <c r="AD1426" s="321"/>
      <c r="AE1426" s="321"/>
      <c r="AF1426" s="321"/>
      <c r="AG1426" s="321"/>
    </row>
    <row r="1432" spans="2:33" ht="12" customHeight="1" x14ac:dyDescent="0.2"/>
    <row r="1433" spans="2:33" ht="12" customHeight="1" x14ac:dyDescent="0.2"/>
    <row r="1434" spans="2:33" ht="12" customHeight="1" x14ac:dyDescent="0.2"/>
    <row r="1435" spans="2:33" ht="12" customHeight="1" x14ac:dyDescent="0.2"/>
    <row r="1436" spans="2:33" ht="12" customHeight="1" x14ac:dyDescent="0.2"/>
    <row r="1437" spans="2:33" ht="12" customHeight="1" x14ac:dyDescent="0.2"/>
    <row r="1438" spans="2:33" ht="12" customHeight="1" x14ac:dyDescent="0.2"/>
    <row r="1439" spans="2:33" ht="12" customHeight="1" x14ac:dyDescent="0.2"/>
    <row r="1440" spans="2:33" ht="12" customHeight="1" x14ac:dyDescent="0.2"/>
    <row r="1441" ht="12" customHeight="1" x14ac:dyDescent="0.2"/>
    <row r="1442" ht="12" customHeight="1" x14ac:dyDescent="0.2"/>
    <row r="1443" ht="12" customHeight="1" x14ac:dyDescent="0.2"/>
    <row r="1444" ht="12" customHeight="1" x14ac:dyDescent="0.2"/>
    <row r="1445" ht="12" customHeight="1" x14ac:dyDescent="0.2"/>
    <row r="1446" ht="12" customHeight="1" x14ac:dyDescent="0.2"/>
    <row r="1447" ht="12" customHeight="1" x14ac:dyDescent="0.2"/>
    <row r="1448" ht="12" customHeight="1" x14ac:dyDescent="0.2"/>
    <row r="1449" ht="12" customHeight="1" x14ac:dyDescent="0.2"/>
    <row r="1450" ht="12" customHeight="1" x14ac:dyDescent="0.2"/>
    <row r="1451" ht="12" customHeight="1" x14ac:dyDescent="0.2"/>
    <row r="1452" ht="12" customHeight="1" x14ac:dyDescent="0.2"/>
    <row r="1453" ht="12" customHeight="1" x14ac:dyDescent="0.2"/>
    <row r="1454" ht="12" customHeight="1" x14ac:dyDescent="0.2"/>
    <row r="1455" ht="12" customHeight="1" x14ac:dyDescent="0.2"/>
    <row r="1456" ht="12" customHeight="1" x14ac:dyDescent="0.2"/>
    <row r="1457" ht="12" customHeight="1" x14ac:dyDescent="0.2"/>
    <row r="1458" ht="12" customHeight="1" x14ac:dyDescent="0.2"/>
    <row r="1459" ht="12" customHeight="1" x14ac:dyDescent="0.2"/>
    <row r="1460" ht="12" customHeight="1" x14ac:dyDescent="0.2"/>
    <row r="1461" ht="12" customHeight="1" x14ac:dyDescent="0.2"/>
    <row r="1462" ht="12" customHeight="1" x14ac:dyDescent="0.2"/>
    <row r="1463" ht="12" customHeight="1" x14ac:dyDescent="0.2"/>
    <row r="1464" ht="12" customHeight="1" x14ac:dyDescent="0.2"/>
    <row r="1465" ht="12" customHeight="1" x14ac:dyDescent="0.2"/>
    <row r="1466" ht="12" customHeight="1" x14ac:dyDescent="0.2"/>
    <row r="1467" ht="12" customHeight="1" x14ac:dyDescent="0.2"/>
    <row r="1468" ht="12" customHeight="1" x14ac:dyDescent="0.2"/>
    <row r="1469" ht="12" customHeight="1" x14ac:dyDescent="0.2"/>
    <row r="1470" ht="12" customHeight="1" x14ac:dyDescent="0.2"/>
    <row r="1471" ht="12" customHeight="1" x14ac:dyDescent="0.2"/>
    <row r="1472" ht="12" customHeight="1" x14ac:dyDescent="0.2"/>
    <row r="1473" ht="12" customHeight="1" x14ac:dyDescent="0.2"/>
    <row r="1474" ht="12" customHeight="1" x14ac:dyDescent="0.2"/>
    <row r="1475" ht="12" customHeight="1" x14ac:dyDescent="0.2"/>
    <row r="1476" ht="12" customHeight="1" x14ac:dyDescent="0.2"/>
    <row r="1477" ht="12" customHeight="1" x14ac:dyDescent="0.2"/>
    <row r="1478" ht="12" customHeight="1" x14ac:dyDescent="0.2"/>
    <row r="1479" ht="12" customHeight="1" x14ac:dyDescent="0.2"/>
    <row r="1480" ht="12" customHeight="1" x14ac:dyDescent="0.2"/>
    <row r="1481" ht="12" customHeight="1" x14ac:dyDescent="0.2"/>
    <row r="1482" ht="12" customHeight="1" x14ac:dyDescent="0.2"/>
    <row r="1483" ht="12" customHeight="1" x14ac:dyDescent="0.2"/>
    <row r="1484" ht="12" customHeight="1" x14ac:dyDescent="0.2"/>
    <row r="1485" ht="12" customHeight="1" x14ac:dyDescent="0.2"/>
    <row r="1486" ht="12" customHeight="1" x14ac:dyDescent="0.2"/>
    <row r="1487" ht="12" customHeight="1" x14ac:dyDescent="0.2"/>
    <row r="1488" ht="12" customHeight="1" x14ac:dyDescent="0.2"/>
    <row r="1489" ht="12" customHeight="1" x14ac:dyDescent="0.2"/>
    <row r="1490" ht="12" customHeight="1" x14ac:dyDescent="0.2"/>
    <row r="1491" ht="12" customHeight="1" x14ac:dyDescent="0.2"/>
    <row r="1492" ht="12" customHeight="1" x14ac:dyDescent="0.2"/>
    <row r="1493" ht="12" customHeight="1" x14ac:dyDescent="0.2"/>
    <row r="1494" ht="12" customHeight="1" x14ac:dyDescent="0.2"/>
    <row r="1495" ht="12" customHeight="1" x14ac:dyDescent="0.2"/>
    <row r="1496" ht="12" customHeight="1" x14ac:dyDescent="0.2"/>
    <row r="1497" ht="12" customHeight="1" x14ac:dyDescent="0.2"/>
    <row r="1498" ht="12" customHeight="1" x14ac:dyDescent="0.2"/>
    <row r="1499" ht="12" customHeight="1" x14ac:dyDescent="0.2"/>
    <row r="1500" ht="12" customHeight="1" x14ac:dyDescent="0.2"/>
    <row r="1501" ht="12" customHeight="1" x14ac:dyDescent="0.2"/>
    <row r="1502" ht="12" customHeight="1" x14ac:dyDescent="0.2"/>
    <row r="1503" ht="12" customHeight="1" x14ac:dyDescent="0.2"/>
    <row r="1504" ht="12" customHeight="1" x14ac:dyDescent="0.2"/>
    <row r="1505" ht="12" customHeight="1" x14ac:dyDescent="0.2"/>
    <row r="1518" ht="12" customHeight="1" x14ac:dyDescent="0.2"/>
    <row r="1526" ht="12" customHeight="1" x14ac:dyDescent="0.2"/>
    <row r="1534" ht="12" customHeight="1" x14ac:dyDescent="0.2"/>
    <row r="1540" spans="2:33" ht="12" customHeight="1" x14ac:dyDescent="0.2"/>
    <row r="1544" spans="2:33" ht="15" customHeight="1" x14ac:dyDescent="0.2">
      <c r="B1544" s="321"/>
      <c r="C1544" s="321"/>
      <c r="D1544" s="321"/>
      <c r="E1544" s="321"/>
      <c r="F1544" s="321"/>
      <c r="G1544" s="321"/>
      <c r="H1544" s="321"/>
      <c r="I1544" s="321"/>
      <c r="J1544" s="321"/>
      <c r="K1544" s="321"/>
      <c r="L1544" s="321"/>
      <c r="M1544" s="321"/>
      <c r="N1544" s="321"/>
      <c r="O1544" s="321"/>
      <c r="P1544" s="321"/>
      <c r="Q1544" s="321"/>
      <c r="R1544" s="321"/>
      <c r="S1544" s="321"/>
      <c r="T1544" s="321"/>
      <c r="U1544" s="321"/>
      <c r="V1544" s="321"/>
      <c r="W1544" s="321"/>
      <c r="X1544" s="321"/>
      <c r="Y1544" s="321"/>
      <c r="Z1544" s="321"/>
      <c r="AA1544" s="321"/>
      <c r="AB1544" s="321"/>
      <c r="AC1544" s="321"/>
      <c r="AD1544" s="321"/>
      <c r="AE1544" s="321"/>
      <c r="AF1544" s="321"/>
      <c r="AG1544" s="321"/>
    </row>
    <row r="1549" spans="2:33" ht="12" customHeight="1" x14ac:dyDescent="0.2"/>
    <row r="1550" spans="2:33" ht="12" customHeight="1" x14ac:dyDescent="0.2"/>
    <row r="1551" spans="2:33" ht="12" customHeight="1" x14ac:dyDescent="0.2"/>
    <row r="1552" spans="2:33" ht="12" customHeight="1" x14ac:dyDescent="0.2"/>
    <row r="1553" ht="12" customHeight="1" x14ac:dyDescent="0.2"/>
    <row r="1554" ht="12" customHeight="1" x14ac:dyDescent="0.2"/>
    <row r="1555" ht="12" customHeight="1" x14ac:dyDescent="0.2"/>
    <row r="1556" ht="12" customHeight="1" x14ac:dyDescent="0.2"/>
    <row r="1557" ht="12" customHeight="1" x14ac:dyDescent="0.2"/>
    <row r="1558" ht="12" customHeight="1" x14ac:dyDescent="0.2"/>
    <row r="1559" ht="12" customHeight="1" x14ac:dyDescent="0.2"/>
    <row r="1560" ht="12" customHeight="1" x14ac:dyDescent="0.2"/>
    <row r="1561" ht="12" customHeight="1" x14ac:dyDescent="0.2"/>
    <row r="1562" ht="12" customHeight="1" x14ac:dyDescent="0.2"/>
    <row r="1563" ht="12" customHeight="1" x14ac:dyDescent="0.2"/>
    <row r="1564" ht="12" customHeight="1" x14ac:dyDescent="0.2"/>
    <row r="1565" ht="12" customHeight="1" x14ac:dyDescent="0.2"/>
    <row r="1566" ht="12" customHeight="1" x14ac:dyDescent="0.2"/>
    <row r="1567" ht="12" customHeight="1" x14ac:dyDescent="0.2"/>
    <row r="1568" ht="12" customHeight="1" x14ac:dyDescent="0.2"/>
    <row r="1569" ht="12" customHeight="1" x14ac:dyDescent="0.2"/>
    <row r="1570" ht="12" customHeight="1" x14ac:dyDescent="0.2"/>
    <row r="1571" ht="12" customHeight="1" x14ac:dyDescent="0.2"/>
    <row r="1572" ht="12" customHeight="1" x14ac:dyDescent="0.2"/>
    <row r="1573" ht="12" customHeight="1" x14ac:dyDescent="0.2"/>
    <row r="1574" ht="12" customHeight="1" x14ac:dyDescent="0.2"/>
    <row r="1575" ht="12" customHeight="1" x14ac:dyDescent="0.2"/>
    <row r="1576" ht="12" customHeight="1" x14ac:dyDescent="0.2"/>
    <row r="1577" ht="12" customHeight="1" x14ac:dyDescent="0.2"/>
    <row r="1578" ht="12" customHeight="1" x14ac:dyDescent="0.2"/>
    <row r="1579" ht="12" customHeight="1" x14ac:dyDescent="0.2"/>
    <row r="1580" ht="12" customHeight="1" x14ac:dyDescent="0.2"/>
    <row r="1581" ht="12" customHeight="1" x14ac:dyDescent="0.2"/>
    <row r="1582" ht="12" customHeight="1" x14ac:dyDescent="0.2"/>
    <row r="1583" ht="12" customHeight="1" x14ac:dyDescent="0.2"/>
    <row r="1584" ht="12" customHeight="1" x14ac:dyDescent="0.2"/>
    <row r="1585" ht="12" customHeight="1" x14ac:dyDescent="0.2"/>
    <row r="1586" ht="12" customHeight="1" x14ac:dyDescent="0.2"/>
    <row r="1587" ht="12" customHeight="1" x14ac:dyDescent="0.2"/>
    <row r="1588" ht="12" customHeight="1" x14ac:dyDescent="0.2"/>
    <row r="1589" ht="12" customHeight="1" x14ac:dyDescent="0.2"/>
    <row r="1590" ht="12" customHeight="1" x14ac:dyDescent="0.2"/>
    <row r="1591" ht="12" customHeight="1" x14ac:dyDescent="0.2"/>
    <row r="1592" ht="12" customHeight="1" x14ac:dyDescent="0.2"/>
    <row r="1593" ht="12" customHeight="1" x14ac:dyDescent="0.2"/>
    <row r="1594" ht="12" customHeight="1" x14ac:dyDescent="0.2"/>
    <row r="1595" ht="12" customHeight="1" x14ac:dyDescent="0.2"/>
    <row r="1596" ht="12" customHeight="1" x14ac:dyDescent="0.2"/>
    <row r="1597" ht="12" customHeight="1" x14ac:dyDescent="0.2"/>
    <row r="1598" ht="12" customHeight="1" x14ac:dyDescent="0.2"/>
    <row r="1599" ht="12" customHeight="1" x14ac:dyDescent="0.2"/>
    <row r="1600" ht="12" customHeight="1" x14ac:dyDescent="0.2"/>
    <row r="1601" ht="12" customHeight="1" x14ac:dyDescent="0.2"/>
    <row r="1602" ht="12" customHeight="1" x14ac:dyDescent="0.2"/>
    <row r="1603" ht="12" customHeight="1" x14ac:dyDescent="0.2"/>
    <row r="1604" ht="12" customHeight="1" x14ac:dyDescent="0.2"/>
    <row r="1605" ht="12" customHeight="1" x14ac:dyDescent="0.2"/>
    <row r="1618" ht="12" customHeight="1" x14ac:dyDescent="0.2"/>
    <row r="1626" ht="12" customHeight="1" x14ac:dyDescent="0.2"/>
    <row r="1634" spans="2:33" ht="12" customHeight="1" x14ac:dyDescent="0.2"/>
    <row r="1640" spans="2:33" ht="12" customHeight="1" x14ac:dyDescent="0.2"/>
    <row r="1644" spans="2:33" ht="15" customHeight="1" x14ac:dyDescent="0.2">
      <c r="B1644" s="321"/>
      <c r="C1644" s="321"/>
      <c r="D1644" s="321"/>
      <c r="E1644" s="321"/>
      <c r="F1644" s="321"/>
      <c r="G1644" s="321"/>
      <c r="H1644" s="321"/>
      <c r="I1644" s="321"/>
      <c r="J1644" s="321"/>
      <c r="K1644" s="321"/>
      <c r="L1644" s="321"/>
      <c r="M1644" s="321"/>
      <c r="N1644" s="321"/>
      <c r="O1644" s="321"/>
      <c r="P1644" s="321"/>
      <c r="Q1644" s="321"/>
      <c r="R1644" s="321"/>
      <c r="S1644" s="321"/>
      <c r="T1644" s="321"/>
      <c r="U1644" s="321"/>
      <c r="V1644" s="321"/>
      <c r="W1644" s="321"/>
      <c r="X1644" s="321"/>
      <c r="Y1644" s="321"/>
      <c r="Z1644" s="321"/>
      <c r="AA1644" s="321"/>
      <c r="AB1644" s="321"/>
      <c r="AC1644" s="321"/>
      <c r="AD1644" s="321"/>
      <c r="AE1644" s="321"/>
      <c r="AF1644" s="321"/>
      <c r="AG1644" s="321"/>
    </row>
    <row r="1649" ht="12" customHeight="1" x14ac:dyDescent="0.2"/>
    <row r="1650" ht="12" customHeight="1" x14ac:dyDescent="0.2"/>
    <row r="1651" ht="12" customHeight="1" x14ac:dyDescent="0.2"/>
    <row r="1652" ht="12" customHeight="1" x14ac:dyDescent="0.2"/>
    <row r="1653" ht="12" customHeight="1" x14ac:dyDescent="0.2"/>
    <row r="1654" ht="12" customHeight="1" x14ac:dyDescent="0.2"/>
    <row r="1655" ht="12" customHeight="1" x14ac:dyDescent="0.2"/>
    <row r="1656" ht="12" customHeight="1" x14ac:dyDescent="0.2"/>
    <row r="1657" ht="12" customHeight="1" x14ac:dyDescent="0.2"/>
    <row r="1658" ht="12" customHeight="1" x14ac:dyDescent="0.2"/>
    <row r="1659" ht="12" customHeight="1" x14ac:dyDescent="0.2"/>
    <row r="1660" ht="12" customHeight="1" x14ac:dyDescent="0.2"/>
    <row r="1661" ht="12" customHeight="1" x14ac:dyDescent="0.2"/>
    <row r="1662" ht="12" customHeight="1" x14ac:dyDescent="0.2"/>
    <row r="1663" ht="12" customHeight="1" x14ac:dyDescent="0.2"/>
    <row r="1664" ht="12" customHeight="1" x14ac:dyDescent="0.2"/>
    <row r="1665" ht="12" customHeight="1" x14ac:dyDescent="0.2"/>
    <row r="1666" ht="12" customHeight="1" x14ac:dyDescent="0.2"/>
    <row r="1667" ht="12" customHeight="1" x14ac:dyDescent="0.2"/>
    <row r="1668" ht="12" customHeight="1" x14ac:dyDescent="0.2"/>
    <row r="1669" ht="12" customHeight="1" x14ac:dyDescent="0.2"/>
    <row r="1670" ht="12" customHeight="1" x14ac:dyDescent="0.2"/>
    <row r="1671" ht="12" customHeight="1" x14ac:dyDescent="0.2"/>
    <row r="1672" ht="12" customHeight="1" x14ac:dyDescent="0.2"/>
    <row r="1673" ht="12" customHeight="1" x14ac:dyDescent="0.2"/>
    <row r="1674" ht="12" customHeight="1" x14ac:dyDescent="0.2"/>
    <row r="1675" ht="12" customHeight="1" x14ac:dyDescent="0.2"/>
    <row r="1676" ht="12" customHeight="1" x14ac:dyDescent="0.2"/>
    <row r="1677" ht="12" customHeight="1" x14ac:dyDescent="0.2"/>
    <row r="1678" ht="12" customHeight="1" x14ac:dyDescent="0.2"/>
    <row r="1679" ht="12" customHeight="1" x14ac:dyDescent="0.2"/>
    <row r="1680" ht="12" customHeight="1" x14ac:dyDescent="0.2"/>
    <row r="1681" ht="12" customHeight="1" x14ac:dyDescent="0.2"/>
    <row r="1682" ht="12" customHeight="1" x14ac:dyDescent="0.2"/>
    <row r="1683" ht="12" customHeight="1" x14ac:dyDescent="0.2"/>
    <row r="1684" ht="12" customHeight="1" x14ac:dyDescent="0.2"/>
    <row r="1685" ht="12" customHeight="1" x14ac:dyDescent="0.2"/>
    <row r="1686" ht="12" customHeight="1" x14ac:dyDescent="0.2"/>
    <row r="1687" ht="12" customHeight="1" x14ac:dyDescent="0.2"/>
    <row r="1688" ht="12" customHeight="1" x14ac:dyDescent="0.2"/>
    <row r="1689" ht="12" customHeight="1" x14ac:dyDescent="0.2"/>
    <row r="1690" ht="12" customHeight="1" x14ac:dyDescent="0.2"/>
    <row r="1691" ht="12" customHeight="1" x14ac:dyDescent="0.2"/>
    <row r="1692" ht="12" customHeight="1" x14ac:dyDescent="0.2"/>
    <row r="1693" ht="12" customHeight="1" x14ac:dyDescent="0.2"/>
    <row r="1694" ht="12" customHeight="1" x14ac:dyDescent="0.2"/>
    <row r="1695" ht="12" customHeight="1" x14ac:dyDescent="0.2"/>
    <row r="1696" ht="12" customHeight="1" x14ac:dyDescent="0.2"/>
    <row r="1697" ht="12" customHeight="1" x14ac:dyDescent="0.2"/>
    <row r="1698" ht="12" customHeight="1" x14ac:dyDescent="0.2"/>
    <row r="1699" ht="12" customHeight="1" x14ac:dyDescent="0.2"/>
    <row r="1700" ht="12" customHeight="1" x14ac:dyDescent="0.2"/>
    <row r="1701" ht="12" customHeight="1" x14ac:dyDescent="0.2"/>
    <row r="1702" ht="12" customHeight="1" x14ac:dyDescent="0.2"/>
    <row r="1703" ht="12" customHeight="1" x14ac:dyDescent="0.2"/>
    <row r="1704" ht="12" customHeight="1" x14ac:dyDescent="0.2"/>
    <row r="1705" ht="12" customHeight="1" x14ac:dyDescent="0.2"/>
    <row r="1718" ht="12" customHeight="1" x14ac:dyDescent="0.2"/>
    <row r="1726" ht="12" customHeight="1" x14ac:dyDescent="0.2"/>
    <row r="1734" spans="2:33" ht="12" customHeight="1" x14ac:dyDescent="0.2"/>
    <row r="1740" spans="2:33" ht="12" customHeight="1" x14ac:dyDescent="0.2"/>
    <row r="1744" spans="2:33" ht="15" customHeight="1" x14ac:dyDescent="0.2">
      <c r="B1744" s="321"/>
      <c r="C1744" s="321"/>
      <c r="D1744" s="321"/>
      <c r="E1744" s="321"/>
      <c r="F1744" s="321"/>
      <c r="G1744" s="321"/>
      <c r="H1744" s="321"/>
      <c r="I1744" s="321"/>
      <c r="J1744" s="321"/>
      <c r="K1744" s="321"/>
      <c r="L1744" s="321"/>
      <c r="M1744" s="321"/>
      <c r="N1744" s="321"/>
      <c r="O1744" s="321"/>
      <c r="P1744" s="321"/>
      <c r="Q1744" s="321"/>
      <c r="R1744" s="321"/>
      <c r="S1744" s="321"/>
      <c r="T1744" s="321"/>
      <c r="U1744" s="321"/>
      <c r="V1744" s="321"/>
      <c r="W1744" s="321"/>
      <c r="X1744" s="321"/>
      <c r="Y1744" s="321"/>
      <c r="Z1744" s="321"/>
      <c r="AA1744" s="321"/>
      <c r="AB1744" s="321"/>
      <c r="AC1744" s="321"/>
      <c r="AD1744" s="321"/>
      <c r="AE1744" s="321"/>
      <c r="AF1744" s="321"/>
      <c r="AG1744" s="321"/>
    </row>
    <row r="1749" ht="12" customHeight="1" x14ac:dyDescent="0.2"/>
    <row r="1750" ht="12" customHeight="1" x14ac:dyDescent="0.2"/>
    <row r="1751" ht="12" customHeight="1" x14ac:dyDescent="0.2"/>
    <row r="1752" ht="12" customHeight="1" x14ac:dyDescent="0.2"/>
    <row r="1753" ht="12" customHeight="1" x14ac:dyDescent="0.2"/>
    <row r="1754" ht="12" customHeight="1" x14ac:dyDescent="0.2"/>
    <row r="1755" ht="12" customHeight="1" x14ac:dyDescent="0.2"/>
    <row r="1756" ht="12" customHeight="1" x14ac:dyDescent="0.2"/>
    <row r="1757" ht="12" customHeight="1" x14ac:dyDescent="0.2"/>
    <row r="1758" ht="12" customHeight="1" x14ac:dyDescent="0.2"/>
    <row r="1759" ht="12" customHeight="1" x14ac:dyDescent="0.2"/>
    <row r="1760" ht="12" customHeight="1" x14ac:dyDescent="0.2"/>
    <row r="1761" ht="12" customHeight="1" x14ac:dyDescent="0.2"/>
    <row r="1762" ht="12" customHeight="1" x14ac:dyDescent="0.2"/>
    <row r="1763" ht="12" customHeight="1" x14ac:dyDescent="0.2"/>
    <row r="1764" ht="12" customHeight="1" x14ac:dyDescent="0.2"/>
    <row r="1765" ht="12" customHeight="1" x14ac:dyDescent="0.2"/>
    <row r="1766" ht="12" customHeight="1" x14ac:dyDescent="0.2"/>
    <row r="1767" ht="12" customHeight="1" x14ac:dyDescent="0.2"/>
    <row r="1768" ht="12" customHeight="1" x14ac:dyDescent="0.2"/>
    <row r="1769" ht="12" customHeight="1" x14ac:dyDescent="0.2"/>
    <row r="1770" ht="12" customHeight="1" x14ac:dyDescent="0.2"/>
    <row r="1771" ht="12" customHeight="1" x14ac:dyDescent="0.2"/>
    <row r="1772" ht="12" customHeight="1" x14ac:dyDescent="0.2"/>
    <row r="1773" ht="12" customHeight="1" x14ac:dyDescent="0.2"/>
    <row r="1774" ht="12" customHeight="1" x14ac:dyDescent="0.2"/>
    <row r="1775" ht="12" customHeight="1" x14ac:dyDescent="0.2"/>
    <row r="1776" ht="12" customHeight="1" x14ac:dyDescent="0.2"/>
    <row r="1777" ht="12" customHeight="1" x14ac:dyDescent="0.2"/>
    <row r="1778" ht="12" customHeight="1" x14ac:dyDescent="0.2"/>
    <row r="1779" ht="12" customHeight="1" x14ac:dyDescent="0.2"/>
    <row r="1780" ht="12" customHeight="1" x14ac:dyDescent="0.2"/>
    <row r="1781" ht="12" customHeight="1" x14ac:dyDescent="0.2"/>
    <row r="1782" ht="12" customHeight="1" x14ac:dyDescent="0.2"/>
    <row r="1783" ht="12" customHeight="1" x14ac:dyDescent="0.2"/>
    <row r="1784" ht="12" customHeight="1" x14ac:dyDescent="0.2"/>
    <row r="1785" ht="12" customHeight="1" x14ac:dyDescent="0.2"/>
    <row r="1786" ht="12" customHeight="1" x14ac:dyDescent="0.2"/>
    <row r="1787" ht="12" customHeight="1" x14ac:dyDescent="0.2"/>
    <row r="1788" ht="12" customHeight="1" x14ac:dyDescent="0.2"/>
    <row r="1789" ht="12" customHeight="1" x14ac:dyDescent="0.2"/>
    <row r="1790" ht="12" customHeight="1" x14ac:dyDescent="0.2"/>
    <row r="1791" ht="12" customHeight="1" x14ac:dyDescent="0.2"/>
    <row r="1792" ht="12" customHeight="1" x14ac:dyDescent="0.2"/>
    <row r="1793" ht="12" customHeight="1" x14ac:dyDescent="0.2"/>
    <row r="1794" ht="12" customHeight="1" x14ac:dyDescent="0.2"/>
    <row r="1795" ht="12" customHeight="1" x14ac:dyDescent="0.2"/>
    <row r="1796" ht="12" customHeight="1" x14ac:dyDescent="0.2"/>
    <row r="1797" ht="12" customHeight="1" x14ac:dyDescent="0.2"/>
    <row r="1798" ht="12" customHeight="1" x14ac:dyDescent="0.2"/>
    <row r="1799" ht="12" customHeight="1" x14ac:dyDescent="0.2"/>
    <row r="1800" ht="12" customHeight="1" x14ac:dyDescent="0.2"/>
    <row r="1801" ht="12" customHeight="1" x14ac:dyDescent="0.2"/>
    <row r="1802" ht="12" customHeight="1" x14ac:dyDescent="0.2"/>
    <row r="1803" ht="12" customHeight="1" x14ac:dyDescent="0.2"/>
    <row r="1804" ht="12" customHeight="1" x14ac:dyDescent="0.2"/>
    <row r="1805" ht="12" customHeight="1" x14ac:dyDescent="0.2"/>
    <row r="1818" ht="12" customHeight="1" x14ac:dyDescent="0.2"/>
    <row r="1826" ht="12" customHeight="1" x14ac:dyDescent="0.2"/>
    <row r="1834" ht="12" customHeight="1" x14ac:dyDescent="0.2"/>
    <row r="1840" ht="12" customHeight="1" x14ac:dyDescent="0.2"/>
    <row r="1844" spans="2:33" ht="15" customHeight="1" x14ac:dyDescent="0.2">
      <c r="B1844" s="321"/>
      <c r="C1844" s="321"/>
      <c r="D1844" s="321"/>
      <c r="E1844" s="321"/>
      <c r="F1844" s="321"/>
      <c r="G1844" s="321"/>
      <c r="H1844" s="321"/>
      <c r="I1844" s="321"/>
      <c r="J1844" s="321"/>
      <c r="K1844" s="321"/>
      <c r="L1844" s="321"/>
      <c r="M1844" s="321"/>
      <c r="N1844" s="321"/>
      <c r="O1844" s="321"/>
      <c r="P1844" s="321"/>
      <c r="Q1844" s="321"/>
      <c r="R1844" s="321"/>
      <c r="S1844" s="321"/>
      <c r="T1844" s="321"/>
      <c r="U1844" s="321"/>
      <c r="V1844" s="321"/>
      <c r="W1844" s="321"/>
      <c r="X1844" s="321"/>
      <c r="Y1844" s="321"/>
      <c r="Z1844" s="321"/>
      <c r="AA1844" s="321"/>
      <c r="AB1844" s="321"/>
      <c r="AC1844" s="321"/>
      <c r="AD1844" s="321"/>
      <c r="AE1844" s="321"/>
      <c r="AF1844" s="321"/>
      <c r="AG1844" s="321"/>
    </row>
    <row r="1849" spans="2:33" ht="12" customHeight="1" x14ac:dyDescent="0.2"/>
    <row r="1850" spans="2:33" ht="12" customHeight="1" x14ac:dyDescent="0.2"/>
    <row r="1851" spans="2:33" ht="12" customHeight="1" x14ac:dyDescent="0.2"/>
    <row r="1852" spans="2:33" ht="12" customHeight="1" x14ac:dyDescent="0.2"/>
    <row r="1853" spans="2:33" ht="12" customHeight="1" x14ac:dyDescent="0.2"/>
    <row r="1854" spans="2:33" ht="12" customHeight="1" x14ac:dyDescent="0.2"/>
    <row r="1855" spans="2:33" ht="12" customHeight="1" x14ac:dyDescent="0.2"/>
    <row r="1856" spans="2:33" ht="12" customHeight="1" x14ac:dyDescent="0.2"/>
    <row r="1857" ht="12" customHeight="1" x14ac:dyDescent="0.2"/>
    <row r="1858" ht="12" customHeight="1" x14ac:dyDescent="0.2"/>
    <row r="1859" ht="12" customHeight="1" x14ac:dyDescent="0.2"/>
    <row r="1860" ht="12" customHeight="1" x14ac:dyDescent="0.2"/>
    <row r="1861" ht="12" customHeight="1" x14ac:dyDescent="0.2"/>
    <row r="1862" ht="12" customHeight="1" x14ac:dyDescent="0.2"/>
    <row r="1863" ht="12" customHeight="1" x14ac:dyDescent="0.2"/>
    <row r="1864" ht="12" customHeight="1" x14ac:dyDescent="0.2"/>
    <row r="1865" ht="12" customHeight="1" x14ac:dyDescent="0.2"/>
    <row r="1866" ht="12" customHeight="1" x14ac:dyDescent="0.2"/>
    <row r="1867" ht="12" customHeight="1" x14ac:dyDescent="0.2"/>
    <row r="1868" ht="12" customHeight="1" x14ac:dyDescent="0.2"/>
    <row r="1869" ht="12" customHeight="1" x14ac:dyDescent="0.2"/>
    <row r="1870" ht="12" customHeight="1" x14ac:dyDescent="0.2"/>
    <row r="1871" ht="12" customHeight="1" x14ac:dyDescent="0.2"/>
    <row r="1872" ht="12" customHeight="1" x14ac:dyDescent="0.2"/>
    <row r="1873" ht="12" customHeight="1" x14ac:dyDescent="0.2"/>
    <row r="1874" ht="12" customHeight="1" x14ac:dyDescent="0.2"/>
    <row r="1875" ht="12" customHeight="1" x14ac:dyDescent="0.2"/>
    <row r="1876" ht="12" customHeight="1" x14ac:dyDescent="0.2"/>
    <row r="1877" ht="12" customHeight="1" x14ac:dyDescent="0.2"/>
    <row r="1878" ht="12" customHeight="1" x14ac:dyDescent="0.2"/>
    <row r="1879" ht="12" customHeight="1" x14ac:dyDescent="0.2"/>
    <row r="1880" ht="12" customHeight="1" x14ac:dyDescent="0.2"/>
    <row r="1881" ht="12" customHeight="1" x14ac:dyDescent="0.2"/>
    <row r="1882" ht="12" customHeight="1" x14ac:dyDescent="0.2"/>
    <row r="1883" ht="12" customHeight="1" x14ac:dyDescent="0.2"/>
    <row r="1884" ht="12" customHeight="1" x14ac:dyDescent="0.2"/>
    <row r="1885" ht="12" customHeight="1" x14ac:dyDescent="0.2"/>
    <row r="1886" ht="12" customHeight="1" x14ac:dyDescent="0.2"/>
    <row r="1887" ht="12" customHeight="1" x14ac:dyDescent="0.2"/>
    <row r="1888" ht="12" customHeight="1" x14ac:dyDescent="0.2"/>
    <row r="1889" ht="12" customHeight="1" x14ac:dyDescent="0.2"/>
    <row r="1890" ht="12" customHeight="1" x14ac:dyDescent="0.2"/>
    <row r="1891" ht="12" customHeight="1" x14ac:dyDescent="0.2"/>
    <row r="1892" ht="12" customHeight="1" x14ac:dyDescent="0.2"/>
    <row r="1893" ht="12" customHeight="1" x14ac:dyDescent="0.2"/>
    <row r="1894" ht="12" customHeight="1" x14ac:dyDescent="0.2"/>
    <row r="1895" ht="12" customHeight="1" x14ac:dyDescent="0.2"/>
    <row r="1896" ht="12" customHeight="1" x14ac:dyDescent="0.2"/>
    <row r="1897" ht="12" customHeight="1" x14ac:dyDescent="0.2"/>
    <row r="1898" ht="12" customHeight="1" x14ac:dyDescent="0.2"/>
    <row r="1899" ht="12" customHeight="1" x14ac:dyDescent="0.2"/>
    <row r="1900" ht="12" customHeight="1" x14ac:dyDescent="0.2"/>
    <row r="1901" ht="12" customHeight="1" x14ac:dyDescent="0.2"/>
    <row r="1902" ht="12" customHeight="1" x14ac:dyDescent="0.2"/>
    <row r="1903" ht="12" customHeight="1" x14ac:dyDescent="0.2"/>
    <row r="1904" ht="12" customHeight="1" x14ac:dyDescent="0.2"/>
    <row r="1905" ht="12" customHeight="1" x14ac:dyDescent="0.2"/>
    <row r="1918" ht="12" customHeight="1" x14ac:dyDescent="0.2"/>
    <row r="1926" ht="12" customHeight="1" x14ac:dyDescent="0.2"/>
    <row r="1934" ht="12" customHeight="1" x14ac:dyDescent="0.2"/>
    <row r="1940" spans="2:33" ht="12" customHeight="1" x14ac:dyDescent="0.2"/>
    <row r="1944" spans="2:33" ht="15" customHeight="1" x14ac:dyDescent="0.2">
      <c r="B1944" s="321"/>
      <c r="C1944" s="321"/>
      <c r="D1944" s="321"/>
      <c r="E1944" s="321"/>
      <c r="F1944" s="321"/>
      <c r="G1944" s="321"/>
      <c r="H1944" s="321"/>
      <c r="I1944" s="321"/>
      <c r="J1944" s="321"/>
      <c r="K1944" s="321"/>
      <c r="L1944" s="321"/>
      <c r="M1944" s="321"/>
      <c r="N1944" s="321"/>
      <c r="O1944" s="321"/>
      <c r="P1944" s="321"/>
      <c r="Q1944" s="321"/>
      <c r="R1944" s="321"/>
      <c r="S1944" s="321"/>
      <c r="T1944" s="321"/>
      <c r="U1944" s="321"/>
      <c r="V1944" s="321"/>
      <c r="W1944" s="321"/>
      <c r="X1944" s="321"/>
      <c r="Y1944" s="321"/>
      <c r="Z1944" s="321"/>
      <c r="AA1944" s="321"/>
      <c r="AB1944" s="321"/>
      <c r="AC1944" s="321"/>
      <c r="AD1944" s="321"/>
      <c r="AE1944" s="321"/>
      <c r="AF1944" s="321"/>
      <c r="AG1944" s="321"/>
    </row>
    <row r="1949" spans="2:33" ht="12" customHeight="1" x14ac:dyDescent="0.2"/>
    <row r="1950" spans="2:33" ht="12" customHeight="1" x14ac:dyDescent="0.2"/>
    <row r="1951" spans="2:33" ht="12" customHeight="1" x14ac:dyDescent="0.2"/>
    <row r="1952" spans="2:33" ht="12" customHeight="1" x14ac:dyDescent="0.2"/>
    <row r="1953" ht="12" customHeight="1" x14ac:dyDescent="0.2"/>
    <row r="1954" ht="12" customHeight="1" x14ac:dyDescent="0.2"/>
    <row r="1955" ht="12" customHeight="1" x14ac:dyDescent="0.2"/>
    <row r="1956" ht="12" customHeight="1" x14ac:dyDescent="0.2"/>
    <row r="1957" ht="12" customHeight="1" x14ac:dyDescent="0.2"/>
    <row r="1958" ht="12" customHeight="1" x14ac:dyDescent="0.2"/>
    <row r="1959" ht="12" customHeight="1" x14ac:dyDescent="0.2"/>
    <row r="1960" ht="12" customHeight="1" x14ac:dyDescent="0.2"/>
    <row r="1961" ht="12" customHeight="1" x14ac:dyDescent="0.2"/>
    <row r="1962" ht="12" customHeight="1" x14ac:dyDescent="0.2"/>
    <row r="1963" ht="12" customHeight="1" x14ac:dyDescent="0.2"/>
    <row r="1964" ht="12" customHeight="1" x14ac:dyDescent="0.2"/>
    <row r="1965" ht="12" customHeight="1" x14ac:dyDescent="0.2"/>
    <row r="1966" ht="12" customHeight="1" x14ac:dyDescent="0.2"/>
    <row r="1967" ht="12" customHeight="1" x14ac:dyDescent="0.2"/>
    <row r="1968" ht="12" customHeight="1" x14ac:dyDescent="0.2"/>
    <row r="1969" ht="12" customHeight="1" x14ac:dyDescent="0.2"/>
    <row r="1970" ht="12" customHeight="1" x14ac:dyDescent="0.2"/>
    <row r="1971" ht="12" customHeight="1" x14ac:dyDescent="0.2"/>
    <row r="1972" ht="12" customHeight="1" x14ac:dyDescent="0.2"/>
    <row r="1973" ht="12" customHeight="1" x14ac:dyDescent="0.2"/>
    <row r="1974" ht="12" customHeight="1" x14ac:dyDescent="0.2"/>
    <row r="1975" ht="12" customHeight="1" x14ac:dyDescent="0.2"/>
    <row r="1976" ht="12" customHeight="1" x14ac:dyDescent="0.2"/>
    <row r="1977" ht="12" customHeight="1" x14ac:dyDescent="0.2"/>
    <row r="1978" ht="12" customHeight="1" x14ac:dyDescent="0.2"/>
    <row r="1979" ht="12" customHeight="1" x14ac:dyDescent="0.2"/>
    <row r="1980" ht="12" customHeight="1" x14ac:dyDescent="0.2"/>
    <row r="1981" ht="12" customHeight="1" x14ac:dyDescent="0.2"/>
    <row r="1982" ht="12" customHeight="1" x14ac:dyDescent="0.2"/>
    <row r="1983" ht="12" customHeight="1" x14ac:dyDescent="0.2"/>
    <row r="1984" ht="12" customHeight="1" x14ac:dyDescent="0.2"/>
    <row r="1985" ht="12" customHeight="1" x14ac:dyDescent="0.2"/>
    <row r="1986" ht="12" customHeight="1" x14ac:dyDescent="0.2"/>
    <row r="1987" ht="12" customHeight="1" x14ac:dyDescent="0.2"/>
    <row r="1988" ht="12" customHeight="1" x14ac:dyDescent="0.2"/>
    <row r="1989" ht="12" customHeight="1" x14ac:dyDescent="0.2"/>
    <row r="1990" ht="12" customHeight="1" x14ac:dyDescent="0.2"/>
    <row r="1991" ht="12" customHeight="1" x14ac:dyDescent="0.2"/>
    <row r="1992" ht="12" customHeight="1" x14ac:dyDescent="0.2"/>
    <row r="1993" ht="12" customHeight="1" x14ac:dyDescent="0.2"/>
    <row r="1994" ht="12" customHeight="1" x14ac:dyDescent="0.2"/>
    <row r="1995" ht="12" customHeight="1" x14ac:dyDescent="0.2"/>
    <row r="1996" ht="12" customHeight="1" x14ac:dyDescent="0.2"/>
    <row r="1997" ht="12" customHeight="1" x14ac:dyDescent="0.2"/>
    <row r="1998" ht="12" customHeight="1" x14ac:dyDescent="0.2"/>
    <row r="1999" ht="12" customHeight="1" x14ac:dyDescent="0.2"/>
    <row r="2000" ht="12" customHeight="1" x14ac:dyDescent="0.2"/>
    <row r="2001" ht="12" customHeight="1" x14ac:dyDescent="0.2"/>
    <row r="2002" ht="12" customHeight="1" x14ac:dyDescent="0.2"/>
    <row r="2003" ht="12" customHeight="1" x14ac:dyDescent="0.2"/>
    <row r="2004" ht="12" customHeight="1" x14ac:dyDescent="0.2"/>
    <row r="2005" ht="12" customHeight="1" x14ac:dyDescent="0.2"/>
    <row r="2018" ht="12" customHeight="1" x14ac:dyDescent="0.2"/>
    <row r="2026" ht="12" customHeight="1" x14ac:dyDescent="0.2"/>
    <row r="2034" spans="2:33" ht="12" customHeight="1" x14ac:dyDescent="0.2"/>
    <row r="2040" spans="2:33" ht="12" customHeight="1" x14ac:dyDescent="0.2"/>
    <row r="2044" spans="2:33" ht="15" customHeight="1" x14ac:dyDescent="0.2">
      <c r="B2044" s="321"/>
      <c r="C2044" s="321"/>
      <c r="D2044" s="321"/>
      <c r="E2044" s="321"/>
      <c r="F2044" s="321"/>
      <c r="G2044" s="321"/>
      <c r="H2044" s="321"/>
      <c r="I2044" s="321"/>
      <c r="J2044" s="321"/>
      <c r="K2044" s="321"/>
      <c r="L2044" s="321"/>
      <c r="M2044" s="321"/>
      <c r="N2044" s="321"/>
      <c r="O2044" s="321"/>
      <c r="P2044" s="321"/>
      <c r="Q2044" s="321"/>
      <c r="R2044" s="321"/>
      <c r="S2044" s="321"/>
      <c r="T2044" s="321"/>
      <c r="U2044" s="321"/>
      <c r="V2044" s="321"/>
      <c r="W2044" s="321"/>
      <c r="X2044" s="321"/>
      <c r="Y2044" s="321"/>
      <c r="Z2044" s="321"/>
      <c r="AA2044" s="321"/>
      <c r="AB2044" s="321"/>
      <c r="AC2044" s="321"/>
      <c r="AD2044" s="321"/>
      <c r="AE2044" s="321"/>
      <c r="AF2044" s="321"/>
      <c r="AG2044" s="321"/>
    </row>
    <row r="2049" ht="12" customHeight="1" x14ac:dyDescent="0.2"/>
    <row r="2050" ht="12" customHeight="1" x14ac:dyDescent="0.2"/>
    <row r="2051" ht="12" customHeight="1" x14ac:dyDescent="0.2"/>
    <row r="2052" ht="12" customHeight="1" x14ac:dyDescent="0.2"/>
    <row r="2053" ht="12" customHeight="1" x14ac:dyDescent="0.2"/>
    <row r="2054" ht="12" customHeight="1" x14ac:dyDescent="0.2"/>
    <row r="2055" ht="12" customHeight="1" x14ac:dyDescent="0.2"/>
    <row r="2056" ht="12" customHeight="1" x14ac:dyDescent="0.2"/>
    <row r="2057" ht="12" customHeight="1" x14ac:dyDescent="0.2"/>
    <row r="2058" ht="12" customHeight="1" x14ac:dyDescent="0.2"/>
    <row r="2059" ht="12" customHeight="1" x14ac:dyDescent="0.2"/>
    <row r="2060" ht="12" customHeight="1" x14ac:dyDescent="0.2"/>
    <row r="2061" ht="12" customHeight="1" x14ac:dyDescent="0.2"/>
    <row r="2062" ht="12" customHeight="1" x14ac:dyDescent="0.2"/>
    <row r="2063" ht="12" customHeight="1" x14ac:dyDescent="0.2"/>
    <row r="2064" ht="12" customHeight="1" x14ac:dyDescent="0.2"/>
    <row r="2065" ht="12" customHeight="1" x14ac:dyDescent="0.2"/>
    <row r="2066" ht="12" customHeight="1" x14ac:dyDescent="0.2"/>
    <row r="2067" ht="12" customHeight="1" x14ac:dyDescent="0.2"/>
    <row r="2068" ht="12" customHeight="1" x14ac:dyDescent="0.2"/>
    <row r="2069" ht="12" customHeight="1" x14ac:dyDescent="0.2"/>
    <row r="2070" ht="12" customHeight="1" x14ac:dyDescent="0.2"/>
    <row r="2071" ht="12" customHeight="1" x14ac:dyDescent="0.2"/>
    <row r="2072" ht="12" customHeight="1" x14ac:dyDescent="0.2"/>
    <row r="2073" ht="12" customHeight="1" x14ac:dyDescent="0.2"/>
    <row r="2074" ht="12" customHeight="1" x14ac:dyDescent="0.2"/>
    <row r="2075" ht="12" customHeight="1" x14ac:dyDescent="0.2"/>
    <row r="2076" ht="12" customHeight="1" x14ac:dyDescent="0.2"/>
    <row r="2077" ht="12" customHeight="1" x14ac:dyDescent="0.2"/>
    <row r="2078" ht="12" customHeight="1" x14ac:dyDescent="0.2"/>
    <row r="2079" ht="12" customHeight="1" x14ac:dyDescent="0.2"/>
    <row r="2080" ht="12" customHeight="1" x14ac:dyDescent="0.2"/>
    <row r="2081" ht="12" customHeight="1" x14ac:dyDescent="0.2"/>
    <row r="2082" ht="12" customHeight="1" x14ac:dyDescent="0.2"/>
    <row r="2083" ht="12" customHeight="1" x14ac:dyDescent="0.2"/>
    <row r="2084" ht="12" customHeight="1" x14ac:dyDescent="0.2"/>
    <row r="2085" ht="12" customHeight="1" x14ac:dyDescent="0.2"/>
    <row r="2086" ht="12" customHeight="1" x14ac:dyDescent="0.2"/>
    <row r="2087" ht="12" customHeight="1" x14ac:dyDescent="0.2"/>
    <row r="2088" ht="12" customHeight="1" x14ac:dyDescent="0.2"/>
    <row r="2089" ht="12" customHeight="1" x14ac:dyDescent="0.2"/>
    <row r="2090" ht="12" customHeight="1" x14ac:dyDescent="0.2"/>
    <row r="2091" ht="12" customHeight="1" x14ac:dyDescent="0.2"/>
    <row r="2092" ht="12" customHeight="1" x14ac:dyDescent="0.2"/>
    <row r="2093" ht="12" customHeight="1" x14ac:dyDescent="0.2"/>
    <row r="2094" ht="12" customHeight="1" x14ac:dyDescent="0.2"/>
    <row r="2095" ht="12" customHeight="1" x14ac:dyDescent="0.2"/>
    <row r="2096" ht="12" customHeight="1" x14ac:dyDescent="0.2"/>
    <row r="2097" ht="12" customHeight="1" x14ac:dyDescent="0.2"/>
    <row r="2098" ht="12" customHeight="1" x14ac:dyDescent="0.2"/>
    <row r="2099" ht="12" customHeight="1" x14ac:dyDescent="0.2"/>
    <row r="2100" ht="12" customHeight="1" x14ac:dyDescent="0.2"/>
    <row r="2101" ht="12" customHeight="1" x14ac:dyDescent="0.2"/>
    <row r="2102" ht="12" customHeight="1" x14ac:dyDescent="0.2"/>
    <row r="2103" ht="12" customHeight="1" x14ac:dyDescent="0.2"/>
    <row r="2104" ht="12" customHeight="1" x14ac:dyDescent="0.2"/>
    <row r="2105" ht="12" customHeight="1" x14ac:dyDescent="0.2"/>
    <row r="2118" ht="12" customHeight="1" x14ac:dyDescent="0.2"/>
    <row r="2126" ht="12" customHeight="1" x14ac:dyDescent="0.2"/>
    <row r="2134" spans="2:33" ht="12" customHeight="1" x14ac:dyDescent="0.2"/>
    <row r="2140" spans="2:33" ht="12" customHeight="1" x14ac:dyDescent="0.2"/>
    <row r="2144" spans="2:33" ht="15" customHeight="1" x14ac:dyDescent="0.2">
      <c r="B2144" s="321"/>
      <c r="C2144" s="321"/>
      <c r="D2144" s="321"/>
      <c r="E2144" s="321"/>
      <c r="F2144" s="321"/>
      <c r="G2144" s="321"/>
      <c r="H2144" s="321"/>
      <c r="I2144" s="321"/>
      <c r="J2144" s="321"/>
      <c r="K2144" s="321"/>
      <c r="L2144" s="321"/>
      <c r="M2144" s="321"/>
      <c r="N2144" s="321"/>
      <c r="O2144" s="321"/>
      <c r="P2144" s="321"/>
      <c r="Q2144" s="321"/>
      <c r="R2144" s="321"/>
      <c r="S2144" s="321"/>
      <c r="T2144" s="321"/>
      <c r="U2144" s="321"/>
      <c r="V2144" s="321"/>
      <c r="W2144" s="321"/>
      <c r="X2144" s="321"/>
      <c r="Y2144" s="321"/>
      <c r="Z2144" s="321"/>
      <c r="AA2144" s="321"/>
      <c r="AB2144" s="321"/>
      <c r="AC2144" s="321"/>
      <c r="AD2144" s="321"/>
      <c r="AE2144" s="321"/>
      <c r="AF2144" s="321"/>
      <c r="AG2144" s="321"/>
    </row>
    <row r="2149" ht="12" customHeight="1" x14ac:dyDescent="0.2"/>
    <row r="2150" ht="12" customHeight="1" x14ac:dyDescent="0.2"/>
    <row r="2151" ht="12" customHeight="1" x14ac:dyDescent="0.2"/>
    <row r="2152" ht="12" customHeight="1" x14ac:dyDescent="0.2"/>
    <row r="2153" ht="12" customHeight="1" x14ac:dyDescent="0.2"/>
    <row r="2154" ht="12" customHeight="1" x14ac:dyDescent="0.2"/>
    <row r="2155" ht="12" customHeight="1" x14ac:dyDescent="0.2"/>
    <row r="2156" ht="12" customHeight="1" x14ac:dyDescent="0.2"/>
    <row r="2157" ht="12" customHeight="1" x14ac:dyDescent="0.2"/>
    <row r="2158" ht="12" customHeight="1" x14ac:dyDescent="0.2"/>
    <row r="2159" ht="12" customHeight="1" x14ac:dyDescent="0.2"/>
    <row r="2160" ht="12" customHeight="1" x14ac:dyDescent="0.2"/>
    <row r="2161" ht="12" customHeight="1" x14ac:dyDescent="0.2"/>
    <row r="2162" ht="12" customHeight="1" x14ac:dyDescent="0.2"/>
    <row r="2163" ht="12" customHeight="1" x14ac:dyDescent="0.2"/>
    <row r="2164" ht="12" customHeight="1" x14ac:dyDescent="0.2"/>
    <row r="2165" ht="12" customHeight="1" x14ac:dyDescent="0.2"/>
    <row r="2166" ht="12" customHeight="1" x14ac:dyDescent="0.2"/>
    <row r="2167" ht="12" customHeight="1" x14ac:dyDescent="0.2"/>
    <row r="2168" ht="12" customHeight="1" x14ac:dyDescent="0.2"/>
    <row r="2169" ht="12" customHeight="1" x14ac:dyDescent="0.2"/>
    <row r="2170" ht="12" customHeight="1" x14ac:dyDescent="0.2"/>
    <row r="2171" ht="12" customHeight="1" x14ac:dyDescent="0.2"/>
    <row r="2172" ht="12" customHeight="1" x14ac:dyDescent="0.2"/>
    <row r="2173" ht="12" customHeight="1" x14ac:dyDescent="0.2"/>
    <row r="2174" ht="12" customHeight="1" x14ac:dyDescent="0.2"/>
    <row r="2175" ht="12" customHeight="1" x14ac:dyDescent="0.2"/>
    <row r="2176" ht="12" customHeight="1" x14ac:dyDescent="0.2"/>
    <row r="2177" ht="12" customHeight="1" x14ac:dyDescent="0.2"/>
    <row r="2178" ht="12" customHeight="1" x14ac:dyDescent="0.2"/>
    <row r="2179" ht="12" customHeight="1" x14ac:dyDescent="0.2"/>
    <row r="2180" ht="12" customHeight="1" x14ac:dyDescent="0.2"/>
    <row r="2181" ht="12" customHeight="1" x14ac:dyDescent="0.2"/>
    <row r="2182" ht="12" customHeight="1" x14ac:dyDescent="0.2"/>
    <row r="2183" ht="12" customHeight="1" x14ac:dyDescent="0.2"/>
    <row r="2184" ht="12" customHeight="1" x14ac:dyDescent="0.2"/>
    <row r="2185" ht="12" customHeight="1" x14ac:dyDescent="0.2"/>
    <row r="2186" ht="12" customHeight="1" x14ac:dyDescent="0.2"/>
    <row r="2187" ht="12" customHeight="1" x14ac:dyDescent="0.2"/>
    <row r="2188" ht="12" customHeight="1" x14ac:dyDescent="0.2"/>
    <row r="2189" ht="12" customHeight="1" x14ac:dyDescent="0.2"/>
    <row r="2190" ht="12" customHeight="1" x14ac:dyDescent="0.2"/>
    <row r="2191" ht="12" customHeight="1" x14ac:dyDescent="0.2"/>
    <row r="2192" ht="12" customHeight="1" x14ac:dyDescent="0.2"/>
    <row r="2193" ht="12" customHeight="1" x14ac:dyDescent="0.2"/>
    <row r="2194" ht="12" customHeight="1" x14ac:dyDescent="0.2"/>
    <row r="2195" ht="12" customHeight="1" x14ac:dyDescent="0.2"/>
    <row r="2196" ht="12" customHeight="1" x14ac:dyDescent="0.2"/>
    <row r="2197" ht="12" customHeight="1" x14ac:dyDescent="0.2"/>
    <row r="2198" ht="12" customHeight="1" x14ac:dyDescent="0.2"/>
    <row r="2199" ht="12" customHeight="1" x14ac:dyDescent="0.2"/>
    <row r="2200" ht="12" customHeight="1" x14ac:dyDescent="0.2"/>
    <row r="2201" ht="12" customHeight="1" x14ac:dyDescent="0.2"/>
    <row r="2202" ht="12" customHeight="1" x14ac:dyDescent="0.2"/>
    <row r="2203" ht="12" customHeight="1" x14ac:dyDescent="0.2"/>
    <row r="2204" ht="12" customHeight="1" x14ac:dyDescent="0.2"/>
    <row r="2205" ht="12" customHeight="1" x14ac:dyDescent="0.2"/>
    <row r="2218" ht="12" customHeight="1" x14ac:dyDescent="0.2"/>
    <row r="2226" ht="12" customHeight="1" x14ac:dyDescent="0.2"/>
    <row r="2234" ht="12" customHeight="1" x14ac:dyDescent="0.2"/>
    <row r="2240" ht="12" customHeight="1" x14ac:dyDescent="0.2"/>
    <row r="2244" spans="2:33" ht="15" customHeight="1" x14ac:dyDescent="0.2">
      <c r="B2244" s="321"/>
      <c r="C2244" s="321"/>
      <c r="D2244" s="321"/>
      <c r="E2244" s="321"/>
      <c r="F2244" s="321"/>
      <c r="G2244" s="321"/>
      <c r="H2244" s="321"/>
      <c r="I2244" s="321"/>
      <c r="J2244" s="321"/>
      <c r="K2244" s="321"/>
      <c r="L2244" s="321"/>
      <c r="M2244" s="321"/>
      <c r="N2244" s="321"/>
      <c r="O2244" s="321"/>
      <c r="P2244" s="321"/>
      <c r="Q2244" s="321"/>
      <c r="R2244" s="321"/>
      <c r="S2244" s="321"/>
      <c r="T2244" s="321"/>
      <c r="U2244" s="321"/>
      <c r="V2244" s="321"/>
      <c r="W2244" s="321"/>
      <c r="X2244" s="321"/>
      <c r="Y2244" s="321"/>
      <c r="Z2244" s="321"/>
      <c r="AA2244" s="321"/>
      <c r="AB2244" s="321"/>
      <c r="AC2244" s="321"/>
      <c r="AD2244" s="321"/>
      <c r="AE2244" s="321"/>
      <c r="AF2244" s="321"/>
      <c r="AG2244" s="321"/>
    </row>
    <row r="2249" spans="2:33" ht="12" customHeight="1" x14ac:dyDescent="0.2"/>
    <row r="2250" spans="2:33" ht="12" customHeight="1" x14ac:dyDescent="0.2"/>
    <row r="2251" spans="2:33" ht="12" customHeight="1" x14ac:dyDescent="0.2"/>
    <row r="2252" spans="2:33" ht="12" customHeight="1" x14ac:dyDescent="0.2"/>
    <row r="2253" spans="2:33" ht="12" customHeight="1" x14ac:dyDescent="0.2"/>
    <row r="2254" spans="2:33" ht="12" customHeight="1" x14ac:dyDescent="0.2"/>
    <row r="2255" spans="2:33" ht="12" customHeight="1" x14ac:dyDescent="0.2"/>
    <row r="2256" spans="2:33" ht="12" customHeight="1" x14ac:dyDescent="0.2"/>
    <row r="2257" ht="12" customHeight="1" x14ac:dyDescent="0.2"/>
    <row r="2258" ht="12" customHeight="1" x14ac:dyDescent="0.2"/>
    <row r="2259" ht="12" customHeight="1" x14ac:dyDescent="0.2"/>
    <row r="2260" ht="12" customHeight="1" x14ac:dyDescent="0.2"/>
    <row r="2261" ht="12" customHeight="1" x14ac:dyDescent="0.2"/>
    <row r="2262" ht="12" customHeight="1" x14ac:dyDescent="0.2"/>
    <row r="2263" ht="12" customHeight="1" x14ac:dyDescent="0.2"/>
    <row r="2264" ht="12" customHeight="1" x14ac:dyDescent="0.2"/>
    <row r="2265" ht="12" customHeight="1" x14ac:dyDescent="0.2"/>
    <row r="2266" ht="12" customHeight="1" x14ac:dyDescent="0.2"/>
    <row r="2267" ht="12" customHeight="1" x14ac:dyDescent="0.2"/>
    <row r="2268" ht="12" customHeight="1" x14ac:dyDescent="0.2"/>
    <row r="2269" ht="12" customHeight="1" x14ac:dyDescent="0.2"/>
    <row r="2270" ht="12" customHeight="1" x14ac:dyDescent="0.2"/>
    <row r="2271" ht="12" customHeight="1" x14ac:dyDescent="0.2"/>
    <row r="2272" ht="12" customHeight="1" x14ac:dyDescent="0.2"/>
    <row r="2273" ht="12" customHeight="1" x14ac:dyDescent="0.2"/>
    <row r="2274" ht="12" customHeight="1" x14ac:dyDescent="0.2"/>
    <row r="2275" ht="12" customHeight="1" x14ac:dyDescent="0.2"/>
    <row r="2276" ht="12" customHeight="1" x14ac:dyDescent="0.2"/>
    <row r="2277" ht="12" customHeight="1" x14ac:dyDescent="0.2"/>
    <row r="2278" ht="12" customHeight="1" x14ac:dyDescent="0.2"/>
    <row r="2279" ht="12" customHeight="1" x14ac:dyDescent="0.2"/>
    <row r="2280" ht="12" customHeight="1" x14ac:dyDescent="0.2"/>
    <row r="2281" ht="12" customHeight="1" x14ac:dyDescent="0.2"/>
    <row r="2282" ht="12" customHeight="1" x14ac:dyDescent="0.2"/>
    <row r="2283" ht="12" customHeight="1" x14ac:dyDescent="0.2"/>
    <row r="2284" ht="12" customHeight="1" x14ac:dyDescent="0.2"/>
    <row r="2285" ht="12" customHeight="1" x14ac:dyDescent="0.2"/>
    <row r="2286" ht="12" customHeight="1" x14ac:dyDescent="0.2"/>
    <row r="2287" ht="12" customHeight="1" x14ac:dyDescent="0.2"/>
    <row r="2288" ht="12" customHeight="1" x14ac:dyDescent="0.2"/>
    <row r="2289" ht="12" customHeight="1" x14ac:dyDescent="0.2"/>
    <row r="2290" ht="12" customHeight="1" x14ac:dyDescent="0.2"/>
    <row r="2291" ht="12" customHeight="1" x14ac:dyDescent="0.2"/>
    <row r="2292" ht="12" customHeight="1" x14ac:dyDescent="0.2"/>
    <row r="2293" ht="12" customHeight="1" x14ac:dyDescent="0.2"/>
    <row r="2294" ht="12" customHeight="1" x14ac:dyDescent="0.2"/>
    <row r="2295" ht="12" customHeight="1" x14ac:dyDescent="0.2"/>
    <row r="2296" ht="12" customHeight="1" x14ac:dyDescent="0.2"/>
    <row r="2297" ht="12" customHeight="1" x14ac:dyDescent="0.2"/>
    <row r="2298" ht="12" customHeight="1" x14ac:dyDescent="0.2"/>
    <row r="2299" ht="12" customHeight="1" x14ac:dyDescent="0.2"/>
    <row r="2300" ht="12" customHeight="1" x14ac:dyDescent="0.2"/>
    <row r="2301" ht="12" customHeight="1" x14ac:dyDescent="0.2"/>
    <row r="2302" ht="12" customHeight="1" x14ac:dyDescent="0.2"/>
    <row r="2303" ht="12" customHeight="1" x14ac:dyDescent="0.2"/>
    <row r="2304" ht="12" customHeight="1" x14ac:dyDescent="0.2"/>
    <row r="2305" ht="12" customHeight="1" x14ac:dyDescent="0.2"/>
    <row r="2318" ht="12" customHeight="1" x14ac:dyDescent="0.2"/>
    <row r="2326" ht="12" customHeight="1" x14ac:dyDescent="0.2"/>
    <row r="2334" ht="12" customHeight="1" x14ac:dyDescent="0.2"/>
    <row r="2340" spans="2:33" ht="12" customHeight="1" x14ac:dyDescent="0.2"/>
    <row r="2344" spans="2:33" ht="15" customHeight="1" x14ac:dyDescent="0.2">
      <c r="B2344" s="321"/>
      <c r="C2344" s="321"/>
      <c r="D2344" s="321"/>
      <c r="E2344" s="321"/>
      <c r="F2344" s="321"/>
      <c r="G2344" s="321"/>
      <c r="H2344" s="321"/>
      <c r="I2344" s="321"/>
      <c r="J2344" s="321"/>
      <c r="K2344" s="321"/>
      <c r="L2344" s="321"/>
      <c r="M2344" s="321"/>
      <c r="N2344" s="321"/>
      <c r="O2344" s="321"/>
      <c r="P2344" s="321"/>
      <c r="Q2344" s="321"/>
      <c r="R2344" s="321"/>
      <c r="S2344" s="321"/>
      <c r="T2344" s="321"/>
      <c r="U2344" s="321"/>
      <c r="V2344" s="321"/>
      <c r="W2344" s="321"/>
      <c r="X2344" s="321"/>
      <c r="Y2344" s="321"/>
      <c r="Z2344" s="321"/>
      <c r="AA2344" s="321"/>
      <c r="AB2344" s="321"/>
      <c r="AC2344" s="321"/>
      <c r="AD2344" s="321"/>
      <c r="AE2344" s="321"/>
      <c r="AF2344" s="321"/>
      <c r="AG2344" s="321"/>
    </row>
  </sheetData>
  <mergeCells count="22">
    <mergeCell ref="B80:AG80"/>
    <mergeCell ref="B1426:AG1426"/>
    <mergeCell ref="B88:AG88"/>
    <mergeCell ref="B214:AG214"/>
    <mergeCell ref="B383:AG383"/>
    <mergeCell ref="B500:AG500"/>
    <mergeCell ref="B652:AG652"/>
    <mergeCell ref="B752:AG752"/>
    <mergeCell ref="B843:AG843"/>
    <mergeCell ref="B914:AG914"/>
    <mergeCell ref="B2144:AG2144"/>
    <mergeCell ref="B2244:AG2244"/>
    <mergeCell ref="B2344:AG2344"/>
    <mergeCell ref="B1544:AG1544"/>
    <mergeCell ref="B1644:AG1644"/>
    <mergeCell ref="B1744:AG1744"/>
    <mergeCell ref="B1844:AG1844"/>
    <mergeCell ref="B1944:AG1944"/>
    <mergeCell ref="B2044:AG2044"/>
    <mergeCell ref="B1009:AG1009"/>
    <mergeCell ref="B1159:AG1159"/>
    <mergeCell ref="B1331:AG1331"/>
  </mergeCells>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094C6-63B5-463A-9907-BEF2A37240C4}">
  <dimension ref="A1:AJ63"/>
  <sheetViews>
    <sheetView zoomScale="70" zoomScaleNormal="70" workbookViewId="0">
      <selection activeCell="P64" sqref="P64"/>
    </sheetView>
  </sheetViews>
  <sheetFormatPr defaultRowHeight="15" x14ac:dyDescent="0.25"/>
  <cols>
    <col min="3" max="3" width="12" bestFit="1" customWidth="1"/>
    <col min="5" max="5" width="23.85546875" bestFit="1" customWidth="1"/>
  </cols>
  <sheetData>
    <row r="1" spans="1:36" x14ac:dyDescent="0.25">
      <c r="A1" s="1" t="s">
        <v>847</v>
      </c>
    </row>
    <row r="2" spans="1:36" ht="15.75" x14ac:dyDescent="0.25">
      <c r="B2" s="242" t="s">
        <v>845</v>
      </c>
      <c r="C2" s="279"/>
      <c r="D2" s="279"/>
      <c r="E2" s="279"/>
      <c r="F2" s="279"/>
      <c r="G2" s="279"/>
      <c r="H2" s="279"/>
      <c r="I2" s="279"/>
      <c r="J2" s="279"/>
      <c r="K2" s="279"/>
      <c r="L2" s="279"/>
      <c r="M2" s="279"/>
      <c r="N2" s="279"/>
      <c r="O2" s="279"/>
      <c r="P2" s="279"/>
      <c r="Q2" s="279"/>
      <c r="R2" s="279"/>
      <c r="S2" s="279"/>
      <c r="T2" s="279"/>
      <c r="U2" s="279"/>
      <c r="V2" s="279"/>
      <c r="W2" s="279"/>
      <c r="X2" s="279"/>
      <c r="Y2" s="279"/>
      <c r="Z2" s="279"/>
      <c r="AA2" s="279"/>
      <c r="AB2" s="279"/>
      <c r="AC2" s="279"/>
      <c r="AD2" s="279"/>
      <c r="AE2" s="279"/>
      <c r="AF2" s="279"/>
      <c r="AG2" s="279"/>
      <c r="AH2" s="279"/>
      <c r="AI2" s="279"/>
    </row>
    <row r="3" spans="1:36" x14ac:dyDescent="0.25">
      <c r="B3" s="237" t="s">
        <v>125</v>
      </c>
      <c r="C3" s="279"/>
      <c r="D3" s="279"/>
      <c r="E3" s="279"/>
      <c r="F3" s="279"/>
      <c r="G3" s="279"/>
      <c r="H3" s="279"/>
      <c r="I3" s="279"/>
      <c r="J3" s="279"/>
      <c r="K3" s="279"/>
      <c r="L3" s="279"/>
      <c r="M3" s="279"/>
      <c r="N3" s="279"/>
      <c r="O3" s="279"/>
      <c r="P3" s="279"/>
      <c r="Q3" s="279"/>
      <c r="R3" s="279"/>
      <c r="S3" s="279"/>
      <c r="T3" s="279"/>
      <c r="U3" s="279"/>
      <c r="V3" s="279"/>
      <c r="W3" s="279"/>
      <c r="X3" s="279"/>
      <c r="Y3" s="279"/>
      <c r="Z3" s="279"/>
      <c r="AA3" s="279"/>
      <c r="AB3" s="279"/>
      <c r="AC3" s="279"/>
      <c r="AD3" s="279"/>
      <c r="AE3" s="279"/>
      <c r="AF3" s="279"/>
      <c r="AG3" s="279"/>
      <c r="AH3" s="279"/>
      <c r="AI3" s="279"/>
    </row>
    <row r="4" spans="1:36" x14ac:dyDescent="0.25">
      <c r="B4" s="237" t="s">
        <v>125</v>
      </c>
      <c r="C4" s="3" t="s">
        <v>125</v>
      </c>
      <c r="D4" s="3" t="s">
        <v>125</v>
      </c>
      <c r="E4" s="3" t="s">
        <v>125</v>
      </c>
      <c r="F4" s="3" t="s">
        <v>125</v>
      </c>
      <c r="G4" s="3" t="s">
        <v>125</v>
      </c>
      <c r="H4" s="3" t="s">
        <v>125</v>
      </c>
      <c r="I4" s="3" t="s">
        <v>125</v>
      </c>
      <c r="J4" s="3" t="s">
        <v>125</v>
      </c>
      <c r="K4" s="3" t="s">
        <v>125</v>
      </c>
      <c r="L4" s="3" t="s">
        <v>125</v>
      </c>
      <c r="M4" s="3" t="s">
        <v>125</v>
      </c>
      <c r="N4" s="3" t="s">
        <v>125</v>
      </c>
      <c r="O4" s="3" t="s">
        <v>125</v>
      </c>
      <c r="P4" s="3" t="s">
        <v>125</v>
      </c>
      <c r="Q4" s="3" t="s">
        <v>125</v>
      </c>
      <c r="R4" s="3" t="s">
        <v>125</v>
      </c>
      <c r="S4" s="3" t="s">
        <v>125</v>
      </c>
      <c r="T4" s="3" t="s">
        <v>125</v>
      </c>
      <c r="U4" s="3" t="s">
        <v>125</v>
      </c>
      <c r="V4" s="3" t="s">
        <v>125</v>
      </c>
      <c r="W4" s="3" t="s">
        <v>125</v>
      </c>
      <c r="X4" s="3" t="s">
        <v>125</v>
      </c>
      <c r="Y4" s="3" t="s">
        <v>125</v>
      </c>
      <c r="Z4" s="3" t="s">
        <v>125</v>
      </c>
      <c r="AA4" s="3" t="s">
        <v>125</v>
      </c>
      <c r="AB4" s="3" t="s">
        <v>125</v>
      </c>
      <c r="AC4" s="3" t="s">
        <v>125</v>
      </c>
      <c r="AD4" s="3" t="s">
        <v>125</v>
      </c>
      <c r="AE4" s="3" t="s">
        <v>125</v>
      </c>
      <c r="AF4" s="3" t="s">
        <v>125</v>
      </c>
      <c r="AG4" s="3" t="s">
        <v>125</v>
      </c>
      <c r="AH4" s="3" t="s">
        <v>125</v>
      </c>
      <c r="AI4" s="3" t="s">
        <v>663</v>
      </c>
    </row>
    <row r="5" spans="1:36" ht="15.75" thickBot="1" x14ac:dyDescent="0.3">
      <c r="B5" s="238" t="s">
        <v>779</v>
      </c>
      <c r="C5" s="238">
        <v>2019</v>
      </c>
      <c r="D5" s="238">
        <v>2020</v>
      </c>
      <c r="E5" s="238">
        <v>2021</v>
      </c>
      <c r="F5" s="238">
        <v>2022</v>
      </c>
      <c r="G5" s="238">
        <v>2023</v>
      </c>
      <c r="H5" s="238">
        <v>2024</v>
      </c>
      <c r="I5" s="238">
        <v>2025</v>
      </c>
      <c r="J5" s="238">
        <v>2026</v>
      </c>
      <c r="K5" s="238">
        <v>2027</v>
      </c>
      <c r="L5" s="238">
        <v>2028</v>
      </c>
      <c r="M5" s="238">
        <v>2029</v>
      </c>
      <c r="N5" s="238">
        <v>2030</v>
      </c>
      <c r="O5" s="238">
        <v>2031</v>
      </c>
      <c r="P5" s="238">
        <v>2032</v>
      </c>
      <c r="Q5" s="238">
        <v>2033</v>
      </c>
      <c r="R5" s="238">
        <v>2034</v>
      </c>
      <c r="S5" s="238">
        <v>2035</v>
      </c>
      <c r="T5" s="238">
        <v>2036</v>
      </c>
      <c r="U5" s="238">
        <v>2037</v>
      </c>
      <c r="V5" s="238">
        <v>2038</v>
      </c>
      <c r="W5" s="238">
        <v>2039</v>
      </c>
      <c r="X5" s="238">
        <v>2040</v>
      </c>
      <c r="Y5" s="238">
        <v>2041</v>
      </c>
      <c r="Z5" s="238">
        <v>2042</v>
      </c>
      <c r="AA5" s="238">
        <v>2043</v>
      </c>
      <c r="AB5" s="238">
        <v>2044</v>
      </c>
      <c r="AC5" s="238">
        <v>2045</v>
      </c>
      <c r="AD5" s="238">
        <v>2046</v>
      </c>
      <c r="AE5" s="238">
        <v>2047</v>
      </c>
      <c r="AF5" s="238">
        <v>2048</v>
      </c>
      <c r="AG5" s="238">
        <v>2049</v>
      </c>
      <c r="AH5" s="238">
        <v>2050</v>
      </c>
      <c r="AI5" s="238">
        <v>2050</v>
      </c>
    </row>
    <row r="6" spans="1:36" ht="15.75" thickTop="1" x14ac:dyDescent="0.25">
      <c r="B6" s="279"/>
      <c r="C6" s="279"/>
      <c r="D6" s="279"/>
      <c r="E6" s="279"/>
      <c r="F6" s="279"/>
      <c r="G6" s="279"/>
      <c r="H6" s="279"/>
      <c r="I6" s="279"/>
      <c r="J6" s="279"/>
      <c r="K6" s="279"/>
      <c r="L6" s="279"/>
      <c r="M6" s="279"/>
      <c r="N6" s="279"/>
      <c r="O6" s="279"/>
      <c r="P6" s="279"/>
      <c r="Q6" s="279"/>
      <c r="R6" s="279"/>
      <c r="S6" s="279"/>
      <c r="T6" s="279"/>
      <c r="U6" s="279"/>
      <c r="V6" s="279"/>
      <c r="W6" s="279"/>
      <c r="X6" s="279"/>
      <c r="Y6" s="279"/>
      <c r="Z6" s="279"/>
      <c r="AA6" s="279"/>
      <c r="AB6" s="279"/>
      <c r="AC6" s="279"/>
      <c r="AD6" s="279"/>
      <c r="AE6" s="279"/>
      <c r="AF6" s="279"/>
      <c r="AG6" s="279"/>
      <c r="AH6" s="279"/>
      <c r="AI6" s="279"/>
    </row>
    <row r="7" spans="1:36" ht="60.75" x14ac:dyDescent="0.25">
      <c r="B7" s="245" t="s">
        <v>842</v>
      </c>
      <c r="C7" s="279"/>
      <c r="D7" s="279"/>
      <c r="E7" s="279"/>
      <c r="F7" s="279"/>
      <c r="G7" s="279"/>
      <c r="H7" s="279"/>
      <c r="I7" s="279"/>
      <c r="J7" s="279"/>
      <c r="K7" s="279"/>
      <c r="L7" s="279"/>
      <c r="M7" s="279"/>
      <c r="N7" s="279"/>
      <c r="O7" s="279"/>
      <c r="P7" s="279"/>
      <c r="Q7" s="279"/>
      <c r="R7" s="279"/>
      <c r="S7" s="279"/>
      <c r="T7" s="279"/>
      <c r="U7" s="279"/>
      <c r="V7" s="279"/>
      <c r="W7" s="279"/>
      <c r="X7" s="279"/>
      <c r="Y7" s="279"/>
      <c r="Z7" s="279"/>
      <c r="AA7" s="279"/>
      <c r="AB7" s="279"/>
      <c r="AC7" s="279"/>
      <c r="AD7" s="279"/>
      <c r="AE7" s="279"/>
      <c r="AF7" s="279"/>
      <c r="AG7" s="279"/>
      <c r="AH7" s="279"/>
      <c r="AI7" s="279"/>
    </row>
    <row r="8" spans="1:36" ht="24.75" x14ac:dyDescent="0.25">
      <c r="B8" s="245" t="s">
        <v>775</v>
      </c>
      <c r="C8" s="249">
        <v>33.481929999999998</v>
      </c>
      <c r="D8" s="249">
        <v>34.456200000000003</v>
      </c>
      <c r="E8" s="249">
        <v>35.702247999999997</v>
      </c>
      <c r="F8" s="249">
        <v>35.953856999999999</v>
      </c>
      <c r="G8" s="249">
        <v>36.198410000000003</v>
      </c>
      <c r="H8" s="249">
        <v>36.664684000000001</v>
      </c>
      <c r="I8" s="249">
        <v>37.589039</v>
      </c>
      <c r="J8" s="249">
        <v>38.234501000000002</v>
      </c>
      <c r="K8" s="249">
        <v>38.406120000000001</v>
      </c>
      <c r="L8" s="249">
        <v>38.933230999999999</v>
      </c>
      <c r="M8" s="249">
        <v>39.218322999999998</v>
      </c>
      <c r="N8" s="249">
        <v>39.172600000000003</v>
      </c>
      <c r="O8" s="249">
        <v>39.334068000000002</v>
      </c>
      <c r="P8" s="249">
        <v>39.626244</v>
      </c>
      <c r="Q8" s="249">
        <v>39.977119000000002</v>
      </c>
      <c r="R8" s="249">
        <v>40.476387000000003</v>
      </c>
      <c r="S8" s="249">
        <v>40.702357999999997</v>
      </c>
      <c r="T8" s="249">
        <v>40.948742000000003</v>
      </c>
      <c r="U8" s="249">
        <v>41.216800999999997</v>
      </c>
      <c r="V8" s="249">
        <v>41.467945</v>
      </c>
      <c r="W8" s="249">
        <v>41.696528999999998</v>
      </c>
      <c r="X8" s="249">
        <v>42.022109999999998</v>
      </c>
      <c r="Y8" s="249">
        <v>42.227421</v>
      </c>
      <c r="Z8" s="249">
        <v>42.447173999999997</v>
      </c>
      <c r="AA8" s="249">
        <v>42.678153999999999</v>
      </c>
      <c r="AB8" s="249">
        <v>42.884372999999997</v>
      </c>
      <c r="AC8" s="249">
        <v>43.042659999999998</v>
      </c>
      <c r="AD8" s="249">
        <v>43.254784000000001</v>
      </c>
      <c r="AE8" s="249">
        <v>43.615932000000001</v>
      </c>
      <c r="AF8" s="249">
        <v>44.061774999999997</v>
      </c>
      <c r="AG8" s="249">
        <v>44.417220999999998</v>
      </c>
      <c r="AH8" s="249">
        <v>44.650413999999998</v>
      </c>
      <c r="AI8" s="250">
        <v>9.3290000000000005E-3</v>
      </c>
    </row>
    <row r="10" spans="1:36" ht="15.75" x14ac:dyDescent="0.25">
      <c r="B10" s="242" t="s">
        <v>846</v>
      </c>
      <c r="C10" s="279"/>
      <c r="D10" s="279"/>
      <c r="E10" s="279"/>
      <c r="F10" s="279"/>
      <c r="G10" s="279"/>
      <c r="H10" s="279"/>
      <c r="I10" s="279"/>
      <c r="J10" s="279"/>
      <c r="K10" s="279"/>
      <c r="L10" s="279"/>
      <c r="M10" s="279"/>
      <c r="N10" s="279"/>
      <c r="O10" s="279"/>
      <c r="P10" s="279"/>
      <c r="Q10" s="279"/>
      <c r="R10" s="279"/>
      <c r="S10" s="279"/>
      <c r="T10" s="279"/>
      <c r="U10" s="279"/>
      <c r="V10" s="279"/>
      <c r="W10" s="279"/>
      <c r="X10" s="279"/>
      <c r="Y10" s="279"/>
      <c r="Z10" s="279"/>
      <c r="AA10" s="279"/>
      <c r="AB10" s="279"/>
      <c r="AC10" s="279"/>
      <c r="AD10" s="279"/>
      <c r="AE10" s="279"/>
      <c r="AF10" s="279"/>
      <c r="AG10" s="279"/>
      <c r="AH10" s="279"/>
      <c r="AI10" s="279"/>
      <c r="AJ10" s="279"/>
    </row>
    <row r="11" spans="1:36" x14ac:dyDescent="0.25">
      <c r="B11" s="237" t="s">
        <v>125</v>
      </c>
      <c r="C11" s="279"/>
      <c r="D11" s="279"/>
      <c r="E11" s="279"/>
      <c r="F11" s="279"/>
      <c r="G11" s="279"/>
      <c r="H11" s="279"/>
      <c r="I11" s="279"/>
      <c r="J11" s="279"/>
      <c r="K11" s="279"/>
      <c r="L11" s="279"/>
      <c r="M11" s="279"/>
      <c r="N11" s="279"/>
      <c r="O11" s="279"/>
      <c r="P11" s="279"/>
      <c r="Q11" s="279"/>
      <c r="R11" s="279"/>
      <c r="S11" s="279"/>
      <c r="T11" s="279"/>
      <c r="U11" s="279"/>
      <c r="V11" s="279"/>
      <c r="W11" s="279"/>
      <c r="X11" s="279"/>
      <c r="Y11" s="279"/>
      <c r="Z11" s="279"/>
      <c r="AA11" s="279"/>
      <c r="AB11" s="279"/>
      <c r="AC11" s="279"/>
      <c r="AD11" s="279"/>
      <c r="AE11" s="279"/>
      <c r="AF11" s="279"/>
      <c r="AG11" s="279"/>
      <c r="AH11" s="279"/>
      <c r="AI11" s="279"/>
      <c r="AJ11" s="279"/>
    </row>
    <row r="12" spans="1:36" x14ac:dyDescent="0.25">
      <c r="B12" s="237" t="s">
        <v>125</v>
      </c>
      <c r="C12" s="3" t="s">
        <v>125</v>
      </c>
      <c r="D12" s="3" t="s">
        <v>125</v>
      </c>
      <c r="E12" s="3" t="s">
        <v>125</v>
      </c>
      <c r="F12" s="3" t="s">
        <v>125</v>
      </c>
      <c r="G12" s="3" t="s">
        <v>125</v>
      </c>
      <c r="H12" s="3" t="s">
        <v>125</v>
      </c>
      <c r="I12" s="3" t="s">
        <v>125</v>
      </c>
      <c r="J12" s="3" t="s">
        <v>125</v>
      </c>
      <c r="K12" s="3" t="s">
        <v>125</v>
      </c>
      <c r="L12" s="3" t="s">
        <v>125</v>
      </c>
      <c r="M12" s="3" t="s">
        <v>125</v>
      </c>
      <c r="N12" s="3" t="s">
        <v>125</v>
      </c>
      <c r="O12" s="3" t="s">
        <v>125</v>
      </c>
      <c r="P12" s="3" t="s">
        <v>125</v>
      </c>
      <c r="Q12" s="3" t="s">
        <v>125</v>
      </c>
      <c r="R12" s="3" t="s">
        <v>125</v>
      </c>
      <c r="S12" s="3" t="s">
        <v>125</v>
      </c>
      <c r="T12" s="3" t="s">
        <v>125</v>
      </c>
      <c r="U12" s="3" t="s">
        <v>125</v>
      </c>
      <c r="V12" s="3" t="s">
        <v>125</v>
      </c>
      <c r="W12" s="3" t="s">
        <v>125</v>
      </c>
      <c r="X12" s="3" t="s">
        <v>125</v>
      </c>
      <c r="Y12" s="3" t="s">
        <v>125</v>
      </c>
      <c r="Z12" s="3" t="s">
        <v>125</v>
      </c>
      <c r="AA12" s="3" t="s">
        <v>125</v>
      </c>
      <c r="AB12" s="3" t="s">
        <v>125</v>
      </c>
      <c r="AC12" s="3" t="s">
        <v>125</v>
      </c>
      <c r="AD12" s="3" t="s">
        <v>125</v>
      </c>
      <c r="AE12" s="3" t="s">
        <v>125</v>
      </c>
      <c r="AF12" s="3" t="s">
        <v>125</v>
      </c>
      <c r="AG12" s="3" t="s">
        <v>125</v>
      </c>
      <c r="AH12" s="3" t="s">
        <v>125</v>
      </c>
      <c r="AI12" s="3" t="s">
        <v>663</v>
      </c>
      <c r="AJ12" s="279"/>
    </row>
    <row r="13" spans="1:36" ht="15.75" thickBot="1" x14ac:dyDescent="0.3">
      <c r="B13" s="238" t="s">
        <v>779</v>
      </c>
      <c r="C13" s="238">
        <v>2019</v>
      </c>
      <c r="D13" s="238">
        <v>2020</v>
      </c>
      <c r="E13" s="238">
        <v>2021</v>
      </c>
      <c r="F13" s="238">
        <v>2022</v>
      </c>
      <c r="G13" s="238">
        <v>2023</v>
      </c>
      <c r="H13" s="238">
        <v>2024</v>
      </c>
      <c r="I13" s="238">
        <v>2025</v>
      </c>
      <c r="J13" s="238">
        <v>2026</v>
      </c>
      <c r="K13" s="238">
        <v>2027</v>
      </c>
      <c r="L13" s="238">
        <v>2028</v>
      </c>
      <c r="M13" s="238">
        <v>2029</v>
      </c>
      <c r="N13" s="238">
        <v>2030</v>
      </c>
      <c r="O13" s="238">
        <v>2031</v>
      </c>
      <c r="P13" s="238">
        <v>2032</v>
      </c>
      <c r="Q13" s="238">
        <v>2033</v>
      </c>
      <c r="R13" s="238">
        <v>2034</v>
      </c>
      <c r="S13" s="238">
        <v>2035</v>
      </c>
      <c r="T13" s="238">
        <v>2036</v>
      </c>
      <c r="U13" s="238">
        <v>2037</v>
      </c>
      <c r="V13" s="238">
        <v>2038</v>
      </c>
      <c r="W13" s="238">
        <v>2039</v>
      </c>
      <c r="X13" s="238">
        <v>2040</v>
      </c>
      <c r="Y13" s="238">
        <v>2041</v>
      </c>
      <c r="Z13" s="238">
        <v>2042</v>
      </c>
      <c r="AA13" s="238">
        <v>2043</v>
      </c>
      <c r="AB13" s="238">
        <v>2044</v>
      </c>
      <c r="AC13" s="238">
        <v>2045</v>
      </c>
      <c r="AD13" s="238">
        <v>2046</v>
      </c>
      <c r="AE13" s="238">
        <v>2047</v>
      </c>
      <c r="AF13" s="238">
        <v>2048</v>
      </c>
      <c r="AG13" s="238">
        <v>2049</v>
      </c>
      <c r="AH13" s="238">
        <v>2050</v>
      </c>
      <c r="AI13" s="238">
        <v>2050</v>
      </c>
      <c r="AJ13" s="279"/>
    </row>
    <row r="14" spans="1:36" ht="15.75" thickTop="1" x14ac:dyDescent="0.25">
      <c r="B14" s="279"/>
      <c r="C14" s="279"/>
      <c r="D14" s="279"/>
      <c r="E14" s="279"/>
      <c r="F14" s="279"/>
      <c r="G14" s="279"/>
      <c r="H14" s="279"/>
      <c r="I14" s="279"/>
      <c r="J14" s="279"/>
      <c r="K14" s="279"/>
      <c r="L14" s="279"/>
      <c r="M14" s="279"/>
      <c r="N14" s="279"/>
      <c r="O14" s="279"/>
      <c r="P14" s="279"/>
      <c r="Q14" s="279"/>
      <c r="R14" s="279"/>
      <c r="S14" s="279"/>
      <c r="T14" s="279"/>
      <c r="U14" s="279"/>
      <c r="V14" s="279"/>
      <c r="W14" s="279"/>
      <c r="X14" s="279"/>
      <c r="Y14" s="279"/>
      <c r="Z14" s="279"/>
      <c r="AA14" s="279"/>
      <c r="AB14" s="279"/>
      <c r="AC14" s="279"/>
      <c r="AD14" s="279"/>
      <c r="AE14" s="279"/>
      <c r="AF14" s="279"/>
      <c r="AG14" s="279"/>
      <c r="AH14" s="279"/>
      <c r="AI14" s="279"/>
      <c r="AJ14" s="279"/>
    </row>
    <row r="15" spans="1:36" ht="24.75" x14ac:dyDescent="0.25">
      <c r="B15" s="245" t="s">
        <v>778</v>
      </c>
      <c r="C15" s="279"/>
      <c r="D15" s="279"/>
      <c r="E15" s="279"/>
      <c r="F15" s="279"/>
      <c r="G15" s="279"/>
      <c r="H15" s="279"/>
      <c r="I15" s="279"/>
      <c r="J15" s="279"/>
      <c r="K15" s="279"/>
      <c r="L15" s="279"/>
      <c r="M15" s="279"/>
      <c r="N15" s="279"/>
      <c r="O15" s="279"/>
      <c r="P15" s="279"/>
      <c r="Q15" s="279"/>
      <c r="R15" s="279"/>
      <c r="S15" s="279"/>
      <c r="T15" s="279"/>
      <c r="U15" s="279"/>
      <c r="V15" s="279"/>
      <c r="W15" s="279"/>
      <c r="X15" s="279"/>
      <c r="Y15" s="279"/>
      <c r="Z15" s="279"/>
      <c r="AA15" s="279"/>
      <c r="AB15" s="279"/>
      <c r="AC15" s="279"/>
      <c r="AD15" s="279"/>
      <c r="AE15" s="279"/>
      <c r="AF15" s="279"/>
      <c r="AG15" s="279"/>
      <c r="AH15" s="279"/>
      <c r="AI15" s="279"/>
      <c r="AJ15" s="279"/>
    </row>
    <row r="16" spans="1:36" ht="36.75" x14ac:dyDescent="0.25">
      <c r="B16" s="245" t="s">
        <v>777</v>
      </c>
      <c r="C16" s="279"/>
      <c r="D16" s="279"/>
      <c r="E16" s="279"/>
      <c r="F16" s="279"/>
      <c r="G16" s="279"/>
      <c r="H16" s="279"/>
      <c r="I16" s="279"/>
      <c r="J16" s="279"/>
      <c r="K16" s="279"/>
      <c r="L16" s="279"/>
      <c r="M16" s="279"/>
      <c r="N16" s="279"/>
      <c r="O16" s="279"/>
      <c r="P16" s="279"/>
      <c r="Q16" s="279"/>
      <c r="R16" s="279"/>
      <c r="S16" s="279"/>
      <c r="T16" s="279"/>
      <c r="U16" s="279"/>
      <c r="V16" s="279"/>
      <c r="W16" s="279"/>
      <c r="X16" s="279"/>
      <c r="Y16" s="279"/>
      <c r="Z16" s="279"/>
      <c r="AA16" s="279"/>
      <c r="AB16" s="279"/>
      <c r="AC16" s="279"/>
      <c r="AD16" s="279"/>
      <c r="AE16" s="279"/>
      <c r="AF16" s="279"/>
      <c r="AG16" s="279"/>
      <c r="AH16" s="279"/>
      <c r="AI16" s="279"/>
      <c r="AJ16" s="279"/>
    </row>
    <row r="17" spans="1:36" ht="24.75" x14ac:dyDescent="0.25">
      <c r="B17" s="245" t="s">
        <v>775</v>
      </c>
      <c r="C17" s="249">
        <v>11.781784</v>
      </c>
      <c r="D17" s="249">
        <v>12.683258</v>
      </c>
      <c r="E17" s="249">
        <v>13.176125000000001</v>
      </c>
      <c r="F17" s="249">
        <v>13.561418</v>
      </c>
      <c r="G17" s="249">
        <v>13.616714</v>
      </c>
      <c r="H17" s="249">
        <v>13.699555999999999</v>
      </c>
      <c r="I17" s="249">
        <v>13.691725</v>
      </c>
      <c r="J17" s="249">
        <v>13.733547</v>
      </c>
      <c r="K17" s="249">
        <v>13.688494</v>
      </c>
      <c r="L17" s="249">
        <v>13.582602</v>
      </c>
      <c r="M17" s="249">
        <v>13.614253</v>
      </c>
      <c r="N17" s="249">
        <v>13.744717</v>
      </c>
      <c r="O17" s="249">
        <v>13.801194000000001</v>
      </c>
      <c r="P17" s="249">
        <v>13.843477999999999</v>
      </c>
      <c r="Q17" s="249">
        <v>13.791525999999999</v>
      </c>
      <c r="R17" s="249">
        <v>13.673989000000001</v>
      </c>
      <c r="S17" s="249">
        <v>13.611382000000001</v>
      </c>
      <c r="T17" s="249">
        <v>13.519729999999999</v>
      </c>
      <c r="U17" s="249">
        <v>13.369337</v>
      </c>
      <c r="V17" s="249">
        <v>13.192415</v>
      </c>
      <c r="W17" s="249">
        <v>13.089347</v>
      </c>
      <c r="X17" s="249">
        <v>13.066312999999999</v>
      </c>
      <c r="Y17" s="249">
        <v>13.085129999999999</v>
      </c>
      <c r="Z17" s="249">
        <v>13.143737</v>
      </c>
      <c r="AA17" s="249">
        <v>13.138465999999999</v>
      </c>
      <c r="AB17" s="249">
        <v>13.017924000000001</v>
      </c>
      <c r="AC17" s="249">
        <v>12.827419000000001</v>
      </c>
      <c r="AD17" s="249">
        <v>12.595860999999999</v>
      </c>
      <c r="AE17" s="249">
        <v>12.357331</v>
      </c>
      <c r="AF17" s="249">
        <v>12.179990999999999</v>
      </c>
      <c r="AG17" s="249">
        <v>11.955242</v>
      </c>
      <c r="AH17" s="249">
        <v>11.484654000000001</v>
      </c>
      <c r="AI17" s="250">
        <v>-8.2399999999999997E-4</v>
      </c>
      <c r="AJ17" s="279"/>
    </row>
    <row r="19" spans="1:36" s="279" customFormat="1" x14ac:dyDescent="0.25">
      <c r="A19" s="1" t="s">
        <v>853</v>
      </c>
    </row>
    <row r="20" spans="1:36" s="279" customFormat="1" ht="15.75" x14ac:dyDescent="0.25">
      <c r="B20" s="276" t="s">
        <v>843</v>
      </c>
      <c r="AH20" s="243" t="s">
        <v>640</v>
      </c>
    </row>
    <row r="21" spans="1:36" s="279" customFormat="1" x14ac:dyDescent="0.25">
      <c r="B21" s="275"/>
      <c r="AH21" s="243" t="s">
        <v>641</v>
      </c>
    </row>
    <row r="22" spans="1:36" s="279" customFormat="1" x14ac:dyDescent="0.25">
      <c r="B22" s="27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243" t="s">
        <v>642</v>
      </c>
    </row>
    <row r="23" spans="1:36" s="279" customFormat="1" ht="15.75" thickBot="1" x14ac:dyDescent="0.3">
      <c r="B23" s="272" t="s">
        <v>779</v>
      </c>
      <c r="C23" s="272">
        <v>2020</v>
      </c>
      <c r="D23" s="272">
        <v>2021</v>
      </c>
      <c r="E23" s="272">
        <v>2022</v>
      </c>
      <c r="F23" s="272">
        <v>2023</v>
      </c>
      <c r="G23" s="272">
        <v>2024</v>
      </c>
      <c r="H23" s="272">
        <v>2025</v>
      </c>
      <c r="I23" s="272">
        <v>2026</v>
      </c>
      <c r="J23" s="272">
        <v>2027</v>
      </c>
      <c r="K23" s="272">
        <v>2028</v>
      </c>
      <c r="L23" s="272">
        <v>2029</v>
      </c>
      <c r="M23" s="272">
        <v>2030</v>
      </c>
      <c r="N23" s="272">
        <v>2031</v>
      </c>
      <c r="O23" s="272">
        <v>2032</v>
      </c>
      <c r="P23" s="272">
        <v>2033</v>
      </c>
      <c r="Q23" s="272">
        <v>2034</v>
      </c>
      <c r="R23" s="272">
        <v>2035</v>
      </c>
      <c r="S23" s="272">
        <v>2036</v>
      </c>
      <c r="T23" s="272">
        <v>2037</v>
      </c>
      <c r="U23" s="272">
        <v>2038</v>
      </c>
      <c r="V23" s="272">
        <v>2039</v>
      </c>
      <c r="W23" s="272">
        <v>2040</v>
      </c>
      <c r="X23" s="272">
        <v>2041</v>
      </c>
      <c r="Y23" s="272">
        <v>2042</v>
      </c>
      <c r="Z23" s="272">
        <v>2043</v>
      </c>
      <c r="AA23" s="272">
        <v>2044</v>
      </c>
      <c r="AB23" s="272">
        <v>2045</v>
      </c>
      <c r="AC23" s="272">
        <v>2046</v>
      </c>
      <c r="AD23" s="272">
        <v>2047</v>
      </c>
      <c r="AE23" s="272">
        <v>2048</v>
      </c>
      <c r="AF23" s="272">
        <v>2049</v>
      </c>
      <c r="AG23" s="272">
        <v>2050</v>
      </c>
      <c r="AH23" s="302" t="s">
        <v>643</v>
      </c>
    </row>
    <row r="24" spans="1:36" s="279" customFormat="1" ht="15.75" thickTop="1" x14ac:dyDescent="0.25"/>
    <row r="25" spans="1:36" s="279" customFormat="1" ht="60.75" x14ac:dyDescent="0.25">
      <c r="B25" s="268" t="s">
        <v>842</v>
      </c>
    </row>
    <row r="26" spans="1:36" s="279" customFormat="1" ht="24.75" x14ac:dyDescent="0.25">
      <c r="B26" s="268" t="s">
        <v>775</v>
      </c>
      <c r="C26" s="270">
        <v>33.560645999999998</v>
      </c>
      <c r="D26" s="270">
        <v>31.985188999999998</v>
      </c>
      <c r="E26" s="270">
        <v>32.454051999999997</v>
      </c>
      <c r="F26" s="270">
        <v>33.681125999999999</v>
      </c>
      <c r="G26" s="270">
        <v>34.625038000000004</v>
      </c>
      <c r="H26" s="270">
        <v>35.919364999999999</v>
      </c>
      <c r="I26" s="270">
        <v>36.538918000000002</v>
      </c>
      <c r="J26" s="270">
        <v>36.669884000000003</v>
      </c>
      <c r="K26" s="270">
        <v>36.849013999999997</v>
      </c>
      <c r="L26" s="270">
        <v>37.198405999999999</v>
      </c>
      <c r="M26" s="270">
        <v>37.538455999999996</v>
      </c>
      <c r="N26" s="270">
        <v>37.787768999999997</v>
      </c>
      <c r="O26" s="270">
        <v>37.944546000000003</v>
      </c>
      <c r="P26" s="270">
        <v>38.110557999999997</v>
      </c>
      <c r="Q26" s="270">
        <v>38.251246999999999</v>
      </c>
      <c r="R26" s="270">
        <v>38.255732999999999</v>
      </c>
      <c r="S26" s="270">
        <v>38.418925999999999</v>
      </c>
      <c r="T26" s="270">
        <v>38.630833000000003</v>
      </c>
      <c r="U26" s="270">
        <v>38.939323000000002</v>
      </c>
      <c r="V26" s="270">
        <v>39.238064000000001</v>
      </c>
      <c r="W26" s="270">
        <v>39.566822000000002</v>
      </c>
      <c r="X26" s="270">
        <v>39.754662000000003</v>
      </c>
      <c r="Y26" s="270">
        <v>40.130580999999999</v>
      </c>
      <c r="Z26" s="270">
        <v>40.541694999999997</v>
      </c>
      <c r="AA26" s="270">
        <v>40.907401999999998</v>
      </c>
      <c r="AB26" s="270">
        <v>41.163550999999998</v>
      </c>
      <c r="AC26" s="270">
        <v>41.430427999999999</v>
      </c>
      <c r="AD26" s="270">
        <v>41.693947000000001</v>
      </c>
      <c r="AE26" s="270">
        <v>42.022243000000003</v>
      </c>
      <c r="AF26" s="270">
        <v>42.290173000000003</v>
      </c>
      <c r="AG26" s="270">
        <v>42.628677000000003</v>
      </c>
      <c r="AH26" s="269">
        <v>8.0040000000000007E-3</v>
      </c>
    </row>
    <row r="27" spans="1:36" s="279" customFormat="1" x14ac:dyDescent="0.25"/>
    <row r="28" spans="1:36" s="279" customFormat="1" ht="15.75" x14ac:dyDescent="0.25">
      <c r="B28" s="276" t="s">
        <v>780</v>
      </c>
      <c r="AH28" s="243" t="s">
        <v>640</v>
      </c>
    </row>
    <row r="29" spans="1:36" s="279" customFormat="1" x14ac:dyDescent="0.25">
      <c r="B29" s="275"/>
      <c r="AH29" s="243" t="s">
        <v>641</v>
      </c>
    </row>
    <row r="30" spans="1:36" s="279" customFormat="1" x14ac:dyDescent="0.25">
      <c r="B30" s="27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243" t="s">
        <v>642</v>
      </c>
    </row>
    <row r="31" spans="1:36" s="279" customFormat="1" ht="15.75" thickBot="1" x14ac:dyDescent="0.3">
      <c r="B31" s="272" t="s">
        <v>779</v>
      </c>
      <c r="C31" s="272">
        <v>2020</v>
      </c>
      <c r="D31" s="272">
        <v>2021</v>
      </c>
      <c r="E31" s="272">
        <v>2022</v>
      </c>
      <c r="F31" s="272">
        <v>2023</v>
      </c>
      <c r="G31" s="272">
        <v>2024</v>
      </c>
      <c r="H31" s="272">
        <v>2025</v>
      </c>
      <c r="I31" s="272">
        <v>2026</v>
      </c>
      <c r="J31" s="272">
        <v>2027</v>
      </c>
      <c r="K31" s="272">
        <v>2028</v>
      </c>
      <c r="L31" s="272">
        <v>2029</v>
      </c>
      <c r="M31" s="272">
        <v>2030</v>
      </c>
      <c r="N31" s="272">
        <v>2031</v>
      </c>
      <c r="O31" s="272">
        <v>2032</v>
      </c>
      <c r="P31" s="272">
        <v>2033</v>
      </c>
      <c r="Q31" s="272">
        <v>2034</v>
      </c>
      <c r="R31" s="272">
        <v>2035</v>
      </c>
      <c r="S31" s="272">
        <v>2036</v>
      </c>
      <c r="T31" s="272">
        <v>2037</v>
      </c>
      <c r="U31" s="272">
        <v>2038</v>
      </c>
      <c r="V31" s="272">
        <v>2039</v>
      </c>
      <c r="W31" s="272">
        <v>2040</v>
      </c>
      <c r="X31" s="272">
        <v>2041</v>
      </c>
      <c r="Y31" s="272">
        <v>2042</v>
      </c>
      <c r="Z31" s="272">
        <v>2043</v>
      </c>
      <c r="AA31" s="272">
        <v>2044</v>
      </c>
      <c r="AB31" s="272">
        <v>2045</v>
      </c>
      <c r="AC31" s="272">
        <v>2046</v>
      </c>
      <c r="AD31" s="272">
        <v>2047</v>
      </c>
      <c r="AE31" s="272">
        <v>2048</v>
      </c>
      <c r="AF31" s="272">
        <v>2049</v>
      </c>
      <c r="AG31" s="272">
        <v>2050</v>
      </c>
      <c r="AH31" s="302" t="s">
        <v>643</v>
      </c>
    </row>
    <row r="32" spans="1:36" s="279" customFormat="1" ht="15.75" thickTop="1" x14ac:dyDescent="0.25"/>
    <row r="33" spans="1:34" s="279" customFormat="1" ht="24.75" x14ac:dyDescent="0.25">
      <c r="B33" s="268" t="s">
        <v>778</v>
      </c>
    </row>
    <row r="34" spans="1:34" s="279" customFormat="1" ht="36.75" x14ac:dyDescent="0.25">
      <c r="B34" s="268" t="s">
        <v>777</v>
      </c>
    </row>
    <row r="35" spans="1:34" ht="24.75" x14ac:dyDescent="0.25">
      <c r="B35" s="268" t="s">
        <v>775</v>
      </c>
      <c r="C35" s="270">
        <v>11.01248</v>
      </c>
      <c r="D35" s="270">
        <v>10.680626999999999</v>
      </c>
      <c r="E35" s="270">
        <v>11.154636999999999</v>
      </c>
      <c r="F35" s="270">
        <v>11.775717</v>
      </c>
      <c r="G35" s="270">
        <v>12.173921</v>
      </c>
      <c r="H35" s="270">
        <v>12.657028</v>
      </c>
      <c r="I35" s="270">
        <v>12.897634999999999</v>
      </c>
      <c r="J35" s="270">
        <v>12.955515999999999</v>
      </c>
      <c r="K35" s="270">
        <v>13.089359999999999</v>
      </c>
      <c r="L35" s="270">
        <v>13.121302999999999</v>
      </c>
      <c r="M35" s="270">
        <v>13.200219000000001</v>
      </c>
      <c r="N35" s="270">
        <v>13.215973999999999</v>
      </c>
      <c r="O35" s="270">
        <v>13.138102999999999</v>
      </c>
      <c r="P35" s="270">
        <v>13.190071</v>
      </c>
      <c r="Q35" s="270">
        <v>13.192655999999999</v>
      </c>
      <c r="R35" s="270">
        <v>13.092833000000001</v>
      </c>
      <c r="S35" s="270">
        <v>12.925025</v>
      </c>
      <c r="T35" s="270">
        <v>12.841607</v>
      </c>
      <c r="U35" s="270">
        <v>12.767832</v>
      </c>
      <c r="V35" s="270">
        <v>12.728712</v>
      </c>
      <c r="W35" s="270">
        <v>12.618632</v>
      </c>
      <c r="X35" s="270">
        <v>12.521488</v>
      </c>
      <c r="Y35" s="270">
        <v>12.537490999999999</v>
      </c>
      <c r="Z35" s="270">
        <v>12.570111000000001</v>
      </c>
      <c r="AA35" s="270">
        <v>12.559974</v>
      </c>
      <c r="AB35" s="270">
        <v>12.464836</v>
      </c>
      <c r="AC35" s="270">
        <v>12.518502</v>
      </c>
      <c r="AD35" s="270">
        <v>12.589702000000001</v>
      </c>
      <c r="AE35" s="270">
        <v>12.547648000000001</v>
      </c>
      <c r="AF35" s="270">
        <v>12.500969</v>
      </c>
      <c r="AG35" s="270">
        <v>12.255751</v>
      </c>
      <c r="AH35" s="269">
        <v>3.5720000000000001E-3</v>
      </c>
    </row>
    <row r="36" spans="1:34" x14ac:dyDescent="0.25">
      <c r="A36" s="279"/>
      <c r="B36" s="279"/>
      <c r="C36" s="279"/>
      <c r="D36" s="279"/>
      <c r="E36" s="279"/>
      <c r="F36" s="279"/>
      <c r="G36" s="279"/>
      <c r="H36" s="279"/>
      <c r="I36" s="279"/>
      <c r="J36" s="279"/>
      <c r="K36" s="279"/>
      <c r="L36" s="279"/>
      <c r="M36" s="279"/>
      <c r="N36" s="279"/>
      <c r="O36" s="279"/>
      <c r="P36" s="279"/>
      <c r="Q36" s="279"/>
      <c r="R36" s="279"/>
      <c r="S36" s="279"/>
      <c r="T36" s="279"/>
      <c r="U36" s="279"/>
      <c r="V36" s="279"/>
      <c r="W36" s="279"/>
      <c r="X36" s="279"/>
      <c r="Y36" s="279"/>
      <c r="Z36" s="279"/>
      <c r="AA36" s="279"/>
      <c r="AB36" s="279"/>
      <c r="AC36" s="279"/>
      <c r="AD36" s="279"/>
      <c r="AE36" s="279"/>
      <c r="AF36" s="279"/>
      <c r="AG36" s="279"/>
    </row>
    <row r="38" spans="1:34" x14ac:dyDescent="0.25">
      <c r="A38" s="1" t="s">
        <v>848</v>
      </c>
    </row>
    <row r="39" spans="1:34" x14ac:dyDescent="0.25">
      <c r="B39" t="s">
        <v>849</v>
      </c>
      <c r="C39">
        <f>'AEO22 59'!C13</f>
        <v>2021</v>
      </c>
      <c r="D39" s="279">
        <f>'AEO22 59'!D13</f>
        <v>2022</v>
      </c>
      <c r="E39" s="279">
        <f>'AEO22 59'!E13</f>
        <v>2023</v>
      </c>
      <c r="F39" s="279">
        <f>'AEO22 59'!F13</f>
        <v>2024</v>
      </c>
      <c r="G39" s="279">
        <f>'AEO22 59'!G13</f>
        <v>2025</v>
      </c>
      <c r="H39" s="279">
        <f>'AEO22 59'!H13</f>
        <v>2026</v>
      </c>
      <c r="I39" s="279">
        <f>'AEO22 59'!I13</f>
        <v>2027</v>
      </c>
      <c r="J39" s="279">
        <f>'AEO22 59'!J13</f>
        <v>2028</v>
      </c>
      <c r="K39" s="279">
        <f>'AEO22 59'!K13</f>
        <v>2029</v>
      </c>
      <c r="L39" s="279">
        <f>'AEO22 59'!L13</f>
        <v>2030</v>
      </c>
      <c r="M39" s="279">
        <f>'AEO22 59'!M13</f>
        <v>2031</v>
      </c>
      <c r="N39" s="279">
        <f>'AEO22 59'!N13</f>
        <v>2032</v>
      </c>
      <c r="O39" s="279">
        <f>'AEO22 59'!O13</f>
        <v>2033</v>
      </c>
      <c r="P39" s="279">
        <f>'AEO22 59'!P13</f>
        <v>2034</v>
      </c>
      <c r="Q39" s="279">
        <f>'AEO22 59'!Q13</f>
        <v>2035</v>
      </c>
      <c r="R39" s="279">
        <f>'AEO22 59'!R13</f>
        <v>2036</v>
      </c>
      <c r="S39" s="279">
        <f>'AEO22 59'!S13</f>
        <v>2037</v>
      </c>
      <c r="T39" s="279">
        <f>'AEO22 59'!T13</f>
        <v>2038</v>
      </c>
      <c r="U39" s="279">
        <f>'AEO22 59'!U13</f>
        <v>2039</v>
      </c>
      <c r="V39" s="279">
        <f>'AEO22 59'!V13</f>
        <v>2040</v>
      </c>
      <c r="W39" s="279">
        <f>'AEO22 59'!W13</f>
        <v>2041</v>
      </c>
      <c r="X39" s="279">
        <f>'AEO22 59'!X13</f>
        <v>2042</v>
      </c>
      <c r="Y39" s="279">
        <f>'AEO22 59'!Y13</f>
        <v>2043</v>
      </c>
      <c r="Z39" s="279">
        <f>'AEO22 59'!Z13</f>
        <v>2044</v>
      </c>
      <c r="AA39" s="279">
        <f>'AEO22 59'!AA13</f>
        <v>2045</v>
      </c>
      <c r="AB39" s="279">
        <f>'AEO22 59'!AB13</f>
        <v>2046</v>
      </c>
      <c r="AC39" s="279">
        <f>'AEO22 59'!AC13</f>
        <v>2047</v>
      </c>
      <c r="AD39" s="279">
        <f>'AEO22 59'!AD13</f>
        <v>2048</v>
      </c>
      <c r="AE39" s="279">
        <f>'AEO22 59'!AE13</f>
        <v>2049</v>
      </c>
      <c r="AF39" s="279">
        <f>'AEO22 59'!AF13</f>
        <v>2050</v>
      </c>
      <c r="AG39" s="279" t="str">
        <f>'AEO22 59'!AG13</f>
        <v>2021–2050</v>
      </c>
    </row>
    <row r="40" spans="1:34" x14ac:dyDescent="0.25">
      <c r="C40" s="287">
        <f>'AEO22 59'!C16</f>
        <v>34.075004999999997</v>
      </c>
      <c r="D40" s="287">
        <f>'AEO22 59'!D16</f>
        <v>35.002276999999999</v>
      </c>
      <c r="E40" s="287">
        <f>'AEO22 59'!E16</f>
        <v>35.279998999999997</v>
      </c>
      <c r="F40" s="287">
        <f>'AEO22 59'!F16</f>
        <v>35.479481</v>
      </c>
      <c r="G40" s="287">
        <f>'AEO22 59'!G16</f>
        <v>35.570808</v>
      </c>
      <c r="H40" s="287">
        <f>'AEO22 59'!H16</f>
        <v>35.546847999999997</v>
      </c>
      <c r="I40" s="287">
        <f>'AEO22 59'!I16</f>
        <v>35.469341</v>
      </c>
      <c r="J40" s="287">
        <f>'AEO22 59'!J16</f>
        <v>36.053555000000003</v>
      </c>
      <c r="K40" s="287">
        <f>'AEO22 59'!K16</f>
        <v>36.309539999999998</v>
      </c>
      <c r="L40" s="287">
        <f>'AEO22 59'!L16</f>
        <v>36.368099000000001</v>
      </c>
      <c r="M40" s="287">
        <f>'AEO22 59'!M16</f>
        <v>36.615310999999998</v>
      </c>
      <c r="N40" s="287">
        <f>'AEO22 59'!N16</f>
        <v>36.874363000000002</v>
      </c>
      <c r="O40" s="287">
        <f>'AEO22 59'!O16</f>
        <v>37.115268999999998</v>
      </c>
      <c r="P40" s="287">
        <f>'AEO22 59'!P16</f>
        <v>36.956192000000001</v>
      </c>
      <c r="Q40" s="287">
        <f>'AEO22 59'!Q16</f>
        <v>36.823421000000003</v>
      </c>
      <c r="R40" s="287">
        <f>'AEO22 59'!R16</f>
        <v>36.777447000000002</v>
      </c>
      <c r="S40" s="287">
        <f>'AEO22 59'!S16</f>
        <v>36.891646999999999</v>
      </c>
      <c r="T40" s="287">
        <f>'AEO22 59'!T16</f>
        <v>37.107979</v>
      </c>
      <c r="U40" s="287">
        <f>'AEO22 59'!U16</f>
        <v>37.363818999999999</v>
      </c>
      <c r="V40" s="287">
        <f>'AEO22 59'!V16</f>
        <v>37.638393000000001</v>
      </c>
      <c r="W40" s="287">
        <f>'AEO22 59'!W16</f>
        <v>37.760773</v>
      </c>
      <c r="X40" s="287">
        <f>'AEO22 59'!X16</f>
        <v>37.942402000000001</v>
      </c>
      <c r="Y40" s="287">
        <f>'AEO22 59'!Y16</f>
        <v>38.264912000000002</v>
      </c>
      <c r="Z40" s="287">
        <f>'AEO22 59'!Z16</f>
        <v>38.571072000000001</v>
      </c>
      <c r="AA40" s="287">
        <f>'AEO22 59'!AA16</f>
        <v>38.792197999999999</v>
      </c>
      <c r="AB40" s="287">
        <f>'AEO22 59'!AB16</f>
        <v>39.036754999999999</v>
      </c>
      <c r="AC40" s="287">
        <f>'AEO22 59'!AC16</f>
        <v>39.310237999999998</v>
      </c>
      <c r="AD40" s="287">
        <f>'AEO22 59'!AD16</f>
        <v>39.494183</v>
      </c>
      <c r="AE40" s="287">
        <f>'AEO22 59'!AE16</f>
        <v>39.663113000000003</v>
      </c>
      <c r="AF40" s="287">
        <f>'AEO22 59'!AF16</f>
        <v>40.020313000000002</v>
      </c>
    </row>
    <row r="42" spans="1:34" x14ac:dyDescent="0.25">
      <c r="B42" t="s">
        <v>850</v>
      </c>
      <c r="C42">
        <f>'AEO22 58'!C13</f>
        <v>2021</v>
      </c>
      <c r="D42" s="279">
        <f>'AEO22 58'!D13</f>
        <v>2022</v>
      </c>
      <c r="E42" s="279">
        <f>'AEO22 58'!E13</f>
        <v>2023</v>
      </c>
      <c r="F42" s="279">
        <f>'AEO22 58'!F13</f>
        <v>2024</v>
      </c>
      <c r="G42" s="279">
        <f>'AEO22 58'!G13</f>
        <v>2025</v>
      </c>
      <c r="H42" s="279">
        <f>'AEO22 58'!H13</f>
        <v>2026</v>
      </c>
      <c r="I42" s="279">
        <f>'AEO22 58'!I13</f>
        <v>2027</v>
      </c>
      <c r="J42" s="279">
        <f>'AEO22 58'!J13</f>
        <v>2028</v>
      </c>
      <c r="K42" s="279">
        <f>'AEO22 58'!K13</f>
        <v>2029</v>
      </c>
      <c r="L42" s="279">
        <f>'AEO22 58'!L13</f>
        <v>2030</v>
      </c>
      <c r="M42" s="279">
        <f>'AEO22 58'!M13</f>
        <v>2031</v>
      </c>
      <c r="N42" s="279">
        <f>'AEO22 58'!N13</f>
        <v>2032</v>
      </c>
      <c r="O42" s="279">
        <f>'AEO22 58'!O13</f>
        <v>2033</v>
      </c>
      <c r="P42" s="279">
        <f>'AEO22 58'!P13</f>
        <v>2034</v>
      </c>
      <c r="Q42" s="279">
        <f>'AEO22 58'!Q13</f>
        <v>2035</v>
      </c>
      <c r="R42" s="279">
        <f>'AEO22 58'!R13</f>
        <v>2036</v>
      </c>
      <c r="S42" s="279">
        <f>'AEO22 58'!S13</f>
        <v>2037</v>
      </c>
      <c r="T42" s="279">
        <f>'AEO22 58'!T13</f>
        <v>2038</v>
      </c>
      <c r="U42" s="279">
        <f>'AEO22 58'!U13</f>
        <v>2039</v>
      </c>
      <c r="V42" s="279">
        <f>'AEO22 58'!V13</f>
        <v>2040</v>
      </c>
      <c r="W42" s="279">
        <f>'AEO22 58'!W13</f>
        <v>2041</v>
      </c>
      <c r="X42" s="279">
        <f>'AEO22 58'!X13</f>
        <v>2042</v>
      </c>
      <c r="Y42" s="279">
        <f>'AEO22 58'!Y13</f>
        <v>2043</v>
      </c>
      <c r="Z42" s="279">
        <f>'AEO22 58'!Z13</f>
        <v>2044</v>
      </c>
      <c r="AA42" s="279">
        <f>'AEO22 58'!AA13</f>
        <v>2045</v>
      </c>
      <c r="AB42" s="279">
        <f>'AEO22 58'!AB13</f>
        <v>2046</v>
      </c>
      <c r="AC42" s="279">
        <f>'AEO22 58'!AC13</f>
        <v>2047</v>
      </c>
      <c r="AD42" s="279">
        <f>'AEO22 58'!AD13</f>
        <v>2048</v>
      </c>
      <c r="AE42" s="279">
        <f>'AEO22 58'!AE13</f>
        <v>2049</v>
      </c>
      <c r="AF42" s="279">
        <f>'AEO22 58'!AF13</f>
        <v>2050</v>
      </c>
      <c r="AG42" s="279" t="str">
        <f>'AEO22 58'!AG13</f>
        <v>2021–2050</v>
      </c>
    </row>
    <row r="43" spans="1:34" x14ac:dyDescent="0.25">
      <c r="C43" s="287">
        <f>'AEO22 58'!C17</f>
        <v>10.691084999999999</v>
      </c>
      <c r="D43" s="287">
        <f>'AEO22 58'!D17</f>
        <v>11.476194</v>
      </c>
      <c r="E43" s="287">
        <f>'AEO22 58'!E17</f>
        <v>11.881468999999999</v>
      </c>
      <c r="F43" s="287">
        <f>'AEO22 58'!F17</f>
        <v>12.199161</v>
      </c>
      <c r="G43" s="287">
        <f>'AEO22 58'!G17</f>
        <v>12.595578</v>
      </c>
      <c r="H43" s="287">
        <f>'AEO22 58'!H17</f>
        <v>12.757642000000001</v>
      </c>
      <c r="I43" s="287">
        <f>'AEO22 58'!I17</f>
        <v>12.683318999999999</v>
      </c>
      <c r="J43" s="287">
        <f>'AEO22 58'!J17</f>
        <v>12.793158999999999</v>
      </c>
      <c r="K43" s="287">
        <f>'AEO22 58'!K17</f>
        <v>12.755338999999999</v>
      </c>
      <c r="L43" s="287">
        <f>'AEO22 58'!L17</f>
        <v>12.675718</v>
      </c>
      <c r="M43" s="287">
        <f>'AEO22 58'!M17</f>
        <v>12.541245</v>
      </c>
      <c r="N43" s="287">
        <f>'AEO22 58'!N17</f>
        <v>12.383576</v>
      </c>
      <c r="O43" s="287">
        <f>'AEO22 58'!O17</f>
        <v>12.353261</v>
      </c>
      <c r="P43" s="287">
        <f>'AEO22 58'!P17</f>
        <v>12.231825000000001</v>
      </c>
      <c r="Q43" s="287">
        <f>'AEO22 58'!Q17</f>
        <v>12.197141999999999</v>
      </c>
      <c r="R43" s="287">
        <f>'AEO22 58'!R17</f>
        <v>12.154836</v>
      </c>
      <c r="S43" s="287">
        <f>'AEO22 58'!S17</f>
        <v>12.056330000000001</v>
      </c>
      <c r="T43" s="287">
        <f>'AEO22 58'!T17</f>
        <v>11.997668000000001</v>
      </c>
      <c r="U43" s="287">
        <f>'AEO22 58'!U17</f>
        <v>12.032348000000001</v>
      </c>
      <c r="V43" s="287">
        <f>'AEO22 58'!V17</f>
        <v>12.101470000000001</v>
      </c>
      <c r="W43" s="287">
        <f>'AEO22 58'!W17</f>
        <v>12.046497</v>
      </c>
      <c r="X43" s="287">
        <f>'AEO22 58'!X17</f>
        <v>11.99428</v>
      </c>
      <c r="Y43" s="287">
        <f>'AEO22 58'!Y17</f>
        <v>11.941829</v>
      </c>
      <c r="Z43" s="287">
        <f>'AEO22 58'!Z17</f>
        <v>11.814228999999999</v>
      </c>
      <c r="AA43" s="287">
        <f>'AEO22 58'!AA17</f>
        <v>11.914899</v>
      </c>
      <c r="AB43" s="287">
        <f>'AEO22 58'!AB17</f>
        <v>11.994498</v>
      </c>
      <c r="AC43" s="287">
        <f>'AEO22 58'!AC17</f>
        <v>12.006516</v>
      </c>
      <c r="AD43" s="287">
        <f>'AEO22 58'!AD17</f>
        <v>11.887370000000001</v>
      </c>
      <c r="AE43" s="287">
        <f>'AEO22 58'!AE17</f>
        <v>11.710285000000001</v>
      </c>
      <c r="AF43" s="287">
        <f>'AEO22 58'!AF17</f>
        <v>11.958327000000001</v>
      </c>
      <c r="AG43" s="287">
        <f>'AEO22 58'!AG17</f>
        <v>4.0000000000000001E-3</v>
      </c>
    </row>
    <row r="45" spans="1:34" x14ac:dyDescent="0.25">
      <c r="A45" s="1" t="s">
        <v>851</v>
      </c>
    </row>
    <row r="46" spans="1:34" x14ac:dyDescent="0.25">
      <c r="C46">
        <v>2019</v>
      </c>
      <c r="D46">
        <v>2020</v>
      </c>
      <c r="E46" s="283">
        <v>2021</v>
      </c>
      <c r="F46" s="279">
        <v>2022</v>
      </c>
      <c r="G46" s="279">
        <v>2023</v>
      </c>
      <c r="H46" s="279">
        <v>2024</v>
      </c>
      <c r="I46" s="279">
        <v>2025</v>
      </c>
      <c r="J46" s="279">
        <v>2026</v>
      </c>
      <c r="K46" s="279">
        <v>2027</v>
      </c>
      <c r="L46" s="279">
        <v>2028</v>
      </c>
      <c r="M46" s="279">
        <v>2029</v>
      </c>
      <c r="N46" s="279">
        <v>2030</v>
      </c>
      <c r="O46" s="279">
        <v>2031</v>
      </c>
      <c r="P46" s="279">
        <v>2032</v>
      </c>
      <c r="Q46" s="279">
        <v>2033</v>
      </c>
      <c r="R46" s="279">
        <v>2034</v>
      </c>
      <c r="S46" s="279">
        <v>2035</v>
      </c>
      <c r="T46" s="279">
        <v>2036</v>
      </c>
      <c r="U46" s="279">
        <v>2037</v>
      </c>
      <c r="V46" s="279">
        <v>2038</v>
      </c>
      <c r="W46" s="279">
        <v>2039</v>
      </c>
      <c r="X46" s="279">
        <v>2040</v>
      </c>
      <c r="Y46" s="279">
        <v>2041</v>
      </c>
      <c r="Z46" s="279">
        <v>2042</v>
      </c>
      <c r="AA46" s="279">
        <v>2043</v>
      </c>
      <c r="AB46" s="279">
        <v>2044</v>
      </c>
      <c r="AC46" s="279">
        <v>2045</v>
      </c>
      <c r="AD46" s="279">
        <v>2046</v>
      </c>
      <c r="AE46" s="279">
        <v>2047</v>
      </c>
      <c r="AF46" s="279">
        <v>2048</v>
      </c>
      <c r="AG46" s="279">
        <v>2049</v>
      </c>
      <c r="AH46" s="279">
        <v>2050</v>
      </c>
    </row>
    <row r="47" spans="1:34" x14ac:dyDescent="0.25">
      <c r="B47" t="s">
        <v>852</v>
      </c>
      <c r="C47" s="287">
        <f>C8</f>
        <v>33.481929999999998</v>
      </c>
      <c r="D47" s="287">
        <f>C26</f>
        <v>33.560645999999998</v>
      </c>
      <c r="E47" s="303">
        <f>C40</f>
        <v>34.075004999999997</v>
      </c>
      <c r="F47" s="303">
        <f t="shared" ref="F47:AH47" si="0">D40</f>
        <v>35.002276999999999</v>
      </c>
      <c r="G47" s="303">
        <f t="shared" si="0"/>
        <v>35.279998999999997</v>
      </c>
      <c r="H47" s="303">
        <f t="shared" si="0"/>
        <v>35.479481</v>
      </c>
      <c r="I47" s="303">
        <f t="shared" si="0"/>
        <v>35.570808</v>
      </c>
      <c r="J47" s="303">
        <f t="shared" si="0"/>
        <v>35.546847999999997</v>
      </c>
      <c r="K47" s="303">
        <f t="shared" si="0"/>
        <v>35.469341</v>
      </c>
      <c r="L47" s="303">
        <f t="shared" si="0"/>
        <v>36.053555000000003</v>
      </c>
      <c r="M47" s="303">
        <f t="shared" si="0"/>
        <v>36.309539999999998</v>
      </c>
      <c r="N47" s="303">
        <f t="shared" si="0"/>
        <v>36.368099000000001</v>
      </c>
      <c r="O47" s="303">
        <f t="shared" si="0"/>
        <v>36.615310999999998</v>
      </c>
      <c r="P47" s="303">
        <f t="shared" si="0"/>
        <v>36.874363000000002</v>
      </c>
      <c r="Q47" s="303">
        <f t="shared" si="0"/>
        <v>37.115268999999998</v>
      </c>
      <c r="R47" s="303">
        <f t="shared" si="0"/>
        <v>36.956192000000001</v>
      </c>
      <c r="S47" s="303">
        <f t="shared" si="0"/>
        <v>36.823421000000003</v>
      </c>
      <c r="T47" s="303">
        <f t="shared" si="0"/>
        <v>36.777447000000002</v>
      </c>
      <c r="U47" s="303">
        <f t="shared" si="0"/>
        <v>36.891646999999999</v>
      </c>
      <c r="V47" s="303">
        <f t="shared" si="0"/>
        <v>37.107979</v>
      </c>
      <c r="W47" s="303">
        <f t="shared" si="0"/>
        <v>37.363818999999999</v>
      </c>
      <c r="X47" s="303">
        <f t="shared" si="0"/>
        <v>37.638393000000001</v>
      </c>
      <c r="Y47" s="303">
        <f t="shared" si="0"/>
        <v>37.760773</v>
      </c>
      <c r="Z47" s="303">
        <f t="shared" si="0"/>
        <v>37.942402000000001</v>
      </c>
      <c r="AA47" s="303">
        <f t="shared" si="0"/>
        <v>38.264912000000002</v>
      </c>
      <c r="AB47" s="303">
        <f t="shared" si="0"/>
        <v>38.571072000000001</v>
      </c>
      <c r="AC47" s="303">
        <f t="shared" si="0"/>
        <v>38.792197999999999</v>
      </c>
      <c r="AD47" s="303">
        <f t="shared" si="0"/>
        <v>39.036754999999999</v>
      </c>
      <c r="AE47" s="303">
        <f t="shared" si="0"/>
        <v>39.310237999999998</v>
      </c>
      <c r="AF47" s="303">
        <f t="shared" si="0"/>
        <v>39.494183</v>
      </c>
      <c r="AG47" s="303">
        <f t="shared" si="0"/>
        <v>39.663113000000003</v>
      </c>
      <c r="AH47" s="303">
        <f t="shared" si="0"/>
        <v>40.020313000000002</v>
      </c>
    </row>
    <row r="48" spans="1:34" x14ac:dyDescent="0.25">
      <c r="B48" t="s">
        <v>850</v>
      </c>
      <c r="C48" s="287">
        <f>C17</f>
        <v>11.781784</v>
      </c>
      <c r="D48" s="287">
        <f>C35</f>
        <v>11.01248</v>
      </c>
      <c r="E48" s="303">
        <f>C43</f>
        <v>10.691084999999999</v>
      </c>
      <c r="F48" s="303">
        <f t="shared" ref="F48:AH48" si="1">D43</f>
        <v>11.476194</v>
      </c>
      <c r="G48" s="303">
        <f t="shared" si="1"/>
        <v>11.881468999999999</v>
      </c>
      <c r="H48" s="303">
        <f t="shared" si="1"/>
        <v>12.199161</v>
      </c>
      <c r="I48" s="303">
        <f t="shared" si="1"/>
        <v>12.595578</v>
      </c>
      <c r="J48" s="303">
        <f t="shared" si="1"/>
        <v>12.757642000000001</v>
      </c>
      <c r="K48" s="303">
        <f t="shared" si="1"/>
        <v>12.683318999999999</v>
      </c>
      <c r="L48" s="303">
        <f t="shared" si="1"/>
        <v>12.793158999999999</v>
      </c>
      <c r="M48" s="303">
        <f t="shared" si="1"/>
        <v>12.755338999999999</v>
      </c>
      <c r="N48" s="303">
        <f t="shared" si="1"/>
        <v>12.675718</v>
      </c>
      <c r="O48" s="303">
        <f t="shared" si="1"/>
        <v>12.541245</v>
      </c>
      <c r="P48" s="303">
        <f t="shared" si="1"/>
        <v>12.383576</v>
      </c>
      <c r="Q48" s="303">
        <f t="shared" si="1"/>
        <v>12.353261</v>
      </c>
      <c r="R48" s="303">
        <f t="shared" si="1"/>
        <v>12.231825000000001</v>
      </c>
      <c r="S48" s="303">
        <f t="shared" si="1"/>
        <v>12.197141999999999</v>
      </c>
      <c r="T48" s="303">
        <f t="shared" si="1"/>
        <v>12.154836</v>
      </c>
      <c r="U48" s="303">
        <f t="shared" si="1"/>
        <v>12.056330000000001</v>
      </c>
      <c r="V48" s="303">
        <f t="shared" si="1"/>
        <v>11.997668000000001</v>
      </c>
      <c r="W48" s="303">
        <f t="shared" si="1"/>
        <v>12.032348000000001</v>
      </c>
      <c r="X48" s="303">
        <f t="shared" si="1"/>
        <v>12.101470000000001</v>
      </c>
      <c r="Y48" s="303">
        <f t="shared" si="1"/>
        <v>12.046497</v>
      </c>
      <c r="Z48" s="303">
        <f t="shared" si="1"/>
        <v>11.99428</v>
      </c>
      <c r="AA48" s="303">
        <f t="shared" si="1"/>
        <v>11.941829</v>
      </c>
      <c r="AB48" s="303">
        <f t="shared" si="1"/>
        <v>11.814228999999999</v>
      </c>
      <c r="AC48" s="303">
        <f t="shared" si="1"/>
        <v>11.914899</v>
      </c>
      <c r="AD48" s="303">
        <f t="shared" si="1"/>
        <v>11.994498</v>
      </c>
      <c r="AE48" s="303">
        <f t="shared" si="1"/>
        <v>12.006516</v>
      </c>
      <c r="AF48" s="303">
        <f t="shared" si="1"/>
        <v>11.887370000000001</v>
      </c>
      <c r="AG48" s="303">
        <f t="shared" si="1"/>
        <v>11.710285000000001</v>
      </c>
      <c r="AH48" s="303">
        <f t="shared" si="1"/>
        <v>11.958327000000001</v>
      </c>
    </row>
    <row r="49" spans="1:34" x14ac:dyDescent="0.25">
      <c r="E49" s="283"/>
      <c r="AG49" s="279"/>
      <c r="AH49" s="279"/>
    </row>
    <row r="50" spans="1:34" x14ac:dyDescent="0.25">
      <c r="B50" t="s">
        <v>852</v>
      </c>
      <c r="C50" s="279">
        <f>C47/$C47</f>
        <v>1</v>
      </c>
      <c r="D50">
        <f>D47/$C47</f>
        <v>1.0023509994794206</v>
      </c>
      <c r="E50" s="283">
        <f t="shared" ref="E50:AF51" si="2">E47/$C47</f>
        <v>1.0177132859425964</v>
      </c>
      <c r="F50" s="279">
        <f t="shared" si="2"/>
        <v>1.045407985740368</v>
      </c>
      <c r="G50" s="279">
        <f t="shared" si="2"/>
        <v>1.0537026688724336</v>
      </c>
      <c r="H50" s="279">
        <f t="shared" si="2"/>
        <v>1.0596605691487917</v>
      </c>
      <c r="I50" s="279">
        <f t="shared" si="2"/>
        <v>1.0623882195560412</v>
      </c>
      <c r="J50" s="279">
        <f t="shared" si="2"/>
        <v>1.0616726096733371</v>
      </c>
      <c r="K50" s="279">
        <f t="shared" si="2"/>
        <v>1.0593577192234738</v>
      </c>
      <c r="L50" s="279">
        <f t="shared" si="2"/>
        <v>1.0768063549502673</v>
      </c>
      <c r="M50" s="279">
        <f t="shared" si="2"/>
        <v>1.0844518222217179</v>
      </c>
      <c r="N50" s="279">
        <f t="shared" si="2"/>
        <v>1.0862007954738571</v>
      </c>
      <c r="O50" s="279">
        <f t="shared" si="2"/>
        <v>1.0935842408128802</v>
      </c>
      <c r="P50" s="279">
        <f t="shared" si="2"/>
        <v>1.1013213097333399</v>
      </c>
      <c r="Q50" s="279">
        <f t="shared" si="2"/>
        <v>1.1085164146750202</v>
      </c>
      <c r="R50" s="279">
        <f t="shared" si="2"/>
        <v>1.1037652847371702</v>
      </c>
      <c r="S50" s="279">
        <f t="shared" si="2"/>
        <v>1.0997998323274676</v>
      </c>
      <c r="T50" s="279">
        <f t="shared" si="2"/>
        <v>1.098426733464887</v>
      </c>
      <c r="U50" s="279">
        <f t="shared" si="2"/>
        <v>1.1018375284817812</v>
      </c>
      <c r="V50" s="279">
        <f t="shared" si="2"/>
        <v>1.1082986852908421</v>
      </c>
      <c r="W50" s="279">
        <f t="shared" si="2"/>
        <v>1.1159398218680943</v>
      </c>
      <c r="X50" s="279">
        <f t="shared" si="2"/>
        <v>1.1241404841357712</v>
      </c>
      <c r="Y50" s="279">
        <f t="shared" si="2"/>
        <v>1.1277955900391645</v>
      </c>
      <c r="Z50" s="279">
        <f t="shared" si="2"/>
        <v>1.1332202773257098</v>
      </c>
      <c r="AA50" s="279">
        <f t="shared" si="2"/>
        <v>1.1428526372284993</v>
      </c>
      <c r="AB50" s="279">
        <f t="shared" si="2"/>
        <v>1.1519966740268557</v>
      </c>
      <c r="AC50" s="279">
        <f t="shared" si="2"/>
        <v>1.1586010125461705</v>
      </c>
      <c r="AD50" s="279">
        <f t="shared" si="2"/>
        <v>1.1659051613810794</v>
      </c>
      <c r="AE50" s="279">
        <f t="shared" si="2"/>
        <v>1.1740732389082709</v>
      </c>
      <c r="AF50" s="279">
        <f t="shared" si="2"/>
        <v>1.1795670978345634</v>
      </c>
      <c r="AG50" s="279">
        <f t="shared" ref="AG50:AH50" si="3">AG47/$C47</f>
        <v>1.1846125059099044</v>
      </c>
      <c r="AH50" s="279">
        <f t="shared" si="3"/>
        <v>1.1952809470660744</v>
      </c>
    </row>
    <row r="51" spans="1:34" x14ac:dyDescent="0.25">
      <c r="B51" t="s">
        <v>424</v>
      </c>
      <c r="C51" s="279">
        <f>C48/$C48</f>
        <v>1</v>
      </c>
      <c r="D51" s="279">
        <f>D48/$C48</f>
        <v>0.93470394636330123</v>
      </c>
      <c r="E51" s="283">
        <f t="shared" si="2"/>
        <v>0.90742497061565541</v>
      </c>
      <c r="F51" s="279">
        <f t="shared" si="2"/>
        <v>0.97406250190972776</v>
      </c>
      <c r="G51" s="279">
        <f t="shared" si="2"/>
        <v>1.0084609427570561</v>
      </c>
      <c r="H51" s="279">
        <f t="shared" si="2"/>
        <v>1.0354256197533414</v>
      </c>
      <c r="I51" s="279">
        <f t="shared" si="2"/>
        <v>1.0690722219996565</v>
      </c>
      <c r="J51" s="279">
        <f t="shared" si="2"/>
        <v>1.0828276940062729</v>
      </c>
      <c r="K51" s="279">
        <f t="shared" si="2"/>
        <v>1.0765193963834339</v>
      </c>
      <c r="L51" s="279">
        <f t="shared" si="2"/>
        <v>1.0858422629374294</v>
      </c>
      <c r="M51" s="279">
        <f t="shared" si="2"/>
        <v>1.0826322227601524</v>
      </c>
      <c r="N51" s="279">
        <f t="shared" si="2"/>
        <v>1.0758742479067687</v>
      </c>
      <c r="O51" s="279">
        <f t="shared" si="2"/>
        <v>1.0644606113980701</v>
      </c>
      <c r="P51" s="279">
        <f t="shared" si="2"/>
        <v>1.0510781728811189</v>
      </c>
      <c r="Q51" s="279">
        <f t="shared" si="2"/>
        <v>1.0485051330087192</v>
      </c>
      <c r="R51" s="279">
        <f t="shared" si="2"/>
        <v>1.0381980352041762</v>
      </c>
      <c r="S51" s="279">
        <f t="shared" si="2"/>
        <v>1.0352542535154268</v>
      </c>
      <c r="T51" s="279">
        <f t="shared" si="2"/>
        <v>1.0316634560606441</v>
      </c>
      <c r="U51" s="279">
        <f t="shared" si="2"/>
        <v>1.0233025830383582</v>
      </c>
      <c r="V51" s="279">
        <f t="shared" si="2"/>
        <v>1.0183235408152111</v>
      </c>
      <c r="W51" s="279">
        <f t="shared" si="2"/>
        <v>1.021267067873592</v>
      </c>
      <c r="X51" s="279">
        <f t="shared" si="2"/>
        <v>1.0271339213144632</v>
      </c>
      <c r="Y51" s="279">
        <f t="shared" si="2"/>
        <v>1.0224679895676241</v>
      </c>
      <c r="Z51" s="279">
        <f t="shared" si="2"/>
        <v>1.0180359782525294</v>
      </c>
      <c r="AA51" s="279">
        <f t="shared" si="2"/>
        <v>1.0135841057687018</v>
      </c>
      <c r="AB51" s="279">
        <f t="shared" si="2"/>
        <v>1.0027538274339438</v>
      </c>
      <c r="AC51" s="279">
        <f t="shared" si="2"/>
        <v>1.0112983738286154</v>
      </c>
      <c r="AD51" s="279">
        <f t="shared" si="2"/>
        <v>1.0180544813926311</v>
      </c>
      <c r="AE51" s="279">
        <f t="shared" si="2"/>
        <v>1.0190745306483295</v>
      </c>
      <c r="AF51" s="279">
        <f t="shared" si="2"/>
        <v>1.0089618006916441</v>
      </c>
      <c r="AG51" s="279">
        <f t="shared" ref="AG51:AH51" si="4">AG48/$C48</f>
        <v>0.99393139443058887</v>
      </c>
      <c r="AH51" s="279">
        <f t="shared" si="4"/>
        <v>1.0149844030411694</v>
      </c>
    </row>
    <row r="52" spans="1:34" x14ac:dyDescent="0.25">
      <c r="AG52" s="279"/>
      <c r="AH52" s="279"/>
    </row>
    <row r="53" spans="1:34" x14ac:dyDescent="0.25">
      <c r="A53" s="1" t="s">
        <v>854</v>
      </c>
      <c r="AG53" s="279"/>
      <c r="AH53" s="279"/>
    </row>
    <row r="54" spans="1:34" x14ac:dyDescent="0.25">
      <c r="B54" s="279" t="s">
        <v>852</v>
      </c>
      <c r="C54">
        <f>C47/$E47</f>
        <v>0.98259501355905898</v>
      </c>
      <c r="D54" s="279">
        <f t="shared" ref="D54:AF54" si="5">D47/$E47</f>
        <v>0.98490509392441761</v>
      </c>
      <c r="E54" s="279">
        <f t="shared" si="5"/>
        <v>1</v>
      </c>
      <c r="F54" s="279">
        <f t="shared" si="5"/>
        <v>1.0272126739233054</v>
      </c>
      <c r="G54" s="279">
        <f t="shared" si="5"/>
        <v>1.0353629882079254</v>
      </c>
      <c r="H54" s="279">
        <f t="shared" si="5"/>
        <v>1.0412171913107571</v>
      </c>
      <c r="I54" s="279">
        <f t="shared" si="5"/>
        <v>1.0438973669996527</v>
      </c>
      <c r="J54" s="279">
        <f t="shared" si="5"/>
        <v>1.0431942122972542</v>
      </c>
      <c r="K54" s="279">
        <f t="shared" si="5"/>
        <v>1.040919612484283</v>
      </c>
      <c r="L54" s="279">
        <f t="shared" si="5"/>
        <v>1.0580645549428387</v>
      </c>
      <c r="M54" s="279">
        <f t="shared" si="5"/>
        <v>1.0655769529600949</v>
      </c>
      <c r="N54" s="279">
        <f t="shared" si="5"/>
        <v>1.0672954853564953</v>
      </c>
      <c r="O54" s="279">
        <f t="shared" si="5"/>
        <v>1.0745504219295052</v>
      </c>
      <c r="P54" s="279">
        <f t="shared" si="5"/>
        <v>1.0821528272703116</v>
      </c>
      <c r="Q54" s="279">
        <f t="shared" si="5"/>
        <v>1.0892227015080409</v>
      </c>
      <c r="R54" s="279">
        <f t="shared" si="5"/>
        <v>1.0845542649223383</v>
      </c>
      <c r="S54" s="279">
        <f t="shared" si="5"/>
        <v>1.0806578311580588</v>
      </c>
      <c r="T54" s="279">
        <f t="shared" si="5"/>
        <v>1.0793086310625635</v>
      </c>
      <c r="U54" s="279">
        <f t="shared" si="5"/>
        <v>1.0826600612384356</v>
      </c>
      <c r="V54" s="279">
        <f t="shared" si="5"/>
        <v>1.0890087617008422</v>
      </c>
      <c r="W54" s="279">
        <f t="shared" si="5"/>
        <v>1.0965169043995739</v>
      </c>
      <c r="X54" s="279">
        <f t="shared" si="5"/>
        <v>1.1045748342516752</v>
      </c>
      <c r="Y54" s="279">
        <f t="shared" si="5"/>
        <v>1.1081663230863796</v>
      </c>
      <c r="Z54" s="279">
        <f t="shared" si="5"/>
        <v>1.1134965937642565</v>
      </c>
      <c r="AA54" s="279">
        <f t="shared" si="5"/>
        <v>1.1229613025735434</v>
      </c>
      <c r="AB54" s="279">
        <f t="shared" si="5"/>
        <v>1.1319461875354091</v>
      </c>
      <c r="AC54" s="279">
        <f t="shared" si="5"/>
        <v>1.1384355776323438</v>
      </c>
      <c r="AD54" s="279">
        <f t="shared" si="5"/>
        <v>1.1456125978558185</v>
      </c>
      <c r="AE54" s="279">
        <f t="shared" si="5"/>
        <v>1.1536385101044007</v>
      </c>
      <c r="AF54" s="279">
        <f t="shared" si="5"/>
        <v>1.1590367484905726</v>
      </c>
      <c r="AG54" s="279">
        <f t="shared" ref="AG54:AH54" si="6">AG47/$E47</f>
        <v>1.1639943413067733</v>
      </c>
      <c r="AH54" s="279">
        <f t="shared" si="6"/>
        <v>1.1744770983892741</v>
      </c>
    </row>
    <row r="55" spans="1:34" x14ac:dyDescent="0.25">
      <c r="B55" s="279" t="s">
        <v>424</v>
      </c>
      <c r="C55" s="279">
        <f>C48/$E48</f>
        <v>1.1020194863290302</v>
      </c>
      <c r="D55" s="279">
        <f t="shared" ref="D55:AF55" si="7">D48/$E48</f>
        <v>1.0300619628410026</v>
      </c>
      <c r="E55" s="279">
        <f>E48/$E48</f>
        <v>1</v>
      </c>
      <c r="F55" s="279">
        <f>F48/$E48</f>
        <v>1.0734358580069283</v>
      </c>
      <c r="G55" s="279">
        <f>G48/$E48</f>
        <v>1.1113436101200205</v>
      </c>
      <c r="H55" s="279">
        <f>H48/$E48</f>
        <v>1.141059209612495</v>
      </c>
      <c r="I55" s="279">
        <f t="shared" si="7"/>
        <v>1.1781384209366963</v>
      </c>
      <c r="J55" s="279">
        <f t="shared" si="7"/>
        <v>1.1932972191316411</v>
      </c>
      <c r="K55" s="279">
        <f t="shared" si="7"/>
        <v>1.1863453522257095</v>
      </c>
      <c r="L55" s="279">
        <f t="shared" si="7"/>
        <v>1.1966193328366579</v>
      </c>
      <c r="M55" s="279">
        <f t="shared" si="7"/>
        <v>1.1930818060093995</v>
      </c>
      <c r="N55" s="279">
        <f t="shared" si="7"/>
        <v>1.1856343860328489</v>
      </c>
      <c r="O55" s="279">
        <f t="shared" si="7"/>
        <v>1.1730563361903867</v>
      </c>
      <c r="P55" s="279">
        <f t="shared" si="7"/>
        <v>1.1583086281701063</v>
      </c>
      <c r="Q55" s="279">
        <f t="shared" si="7"/>
        <v>1.1554730880916204</v>
      </c>
      <c r="R55" s="279">
        <f t="shared" si="7"/>
        <v>1.1441144654635149</v>
      </c>
      <c r="S55" s="279">
        <f t="shared" si="7"/>
        <v>1.1408703606790143</v>
      </c>
      <c r="T55" s="279">
        <f t="shared" si="7"/>
        <v>1.1369132319123831</v>
      </c>
      <c r="U55" s="279">
        <f t="shared" si="7"/>
        <v>1.1276993869191014</v>
      </c>
      <c r="V55" s="279">
        <f t="shared" si="7"/>
        <v>1.1222123853659383</v>
      </c>
      <c r="W55" s="279">
        <f t="shared" si="7"/>
        <v>1.1254562095428109</v>
      </c>
      <c r="X55" s="279">
        <f t="shared" si="7"/>
        <v>1.1319215963580873</v>
      </c>
      <c r="Y55" s="279">
        <f t="shared" si="7"/>
        <v>1.1267796486511894</v>
      </c>
      <c r="Z55" s="279">
        <f t="shared" si="7"/>
        <v>1.1218954858183243</v>
      </c>
      <c r="AA55" s="279">
        <f t="shared" si="7"/>
        <v>1.1169894355904944</v>
      </c>
      <c r="AB55" s="279">
        <f t="shared" si="7"/>
        <v>1.1050542578232236</v>
      </c>
      <c r="AC55" s="279">
        <f t="shared" si="7"/>
        <v>1.1144705144519944</v>
      </c>
      <c r="AD55" s="279">
        <f t="shared" si="7"/>
        <v>1.1219158766392747</v>
      </c>
      <c r="AE55" s="279">
        <f t="shared" si="7"/>
        <v>1.1230399907960698</v>
      </c>
      <c r="AF55" s="279">
        <f t="shared" si="7"/>
        <v>1.1118955653238189</v>
      </c>
      <c r="AG55" s="279">
        <f t="shared" ref="AG55:AH55" si="8">AG48/$E48</f>
        <v>1.0953317647366942</v>
      </c>
      <c r="AH55" s="279">
        <f t="shared" si="8"/>
        <v>1.118532590471407</v>
      </c>
    </row>
    <row r="56" spans="1:34" x14ac:dyDescent="0.25">
      <c r="AG56" s="279"/>
      <c r="AH56" s="279"/>
    </row>
    <row r="57" spans="1:34" x14ac:dyDescent="0.25">
      <c r="AG57" s="279"/>
      <c r="AH57" s="279"/>
    </row>
    <row r="58" spans="1:34" ht="15.75" thickBot="1" x14ac:dyDescent="0.3">
      <c r="A58" s="1" t="s">
        <v>855</v>
      </c>
      <c r="C58" s="279">
        <v>2019</v>
      </c>
      <c r="D58" s="279">
        <v>2020</v>
      </c>
      <c r="E58" s="283">
        <v>2021</v>
      </c>
      <c r="F58" s="279">
        <v>2022</v>
      </c>
      <c r="G58" s="279">
        <v>2023</v>
      </c>
      <c r="H58" s="279">
        <v>2024</v>
      </c>
      <c r="I58" s="279">
        <v>2025</v>
      </c>
      <c r="J58" s="279">
        <v>2026</v>
      </c>
      <c r="K58" s="279">
        <v>2027</v>
      </c>
      <c r="L58" s="279">
        <v>2028</v>
      </c>
      <c r="M58" s="279">
        <v>2029</v>
      </c>
      <c r="N58" s="279">
        <v>2030</v>
      </c>
      <c r="O58" s="279">
        <v>2031</v>
      </c>
      <c r="P58" s="279">
        <v>2032</v>
      </c>
      <c r="Q58" s="279">
        <v>2033</v>
      </c>
      <c r="R58" s="279">
        <v>2034</v>
      </c>
      <c r="S58" s="279">
        <v>2035</v>
      </c>
      <c r="T58" s="279">
        <v>2036</v>
      </c>
      <c r="U58" s="279">
        <v>2037</v>
      </c>
      <c r="V58" s="279">
        <v>2038</v>
      </c>
      <c r="W58" s="279">
        <v>2039</v>
      </c>
      <c r="X58" s="279">
        <v>2040</v>
      </c>
      <c r="Y58" s="279">
        <v>2041</v>
      </c>
      <c r="Z58" s="279">
        <v>2042</v>
      </c>
      <c r="AA58" s="279">
        <v>2043</v>
      </c>
      <c r="AB58" s="279">
        <v>2044</v>
      </c>
      <c r="AC58" s="279">
        <v>2045</v>
      </c>
      <c r="AD58" s="279">
        <v>2046</v>
      </c>
      <c r="AE58" s="279">
        <v>2047</v>
      </c>
      <c r="AF58" s="279">
        <v>2048</v>
      </c>
      <c r="AG58" s="279">
        <v>2049</v>
      </c>
      <c r="AH58" s="279">
        <v>2050</v>
      </c>
    </row>
    <row r="59" spans="1:34" ht="15.75" thickBot="1" x14ac:dyDescent="0.3">
      <c r="B59" s="313" t="s">
        <v>852</v>
      </c>
      <c r="C59" s="314">
        <f>C54*'Start Year Data'!$B$28</f>
        <v>3.5077514947577852E+16</v>
      </c>
      <c r="D59" s="314">
        <f>D54*'Start Year Data'!$B$28</f>
        <v>3.5159982166958976E+16</v>
      </c>
      <c r="E59" s="315">
        <f>E54*'Start Year Data'!$B$28</f>
        <v>3.5698853E+16</v>
      </c>
      <c r="F59" s="314">
        <f>F54*'Start Year Data'!$B$28</f>
        <v>3.6670314246125016E+16</v>
      </c>
      <c r="G59" s="314">
        <f>G54*'Start Year Data'!$B$28</f>
        <v>3.6961271117675464E+16</v>
      </c>
      <c r="H59" s="314">
        <f>H54*'Start Year Data'!$B$28</f>
        <v>3.7170259453675592E+16</v>
      </c>
      <c r="I59" s="314">
        <f>I54*'Start Year Data'!$B$28</f>
        <v>3.7265938651607656E+16</v>
      </c>
      <c r="J59" s="314">
        <f>J54*'Start Year Data'!$B$28</f>
        <v>3.7240836835250472E+16</v>
      </c>
      <c r="K59" s="314">
        <f>K54*'Start Year Data'!$B$28</f>
        <v>3.7159636230893384E+16</v>
      </c>
      <c r="L59" s="314">
        <f>L54*'Start Year Data'!$B$28</f>
        <v>3.7771691011414824E+16</v>
      </c>
      <c r="M59" s="314">
        <f>M54*'Start Year Data'!$B$28</f>
        <v>3.8039875003910344E+16</v>
      </c>
      <c r="N59" s="314">
        <f>N54*'Start Year Data'!$B$28</f>
        <v>3.8101224639305176E+16</v>
      </c>
      <c r="O59" s="314">
        <f>O54*'Start Year Data'!$B$28</f>
        <v>3.8360217553549384E+16</v>
      </c>
      <c r="P59" s="314">
        <f>P54*'Start Year Data'!$B$28</f>
        <v>3.8631614704257248E+16</v>
      </c>
      <c r="Q59" s="314">
        <f>Q54*'Start Year Data'!$B$28</f>
        <v>3.8884001105398432E+16</v>
      </c>
      <c r="R59" s="314">
        <f>R54*'Start Year Data'!$B$28</f>
        <v>3.8717343273985608E+16</v>
      </c>
      <c r="S59" s="314">
        <f>S54*'Start Year Data'!$B$28</f>
        <v>3.857824505781036E+16</v>
      </c>
      <c r="T59" s="314">
        <f>T54*'Start Year Data'!$B$28</f>
        <v>3.8530080161933688E+16</v>
      </c>
      <c r="U59" s="314">
        <f>U54*'Start Year Data'!$B$28</f>
        <v>3.8649722375121912E+16</v>
      </c>
      <c r="V59" s="314">
        <f>V54*'Start Year Data'!$B$28</f>
        <v>3.8876363699670392E+16</v>
      </c>
      <c r="W59" s="314">
        <f>W54*'Start Year Data'!$B$28</f>
        <v>3.914439578217544E+16</v>
      </c>
      <c r="X59" s="314">
        <f>X54*'Start Year Data'!$B$28</f>
        <v>3.943205463544992E+16</v>
      </c>
      <c r="Y59" s="314">
        <f>Y54*'Start Year Data'!$B$28</f>
        <v>3.9560266667411176E+16</v>
      </c>
      <c r="Z59" s="314">
        <f>Z54*'Start Year Data'!$B$28</f>
        <v>3.9750551216790912E+16</v>
      </c>
      <c r="AA59" s="314">
        <f>AA54*'Start Year Data'!$B$28</f>
        <v>4.0088430465261448E+16</v>
      </c>
      <c r="AB59" s="314">
        <f>AB54*'Start Year Data'!$B$28</f>
        <v>4.0409180552737E+16</v>
      </c>
      <c r="AC59" s="314">
        <f>AC54*'Start Year Data'!$B$28</f>
        <v>4.0640844335867128E+16</v>
      </c>
      <c r="AD59" s="314">
        <f>AD54*'Start Year Data'!$B$28</f>
        <v>4.0897055725802976E+16</v>
      </c>
      <c r="AE59" s="314">
        <f>AE54*'Start Year Data'!$B$28</f>
        <v>4.1183571587356016E+16</v>
      </c>
      <c r="AF59" s="314">
        <f>AF54*'Start Year Data'!$B$28</f>
        <v>4.137628250596292E+16</v>
      </c>
      <c r="AG59" s="314">
        <f>AG54*'Start Year Data'!$B$28</f>
        <v>4.1553262883142328E+16</v>
      </c>
      <c r="AH59" s="316">
        <f>AH54*'Start Year Data'!$B$28</f>
        <v>4.1927485287265232E+16</v>
      </c>
    </row>
    <row r="60" spans="1:34" ht="15.75" thickBot="1" x14ac:dyDescent="0.3">
      <c r="E60" s="230"/>
      <c r="AG60" s="279"/>
      <c r="AH60" s="279"/>
    </row>
    <row r="61" spans="1:34" ht="15.75" thickBot="1" x14ac:dyDescent="0.3">
      <c r="B61" s="313" t="s">
        <v>424</v>
      </c>
      <c r="C61" s="314">
        <f>C55*'Start Year Data'!$B$42</f>
        <v>2.5666758098510468E+16</v>
      </c>
      <c r="D61" s="314">
        <f>D55*'Start Year Data'!$B$42</f>
        <v>2.3990820085029956E+16</v>
      </c>
      <c r="E61" s="314">
        <f>E55*'Start Year Data'!$B$42</f>
        <v>2.329065721334E+16</v>
      </c>
      <c r="F61" s="314">
        <f>F55*'Start Year Data'!$B$42</f>
        <v>2.5001026609346876E+16</v>
      </c>
      <c r="G61" s="314">
        <f>G55*'Start Year Data'!$B$42</f>
        <v>2.5883923069541172E+16</v>
      </c>
      <c r="H61" s="314">
        <f>H55*'Start Year Data'!$B$42</f>
        <v>2.6576018911209296E+16</v>
      </c>
      <c r="I61" s="314">
        <f>I55*'Start Year Data'!$B$42</f>
        <v>2.7439618111902264E+16</v>
      </c>
      <c r="J61" s="314">
        <f>J55*'Start Year Data'!$B$42</f>
        <v>2.779267648442692E+16</v>
      </c>
      <c r="K61" s="314">
        <f>K55*'Start Year Data'!$B$42</f>
        <v>2.7630762935328104E+16</v>
      </c>
      <c r="L61" s="314">
        <f>L55*'Start Year Data'!$B$42</f>
        <v>2.7870050695954204E+16</v>
      </c>
      <c r="M61" s="314">
        <f>M55*'Start Year Data'!$B$42</f>
        <v>2.7787659371237536E+16</v>
      </c>
      <c r="N61" s="314">
        <f>N55*'Start Year Data'!$B$42</f>
        <v>2.7614204065439912E+16</v>
      </c>
      <c r="O61" s="314">
        <f>O55*'Start Year Data'!$B$42</f>
        <v>2.7321253018146824E+16</v>
      </c>
      <c r="P61" s="314">
        <f>P55*'Start Year Data'!$B$42</f>
        <v>2.6977769205964044E+16</v>
      </c>
      <c r="Q61" s="314">
        <f>Q55*'Start Year Data'!$B$42</f>
        <v>2.6911727613981344E+16</v>
      </c>
      <c r="R61" s="314">
        <f>R55*'Start Year Data'!$B$42</f>
        <v>2.6647177827934452E+16</v>
      </c>
      <c r="S61" s="314">
        <f>S55*'Start Year Data'!$B$42</f>
        <v>2.6571620495434492E+16</v>
      </c>
      <c r="T61" s="314">
        <f>T55*'Start Year Data'!$B$42</f>
        <v>2.647945636578184E+16</v>
      </c>
      <c r="U61" s="314">
        <f>U55*'Start Year Data'!$B$42</f>
        <v>2.6264859860426464E+16</v>
      </c>
      <c r="V61" s="314">
        <f>V55*'Start Year Data'!$B$42</f>
        <v>2.6137063988122676E+16</v>
      </c>
      <c r="W61" s="314">
        <f>W55*'Start Year Data'!$B$42</f>
        <v>2.6212614785086564E+16</v>
      </c>
      <c r="X61" s="314">
        <f>X55*'Start Year Data'!$B$42</f>
        <v>2.6363197893152816E+16</v>
      </c>
      <c r="Y61" s="314">
        <f>Y55*'Start Year Data'!$B$42</f>
        <v>2.6243438551702536E+16</v>
      </c>
      <c r="Z61" s="314">
        <f>Z55*'Start Year Data'!$B$42</f>
        <v>2.612968318938814E+16</v>
      </c>
      <c r="AA61" s="314">
        <f>AA55*'Start Year Data'!$B$42</f>
        <v>2.6015418055260324E+16</v>
      </c>
      <c r="AB61" s="314">
        <f>AB55*'Start Year Data'!$B$42</f>
        <v>2.5737439921102544E+16</v>
      </c>
      <c r="AC61" s="314">
        <f>AC55*'Start Year Data'!$B$42</f>
        <v>2.5956750726476084E+16</v>
      </c>
      <c r="AD61" s="314">
        <f>AD55*'Start Year Data'!$B$42</f>
        <v>2.6130158105009192E+16</v>
      </c>
      <c r="AE61" s="314">
        <f>AE55*'Start Year Data'!$B$42</f>
        <v>2.6156339462503768E+16</v>
      </c>
      <c r="AF61" s="314">
        <f>AF55*'Start Year Data'!$B$42</f>
        <v>2.589677846898996E+16</v>
      </c>
      <c r="AG61" s="314">
        <f>AG55*'Start Year Data'!$B$42</f>
        <v>2.551099666736512E+16</v>
      </c>
      <c r="AH61" s="316">
        <f>AH55*'Start Year Data'!$B$42</f>
        <v>2.6051359146618752E+16</v>
      </c>
    </row>
    <row r="62" spans="1:34" x14ac:dyDescent="0.25">
      <c r="D62" s="279"/>
      <c r="E62" s="230"/>
      <c r="F62" s="230"/>
      <c r="G62" s="230"/>
      <c r="H62" s="230"/>
      <c r="I62" s="230"/>
      <c r="J62" s="230"/>
      <c r="K62" s="230"/>
      <c r="L62" s="230"/>
      <c r="M62" s="230"/>
      <c r="N62" s="230"/>
      <c r="O62" s="230"/>
      <c r="P62" s="230"/>
      <c r="Q62" s="230"/>
      <c r="R62" s="230"/>
      <c r="S62" s="230"/>
      <c r="T62" s="230"/>
      <c r="U62" s="230"/>
      <c r="V62" s="230"/>
      <c r="W62" s="230"/>
      <c r="X62" s="230"/>
      <c r="Y62" s="230"/>
      <c r="Z62" s="230"/>
      <c r="AA62" s="230"/>
      <c r="AB62" s="230"/>
      <c r="AC62" s="230"/>
      <c r="AD62" s="230"/>
      <c r="AE62" s="230"/>
      <c r="AF62" s="230"/>
      <c r="AG62" s="230"/>
      <c r="AH62" s="230"/>
    </row>
    <row r="63" spans="1:34" x14ac:dyDescent="0.25">
      <c r="E63" s="305"/>
      <c r="F63" s="305"/>
      <c r="G63" s="305"/>
      <c r="H63" s="305"/>
      <c r="I63" s="305"/>
      <c r="J63" s="305"/>
      <c r="K63" s="305"/>
      <c r="L63" s="305"/>
      <c r="M63" s="305"/>
      <c r="N63" s="305"/>
      <c r="O63" s="305"/>
      <c r="P63" s="305"/>
      <c r="Q63" s="305"/>
      <c r="R63" s="305"/>
      <c r="S63" s="305"/>
      <c r="T63" s="305"/>
      <c r="U63" s="305"/>
      <c r="V63" s="305"/>
      <c r="W63" s="305"/>
      <c r="X63" s="305"/>
      <c r="Y63" s="305"/>
      <c r="Z63" s="305"/>
      <c r="AA63" s="305"/>
      <c r="AB63" s="305"/>
      <c r="AC63" s="305"/>
      <c r="AD63" s="305"/>
      <c r="AE63" s="305"/>
      <c r="AF63" s="305"/>
      <c r="AG63" s="305"/>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I23"/>
  <sheetViews>
    <sheetView workbookViewId="0">
      <selection activeCell="F21" sqref="F21"/>
    </sheetView>
  </sheetViews>
  <sheetFormatPr defaultRowHeight="15" x14ac:dyDescent="0.25"/>
  <cols>
    <col min="1" max="1" width="36.28515625" customWidth="1"/>
    <col min="2" max="35" width="13" customWidth="1"/>
  </cols>
  <sheetData>
    <row r="1" spans="1:35" x14ac:dyDescent="0.25">
      <c r="A1" s="30" t="s">
        <v>622</v>
      </c>
      <c r="B1" s="234">
        <v>2019</v>
      </c>
      <c r="C1" s="5">
        <v>2020</v>
      </c>
      <c r="D1" s="234">
        <v>2021</v>
      </c>
      <c r="E1" s="5">
        <v>2022</v>
      </c>
      <c r="F1" s="234">
        <v>2023</v>
      </c>
      <c r="G1" s="5">
        <v>2024</v>
      </c>
      <c r="H1" s="234">
        <v>2025</v>
      </c>
      <c r="I1" s="5">
        <v>2026</v>
      </c>
      <c r="J1" s="234">
        <v>2027</v>
      </c>
      <c r="K1" s="5">
        <v>2028</v>
      </c>
      <c r="L1" s="234">
        <v>2029</v>
      </c>
      <c r="M1" s="5">
        <v>2030</v>
      </c>
      <c r="N1" s="234">
        <v>2031</v>
      </c>
      <c r="O1" s="5">
        <v>2032</v>
      </c>
      <c r="P1" s="234">
        <v>2033</v>
      </c>
      <c r="Q1" s="5">
        <v>2034</v>
      </c>
      <c r="R1" s="234">
        <v>2035</v>
      </c>
      <c r="S1" s="5">
        <v>2036</v>
      </c>
      <c r="T1" s="234">
        <v>2037</v>
      </c>
      <c r="U1" s="5">
        <v>2038</v>
      </c>
      <c r="V1" s="234">
        <v>2039</v>
      </c>
      <c r="W1" s="5">
        <v>2040</v>
      </c>
      <c r="X1" s="234">
        <v>2041</v>
      </c>
      <c r="Y1" s="5">
        <v>2042</v>
      </c>
      <c r="Z1" s="234">
        <v>2043</v>
      </c>
      <c r="AA1" s="5">
        <v>2044</v>
      </c>
      <c r="AB1" s="234">
        <v>2045</v>
      </c>
      <c r="AC1" s="5">
        <v>2046</v>
      </c>
      <c r="AD1" s="234">
        <v>2047</v>
      </c>
      <c r="AE1" s="5">
        <v>2048</v>
      </c>
      <c r="AF1" s="234">
        <v>2049</v>
      </c>
      <c r="AG1" s="5">
        <v>2050</v>
      </c>
      <c r="AH1" s="234"/>
      <c r="AI1" s="5"/>
    </row>
    <row r="2" spans="1:35" x14ac:dyDescent="0.25">
      <c r="A2" s="30" t="s">
        <v>244</v>
      </c>
      <c r="B2" s="29">
        <f>'Start Year Data'!B26</f>
        <v>0</v>
      </c>
      <c r="C2">
        <f>$B2*'Time Series Scaling Factors'!C3</f>
        <v>0</v>
      </c>
      <c r="D2">
        <f>$B2*'Time Series Scaling Factors'!D3</f>
        <v>0</v>
      </c>
      <c r="E2">
        <f>$B2*'Time Series Scaling Factors'!E3</f>
        <v>0</v>
      </c>
      <c r="F2">
        <f>$B2*'Time Series Scaling Factors'!F3</f>
        <v>0</v>
      </c>
      <c r="G2">
        <f>$B2*'Time Series Scaling Factors'!G3</f>
        <v>0</v>
      </c>
      <c r="H2">
        <f>$B2*'Time Series Scaling Factors'!H3</f>
        <v>0</v>
      </c>
      <c r="I2">
        <f>$B2*'Time Series Scaling Factors'!I3</f>
        <v>0</v>
      </c>
      <c r="J2">
        <f>$B2*'Time Series Scaling Factors'!J3</f>
        <v>0</v>
      </c>
      <c r="K2">
        <f>$B2*'Time Series Scaling Factors'!K3</f>
        <v>0</v>
      </c>
      <c r="L2">
        <f>$B2*'Time Series Scaling Factors'!L3</f>
        <v>0</v>
      </c>
      <c r="M2">
        <f>$B2*'Time Series Scaling Factors'!M3</f>
        <v>0</v>
      </c>
      <c r="N2">
        <f>$B2*'Time Series Scaling Factors'!N3</f>
        <v>0</v>
      </c>
      <c r="O2">
        <f>$B2*'Time Series Scaling Factors'!O3</f>
        <v>0</v>
      </c>
      <c r="P2">
        <f>$B2*'Time Series Scaling Factors'!P3</f>
        <v>0</v>
      </c>
      <c r="Q2">
        <f>$B2*'Time Series Scaling Factors'!Q3</f>
        <v>0</v>
      </c>
      <c r="R2">
        <f>$B2*'Time Series Scaling Factors'!R3</f>
        <v>0</v>
      </c>
      <c r="S2">
        <f>$B2*'Time Series Scaling Factors'!S3</f>
        <v>0</v>
      </c>
      <c r="T2">
        <f>$B2*'Time Series Scaling Factors'!T3</f>
        <v>0</v>
      </c>
      <c r="U2">
        <f>$B2*'Time Series Scaling Factors'!U3</f>
        <v>0</v>
      </c>
      <c r="V2">
        <f>$B2*'Time Series Scaling Factors'!V3</f>
        <v>0</v>
      </c>
      <c r="W2">
        <f>$B2*'Time Series Scaling Factors'!W3</f>
        <v>0</v>
      </c>
      <c r="X2">
        <f>$B2*'Time Series Scaling Factors'!X3</f>
        <v>0</v>
      </c>
      <c r="Y2">
        <f>$B2*'Time Series Scaling Factors'!Y3</f>
        <v>0</v>
      </c>
      <c r="Z2">
        <f>$B2*'Time Series Scaling Factors'!Z3</f>
        <v>0</v>
      </c>
      <c r="AA2">
        <f>$B2*'Time Series Scaling Factors'!AA3</f>
        <v>0</v>
      </c>
      <c r="AB2">
        <f>$B2*'Time Series Scaling Factors'!AB3</f>
        <v>0</v>
      </c>
      <c r="AC2">
        <f>$B2*'Time Series Scaling Factors'!AC3</f>
        <v>0</v>
      </c>
      <c r="AD2">
        <f>$B2*'Time Series Scaling Factors'!AD3</f>
        <v>0</v>
      </c>
      <c r="AE2">
        <f>$B2*'Time Series Scaling Factors'!AE3</f>
        <v>0</v>
      </c>
      <c r="AF2">
        <f>$B2*'Time Series Scaling Factors'!AF3</f>
        <v>0</v>
      </c>
      <c r="AG2">
        <f>$B2*'Time Series Scaling Factors'!AG3</f>
        <v>0</v>
      </c>
    </row>
    <row r="3" spans="1:35" x14ac:dyDescent="0.25">
      <c r="A3" s="31" t="s">
        <v>245</v>
      </c>
      <c r="B3" s="29">
        <f>'Start Year Data'!B27</f>
        <v>1.372785698375E+16</v>
      </c>
      <c r="C3">
        <f>$B3*'Time Series Scaling Factors'!C4</f>
        <v>1.2466543748823158E+16</v>
      </c>
      <c r="D3">
        <f>$B3*'Time Series Scaling Factors'!D4</f>
        <v>1.324188310350065E+16</v>
      </c>
      <c r="E3">
        <f>$B3*'Time Series Scaling Factors'!E4</f>
        <v>1.2889110247262744E+16</v>
      </c>
      <c r="F3">
        <f>$B3*'Time Series Scaling Factors'!F4</f>
        <v>1.2960761195670588E+16</v>
      </c>
      <c r="G3">
        <f>$B3*'Time Series Scaling Factors'!G4</f>
        <v>1.147852563625953E+16</v>
      </c>
      <c r="H3">
        <f>$B3*'Time Series Scaling Factors'!H4</f>
        <v>1.1046053504720374E+16</v>
      </c>
      <c r="I3">
        <f>$B3*'Time Series Scaling Factors'!I4</f>
        <v>1.1016774630251324E+16</v>
      </c>
      <c r="J3">
        <f>$B3*'Time Series Scaling Factors'!J4</f>
        <v>1.0717219261806434E+16</v>
      </c>
      <c r="K3">
        <f>$B3*'Time Series Scaling Factors'!K4</f>
        <v>1.0639435965783228E+16</v>
      </c>
      <c r="L3">
        <f>$B3*'Time Series Scaling Factors'!L4</f>
        <v>1.059954535814276E+16</v>
      </c>
      <c r="M3">
        <f>$B3*'Time Series Scaling Factors'!M4</f>
        <v>1.0440099262119952E+16</v>
      </c>
      <c r="N3">
        <f>$B3*'Time Series Scaling Factors'!N4</f>
        <v>1.0397327604329606E+16</v>
      </c>
      <c r="O3">
        <f>$B3*'Time Series Scaling Factors'!O4</f>
        <v>1.0304835576150786E+16</v>
      </c>
      <c r="P3">
        <f>$B3*'Time Series Scaling Factors'!P4</f>
        <v>1.0279109457344082E+16</v>
      </c>
      <c r="Q3">
        <f>$B3*'Time Series Scaling Factors'!Q4</f>
        <v>9954906340689318</v>
      </c>
      <c r="R3">
        <f>$B3*'Time Series Scaling Factors'!R4</f>
        <v>9679794376307436</v>
      </c>
      <c r="S3">
        <f>$B3*'Time Series Scaling Factors'!S4</f>
        <v>9524129658606338</v>
      </c>
      <c r="T3">
        <f>$B3*'Time Series Scaling Factors'!T4</f>
        <v>9395105550349404</v>
      </c>
      <c r="U3">
        <f>$B3*'Time Series Scaling Factors'!U4</f>
        <v>9409275097206606</v>
      </c>
      <c r="V3">
        <f>$B3*'Time Series Scaling Factors'!V4</f>
        <v>9334716796927010</v>
      </c>
      <c r="W3">
        <f>$B3*'Time Series Scaling Factors'!W4</f>
        <v>9252101065311822</v>
      </c>
      <c r="X3">
        <f>$B3*'Time Series Scaling Factors'!X4</f>
        <v>9228547873373776</v>
      </c>
      <c r="Y3">
        <f>$B3*'Time Series Scaling Factors'!Y4</f>
        <v>9191452329484752</v>
      </c>
      <c r="Z3">
        <f>$B3*'Time Series Scaling Factors'!Z4</f>
        <v>9065366932844880</v>
      </c>
      <c r="AA3">
        <f>$B3*'Time Series Scaling Factors'!AA4</f>
        <v>8997879749330602</v>
      </c>
      <c r="AB3">
        <f>$B3*'Time Series Scaling Factors'!AB4</f>
        <v>8887093861983819</v>
      </c>
      <c r="AC3">
        <f>$B3*'Time Series Scaling Factors'!AC4</f>
        <v>8821803883850697</v>
      </c>
      <c r="AD3">
        <f>$B3*'Time Series Scaling Factors'!AD4</f>
        <v>8723091498448706</v>
      </c>
      <c r="AE3">
        <f>$B3*'Time Series Scaling Factors'!AE4</f>
        <v>8643567230758385</v>
      </c>
      <c r="AF3">
        <f>$B3*'Time Series Scaling Factors'!AF4</f>
        <v>8605904176639699</v>
      </c>
      <c r="AG3">
        <f>$B3*'Time Series Scaling Factors'!AG4</f>
        <v>8671573506530615</v>
      </c>
    </row>
    <row r="4" spans="1:35" x14ac:dyDescent="0.25">
      <c r="A4" s="31" t="s">
        <v>235</v>
      </c>
      <c r="B4" s="283">
        <f>'growth rate gas and oil'!C59</f>
        <v>3.5077514947577852E+16</v>
      </c>
      <c r="C4" s="283">
        <f>'growth rate gas and oil'!D59</f>
        <v>3.5159982166958976E+16</v>
      </c>
      <c r="D4" s="283">
        <f>'growth rate gas and oil'!E59</f>
        <v>3.5698853E+16</v>
      </c>
      <c r="E4" s="283">
        <f>'growth rate gas and oil'!F59</f>
        <v>3.6670314246125016E+16</v>
      </c>
      <c r="F4" s="283">
        <f>'growth rate gas and oil'!G59</f>
        <v>3.6961271117675464E+16</v>
      </c>
      <c r="G4" s="283">
        <f>'growth rate gas and oil'!H59</f>
        <v>3.7170259453675592E+16</v>
      </c>
      <c r="H4" s="283">
        <f>'growth rate gas and oil'!I59</f>
        <v>3.7265938651607656E+16</v>
      </c>
      <c r="I4" s="283">
        <f>'growth rate gas and oil'!J59</f>
        <v>3.7240836835250472E+16</v>
      </c>
      <c r="J4" s="283">
        <f>'growth rate gas and oil'!K59</f>
        <v>3.7159636230893384E+16</v>
      </c>
      <c r="K4" s="283">
        <f>'growth rate gas and oil'!L59</f>
        <v>3.7771691011414824E+16</v>
      </c>
      <c r="L4" s="283">
        <f>'growth rate gas and oil'!M59</f>
        <v>3.8039875003910344E+16</v>
      </c>
      <c r="M4" s="283">
        <f>'growth rate gas and oil'!N59</f>
        <v>3.8101224639305176E+16</v>
      </c>
      <c r="N4" s="283">
        <f>'growth rate gas and oil'!O59</f>
        <v>3.8360217553549384E+16</v>
      </c>
      <c r="O4" s="283">
        <f>'growth rate gas and oil'!P59</f>
        <v>3.8631614704257248E+16</v>
      </c>
      <c r="P4" s="283">
        <f>'growth rate gas and oil'!Q59</f>
        <v>3.8884001105398432E+16</v>
      </c>
      <c r="Q4" s="283">
        <f>'growth rate gas and oil'!R59</f>
        <v>3.8717343273985608E+16</v>
      </c>
      <c r="R4" s="283">
        <f>'growth rate gas and oil'!S59</f>
        <v>3.857824505781036E+16</v>
      </c>
      <c r="S4" s="283">
        <f>'growth rate gas and oil'!T59</f>
        <v>3.8530080161933688E+16</v>
      </c>
      <c r="T4" s="283">
        <f>'growth rate gas and oil'!U59</f>
        <v>3.8649722375121912E+16</v>
      </c>
      <c r="U4" s="283">
        <f>'growth rate gas and oil'!V59</f>
        <v>3.8876363699670392E+16</v>
      </c>
      <c r="V4" s="283">
        <f>'growth rate gas and oil'!W59</f>
        <v>3.914439578217544E+16</v>
      </c>
      <c r="W4" s="283">
        <f>'growth rate gas and oil'!X59</f>
        <v>3.943205463544992E+16</v>
      </c>
      <c r="X4" s="283">
        <f>'growth rate gas and oil'!Y59</f>
        <v>3.9560266667411176E+16</v>
      </c>
      <c r="Y4" s="283">
        <f>'growth rate gas and oil'!Z59</f>
        <v>3.9750551216790912E+16</v>
      </c>
      <c r="Z4" s="283">
        <f>'growth rate gas and oil'!AA59</f>
        <v>4.0088430465261448E+16</v>
      </c>
      <c r="AA4" s="283">
        <f>'growth rate gas and oil'!AB59</f>
        <v>4.0409180552737E+16</v>
      </c>
      <c r="AB4" s="283">
        <f>'growth rate gas and oil'!AC59</f>
        <v>4.0640844335867128E+16</v>
      </c>
      <c r="AC4" s="283">
        <f>'growth rate gas and oil'!AD59</f>
        <v>4.0897055725802976E+16</v>
      </c>
      <c r="AD4" s="283">
        <f>'growth rate gas and oil'!AE59</f>
        <v>4.1183571587356016E+16</v>
      </c>
      <c r="AE4" s="283">
        <f>'growth rate gas and oil'!AF59</f>
        <v>4.137628250596292E+16</v>
      </c>
      <c r="AF4" s="283">
        <f>'growth rate gas and oil'!AG59</f>
        <v>4.1553262883142328E+16</v>
      </c>
      <c r="AG4" s="283">
        <f>'growth rate gas and oil'!AH59</f>
        <v>4.1927485287265232E+16</v>
      </c>
    </row>
    <row r="5" spans="1:35" x14ac:dyDescent="0.25">
      <c r="A5" s="31" t="s">
        <v>246</v>
      </c>
      <c r="B5" s="29">
        <f>'Start Year Data'!B29</f>
        <v>540000000000000</v>
      </c>
      <c r="C5">
        <f>$B5*'Time Series Scaling Factors'!C6</f>
        <v>530350229609255.75</v>
      </c>
      <c r="D5">
        <f>$B5*'Time Series Scaling Factors'!D6</f>
        <v>519332225373048.5</v>
      </c>
      <c r="E5">
        <f>$B5*'Time Series Scaling Factors'!E6</f>
        <v>523294514459734.38</v>
      </c>
      <c r="F5">
        <f>$B5*'Time Series Scaling Factors'!F6</f>
        <v>524539456341556.88</v>
      </c>
      <c r="G5">
        <f>$B5*'Time Series Scaling Factors'!G6</f>
        <v>526872219589296.88</v>
      </c>
      <c r="H5">
        <f>$B5*'Time Series Scaling Factors'!H6</f>
        <v>522065943295075.81</v>
      </c>
      <c r="I5">
        <f>$B5*'Time Series Scaling Factors'!I6</f>
        <v>516429300741584.94</v>
      </c>
      <c r="J5">
        <f>$B5*'Time Series Scaling Factors'!J6</f>
        <v>507125617543383.5</v>
      </c>
      <c r="K5">
        <f>$B5*'Time Series Scaling Factors'!K6</f>
        <v>471230198288890.63</v>
      </c>
      <c r="L5">
        <f>$B5*'Time Series Scaling Factors'!L6</f>
        <v>466789513361958.44</v>
      </c>
      <c r="M5">
        <f>$B5*'Time Series Scaling Factors'!M6</f>
        <v>467269252112597</v>
      </c>
      <c r="N5">
        <f>$B5*'Time Series Scaling Factors'!N6</f>
        <v>467999347729238</v>
      </c>
      <c r="O5">
        <f>$B5*'Time Series Scaling Factors'!O6</f>
        <v>468505816791495.81</v>
      </c>
      <c r="P5">
        <f>$B5*'Time Series Scaling Factors'!P6</f>
        <v>435385361992509.56</v>
      </c>
      <c r="Q5">
        <f>$B5*'Time Series Scaling Factors'!Q6</f>
        <v>435849049766553.94</v>
      </c>
      <c r="R5">
        <f>$B5*'Time Series Scaling Factors'!R6</f>
        <v>431486509434833.69</v>
      </c>
      <c r="S5">
        <f>$B5*'Time Series Scaling Factors'!S6</f>
        <v>432183991513374.75</v>
      </c>
      <c r="T5">
        <f>$B5*'Time Series Scaling Factors'!T6</f>
        <v>432324677364001.88</v>
      </c>
      <c r="U5">
        <f>$B5*'Time Series Scaling Factors'!U6</f>
        <v>432459288143806.56</v>
      </c>
      <c r="V5">
        <f>$B5*'Time Series Scaling Factors'!V6</f>
        <v>432465682955198.69</v>
      </c>
      <c r="W5">
        <f>$B5*'Time Series Scaling Factors'!W6</f>
        <v>432690396627518.63</v>
      </c>
      <c r="X5">
        <f>$B5*'Time Series Scaling Factors'!X6</f>
        <v>433527285594408.38</v>
      </c>
      <c r="Y5">
        <f>$B5*'Time Series Scaling Factors'!Y6</f>
        <v>434131275530396.31</v>
      </c>
      <c r="Z5">
        <f>$B5*'Time Series Scaling Factors'!Z6</f>
        <v>434715185758613</v>
      </c>
      <c r="AA5">
        <f>$B5*'Time Series Scaling Factors'!AA6</f>
        <v>435224596434111.06</v>
      </c>
      <c r="AB5">
        <f>$B5*'Time Series Scaling Factors'!AB6</f>
        <v>435770905171341.88</v>
      </c>
      <c r="AC5">
        <f>$B5*'Time Series Scaling Factors'!AC6</f>
        <v>436055985863203.63</v>
      </c>
      <c r="AD5">
        <f>$B5*'Time Series Scaling Factors'!AD6</f>
        <v>436340299177698.38</v>
      </c>
      <c r="AE5">
        <f>$B5*'Time Series Scaling Factors'!AE6</f>
        <v>436517435453260.75</v>
      </c>
      <c r="AF5">
        <f>$B5*'Time Series Scaling Factors'!AF6</f>
        <v>436731853479239.31</v>
      </c>
      <c r="AG5">
        <f>$B5*'Time Series Scaling Factors'!AG6</f>
        <v>437041426298732.94</v>
      </c>
    </row>
    <row r="6" spans="1:35" x14ac:dyDescent="0.25">
      <c r="A6" s="31" t="s">
        <v>247</v>
      </c>
      <c r="B6" s="29">
        <f>'Start Year Data'!B30</f>
        <v>0</v>
      </c>
      <c r="C6">
        <f>$B6*'Time Series Scaling Factors'!C7</f>
        <v>0</v>
      </c>
      <c r="D6">
        <f>$B6*'Time Series Scaling Factors'!D7</f>
        <v>0</v>
      </c>
      <c r="E6">
        <f>$B6*'Time Series Scaling Factors'!E7</f>
        <v>0</v>
      </c>
      <c r="F6">
        <f>$B6*'Time Series Scaling Factors'!F7</f>
        <v>0</v>
      </c>
      <c r="G6">
        <f>$B6*'Time Series Scaling Factors'!G7</f>
        <v>0</v>
      </c>
      <c r="H6">
        <f>$B6*'Time Series Scaling Factors'!H7</f>
        <v>0</v>
      </c>
      <c r="I6">
        <f>$B6*'Time Series Scaling Factors'!I7</f>
        <v>0</v>
      </c>
      <c r="J6">
        <f>$B6*'Time Series Scaling Factors'!J7</f>
        <v>0</v>
      </c>
      <c r="K6">
        <f>$B6*'Time Series Scaling Factors'!K7</f>
        <v>0</v>
      </c>
      <c r="L6">
        <f>$B6*'Time Series Scaling Factors'!L7</f>
        <v>0</v>
      </c>
      <c r="M6">
        <f>$B6*'Time Series Scaling Factors'!M7</f>
        <v>0</v>
      </c>
      <c r="N6">
        <f>$B6*'Time Series Scaling Factors'!N7</f>
        <v>0</v>
      </c>
      <c r="O6">
        <f>$B6*'Time Series Scaling Factors'!O7</f>
        <v>0</v>
      </c>
      <c r="P6">
        <f>$B6*'Time Series Scaling Factors'!P7</f>
        <v>0</v>
      </c>
      <c r="Q6">
        <f>$B6*'Time Series Scaling Factors'!Q7</f>
        <v>0</v>
      </c>
      <c r="R6">
        <f>$B6*'Time Series Scaling Factors'!R7</f>
        <v>0</v>
      </c>
      <c r="S6">
        <f>$B6*'Time Series Scaling Factors'!S7</f>
        <v>0</v>
      </c>
      <c r="T6">
        <f>$B6*'Time Series Scaling Factors'!T7</f>
        <v>0</v>
      </c>
      <c r="U6">
        <f>$B6*'Time Series Scaling Factors'!U7</f>
        <v>0</v>
      </c>
      <c r="V6">
        <f>$B6*'Time Series Scaling Factors'!V7</f>
        <v>0</v>
      </c>
      <c r="W6">
        <f>$B6*'Time Series Scaling Factors'!W7</f>
        <v>0</v>
      </c>
      <c r="X6">
        <f>$B6*'Time Series Scaling Factors'!X7</f>
        <v>0</v>
      </c>
      <c r="Y6">
        <f>$B6*'Time Series Scaling Factors'!Y7</f>
        <v>0</v>
      </c>
      <c r="Z6">
        <f>$B6*'Time Series Scaling Factors'!Z7</f>
        <v>0</v>
      </c>
      <c r="AA6">
        <f>$B6*'Time Series Scaling Factors'!AA7</f>
        <v>0</v>
      </c>
      <c r="AB6">
        <f>$B6*'Time Series Scaling Factors'!AB7</f>
        <v>0</v>
      </c>
      <c r="AC6">
        <f>$B6*'Time Series Scaling Factors'!AC7</f>
        <v>0</v>
      </c>
      <c r="AD6">
        <f>$B6*'Time Series Scaling Factors'!AD7</f>
        <v>0</v>
      </c>
      <c r="AE6">
        <f>$B6*'Time Series Scaling Factors'!AE7</f>
        <v>0</v>
      </c>
      <c r="AF6">
        <f>$B6*'Time Series Scaling Factors'!AF7</f>
        <v>0</v>
      </c>
      <c r="AG6">
        <f>$B6*'Time Series Scaling Factors'!AG7</f>
        <v>0</v>
      </c>
    </row>
    <row r="7" spans="1:35" x14ac:dyDescent="0.25">
      <c r="A7" s="31" t="s">
        <v>248</v>
      </c>
      <c r="B7" s="29">
        <f>'Start Year Data'!B31</f>
        <v>0</v>
      </c>
      <c r="C7">
        <f>$B7*'Time Series Scaling Factors'!C8</f>
        <v>0</v>
      </c>
      <c r="D7">
        <f>$B7*'Time Series Scaling Factors'!D8</f>
        <v>0</v>
      </c>
      <c r="E7">
        <f>$B7*'Time Series Scaling Factors'!E8</f>
        <v>0</v>
      </c>
      <c r="F7">
        <f>$B7*'Time Series Scaling Factors'!F8</f>
        <v>0</v>
      </c>
      <c r="G7">
        <f>$B7*'Time Series Scaling Factors'!G8</f>
        <v>0</v>
      </c>
      <c r="H7">
        <f>$B7*'Time Series Scaling Factors'!H8</f>
        <v>0</v>
      </c>
      <c r="I7">
        <f>$B7*'Time Series Scaling Factors'!I8</f>
        <v>0</v>
      </c>
      <c r="J7">
        <f>$B7*'Time Series Scaling Factors'!J8</f>
        <v>0</v>
      </c>
      <c r="K7">
        <f>$B7*'Time Series Scaling Factors'!K8</f>
        <v>0</v>
      </c>
      <c r="L7">
        <f>$B7*'Time Series Scaling Factors'!L8</f>
        <v>0</v>
      </c>
      <c r="M7">
        <f>$B7*'Time Series Scaling Factors'!M8</f>
        <v>0</v>
      </c>
      <c r="N7">
        <f>$B7*'Time Series Scaling Factors'!N8</f>
        <v>0</v>
      </c>
      <c r="O7">
        <f>$B7*'Time Series Scaling Factors'!O8</f>
        <v>0</v>
      </c>
      <c r="P7">
        <f>$B7*'Time Series Scaling Factors'!P8</f>
        <v>0</v>
      </c>
      <c r="Q7">
        <f>$B7*'Time Series Scaling Factors'!Q8</f>
        <v>0</v>
      </c>
      <c r="R7">
        <f>$B7*'Time Series Scaling Factors'!R8</f>
        <v>0</v>
      </c>
      <c r="S7">
        <f>$B7*'Time Series Scaling Factors'!S8</f>
        <v>0</v>
      </c>
      <c r="T7">
        <f>$B7*'Time Series Scaling Factors'!T8</f>
        <v>0</v>
      </c>
      <c r="U7">
        <f>$B7*'Time Series Scaling Factors'!U8</f>
        <v>0</v>
      </c>
      <c r="V7">
        <f>$B7*'Time Series Scaling Factors'!V8</f>
        <v>0</v>
      </c>
      <c r="W7">
        <f>$B7*'Time Series Scaling Factors'!W8</f>
        <v>0</v>
      </c>
      <c r="X7">
        <f>$B7*'Time Series Scaling Factors'!X8</f>
        <v>0</v>
      </c>
      <c r="Y7">
        <f>$B7*'Time Series Scaling Factors'!Y8</f>
        <v>0</v>
      </c>
      <c r="Z7">
        <f>$B7*'Time Series Scaling Factors'!Z8</f>
        <v>0</v>
      </c>
      <c r="AA7">
        <f>$B7*'Time Series Scaling Factors'!AA8</f>
        <v>0</v>
      </c>
      <c r="AB7">
        <f>$B7*'Time Series Scaling Factors'!AB8</f>
        <v>0</v>
      </c>
      <c r="AC7">
        <f>$B7*'Time Series Scaling Factors'!AC8</f>
        <v>0</v>
      </c>
      <c r="AD7">
        <f>$B7*'Time Series Scaling Factors'!AD8</f>
        <v>0</v>
      </c>
      <c r="AE7">
        <f>$B7*'Time Series Scaling Factors'!AE8</f>
        <v>0</v>
      </c>
      <c r="AF7">
        <f>$B7*'Time Series Scaling Factors'!AF8</f>
        <v>0</v>
      </c>
      <c r="AG7">
        <f>$B7*'Time Series Scaling Factors'!AG8</f>
        <v>0</v>
      </c>
    </row>
    <row r="8" spans="1:35" x14ac:dyDescent="0.25">
      <c r="A8" s="31" t="s">
        <v>249</v>
      </c>
      <c r="B8" s="29">
        <f>'Start Year Data'!B32</f>
        <v>0</v>
      </c>
      <c r="C8">
        <f>$B8*'Time Series Scaling Factors'!C9</f>
        <v>0</v>
      </c>
      <c r="D8">
        <f>$B8*'Time Series Scaling Factors'!D9</f>
        <v>0</v>
      </c>
      <c r="E8">
        <f>$B8*'Time Series Scaling Factors'!E9</f>
        <v>0</v>
      </c>
      <c r="F8">
        <f>$B8*'Time Series Scaling Factors'!F9</f>
        <v>0</v>
      </c>
      <c r="G8">
        <f>$B8*'Time Series Scaling Factors'!G9</f>
        <v>0</v>
      </c>
      <c r="H8">
        <f>$B8*'Time Series Scaling Factors'!H9</f>
        <v>0</v>
      </c>
      <c r="I8">
        <f>$B8*'Time Series Scaling Factors'!I9</f>
        <v>0</v>
      </c>
      <c r="J8">
        <f>$B8*'Time Series Scaling Factors'!J9</f>
        <v>0</v>
      </c>
      <c r="K8">
        <f>$B8*'Time Series Scaling Factors'!K9</f>
        <v>0</v>
      </c>
      <c r="L8">
        <f>$B8*'Time Series Scaling Factors'!L9</f>
        <v>0</v>
      </c>
      <c r="M8">
        <f>$B8*'Time Series Scaling Factors'!M9</f>
        <v>0</v>
      </c>
      <c r="N8">
        <f>$B8*'Time Series Scaling Factors'!N9</f>
        <v>0</v>
      </c>
      <c r="O8">
        <f>$B8*'Time Series Scaling Factors'!O9</f>
        <v>0</v>
      </c>
      <c r="P8">
        <f>$B8*'Time Series Scaling Factors'!P9</f>
        <v>0</v>
      </c>
      <c r="Q8">
        <f>$B8*'Time Series Scaling Factors'!Q9</f>
        <v>0</v>
      </c>
      <c r="R8">
        <f>$B8*'Time Series Scaling Factors'!R9</f>
        <v>0</v>
      </c>
      <c r="S8">
        <f>$B8*'Time Series Scaling Factors'!S9</f>
        <v>0</v>
      </c>
      <c r="T8">
        <f>$B8*'Time Series Scaling Factors'!T9</f>
        <v>0</v>
      </c>
      <c r="U8">
        <f>$B8*'Time Series Scaling Factors'!U9</f>
        <v>0</v>
      </c>
      <c r="V8">
        <f>$B8*'Time Series Scaling Factors'!V9</f>
        <v>0</v>
      </c>
      <c r="W8">
        <f>$B8*'Time Series Scaling Factors'!W9</f>
        <v>0</v>
      </c>
      <c r="X8">
        <f>$B8*'Time Series Scaling Factors'!X9</f>
        <v>0</v>
      </c>
      <c r="Y8">
        <f>$B8*'Time Series Scaling Factors'!Y9</f>
        <v>0</v>
      </c>
      <c r="Z8">
        <f>$B8*'Time Series Scaling Factors'!Z9</f>
        <v>0</v>
      </c>
      <c r="AA8">
        <f>$B8*'Time Series Scaling Factors'!AA9</f>
        <v>0</v>
      </c>
      <c r="AB8">
        <f>$B8*'Time Series Scaling Factors'!AB9</f>
        <v>0</v>
      </c>
      <c r="AC8">
        <f>$B8*'Time Series Scaling Factors'!AC9</f>
        <v>0</v>
      </c>
      <c r="AD8">
        <f>$B8*'Time Series Scaling Factors'!AD9</f>
        <v>0</v>
      </c>
      <c r="AE8">
        <f>$B8*'Time Series Scaling Factors'!AE9</f>
        <v>0</v>
      </c>
      <c r="AF8">
        <f>$B8*'Time Series Scaling Factors'!AF9</f>
        <v>0</v>
      </c>
      <c r="AG8">
        <f>$B8*'Time Series Scaling Factors'!AG9</f>
        <v>0</v>
      </c>
    </row>
    <row r="9" spans="1:35" x14ac:dyDescent="0.25">
      <c r="A9" s="31" t="s">
        <v>238</v>
      </c>
      <c r="B9" s="29">
        <f>'Start Year Data'!B33</f>
        <v>166043036334000</v>
      </c>
      <c r="C9">
        <f>$B9*'Time Series Scaling Factors'!C10</f>
        <v>164035693926365.25</v>
      </c>
      <c r="D9">
        <f>$B9*'Time Series Scaling Factors'!D10</f>
        <v>161776319636373.69</v>
      </c>
      <c r="E9">
        <f>$B9*'Time Series Scaling Factors'!E10</f>
        <v>166335020293830.31</v>
      </c>
      <c r="F9">
        <f>$B9*'Time Series Scaling Factors'!F10</f>
        <v>163006919328476.41</v>
      </c>
      <c r="G9">
        <f>$B9*'Time Series Scaling Factors'!G10</f>
        <v>162831143952305.13</v>
      </c>
      <c r="H9">
        <f>$B9*'Time Series Scaling Factors'!H10</f>
        <v>163506956914839.88</v>
      </c>
      <c r="I9">
        <f>$B9*'Time Series Scaling Factors'!I10</f>
        <v>163113148495712.25</v>
      </c>
      <c r="J9">
        <f>$B9*'Time Series Scaling Factors'!J10</f>
        <v>162703923598799.81</v>
      </c>
      <c r="K9">
        <f>$B9*'Time Series Scaling Factors'!K10</f>
        <v>161968509431972.06</v>
      </c>
      <c r="L9">
        <f>$B9*'Time Series Scaling Factors'!L10</f>
        <v>162019714161757.25</v>
      </c>
      <c r="M9">
        <f>$B9*'Time Series Scaling Factors'!M10</f>
        <v>161725046083026.91</v>
      </c>
      <c r="N9">
        <f>$B9*'Time Series Scaling Factors'!N10</f>
        <v>161340563256487.84</v>
      </c>
      <c r="O9">
        <f>$B9*'Time Series Scaling Factors'!O10</f>
        <v>161110004325331.34</v>
      </c>
      <c r="P9">
        <f>$B9*'Time Series Scaling Factors'!P10</f>
        <v>160591143494886.88</v>
      </c>
      <c r="Q9">
        <f>$B9*'Time Series Scaling Factors'!Q10</f>
        <v>160155387115001.06</v>
      </c>
      <c r="R9">
        <f>$B9*'Time Series Scaling Factors'!R10</f>
        <v>159979405268145.16</v>
      </c>
      <c r="S9">
        <f>$B9*'Time Series Scaling Factors'!S10</f>
        <v>159720146911826.78</v>
      </c>
      <c r="T9">
        <f>$B9*'Time Series Scaling Factors'!T10</f>
        <v>159470386207000.81</v>
      </c>
      <c r="U9">
        <f>$B9*'Time Series Scaling Factors'!U10</f>
        <v>159612713332264</v>
      </c>
      <c r="V9">
        <f>$B9*'Time Series Scaling Factors'!V10</f>
        <v>159927271420279.19</v>
      </c>
      <c r="W9">
        <f>$B9*'Time Series Scaling Factors'!W10</f>
        <v>161167093469628.16</v>
      </c>
      <c r="X9">
        <f>$B9*'Time Series Scaling Factors'!X10</f>
        <v>161922741763548.44</v>
      </c>
      <c r="Y9">
        <f>$B9*'Time Series Scaling Factors'!Y10</f>
        <v>162497831443770.5</v>
      </c>
      <c r="Z9">
        <f>$B9*'Time Series Scaling Factors'!Z10</f>
        <v>163398938335004</v>
      </c>
      <c r="AA9">
        <f>$B9*'Time Series Scaling Factors'!AA10</f>
        <v>164901046977379.09</v>
      </c>
      <c r="AB9">
        <f>$B9*'Time Series Scaling Factors'!AB10</f>
        <v>165658450272118.63</v>
      </c>
      <c r="AC9">
        <f>$B9*'Time Series Scaling Factors'!AC10</f>
        <v>166675696923449.66</v>
      </c>
      <c r="AD9">
        <f>$B9*'Time Series Scaling Factors'!AD10</f>
        <v>167815518337882.09</v>
      </c>
      <c r="AE9">
        <f>$B9*'Time Series Scaling Factors'!AE10</f>
        <v>168961809167099.22</v>
      </c>
      <c r="AF9">
        <f>$B9*'Time Series Scaling Factors'!AF10</f>
        <v>170078058511704.44</v>
      </c>
      <c r="AG9">
        <f>$B9*'Time Series Scaling Factors'!AG10</f>
        <v>171530235660182.78</v>
      </c>
    </row>
    <row r="10" spans="1:35" x14ac:dyDescent="0.25">
      <c r="A10" s="31" t="s">
        <v>239</v>
      </c>
      <c r="B10" s="29">
        <f>'Start Year Data'!B34</f>
        <v>1.8365288407359E+16</v>
      </c>
      <c r="C10">
        <f>$B10*'Time Series Scaling Factors'!C11</f>
        <v>2.081311701707924E+16</v>
      </c>
      <c r="D10">
        <f>$B10*'Time Series Scaling Factors'!D11</f>
        <v>1.6618159412524336E+16</v>
      </c>
      <c r="E10">
        <f>$B10*'Time Series Scaling Factors'!E11</f>
        <v>1.7725381163853618E+16</v>
      </c>
      <c r="F10">
        <f>$B10*'Time Series Scaling Factors'!F11</f>
        <v>1.8282319115438876E+16</v>
      </c>
      <c r="G10">
        <f>$B10*'Time Series Scaling Factors'!G11</f>
        <v>1.8756003795781976E+16</v>
      </c>
      <c r="H10">
        <f>$B10*'Time Series Scaling Factors'!H11</f>
        <v>1.9401149597235432E+16</v>
      </c>
      <c r="I10">
        <f>$B10*'Time Series Scaling Factors'!I11</f>
        <v>1.9674600887886012E+16</v>
      </c>
      <c r="J10">
        <f>$B10*'Time Series Scaling Factors'!J11</f>
        <v>1.9607592524679144E+16</v>
      </c>
      <c r="K10">
        <f>$B10*'Time Series Scaling Factors'!K11</f>
        <v>1.9854781464997828E+16</v>
      </c>
      <c r="L10">
        <f>$B10*'Time Series Scaling Factors'!L11</f>
        <v>1.9816774131493652E+16</v>
      </c>
      <c r="M10">
        <f>$B10*'Time Series Scaling Factors'!M11</f>
        <v>1.9760417861340948E+16</v>
      </c>
      <c r="N10">
        <f>$B10*'Time Series Scaling Factors'!N11</f>
        <v>1.956320497898276E+16</v>
      </c>
      <c r="O10">
        <f>$B10*'Time Series Scaling Factors'!O11</f>
        <v>1.9369191166714424E+16</v>
      </c>
      <c r="P10">
        <f>$B10*'Time Series Scaling Factors'!P11</f>
        <v>1.9364555706265912E+16</v>
      </c>
      <c r="Q10">
        <f>$B10*'Time Series Scaling Factors'!Q11</f>
        <v>1.9108706830864272E+16</v>
      </c>
      <c r="R10">
        <f>$B10*'Time Series Scaling Factors'!R11</f>
        <v>1.8987481364973432E+16</v>
      </c>
      <c r="S10">
        <f>$B10*'Time Series Scaling Factors'!S11</f>
        <v>1.8864147567752368E+16</v>
      </c>
      <c r="T10">
        <f>$B10*'Time Series Scaling Factors'!T11</f>
        <v>1.865691939445608E+16</v>
      </c>
      <c r="U10">
        <f>$B10*'Time Series Scaling Factors'!U11</f>
        <v>1.8515737927117048E+16</v>
      </c>
      <c r="V10">
        <f>$B10*'Time Series Scaling Factors'!V11</f>
        <v>1.8516995037600692E+16</v>
      </c>
      <c r="W10">
        <f>$B10*'Time Series Scaling Factors'!W11</f>
        <v>1.8575178528239584E+16</v>
      </c>
      <c r="X10">
        <f>$B10*'Time Series Scaling Factors'!X11</f>
        <v>1.8446264824188408E+16</v>
      </c>
      <c r="Y10">
        <f>$B10*'Time Series Scaling Factors'!Y11</f>
        <v>1.838403821380806E+16</v>
      </c>
      <c r="Z10">
        <f>$B10*'Time Series Scaling Factors'!Z11</f>
        <v>1.83843695230171E+16</v>
      </c>
      <c r="AA10">
        <f>$B10*'Time Series Scaling Factors'!AA11</f>
        <v>1.8270992930054628E+16</v>
      </c>
      <c r="AB10">
        <f>$B10*'Time Series Scaling Factors'!AB11</f>
        <v>1.8487208762045412E+16</v>
      </c>
      <c r="AC10">
        <f>$B10*'Time Series Scaling Factors'!AC11</f>
        <v>1.8610289416082948E+16</v>
      </c>
      <c r="AD10">
        <f>$B10*'Time Series Scaling Factors'!AD11</f>
        <v>1.8632124987740848E+16</v>
      </c>
      <c r="AE10">
        <f>$B10*'Time Series Scaling Factors'!AE11</f>
        <v>1.8544096417747668E+16</v>
      </c>
      <c r="AF10">
        <f>$B10*'Time Series Scaling Factors'!AF11</f>
        <v>1.8324972666184068E+16</v>
      </c>
      <c r="AG10">
        <f>$B10*'Time Series Scaling Factors'!AG11</f>
        <v>1.881333247997678E+16</v>
      </c>
    </row>
    <row r="11" spans="1:35" x14ac:dyDescent="0.25">
      <c r="A11" s="31" t="s">
        <v>250</v>
      </c>
      <c r="B11" s="29">
        <f>'Start Year Data'!B35</f>
        <v>1.0682345175E+16</v>
      </c>
      <c r="C11">
        <f>$B11*'Time Series Scaling Factors'!C12</f>
        <v>1.210614803386467E+16</v>
      </c>
      <c r="D11">
        <f>$B11*'Time Series Scaling Factors'!D12</f>
        <v>9666110930587252</v>
      </c>
      <c r="E11">
        <f>$B11*'Time Series Scaling Factors'!E12</f>
        <v>1.031013702321469E+16</v>
      </c>
      <c r="F11">
        <f>$B11*'Time Series Scaling Factors'!F12</f>
        <v>1.0634085294972144E+16</v>
      </c>
      <c r="G11">
        <f>$B11*'Time Series Scaling Factors'!G12</f>
        <v>1.0909608507420414E+16</v>
      </c>
      <c r="H11">
        <f>$B11*'Time Series Scaling Factors'!H12</f>
        <v>1.128486371640294E+16</v>
      </c>
      <c r="I11">
        <f>$B11*'Time Series Scaling Factors'!I12</f>
        <v>1.1443919267858818E+16</v>
      </c>
      <c r="J11">
        <f>$B11*'Time Series Scaling Factors'!J12</f>
        <v>1.1404943214256486E+16</v>
      </c>
      <c r="K11">
        <f>$B11*'Time Series Scaling Factors'!K12</f>
        <v>1.1548723019144744E+16</v>
      </c>
      <c r="L11">
        <f>$B11*'Time Series Scaling Factors'!L12</f>
        <v>1.1526615691088284E+16</v>
      </c>
      <c r="M11">
        <f>$B11*'Time Series Scaling Factors'!M12</f>
        <v>1.149383552901332E+16</v>
      </c>
      <c r="N11">
        <f>$B11*'Time Series Scaling Factors'!N12</f>
        <v>1.137912477492232E+16</v>
      </c>
      <c r="O11">
        <f>$B11*'Time Series Scaling Factors'!O12</f>
        <v>1.1266274790462638E+16</v>
      </c>
      <c r="P11">
        <f>$B11*'Time Series Scaling Factors'!P12</f>
        <v>1.1263578530678544E+16</v>
      </c>
      <c r="Q11">
        <f>$B11*'Time Series Scaling Factors'!Q12</f>
        <v>1.1114761591948588E+16</v>
      </c>
      <c r="R11">
        <f>$B11*'Time Series Scaling Factors'!R12</f>
        <v>1.104424964343341E+16</v>
      </c>
      <c r="S11">
        <f>$B11*'Time Series Scaling Factors'!S12</f>
        <v>1.0972511363890196E+16</v>
      </c>
      <c r="T11">
        <f>$B11*'Time Series Scaling Factors'!T12</f>
        <v>1.085197512029662E+16</v>
      </c>
      <c r="U11">
        <f>$B11*'Time Series Scaling Factors'!U12</f>
        <v>1.0769855573193608E+16</v>
      </c>
      <c r="V11">
        <f>$B11*'Time Series Scaling Factors'!V12</f>
        <v>1.0770586783497064E+16</v>
      </c>
      <c r="W11">
        <f>$B11*'Time Series Scaling Factors'!W12</f>
        <v>1.0804429765796324E+16</v>
      </c>
      <c r="X11">
        <f>$B11*'Time Series Scaling Factors'!X12</f>
        <v>1.0729445880222782E+16</v>
      </c>
      <c r="Y11">
        <f>$B11*'Time Series Scaling Factors'!Y12</f>
        <v>1.0693251178761588E+16</v>
      </c>
      <c r="Z11">
        <f>$B11*'Time Series Scaling Factors'!Z12</f>
        <v>1.069344388792314E+16</v>
      </c>
      <c r="AA11">
        <f>$B11*'Time Series Scaling Factors'!AA12</f>
        <v>1.0627497311211318E+16</v>
      </c>
      <c r="AB11">
        <f>$B11*'Time Series Scaling Factors'!AB12</f>
        <v>1.0753261312211154E+16</v>
      </c>
      <c r="AC11">
        <f>$B11*'Time Series Scaling Factors'!AC12</f>
        <v>1.0824852348607122E+16</v>
      </c>
      <c r="AD11">
        <f>$B11*'Time Series Scaling Factors'!AD12</f>
        <v>1.0837553217135258E+16</v>
      </c>
      <c r="AE11">
        <f>$B11*'Time Series Scaling Factors'!AE12</f>
        <v>1.078635055975951E+16</v>
      </c>
      <c r="AF11">
        <f>$B11*'Time Series Scaling Factors'!AF12</f>
        <v>1.0658895139603658E+16</v>
      </c>
      <c r="AG11">
        <f>$B11*'Time Series Scaling Factors'!AG12</f>
        <v>1.0942954283398106E+16</v>
      </c>
    </row>
    <row r="12" spans="1:35" x14ac:dyDescent="0.25">
      <c r="A12" s="31" t="s">
        <v>251</v>
      </c>
      <c r="B12" s="29">
        <f>'Start Year Data'!B36</f>
        <v>1515620096655000</v>
      </c>
      <c r="C12">
        <f>$B12*'Time Series Scaling Factors'!C13</f>
        <v>1497297325877915</v>
      </c>
      <c r="D12">
        <f>$B12*'Time Series Scaling Factors'!D13</f>
        <v>1476674039557803.3</v>
      </c>
      <c r="E12">
        <f>$B12*'Time Series Scaling Factors'!E13</f>
        <v>1518285289771136.3</v>
      </c>
      <c r="F12">
        <f>$B12*'Time Series Scaling Factors'!F13</f>
        <v>1487906799843736.5</v>
      </c>
      <c r="G12">
        <f>$B12*'Time Series Scaling Factors'!G13</f>
        <v>1486302344164629.3</v>
      </c>
      <c r="H12">
        <f>$B12*'Time Series Scaling Factors'!H13</f>
        <v>1492471080476685.5</v>
      </c>
      <c r="I12">
        <f>$B12*'Time Series Scaling Factors'!I13</f>
        <v>1488876446414097.3</v>
      </c>
      <c r="J12">
        <f>$B12*'Time Series Scaling Factors'!J13</f>
        <v>1485141092667828.3</v>
      </c>
      <c r="K12">
        <f>$B12*'Time Series Scaling Factors'!K13</f>
        <v>1478428324007257.5</v>
      </c>
      <c r="L12">
        <f>$B12*'Time Series Scaling Factors'!L13</f>
        <v>1478895714385196</v>
      </c>
      <c r="M12">
        <f>$B12*'Time Series Scaling Factors'!M13</f>
        <v>1476206020966990.5</v>
      </c>
      <c r="N12">
        <f>$B12*'Time Series Scaling Factors'!N13</f>
        <v>1472696509748771.5</v>
      </c>
      <c r="O12">
        <f>$B12*'Time Series Scaling Factors'!O13</f>
        <v>1470591996622300</v>
      </c>
      <c r="P12">
        <f>$B12*'Time Series Scaling Factors'!P13</f>
        <v>1465855899768428.5</v>
      </c>
      <c r="Q12">
        <f>$B12*'Time Series Scaling Factors'!Q13</f>
        <v>1461878369959397</v>
      </c>
      <c r="R12">
        <f>$B12*'Time Series Scaling Factors'!R13</f>
        <v>1460272029641669</v>
      </c>
      <c r="S12">
        <f>$B12*'Time Series Scaling Factors'!S13</f>
        <v>1457905551746917.3</v>
      </c>
      <c r="T12">
        <f>$B12*'Time Series Scaling Factors'!T13</f>
        <v>1455625767228718.5</v>
      </c>
      <c r="U12">
        <f>$B12*'Time Series Scaling Factors'!U13</f>
        <v>1456924911451268.8</v>
      </c>
      <c r="V12">
        <f>$B12*'Time Series Scaling Factors'!V13</f>
        <v>1459796158389937.3</v>
      </c>
      <c r="W12">
        <f>$B12*'Time Series Scaling Factors'!W13</f>
        <v>1471113099200929.3</v>
      </c>
      <c r="X12">
        <f>$B12*'Time Series Scaling Factors'!X13</f>
        <v>1478010562446331</v>
      </c>
      <c r="Y12">
        <f>$B12*'Time Series Scaling Factors'!Y13</f>
        <v>1483259909217912.3</v>
      </c>
      <c r="Z12">
        <f>$B12*'Time Series Scaling Factors'!Z13</f>
        <v>1491485100371611.8</v>
      </c>
      <c r="AA12">
        <f>$B12*'Time Series Scaling Factors'!AA13</f>
        <v>1505196160443792.8</v>
      </c>
      <c r="AB12">
        <f>$B12*'Time Series Scaling Factors'!AB13</f>
        <v>1512109643117470.5</v>
      </c>
      <c r="AC12">
        <f>$B12*'Time Series Scaling Factors'!AC13</f>
        <v>1521394943495325.8</v>
      </c>
      <c r="AD12">
        <f>$B12*'Time Series Scaling Factors'!AD13</f>
        <v>1531799091001015.5</v>
      </c>
      <c r="AE12">
        <f>$B12*'Time Series Scaling Factors'!AE13</f>
        <v>1542262290516821</v>
      </c>
      <c r="AF12">
        <f>$B12*'Time Series Scaling Factors'!AF13</f>
        <v>1552451275113311.5</v>
      </c>
      <c r="AG12">
        <f>$B12*'Time Series Scaling Factors'!AG13</f>
        <v>1565706566745715</v>
      </c>
    </row>
    <row r="13" spans="1:35" x14ac:dyDescent="0.25">
      <c r="A13" s="31" t="s">
        <v>252</v>
      </c>
      <c r="B13" s="29">
        <f>'Start Year Data'!B37</f>
        <v>203604487000000</v>
      </c>
      <c r="C13">
        <f>$B13*'Time Series Scaling Factors'!C14</f>
        <v>201143053324951.44</v>
      </c>
      <c r="D13">
        <f>$B13*'Time Series Scaling Factors'!D14</f>
        <v>198372574337025.81</v>
      </c>
      <c r="E13">
        <f>$B13*'Time Series Scaling Factors'!E14</f>
        <v>203962522155620.13</v>
      </c>
      <c r="F13">
        <f>$B13*'Time Series Scaling Factors'!F14</f>
        <v>199881554325255.69</v>
      </c>
      <c r="G13">
        <f>$B13*'Time Series Scaling Factors'!G14</f>
        <v>199666015895684.94</v>
      </c>
      <c r="H13">
        <f>$B13*'Time Series Scaling Factors'!H14</f>
        <v>200494707990113.13</v>
      </c>
      <c r="I13">
        <f>$B13*'Time Series Scaling Factors'!I14</f>
        <v>200011814139681.03</v>
      </c>
      <c r="J13">
        <f>$B13*'Time Series Scaling Factors'!J14</f>
        <v>199510016370602.16</v>
      </c>
      <c r="K13">
        <f>$B13*'Time Series Scaling Factors'!K14</f>
        <v>198608240376405.69</v>
      </c>
      <c r="L13">
        <f>$B13*'Time Series Scaling Factors'!L14</f>
        <v>198671028391910.97</v>
      </c>
      <c r="M13">
        <f>$B13*'Time Series Scaling Factors'!M14</f>
        <v>198309701929026.5</v>
      </c>
      <c r="N13">
        <f>$B13*'Time Series Scaling Factors'!N14</f>
        <v>197838243261525.78</v>
      </c>
      <c r="O13">
        <f>$B13*'Time Series Scaling Factors'!O14</f>
        <v>197555528406763.91</v>
      </c>
      <c r="P13">
        <f>$B13*'Time Series Scaling Factors'!P14</f>
        <v>196919293394808.72</v>
      </c>
      <c r="Q13">
        <f>$B13*'Time Series Scaling Factors'!Q14</f>
        <v>196384962319308.75</v>
      </c>
      <c r="R13">
        <f>$B13*'Time Series Scaling Factors'!R14</f>
        <v>196169170712256.13</v>
      </c>
      <c r="S13">
        <f>$B13*'Time Series Scaling Factors'!S14</f>
        <v>195851264187513.44</v>
      </c>
      <c r="T13">
        <f>$B13*'Time Series Scaling Factors'!T14</f>
        <v>195545003826937.03</v>
      </c>
      <c r="U13">
        <f>$B13*'Time Series Scaling Factors'!U14</f>
        <v>195719527504443.78</v>
      </c>
      <c r="V13">
        <f>$B13*'Time Series Scaling Factors'!V14</f>
        <v>196105243398082.38</v>
      </c>
      <c r="W13">
        <f>$B13*'Time Series Scaling Factors'!W14</f>
        <v>197625531980502.72</v>
      </c>
      <c r="X13">
        <f>$B13*'Time Series Scaling Factors'!X14</f>
        <v>198552119367923.09</v>
      </c>
      <c r="Y13">
        <f>$B13*'Time Series Scaling Factors'!Y14</f>
        <v>199257303047442.63</v>
      </c>
      <c r="Z13">
        <f>$B13*'Time Series Scaling Factors'!Z14</f>
        <v>200362253970844.84</v>
      </c>
      <c r="AA13">
        <f>$B13*'Time Series Scaling Factors'!AA14</f>
        <v>202204162347742.06</v>
      </c>
      <c r="AB13">
        <f>$B13*'Time Series Scaling Factors'!AB14</f>
        <v>203132901743758.38</v>
      </c>
      <c r="AC13">
        <f>$B13*'Time Series Scaling Factors'!AC14</f>
        <v>204380265000716.03</v>
      </c>
      <c r="AD13">
        <f>$B13*'Time Series Scaling Factors'!AD14</f>
        <v>205777931289414.31</v>
      </c>
      <c r="AE13">
        <f>$B13*'Time Series Scaling Factors'!AE14</f>
        <v>207183530472544.69</v>
      </c>
      <c r="AF13">
        <f>$B13*'Time Series Scaling Factors'!AF14</f>
        <v>208552292332062.03</v>
      </c>
      <c r="AG13">
        <f>$B13*'Time Series Scaling Factors'!AG14</f>
        <v>210332973954592.16</v>
      </c>
    </row>
    <row r="14" spans="1:35" x14ac:dyDescent="0.25">
      <c r="A14" s="31" t="s">
        <v>241</v>
      </c>
      <c r="B14" s="29">
        <f>'Start Year Data'!B38</f>
        <v>3537592380000000</v>
      </c>
      <c r="C14">
        <f>$B14*'Time Series Scaling Factors'!C15</f>
        <v>4009102527034906.5</v>
      </c>
      <c r="D14">
        <f>$B14*'Time Series Scaling Factors'!D15</f>
        <v>3201053683633675.5</v>
      </c>
      <c r="E14">
        <f>$B14*'Time Series Scaling Factors'!E15</f>
        <v>3414330989363501</v>
      </c>
      <c r="F14">
        <f>$B14*'Time Series Scaling Factors'!F15</f>
        <v>3521610516368987.5</v>
      </c>
      <c r="G14">
        <f>$B14*'Time Series Scaling Factors'!G15</f>
        <v>3612853478555904.5</v>
      </c>
      <c r="H14">
        <f>$B14*'Time Series Scaling Factors'!H15</f>
        <v>3737123940341641.5</v>
      </c>
      <c r="I14">
        <f>$B14*'Time Series Scaling Factors'!I15</f>
        <v>3789797178063246.5</v>
      </c>
      <c r="J14">
        <f>$B14*'Time Series Scaling Factors'!J15</f>
        <v>3776889769814656</v>
      </c>
      <c r="K14">
        <f>$B14*'Time Series Scaling Factors'!K15</f>
        <v>3824504252761804</v>
      </c>
      <c r="L14">
        <f>$B14*'Time Series Scaling Factors'!L15</f>
        <v>3817183134225238</v>
      </c>
      <c r="M14">
        <f>$B14*'Time Series Scaling Factors'!M15</f>
        <v>3806327573047253.5</v>
      </c>
      <c r="N14">
        <f>$B14*'Time Series Scaling Factors'!N15</f>
        <v>3768339670304130</v>
      </c>
      <c r="O14">
        <f>$B14*'Time Series Scaling Factors'!O15</f>
        <v>3730967984726886</v>
      </c>
      <c r="P14">
        <f>$B14*'Time Series Scaling Factors'!P15</f>
        <v>3730075084534048.5</v>
      </c>
      <c r="Q14">
        <f>$B14*'Time Series Scaling Factors'!Q15</f>
        <v>3680792491635058.5</v>
      </c>
      <c r="R14">
        <f>$B14*'Time Series Scaling Factors'!R15</f>
        <v>3657441576861211</v>
      </c>
      <c r="S14">
        <f>$B14*'Time Series Scaling Factors'!S15</f>
        <v>3633684547210052.5</v>
      </c>
      <c r="T14">
        <f>$B14*'Time Series Scaling Factors'!T15</f>
        <v>3593767460665388</v>
      </c>
      <c r="U14">
        <f>$B14*'Time Series Scaling Factors'!U15</f>
        <v>3566572544256907</v>
      </c>
      <c r="V14">
        <f>$B14*'Time Series Scaling Factors'!V15</f>
        <v>3566814693705862.5</v>
      </c>
      <c r="W14">
        <f>$B14*'Time Series Scaling Factors'!W15</f>
        <v>3578022221110849</v>
      </c>
      <c r="X14">
        <f>$B14*'Time Series Scaling Factors'!X15</f>
        <v>3553190368377935</v>
      </c>
      <c r="Y14">
        <f>$B14*'Time Series Scaling Factors'!Y15</f>
        <v>3541204039721831.5</v>
      </c>
      <c r="Z14">
        <f>$B14*'Time Series Scaling Factors'!Z15</f>
        <v>3541267857773981</v>
      </c>
      <c r="AA14">
        <f>$B14*'Time Series Scaling Factors'!AA15</f>
        <v>3519428823045090.5</v>
      </c>
      <c r="AB14">
        <f>$B14*'Time Series Scaling Factors'!AB15</f>
        <v>3561077146922186</v>
      </c>
      <c r="AC14">
        <f>$B14*'Time Series Scaling Factors'!AC15</f>
        <v>3584785415161204</v>
      </c>
      <c r="AD14">
        <f>$B14*'Time Series Scaling Factors'!AD15</f>
        <v>3588991466827618</v>
      </c>
      <c r="AE14">
        <f>$B14*'Time Series Scaling Factors'!AE15</f>
        <v>3572035065625369.5</v>
      </c>
      <c r="AF14">
        <f>$B14*'Time Series Scaling Factors'!AF15</f>
        <v>3529826607113071</v>
      </c>
      <c r="AG14">
        <f>$B14*'Time Series Scaling Factors'!AG15</f>
        <v>3623896349860975</v>
      </c>
    </row>
    <row r="15" spans="1:35" x14ac:dyDescent="0.25">
      <c r="A15" s="31" t="s">
        <v>293</v>
      </c>
      <c r="B15" s="29">
        <f>'Start Year Data'!B39</f>
        <v>0</v>
      </c>
      <c r="C15">
        <f>$B15*'Time Series Scaling Factors'!C16</f>
        <v>0</v>
      </c>
      <c r="D15">
        <f>$B15*'Time Series Scaling Factors'!D16</f>
        <v>0</v>
      </c>
      <c r="E15">
        <f>$B15*'Time Series Scaling Factors'!E16</f>
        <v>0</v>
      </c>
      <c r="F15">
        <f>$B15*'Time Series Scaling Factors'!F16</f>
        <v>0</v>
      </c>
      <c r="G15">
        <f>$B15*'Time Series Scaling Factors'!G16</f>
        <v>0</v>
      </c>
      <c r="H15">
        <f>$B15*'Time Series Scaling Factors'!H16</f>
        <v>0</v>
      </c>
      <c r="I15">
        <f>$B15*'Time Series Scaling Factors'!I16</f>
        <v>0</v>
      </c>
      <c r="J15">
        <f>$B15*'Time Series Scaling Factors'!J16</f>
        <v>0</v>
      </c>
      <c r="K15">
        <f>$B15*'Time Series Scaling Factors'!K16</f>
        <v>0</v>
      </c>
      <c r="L15">
        <f>$B15*'Time Series Scaling Factors'!L16</f>
        <v>0</v>
      </c>
      <c r="M15">
        <f>$B15*'Time Series Scaling Factors'!M16</f>
        <v>0</v>
      </c>
      <c r="N15">
        <f>$B15*'Time Series Scaling Factors'!N16</f>
        <v>0</v>
      </c>
      <c r="O15">
        <f>$B15*'Time Series Scaling Factors'!O16</f>
        <v>0</v>
      </c>
      <c r="P15">
        <f>$B15*'Time Series Scaling Factors'!P16</f>
        <v>0</v>
      </c>
      <c r="Q15">
        <f>$B15*'Time Series Scaling Factors'!Q16</f>
        <v>0</v>
      </c>
      <c r="R15">
        <f>$B15*'Time Series Scaling Factors'!R16</f>
        <v>0</v>
      </c>
      <c r="S15">
        <f>$B15*'Time Series Scaling Factors'!S16</f>
        <v>0</v>
      </c>
      <c r="T15">
        <f>$B15*'Time Series Scaling Factors'!T16</f>
        <v>0</v>
      </c>
      <c r="U15">
        <f>$B15*'Time Series Scaling Factors'!U16</f>
        <v>0</v>
      </c>
      <c r="V15">
        <f>$B15*'Time Series Scaling Factors'!V16</f>
        <v>0</v>
      </c>
      <c r="W15">
        <f>$B15*'Time Series Scaling Factors'!W16</f>
        <v>0</v>
      </c>
      <c r="X15">
        <f>$B15*'Time Series Scaling Factors'!X16</f>
        <v>0</v>
      </c>
      <c r="Y15">
        <f>$B15*'Time Series Scaling Factors'!Y16</f>
        <v>0</v>
      </c>
      <c r="Z15">
        <f>$B15*'Time Series Scaling Factors'!Z16</f>
        <v>0</v>
      </c>
      <c r="AA15">
        <f>$B15*'Time Series Scaling Factors'!AA16</f>
        <v>0</v>
      </c>
      <c r="AB15">
        <f>$B15*'Time Series Scaling Factors'!AB16</f>
        <v>0</v>
      </c>
      <c r="AC15">
        <f>$B15*'Time Series Scaling Factors'!AC16</f>
        <v>0</v>
      </c>
      <c r="AD15">
        <f>$B15*'Time Series Scaling Factors'!AD16</f>
        <v>0</v>
      </c>
      <c r="AE15">
        <f>$B15*'Time Series Scaling Factors'!AE16</f>
        <v>0</v>
      </c>
      <c r="AF15">
        <f>$B15*'Time Series Scaling Factors'!AF16</f>
        <v>0</v>
      </c>
      <c r="AG15">
        <f>$B15*'Time Series Scaling Factors'!AG16</f>
        <v>0</v>
      </c>
    </row>
    <row r="16" spans="1:35" x14ac:dyDescent="0.25">
      <c r="A16" s="31" t="s">
        <v>254</v>
      </c>
      <c r="B16" s="29">
        <f>'Start Year Data'!B40</f>
        <v>0</v>
      </c>
      <c r="C16">
        <f>$B16*'Time Series Scaling Factors'!C17</f>
        <v>0</v>
      </c>
      <c r="D16">
        <f>$B16*'Time Series Scaling Factors'!D17</f>
        <v>0</v>
      </c>
      <c r="E16">
        <f>$B16*'Time Series Scaling Factors'!E17</f>
        <v>0</v>
      </c>
      <c r="F16">
        <f>$B16*'Time Series Scaling Factors'!F17</f>
        <v>0</v>
      </c>
      <c r="G16">
        <f>$B16*'Time Series Scaling Factors'!G17</f>
        <v>0</v>
      </c>
      <c r="H16">
        <f>$B16*'Time Series Scaling Factors'!H17</f>
        <v>0</v>
      </c>
      <c r="I16">
        <f>$B16*'Time Series Scaling Factors'!I17</f>
        <v>0</v>
      </c>
      <c r="J16">
        <f>$B16*'Time Series Scaling Factors'!J17</f>
        <v>0</v>
      </c>
      <c r="K16">
        <f>$B16*'Time Series Scaling Factors'!K17</f>
        <v>0</v>
      </c>
      <c r="L16">
        <f>$B16*'Time Series Scaling Factors'!L17</f>
        <v>0</v>
      </c>
      <c r="M16">
        <f>$B16*'Time Series Scaling Factors'!M17</f>
        <v>0</v>
      </c>
      <c r="N16">
        <f>$B16*'Time Series Scaling Factors'!N17</f>
        <v>0</v>
      </c>
      <c r="O16">
        <f>$B16*'Time Series Scaling Factors'!O17</f>
        <v>0</v>
      </c>
      <c r="P16">
        <f>$B16*'Time Series Scaling Factors'!P17</f>
        <v>0</v>
      </c>
      <c r="Q16">
        <f>$B16*'Time Series Scaling Factors'!Q17</f>
        <v>0</v>
      </c>
      <c r="R16">
        <f>$B16*'Time Series Scaling Factors'!R17</f>
        <v>0</v>
      </c>
      <c r="S16">
        <f>$B16*'Time Series Scaling Factors'!S17</f>
        <v>0</v>
      </c>
      <c r="T16">
        <f>$B16*'Time Series Scaling Factors'!T17</f>
        <v>0</v>
      </c>
      <c r="U16">
        <f>$B16*'Time Series Scaling Factors'!U17</f>
        <v>0</v>
      </c>
      <c r="V16">
        <f>$B16*'Time Series Scaling Factors'!V17</f>
        <v>0</v>
      </c>
      <c r="W16">
        <f>$B16*'Time Series Scaling Factors'!W17</f>
        <v>0</v>
      </c>
      <c r="X16">
        <f>$B16*'Time Series Scaling Factors'!X17</f>
        <v>0</v>
      </c>
      <c r="Y16">
        <f>$B16*'Time Series Scaling Factors'!Y17</f>
        <v>0</v>
      </c>
      <c r="Z16">
        <f>$B16*'Time Series Scaling Factors'!Z17</f>
        <v>0</v>
      </c>
      <c r="AA16">
        <f>$B16*'Time Series Scaling Factors'!AA17</f>
        <v>0</v>
      </c>
      <c r="AB16">
        <f>$B16*'Time Series Scaling Factors'!AB17</f>
        <v>0</v>
      </c>
      <c r="AC16">
        <f>$B16*'Time Series Scaling Factors'!AC17</f>
        <v>0</v>
      </c>
      <c r="AD16">
        <f>$B16*'Time Series Scaling Factors'!AD17</f>
        <v>0</v>
      </c>
      <c r="AE16">
        <f>$B16*'Time Series Scaling Factors'!AE17</f>
        <v>0</v>
      </c>
      <c r="AF16">
        <f>$B16*'Time Series Scaling Factors'!AF17</f>
        <v>0</v>
      </c>
      <c r="AG16">
        <f>$B16*'Time Series Scaling Factors'!AG17</f>
        <v>0</v>
      </c>
    </row>
    <row r="17" spans="1:33" x14ac:dyDescent="0.25">
      <c r="A17" s="31" t="s">
        <v>255</v>
      </c>
      <c r="B17" s="29">
        <f>'Start Year Data'!B41</f>
        <v>906213062527442.13</v>
      </c>
      <c r="C17">
        <f>$B17*'Time Series Scaling Factors'!C18</f>
        <v>822950355844056.13</v>
      </c>
      <c r="D17">
        <f>$B17*'Time Series Scaling Factors'!D18</f>
        <v>874132608975921.75</v>
      </c>
      <c r="E17">
        <f>$B17*'Time Series Scaling Factors'!E18</f>
        <v>850845116193448.13</v>
      </c>
      <c r="F17">
        <f>$B17*'Time Series Scaling Factors'!F18</f>
        <v>855574989579114.25</v>
      </c>
      <c r="G17">
        <f>$B17*'Time Series Scaling Factors'!G18</f>
        <v>757728601226513</v>
      </c>
      <c r="H17">
        <f>$B17*'Time Series Scaling Factors'!H18</f>
        <v>729179943177133.13</v>
      </c>
      <c r="I17">
        <f>$B17*'Time Series Scaling Factors'!I18</f>
        <v>727247165283878.38</v>
      </c>
      <c r="J17">
        <f>$B17*'Time Series Scaling Factors'!J18</f>
        <v>707472703169630.38</v>
      </c>
      <c r="K17">
        <f>$B17*'Time Series Scaling Factors'!K18</f>
        <v>702338016890038</v>
      </c>
      <c r="L17">
        <f>$B17*'Time Series Scaling Factors'!L18</f>
        <v>699704729716465.38</v>
      </c>
      <c r="M17">
        <f>$B17*'Time Series Scaling Factors'!M18</f>
        <v>689179260580538.75</v>
      </c>
      <c r="N17">
        <f>$B17*'Time Series Scaling Factors'!N18</f>
        <v>686355787474616.63</v>
      </c>
      <c r="O17">
        <f>$B17*'Time Series Scaling Factors'!O18</f>
        <v>680250137902762.75</v>
      </c>
      <c r="P17">
        <f>$B17*'Time Series Scaling Factors'!P18</f>
        <v>678551887044062.5</v>
      </c>
      <c r="Q17">
        <f>$B17*'Time Series Scaling Factors'!Q18</f>
        <v>657150360238208.5</v>
      </c>
      <c r="R17">
        <f>$B17*'Time Series Scaling Factors'!R18</f>
        <v>638989473504353.38</v>
      </c>
      <c r="S17">
        <f>$B17*'Time Series Scaling Factors'!S18</f>
        <v>628713623404635.5</v>
      </c>
      <c r="T17">
        <f>$B17*'Time Series Scaling Factors'!T18</f>
        <v>620196392170234.25</v>
      </c>
      <c r="U17">
        <f>$B17*'Time Series Scaling Factors'!U18</f>
        <v>621131762378948.5</v>
      </c>
      <c r="V17">
        <f>$B17*'Time Series Scaling Factors'!V18</f>
        <v>616209966812955.13</v>
      </c>
      <c r="W17">
        <f>$B17*'Time Series Scaling Factors'!W18</f>
        <v>610756278356805.88</v>
      </c>
      <c r="X17">
        <f>$B17*'Time Series Scaling Factors'!X18</f>
        <v>609201468292588.38</v>
      </c>
      <c r="Y17">
        <f>$B17*'Time Series Scaling Factors'!Y18</f>
        <v>606752690856052.75</v>
      </c>
      <c r="Z17">
        <f>$B17*'Time Series Scaling Factors'!Z18</f>
        <v>598429451943798.75</v>
      </c>
      <c r="AA17">
        <f>$B17*'Time Series Scaling Factors'!AA18</f>
        <v>593974439968789.13</v>
      </c>
      <c r="AB17">
        <f>$B17*'Time Series Scaling Factors'!AB18</f>
        <v>586661163149531.13</v>
      </c>
      <c r="AC17">
        <f>$B17*'Time Series Scaling Factors'!AC18</f>
        <v>582351194659445.38</v>
      </c>
      <c r="AD17">
        <f>$B17*'Time Series Scaling Factors'!AD18</f>
        <v>575834922440816</v>
      </c>
      <c r="AE17">
        <f>$B17*'Time Series Scaling Factors'!AE18</f>
        <v>570585309900839.63</v>
      </c>
      <c r="AF17">
        <f>$B17*'Time Series Scaling Factors'!AF18</f>
        <v>568099069575242.25</v>
      </c>
      <c r="AG17">
        <f>$B17*'Time Series Scaling Factors'!AG18</f>
        <v>572434080103470.88</v>
      </c>
    </row>
    <row r="18" spans="1:33" x14ac:dyDescent="0.25">
      <c r="A18" s="31" t="s">
        <v>242</v>
      </c>
      <c r="B18" s="283">
        <f>'growth rate gas and oil'!C61</f>
        <v>2.5666758098510468E+16</v>
      </c>
      <c r="C18" s="283">
        <f>'growth rate gas and oil'!D61</f>
        <v>2.3990820085029956E+16</v>
      </c>
      <c r="D18" s="283">
        <f>'growth rate gas and oil'!E61</f>
        <v>2.329065721334E+16</v>
      </c>
      <c r="E18" s="283">
        <f>'growth rate gas and oil'!F61</f>
        <v>2.5001026609346876E+16</v>
      </c>
      <c r="F18" s="283">
        <f>'growth rate gas and oil'!G61</f>
        <v>2.5883923069541172E+16</v>
      </c>
      <c r="G18" s="283">
        <f>'growth rate gas and oil'!H61</f>
        <v>2.6576018911209296E+16</v>
      </c>
      <c r="H18" s="283">
        <f>'growth rate gas and oil'!I61</f>
        <v>2.7439618111902264E+16</v>
      </c>
      <c r="I18" s="283">
        <f>'growth rate gas and oil'!J61</f>
        <v>2.779267648442692E+16</v>
      </c>
      <c r="J18" s="283">
        <f>'growth rate gas and oil'!K61</f>
        <v>2.7630762935328104E+16</v>
      </c>
      <c r="K18" s="283">
        <f>'growth rate gas and oil'!L61</f>
        <v>2.7870050695954204E+16</v>
      </c>
      <c r="L18" s="283">
        <f>'growth rate gas and oil'!M61</f>
        <v>2.7787659371237536E+16</v>
      </c>
      <c r="M18" s="283">
        <f>'growth rate gas and oil'!N61</f>
        <v>2.7614204065439912E+16</v>
      </c>
      <c r="N18" s="283">
        <f>'growth rate gas and oil'!O61</f>
        <v>2.7321253018146824E+16</v>
      </c>
      <c r="O18" s="283">
        <f>'growth rate gas and oil'!P61</f>
        <v>2.6977769205964044E+16</v>
      </c>
      <c r="P18" s="283">
        <f>'growth rate gas and oil'!Q61</f>
        <v>2.6911727613981344E+16</v>
      </c>
      <c r="Q18" s="283">
        <f>'growth rate gas and oil'!R61</f>
        <v>2.6647177827934452E+16</v>
      </c>
      <c r="R18" s="283">
        <f>'growth rate gas and oil'!S61</f>
        <v>2.6571620495434492E+16</v>
      </c>
      <c r="S18" s="283">
        <f>'growth rate gas and oil'!T61</f>
        <v>2.647945636578184E+16</v>
      </c>
      <c r="T18" s="283">
        <f>'growth rate gas and oil'!U61</f>
        <v>2.6264859860426464E+16</v>
      </c>
      <c r="U18" s="283">
        <f>'growth rate gas and oil'!V61</f>
        <v>2.6137063988122676E+16</v>
      </c>
      <c r="V18" s="283">
        <f>'growth rate gas and oil'!W61</f>
        <v>2.6212614785086564E+16</v>
      </c>
      <c r="W18" s="283">
        <f>'growth rate gas and oil'!X61</f>
        <v>2.6363197893152816E+16</v>
      </c>
      <c r="X18" s="283">
        <f>'growth rate gas and oil'!Y61</f>
        <v>2.6243438551702536E+16</v>
      </c>
      <c r="Y18" s="283">
        <f>'growth rate gas and oil'!Z61</f>
        <v>2.612968318938814E+16</v>
      </c>
      <c r="Z18" s="283">
        <f>'growth rate gas and oil'!AA61</f>
        <v>2.6015418055260324E+16</v>
      </c>
      <c r="AA18" s="283">
        <f>'growth rate gas and oil'!AB61</f>
        <v>2.5737439921102544E+16</v>
      </c>
      <c r="AB18" s="283">
        <f>'growth rate gas and oil'!AC61</f>
        <v>2.5956750726476084E+16</v>
      </c>
      <c r="AC18" s="283">
        <f>'growth rate gas and oil'!AD61</f>
        <v>2.6130158105009192E+16</v>
      </c>
      <c r="AD18" s="283">
        <f>'growth rate gas and oil'!AE61</f>
        <v>2.6156339462503768E+16</v>
      </c>
      <c r="AE18" s="283">
        <f>'growth rate gas and oil'!AF61</f>
        <v>2.589677846898996E+16</v>
      </c>
      <c r="AF18" s="283">
        <f>'growth rate gas and oil'!AG61</f>
        <v>2.551099666736512E+16</v>
      </c>
      <c r="AG18" s="283">
        <f>'growth rate gas and oil'!AH61</f>
        <v>2.6051359146618752E+16</v>
      </c>
    </row>
    <row r="19" spans="1:33" x14ac:dyDescent="0.25">
      <c r="A19" s="31" t="s">
        <v>256</v>
      </c>
      <c r="B19" s="29">
        <f>'Start Year Data'!B43</f>
        <v>979835237000000</v>
      </c>
      <c r="C19">
        <f>$B19*'Time Series Scaling Factors'!C20</f>
        <v>1110433171142953</v>
      </c>
      <c r="D19">
        <f>$B19*'Time Series Scaling Factors'!D20</f>
        <v>886621424357807.25</v>
      </c>
      <c r="E19">
        <f>$B19*'Time Series Scaling Factors'!E20</f>
        <v>945694544423298</v>
      </c>
      <c r="F19">
        <f>$B19*'Time Series Scaling Factors'!F20</f>
        <v>975408612489180.88</v>
      </c>
      <c r="G19">
        <f>$B19*'Time Series Scaling Factors'!G20</f>
        <v>1000680905019107.8</v>
      </c>
      <c r="H19">
        <f>$B19*'Time Series Scaling Factors'!H20</f>
        <v>1035101088097387.4</v>
      </c>
      <c r="I19">
        <f>$B19*'Time Series Scaling Factors'!I20</f>
        <v>1049690415759413.3</v>
      </c>
      <c r="J19">
        <f>$B19*'Time Series Scaling Factors'!J20</f>
        <v>1046115347729581.8</v>
      </c>
      <c r="K19">
        <f>$B19*'Time Series Scaling Factors'!K20</f>
        <v>1059303511647763.8</v>
      </c>
      <c r="L19">
        <f>$B19*'Time Series Scaling Factors'!L20</f>
        <v>1057275722929951.8</v>
      </c>
      <c r="M19">
        <f>$B19*'Time Series Scaling Factors'!M20</f>
        <v>1054268971383410.3</v>
      </c>
      <c r="N19">
        <f>$B19*'Time Series Scaling Factors'!N20</f>
        <v>1043747158328328.6</v>
      </c>
      <c r="O19">
        <f>$B19*'Time Series Scaling Factors'!O20</f>
        <v>1033396023867023.6</v>
      </c>
      <c r="P19">
        <f>$B19*'Time Series Scaling Factors'!P20</f>
        <v>1033148710163779.4</v>
      </c>
      <c r="Q19">
        <f>$B19*'Time Series Scaling Factors'!Q20</f>
        <v>1019498516499252</v>
      </c>
      <c r="R19">
        <f>$B19*'Time Series Scaling Factors'!R20</f>
        <v>1013030826993543.6</v>
      </c>
      <c r="S19">
        <f>$B19*'Time Series Scaling Factors'!S20</f>
        <v>1006450652604243.6</v>
      </c>
      <c r="T19">
        <f>$B19*'Time Series Scaling Factors'!T20</f>
        <v>995394498091936.38</v>
      </c>
      <c r="U19">
        <f>$B19*'Time Series Scaling Factors'!U20</f>
        <v>987862104728883.25</v>
      </c>
      <c r="V19">
        <f>$B19*'Time Series Scaling Factors'!V20</f>
        <v>987929174797229.13</v>
      </c>
      <c r="W19">
        <f>$B19*'Time Series Scaling Factors'!W20</f>
        <v>991033413242883.25</v>
      </c>
      <c r="X19">
        <f>$B19*'Time Series Scaling Factors'!X20</f>
        <v>984155536513709.75</v>
      </c>
      <c r="Y19">
        <f>$B19*'Time Series Scaling Factors'!Y20</f>
        <v>980835587260677.5</v>
      </c>
      <c r="Z19">
        <f>$B19*'Time Series Scaling Factors'!Z20</f>
        <v>980853263456670.75</v>
      </c>
      <c r="AA19">
        <f>$B19*'Time Series Scaling Factors'!AA20</f>
        <v>974804331451272.88</v>
      </c>
      <c r="AB19">
        <f>$B19*'Time Series Scaling Factors'!AB20</f>
        <v>986340000605096.25</v>
      </c>
      <c r="AC19">
        <f>$B19*'Time Series Scaling Factors'!AC20</f>
        <v>992906669156332.13</v>
      </c>
      <c r="AD19">
        <f>$B19*'Time Series Scaling Factors'!AD20</f>
        <v>994071652904797.5</v>
      </c>
      <c r="AE19">
        <f>$B19*'Time Series Scaling Factors'!AE20</f>
        <v>989375102933522.5</v>
      </c>
      <c r="AF19">
        <f>$B19*'Time Series Scaling Factors'!AF20</f>
        <v>977684288812704.25</v>
      </c>
      <c r="AG19">
        <f>$B19*'Time Series Scaling Factors'!AG20</f>
        <v>1003739537348693.5</v>
      </c>
    </row>
    <row r="20" spans="1:33" x14ac:dyDescent="0.25">
      <c r="A20" s="31" t="s">
        <v>243</v>
      </c>
      <c r="B20" s="29">
        <f>'Start Year Data'!B44</f>
        <v>4171558240080000</v>
      </c>
      <c r="C20">
        <f>$B20*'Time Series Scaling Factors'!C21</f>
        <v>4857337968372572</v>
      </c>
      <c r="D20">
        <f>$B20*'Time Series Scaling Factors'!D21</f>
        <v>4427032378702697.5</v>
      </c>
      <c r="E20">
        <f>$B20*'Time Series Scaling Factors'!E21</f>
        <v>4772413714873354</v>
      </c>
      <c r="F20">
        <f>$B20*'Time Series Scaling Factors'!F21</f>
        <v>4981543188107400</v>
      </c>
      <c r="G20">
        <f>$B20*'Time Series Scaling Factors'!G21</f>
        <v>5069760759433405</v>
      </c>
      <c r="H20">
        <f>$B20*'Time Series Scaling Factors'!H21</f>
        <v>5158598829244808</v>
      </c>
      <c r="I20">
        <f>$B20*'Time Series Scaling Factors'!I21</f>
        <v>5123347311931189</v>
      </c>
      <c r="J20">
        <f>$B20*'Time Series Scaling Factors'!J21</f>
        <v>5081188799766340</v>
      </c>
      <c r="K20">
        <f>$B20*'Time Series Scaling Factors'!K21</f>
        <v>5073692268166762</v>
      </c>
      <c r="L20">
        <f>$B20*'Time Series Scaling Factors'!L21</f>
        <v>5106905365812461</v>
      </c>
      <c r="M20">
        <f>$B20*'Time Series Scaling Factors'!M21</f>
        <v>5153516681263066</v>
      </c>
      <c r="N20">
        <f>$B20*'Time Series Scaling Factors'!N21</f>
        <v>5171767677446661</v>
      </c>
      <c r="O20">
        <f>$B20*'Time Series Scaling Factors'!O21</f>
        <v>5219256031489665</v>
      </c>
      <c r="P20">
        <f>$B20*'Time Series Scaling Factors'!P21</f>
        <v>5203618458662092</v>
      </c>
      <c r="Q20">
        <f>$B20*'Time Series Scaling Factors'!Q21</f>
        <v>5212991018778116</v>
      </c>
      <c r="R20">
        <f>$B20*'Time Series Scaling Factors'!R21</f>
        <v>5230915968914393</v>
      </c>
      <c r="S20">
        <f>$B20*'Time Series Scaling Factors'!S21</f>
        <v>5187744565637431</v>
      </c>
      <c r="T20">
        <f>$B20*'Time Series Scaling Factors'!T21</f>
        <v>5165378185914723</v>
      </c>
      <c r="U20">
        <f>$B20*'Time Series Scaling Factors'!U21</f>
        <v>5163833258423070</v>
      </c>
      <c r="V20">
        <f>$B20*'Time Series Scaling Factors'!V21</f>
        <v>5195575989494913</v>
      </c>
      <c r="W20">
        <f>$B20*'Time Series Scaling Factors'!W21</f>
        <v>5224130925394817</v>
      </c>
      <c r="X20">
        <f>$B20*'Time Series Scaling Factors'!X21</f>
        <v>5232977767853152</v>
      </c>
      <c r="Y20">
        <f>$B20*'Time Series Scaling Factors'!Y21</f>
        <v>5298084614022841</v>
      </c>
      <c r="Z20">
        <f>$B20*'Time Series Scaling Factors'!Z21</f>
        <v>5364754711977539</v>
      </c>
      <c r="AA20">
        <f>$B20*'Time Series Scaling Factors'!AA21</f>
        <v>5355914820113237</v>
      </c>
      <c r="AB20">
        <f>$B20*'Time Series Scaling Factors'!AB21</f>
        <v>5421249772141613</v>
      </c>
      <c r="AC20">
        <f>$B20*'Time Series Scaling Factors'!AC21</f>
        <v>5442247516712207</v>
      </c>
      <c r="AD20">
        <f>$B20*'Time Series Scaling Factors'!AD21</f>
        <v>5455873840375801</v>
      </c>
      <c r="AE20">
        <f>$B20*'Time Series Scaling Factors'!AE21</f>
        <v>5462425723059213</v>
      </c>
      <c r="AF20">
        <f>$B20*'Time Series Scaling Factors'!AF21</f>
        <v>5465852997789162</v>
      </c>
      <c r="AG20">
        <f>$B20*'Time Series Scaling Factors'!AG21</f>
        <v>5498068369255179</v>
      </c>
    </row>
    <row r="21" spans="1:33" x14ac:dyDescent="0.25">
      <c r="A21" s="31" t="s">
        <v>257</v>
      </c>
      <c r="B21" s="29">
        <f>'Start Year Data'!B45</f>
        <v>3564295858911020.5</v>
      </c>
      <c r="C21">
        <f>$B21*'Time Series Scaling Factors'!C22</f>
        <v>1936597953138398.8</v>
      </c>
      <c r="D21">
        <f>$B21*'Time Series Scaling Factors'!D22</f>
        <v>5359881324787210</v>
      </c>
      <c r="E21">
        <f>$B21*'Time Series Scaling Factors'!E22</f>
        <v>2544748846637605</v>
      </c>
      <c r="F21">
        <f>$B21*'Time Series Scaling Factors'!F22</f>
        <v>2210335316398690</v>
      </c>
      <c r="G21">
        <f>$B21*'Time Series Scaling Factors'!G22</f>
        <v>2248246302026745.3</v>
      </c>
      <c r="H21">
        <f>$B21*'Time Series Scaling Factors'!H22</f>
        <v>1945091561408789</v>
      </c>
      <c r="I21">
        <f>$B21*'Time Series Scaling Factors'!I22</f>
        <v>2218763608545143</v>
      </c>
      <c r="J21">
        <f>$B21*'Time Series Scaling Factors'!J22</f>
        <v>2185326777406754.8</v>
      </c>
      <c r="K21">
        <f>$B21*'Time Series Scaling Factors'!K22</f>
        <v>2000002324370688.8</v>
      </c>
      <c r="L21">
        <f>$B21*'Time Series Scaling Factors'!L22</f>
        <v>1935746331368608</v>
      </c>
      <c r="M21">
        <f>$B21*'Time Series Scaling Factors'!M22</f>
        <v>1934942440612463.8</v>
      </c>
      <c r="N21">
        <f>$B21*'Time Series Scaling Factors'!N22</f>
        <v>1930757184363286</v>
      </c>
      <c r="O21">
        <f>$B21*'Time Series Scaling Factors'!O22</f>
        <v>1589374926132042.5</v>
      </c>
      <c r="P21">
        <f>$B21*'Time Series Scaling Factors'!P22</f>
        <v>1587520953075684.3</v>
      </c>
      <c r="Q21">
        <f>$B21*'Time Series Scaling Factors'!Q22</f>
        <v>1609200881905458</v>
      </c>
      <c r="R21">
        <f>$B21*'Time Series Scaling Factors'!R22</f>
        <v>1601629235846021.3</v>
      </c>
      <c r="S21">
        <f>$B21*'Time Series Scaling Factors'!S22</f>
        <v>1626288584790756</v>
      </c>
      <c r="T21">
        <f>$B21*'Time Series Scaling Factors'!T22</f>
        <v>1637460154142552.5</v>
      </c>
      <c r="U21">
        <f>$B21*'Time Series Scaling Factors'!U22</f>
        <v>1642029770659512</v>
      </c>
      <c r="V21">
        <f>$B21*'Time Series Scaling Factors'!V22</f>
        <v>1636648726910569.3</v>
      </c>
      <c r="W21">
        <f>$B21*'Time Series Scaling Factors'!W22</f>
        <v>1612898779383722.8</v>
      </c>
      <c r="X21">
        <f>$B21*'Time Series Scaling Factors'!X22</f>
        <v>1606829404174831.5</v>
      </c>
      <c r="Y21">
        <f>$B21*'Time Series Scaling Factors'!Y22</f>
        <v>1592849241493754.5</v>
      </c>
      <c r="Z21">
        <f>$B21*'Time Series Scaling Factors'!Z22</f>
        <v>1577125640735289.8</v>
      </c>
      <c r="AA21">
        <f>$B21*'Time Series Scaling Factors'!AA22</f>
        <v>1589437730097366.3</v>
      </c>
      <c r="AB21">
        <f>$B21*'Time Series Scaling Factors'!AB22</f>
        <v>1574412509433301.5</v>
      </c>
      <c r="AC21">
        <f>$B21*'Time Series Scaling Factors'!AC22</f>
        <v>1553935904579131.5</v>
      </c>
      <c r="AD21">
        <f>$B21*'Time Series Scaling Factors'!AD22</f>
        <v>1543847075589517.5</v>
      </c>
      <c r="AE21">
        <f>$B21*'Time Series Scaling Factors'!AE22</f>
        <v>1560246447014866.8</v>
      </c>
      <c r="AF21">
        <f>$B21*'Time Series Scaling Factors'!AF22</f>
        <v>1578580180572188.8</v>
      </c>
      <c r="AG21">
        <f>$B21*'Time Series Scaling Factors'!AG22</f>
        <v>1565916389004298.8</v>
      </c>
    </row>
    <row r="22" spans="1:33" x14ac:dyDescent="0.25">
      <c r="A22" s="31" t="s">
        <v>258</v>
      </c>
      <c r="B22" s="29">
        <f>'Start Year Data'!B46</f>
        <v>8746500000000000</v>
      </c>
      <c r="C22">
        <f>$B22*'Time Series Scaling Factors'!C23</f>
        <v>8746500000000000</v>
      </c>
      <c r="D22">
        <f>$B22*'Time Series Scaling Factors'!D23</f>
        <v>8746500000000000</v>
      </c>
      <c r="E22">
        <f>$B22*'Time Series Scaling Factors'!E23</f>
        <v>8746500000000000</v>
      </c>
      <c r="F22">
        <f>$B22*'Time Series Scaling Factors'!F23</f>
        <v>8746500000000000</v>
      </c>
      <c r="G22">
        <f>$B22*'Time Series Scaling Factors'!G23</f>
        <v>8746500000000000</v>
      </c>
      <c r="H22">
        <f>$B22*'Time Series Scaling Factors'!H23</f>
        <v>8746500000000000</v>
      </c>
      <c r="I22">
        <f>$B22*'Time Series Scaling Factors'!I23</f>
        <v>8746500000000000</v>
      </c>
      <c r="J22">
        <f>$B22*'Time Series Scaling Factors'!J23</f>
        <v>8746500000000000</v>
      </c>
      <c r="K22">
        <f>$B22*'Time Series Scaling Factors'!K23</f>
        <v>8746500000000000</v>
      </c>
      <c r="L22">
        <f>$B22*'Time Series Scaling Factors'!L23</f>
        <v>8746500000000000</v>
      </c>
      <c r="M22">
        <f>$B22*'Time Series Scaling Factors'!M23</f>
        <v>8746500000000000</v>
      </c>
      <c r="N22">
        <f>$B22*'Time Series Scaling Factors'!N23</f>
        <v>8746500000000000</v>
      </c>
      <c r="O22">
        <f>$B22*'Time Series Scaling Factors'!O23</f>
        <v>8746500000000000</v>
      </c>
      <c r="P22">
        <f>$B22*'Time Series Scaling Factors'!P23</f>
        <v>8746500000000000</v>
      </c>
      <c r="Q22">
        <f>$B22*'Time Series Scaling Factors'!Q23</f>
        <v>8746500000000000</v>
      </c>
      <c r="R22">
        <f>$B22*'Time Series Scaling Factors'!R23</f>
        <v>8746500000000000</v>
      </c>
      <c r="S22">
        <f>$B22*'Time Series Scaling Factors'!S23</f>
        <v>8746500000000000</v>
      </c>
      <c r="T22">
        <f>$B22*'Time Series Scaling Factors'!T23</f>
        <v>8746500000000000</v>
      </c>
      <c r="U22">
        <f>$B22*'Time Series Scaling Factors'!U23</f>
        <v>8746500000000000</v>
      </c>
      <c r="V22">
        <f>$B22*'Time Series Scaling Factors'!V23</f>
        <v>8746500000000000</v>
      </c>
      <c r="W22">
        <f>$B22*'Time Series Scaling Factors'!W23</f>
        <v>8746500000000000</v>
      </c>
      <c r="X22">
        <f>$B22*'Time Series Scaling Factors'!X23</f>
        <v>8746500000000000</v>
      </c>
      <c r="Y22">
        <f>$B22*'Time Series Scaling Factors'!Y23</f>
        <v>8746500000000000</v>
      </c>
      <c r="Z22">
        <f>$B22*'Time Series Scaling Factors'!Z23</f>
        <v>8746500000000000</v>
      </c>
      <c r="AA22">
        <f>$B22*'Time Series Scaling Factors'!AA23</f>
        <v>8746500000000000</v>
      </c>
      <c r="AB22">
        <f>$B22*'Time Series Scaling Factors'!AB23</f>
        <v>8746500000000000</v>
      </c>
      <c r="AC22">
        <f>$B22*'Time Series Scaling Factors'!AC23</f>
        <v>8746500000000000</v>
      </c>
      <c r="AD22">
        <f>$B22*'Time Series Scaling Factors'!AD23</f>
        <v>8746500000000000</v>
      </c>
      <c r="AE22">
        <f>$B22*'Time Series Scaling Factors'!AE23</f>
        <v>8746500000000000</v>
      </c>
      <c r="AF22">
        <f>$B22*'Time Series Scaling Factors'!AF23</f>
        <v>8746500000000000</v>
      </c>
      <c r="AG22">
        <f>$B22*'Time Series Scaling Factors'!AG23</f>
        <v>8746500000000000</v>
      </c>
    </row>
    <row r="23" spans="1:33" x14ac:dyDescent="0.25">
      <c r="A23" s="29"/>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23"/>
  <sheetViews>
    <sheetView workbookViewId="0">
      <selection activeCell="D27" sqref="D27"/>
    </sheetView>
  </sheetViews>
  <sheetFormatPr defaultRowHeight="15" x14ac:dyDescent="0.25"/>
  <cols>
    <col min="1" max="1" width="36.28515625" customWidth="1"/>
    <col min="2" max="2" width="13" style="29" customWidth="1"/>
    <col min="3" max="35" width="13" customWidth="1"/>
  </cols>
  <sheetData>
    <row r="1" spans="1:35" x14ac:dyDescent="0.25">
      <c r="A1" s="30" t="s">
        <v>622</v>
      </c>
      <c r="B1" s="235">
        <v>2019</v>
      </c>
      <c r="C1" s="5">
        <v>2020</v>
      </c>
      <c r="D1" s="235">
        <v>2021</v>
      </c>
      <c r="E1" s="5">
        <v>2022</v>
      </c>
      <c r="F1" s="235">
        <v>2023</v>
      </c>
      <c r="G1" s="5">
        <v>2024</v>
      </c>
      <c r="H1" s="235">
        <v>2025</v>
      </c>
      <c r="I1" s="5">
        <v>2026</v>
      </c>
      <c r="J1" s="235">
        <v>2027</v>
      </c>
      <c r="K1" s="5">
        <v>2028</v>
      </c>
      <c r="L1" s="235">
        <v>2029</v>
      </c>
      <c r="M1" s="5">
        <v>2030</v>
      </c>
      <c r="N1" s="235">
        <v>2031</v>
      </c>
      <c r="O1" s="5">
        <v>2032</v>
      </c>
      <c r="P1" s="235">
        <v>2033</v>
      </c>
      <c r="Q1" s="5">
        <v>2034</v>
      </c>
      <c r="R1" s="235">
        <v>2035</v>
      </c>
      <c r="S1" s="5">
        <v>2036</v>
      </c>
      <c r="T1" s="235">
        <v>2037</v>
      </c>
      <c r="U1" s="5">
        <v>2038</v>
      </c>
      <c r="V1" s="235">
        <v>2039</v>
      </c>
      <c r="W1" s="5">
        <v>2040</v>
      </c>
      <c r="X1" s="235">
        <v>2041</v>
      </c>
      <c r="Y1" s="5">
        <v>2042</v>
      </c>
      <c r="Z1" s="235">
        <v>2043</v>
      </c>
      <c r="AA1" s="5">
        <v>2044</v>
      </c>
      <c r="AB1" s="235">
        <v>2045</v>
      </c>
      <c r="AC1" s="5">
        <v>2046</v>
      </c>
      <c r="AD1" s="235">
        <v>2047</v>
      </c>
      <c r="AE1" s="5">
        <v>2048</v>
      </c>
      <c r="AF1" s="235">
        <v>2049</v>
      </c>
      <c r="AG1" s="5">
        <v>2050</v>
      </c>
      <c r="AH1" s="235"/>
      <c r="AI1" s="5"/>
    </row>
    <row r="2" spans="1:35" x14ac:dyDescent="0.25">
      <c r="A2" s="30" t="s">
        <v>244</v>
      </c>
      <c r="B2" s="29">
        <f>'Start Year Data'!C26</f>
        <v>0</v>
      </c>
      <c r="C2">
        <f>$B2*'Time Series Scaling Factors'!C28</f>
        <v>0</v>
      </c>
      <c r="D2">
        <f>$B2*'Time Series Scaling Factors'!D28</f>
        <v>0</v>
      </c>
      <c r="E2">
        <f>$B2*'Time Series Scaling Factors'!E28</f>
        <v>0</v>
      </c>
      <c r="F2">
        <f>$B2*'Time Series Scaling Factors'!F28</f>
        <v>0</v>
      </c>
      <c r="G2">
        <f>$B2*'Time Series Scaling Factors'!G28</f>
        <v>0</v>
      </c>
      <c r="H2">
        <f>$B2*'Time Series Scaling Factors'!H28</f>
        <v>0</v>
      </c>
      <c r="I2">
        <f>$B2*'Time Series Scaling Factors'!I28</f>
        <v>0</v>
      </c>
      <c r="J2">
        <f>$B2*'Time Series Scaling Factors'!J28</f>
        <v>0</v>
      </c>
      <c r="K2">
        <f>$B2*'Time Series Scaling Factors'!K28</f>
        <v>0</v>
      </c>
      <c r="L2">
        <f>$B2*'Time Series Scaling Factors'!L28</f>
        <v>0</v>
      </c>
      <c r="M2">
        <f>$B2*'Time Series Scaling Factors'!M28</f>
        <v>0</v>
      </c>
      <c r="N2">
        <f>$B2*'Time Series Scaling Factors'!N28</f>
        <v>0</v>
      </c>
      <c r="O2">
        <f>$B2*'Time Series Scaling Factors'!O28</f>
        <v>0</v>
      </c>
      <c r="P2">
        <f>$B2*'Time Series Scaling Factors'!P28</f>
        <v>0</v>
      </c>
      <c r="Q2">
        <f>$B2*'Time Series Scaling Factors'!Q28</f>
        <v>0</v>
      </c>
      <c r="R2">
        <f>$B2*'Time Series Scaling Factors'!R28</f>
        <v>0</v>
      </c>
      <c r="S2">
        <f>$B2*'Time Series Scaling Factors'!S28</f>
        <v>0</v>
      </c>
      <c r="T2">
        <f>$B2*'Time Series Scaling Factors'!T28</f>
        <v>0</v>
      </c>
      <c r="U2">
        <f>$B2*'Time Series Scaling Factors'!U28</f>
        <v>0</v>
      </c>
      <c r="V2">
        <f>$B2*'Time Series Scaling Factors'!V28</f>
        <v>0</v>
      </c>
      <c r="W2">
        <f>$B2*'Time Series Scaling Factors'!W28</f>
        <v>0</v>
      </c>
      <c r="X2">
        <f>$B2*'Time Series Scaling Factors'!X28</f>
        <v>0</v>
      </c>
      <c r="Y2">
        <f>$B2*'Time Series Scaling Factors'!Y28</f>
        <v>0</v>
      </c>
      <c r="Z2">
        <f>$B2*'Time Series Scaling Factors'!Z28</f>
        <v>0</v>
      </c>
      <c r="AA2">
        <f>$B2*'Time Series Scaling Factors'!AA28</f>
        <v>0</v>
      </c>
      <c r="AB2">
        <f>$B2*'Time Series Scaling Factors'!AB28</f>
        <v>0</v>
      </c>
      <c r="AC2">
        <f>$B2*'Time Series Scaling Factors'!AC28</f>
        <v>0</v>
      </c>
      <c r="AD2">
        <f>$B2*'Time Series Scaling Factors'!AD28</f>
        <v>0</v>
      </c>
      <c r="AE2">
        <f>$B2*'Time Series Scaling Factors'!AE28</f>
        <v>0</v>
      </c>
      <c r="AF2">
        <f>$B2*'Time Series Scaling Factors'!AF28</f>
        <v>0</v>
      </c>
      <c r="AG2">
        <f>$B2*'Time Series Scaling Factors'!AG28</f>
        <v>0</v>
      </c>
    </row>
    <row r="3" spans="1:35" x14ac:dyDescent="0.25">
      <c r="A3" s="31" t="s">
        <v>245</v>
      </c>
      <c r="B3" s="29">
        <f>'Start Year Data'!C27</f>
        <v>116791410000000</v>
      </c>
      <c r="C3">
        <f>$B3*'Time Series Scaling Factors'!C29</f>
        <v>124749008102449.61</v>
      </c>
      <c r="D3">
        <f>$B3*'Time Series Scaling Factors'!D29</f>
        <v>116307177258613.77</v>
      </c>
      <c r="E3">
        <f>$B3*'Time Series Scaling Factors'!E29</f>
        <v>88163201847755.641</v>
      </c>
      <c r="F3">
        <f>$B3*'Time Series Scaling Factors'!F29</f>
        <v>46660971357730.023</v>
      </c>
      <c r="G3">
        <f>$B3*'Time Series Scaling Factors'!G29</f>
        <v>48388829129723.563</v>
      </c>
      <c r="H3">
        <f>$B3*'Time Series Scaling Factors'!H29</f>
        <v>44142480474490.484</v>
      </c>
      <c r="I3">
        <f>$B3*'Time Series Scaling Factors'!I29</f>
        <v>46200770017901.414</v>
      </c>
      <c r="J3">
        <f>$B3*'Time Series Scaling Factors'!J29</f>
        <v>51386345950678.508</v>
      </c>
      <c r="K3">
        <f>$B3*'Time Series Scaling Factors'!K29</f>
        <v>54856079812240.867</v>
      </c>
      <c r="L3">
        <f>$B3*'Time Series Scaling Factors'!L29</f>
        <v>55395985300568.93</v>
      </c>
      <c r="M3">
        <f>$B3*'Time Series Scaling Factors'!M29</f>
        <v>58391499504727.414</v>
      </c>
      <c r="N3">
        <f>$B3*'Time Series Scaling Factors'!N29</f>
        <v>55018291772754.859</v>
      </c>
      <c r="O3">
        <f>$B3*'Time Series Scaling Factors'!O29</f>
        <v>56839872010823.164</v>
      </c>
      <c r="P3">
        <f>$B3*'Time Series Scaling Factors'!P29</f>
        <v>54068650887869.219</v>
      </c>
      <c r="Q3">
        <f>$B3*'Time Series Scaling Factors'!Q29</f>
        <v>56102107983003.938</v>
      </c>
      <c r="R3">
        <f>$B3*'Time Series Scaling Factors'!R29</f>
        <v>54944595474644.797</v>
      </c>
      <c r="S3">
        <f>$B3*'Time Series Scaling Factors'!S29</f>
        <v>54786789271083.031</v>
      </c>
      <c r="T3">
        <f>$B3*'Time Series Scaling Factors'!T29</f>
        <v>52705669896192.344</v>
      </c>
      <c r="U3">
        <f>$B3*'Time Series Scaling Factors'!U29</f>
        <v>53569999305548.414</v>
      </c>
      <c r="V3">
        <f>$B3*'Time Series Scaling Factors'!V29</f>
        <v>53861580311114.305</v>
      </c>
      <c r="W3">
        <f>$B3*'Time Series Scaling Factors'!W29</f>
        <v>54552883629255.438</v>
      </c>
      <c r="X3">
        <f>$B3*'Time Series Scaling Factors'!X29</f>
        <v>52589918645356.438</v>
      </c>
      <c r="Y3">
        <f>$B3*'Time Series Scaling Factors'!Y29</f>
        <v>52731703914546.445</v>
      </c>
      <c r="Z3">
        <f>$B3*'Time Series Scaling Factors'!Z29</f>
        <v>55716003464644.703</v>
      </c>
      <c r="AA3">
        <f>$B3*'Time Series Scaling Factors'!AA29</f>
        <v>55540974756633.297</v>
      </c>
      <c r="AB3">
        <f>$B3*'Time Series Scaling Factors'!AB29</f>
        <v>53898027936810.047</v>
      </c>
      <c r="AC3">
        <f>$B3*'Time Series Scaling Factors'!AC29</f>
        <v>53936878702661.555</v>
      </c>
      <c r="AD3">
        <f>$B3*'Time Series Scaling Factors'!AD29</f>
        <v>53831541059167.273</v>
      </c>
      <c r="AE3">
        <f>$B3*'Time Series Scaling Factors'!AE29</f>
        <v>53914449394541.102</v>
      </c>
      <c r="AF3">
        <f>$B3*'Time Series Scaling Factors'!AF29</f>
        <v>54002564533585.734</v>
      </c>
      <c r="AG3">
        <f>$B3*'Time Series Scaling Factors'!AG29</f>
        <v>54259700530252.375</v>
      </c>
    </row>
    <row r="4" spans="1:35" x14ac:dyDescent="0.25">
      <c r="A4" s="31" t="s">
        <v>235</v>
      </c>
      <c r="B4" s="29">
        <f>'Start Year Data'!C28</f>
        <v>2791070000000000</v>
      </c>
      <c r="C4">
        <f>$B4*'Time Series Scaling Factors'!C30</f>
        <v>2721740000000000</v>
      </c>
      <c r="D4">
        <f>$B4*'Time Series Scaling Factors'!D30</f>
        <v>2798295000000000</v>
      </c>
      <c r="E4">
        <f>$B4*'Time Series Scaling Factors'!E30</f>
        <v>2540921000000000</v>
      </c>
      <c r="F4">
        <f>$B4*'Time Series Scaling Factors'!F30</f>
        <v>2459869000000000</v>
      </c>
      <c r="G4">
        <f>$B4*'Time Series Scaling Factors'!G30</f>
        <v>2356853000000000</v>
      </c>
      <c r="H4">
        <f>$B4*'Time Series Scaling Factors'!H30</f>
        <v>2282890999999999.5</v>
      </c>
      <c r="I4">
        <f>$B4*'Time Series Scaling Factors'!I30</f>
        <v>2256741000000000</v>
      </c>
      <c r="J4">
        <f>$B4*'Time Series Scaling Factors'!J30</f>
        <v>2221225000000000</v>
      </c>
      <c r="K4">
        <f>$B4*'Time Series Scaling Factors'!K30</f>
        <v>2170627000000000.3</v>
      </c>
      <c r="L4">
        <f>$B4*'Time Series Scaling Factors'!L30</f>
        <v>2036805000000000.3</v>
      </c>
      <c r="M4">
        <f>$B4*'Time Series Scaling Factors'!M30</f>
        <v>1983411000000000</v>
      </c>
      <c r="N4">
        <f>$B4*'Time Series Scaling Factors'!N30</f>
        <v>1890746999999999.8</v>
      </c>
      <c r="O4">
        <f>$B4*'Time Series Scaling Factors'!O30</f>
        <v>1878801000000000</v>
      </c>
      <c r="P4">
        <f>$B4*'Time Series Scaling Factors'!P30</f>
        <v>1924771000000000.3</v>
      </c>
      <c r="Q4">
        <f>$B4*'Time Series Scaling Factors'!Q30</f>
        <v>1886512000000000</v>
      </c>
      <c r="R4">
        <f>$B4*'Time Series Scaling Factors'!R30</f>
        <v>1844462000000000.3</v>
      </c>
      <c r="S4">
        <f>$B4*'Time Series Scaling Factors'!S30</f>
        <v>1839028000000000</v>
      </c>
      <c r="T4">
        <f>$B4*'Time Series Scaling Factors'!T30</f>
        <v>1873339000000000</v>
      </c>
      <c r="U4">
        <f>$B4*'Time Series Scaling Factors'!U30</f>
        <v>1870136000000000.3</v>
      </c>
      <c r="V4">
        <f>$B4*'Time Series Scaling Factors'!V30</f>
        <v>1839986000000000</v>
      </c>
      <c r="W4">
        <f>$B4*'Time Series Scaling Factors'!W30</f>
        <v>1805083000000000</v>
      </c>
      <c r="X4">
        <f>$B4*'Time Series Scaling Factors'!X30</f>
        <v>1780095000000000</v>
      </c>
      <c r="Y4">
        <f>$B4*'Time Series Scaling Factors'!Y30</f>
        <v>1772161000000000.3</v>
      </c>
      <c r="Z4">
        <f>$B4*'Time Series Scaling Factors'!Z30</f>
        <v>1710783000000000</v>
      </c>
      <c r="AA4">
        <f>$B4*'Time Series Scaling Factors'!AA30</f>
        <v>1587325000000000.3</v>
      </c>
      <c r="AB4">
        <f>$B4*'Time Series Scaling Factors'!AB30</f>
        <v>1509457000000000</v>
      </c>
      <c r="AC4">
        <f>$B4*'Time Series Scaling Factors'!AC30</f>
        <v>1489166000000000</v>
      </c>
      <c r="AD4">
        <f>$B4*'Time Series Scaling Factors'!AD30</f>
        <v>1460802000000000</v>
      </c>
      <c r="AE4">
        <f>$B4*'Time Series Scaling Factors'!AE30</f>
        <v>1464388000000000.3</v>
      </c>
      <c r="AF4">
        <f>$B4*'Time Series Scaling Factors'!AF30</f>
        <v>1431648000000000</v>
      </c>
      <c r="AG4">
        <f>$B4*'Time Series Scaling Factors'!AG30</f>
        <v>1387205000000000</v>
      </c>
    </row>
    <row r="5" spans="1:35" x14ac:dyDescent="0.25">
      <c r="A5" s="31" t="s">
        <v>246</v>
      </c>
      <c r="B5" s="29">
        <f>'Start Year Data'!C29</f>
        <v>7200000000000000</v>
      </c>
      <c r="C5">
        <f>$B5*'Time Series Scaling Factors'!C31</f>
        <v>7200000000000000</v>
      </c>
      <c r="D5">
        <f>$B5*'Time Series Scaling Factors'!D31</f>
        <v>7200000000000000</v>
      </c>
      <c r="E5">
        <f>$B5*'Time Series Scaling Factors'!E31</f>
        <v>7200000000000000</v>
      </c>
      <c r="F5">
        <f>$B5*'Time Series Scaling Factors'!F31</f>
        <v>7200000000000000</v>
      </c>
      <c r="G5">
        <f>$B5*'Time Series Scaling Factors'!G31</f>
        <v>7200000000000000</v>
      </c>
      <c r="H5">
        <f>$B5*'Time Series Scaling Factors'!H31</f>
        <v>7200000000000000</v>
      </c>
      <c r="I5">
        <f>$B5*'Time Series Scaling Factors'!I31</f>
        <v>7200000000000000</v>
      </c>
      <c r="J5">
        <f>$B5*'Time Series Scaling Factors'!J31</f>
        <v>7200000000000000</v>
      </c>
      <c r="K5">
        <f>$B5*'Time Series Scaling Factors'!K31</f>
        <v>7200000000000000</v>
      </c>
      <c r="L5">
        <f>$B5*'Time Series Scaling Factors'!L31</f>
        <v>7200000000000000</v>
      </c>
      <c r="M5">
        <f>$B5*'Time Series Scaling Factors'!M31</f>
        <v>7200000000000000</v>
      </c>
      <c r="N5">
        <f>$B5*'Time Series Scaling Factors'!N31</f>
        <v>7200000000000000</v>
      </c>
      <c r="O5">
        <f>$B5*'Time Series Scaling Factors'!O31</f>
        <v>7200000000000000</v>
      </c>
      <c r="P5">
        <f>$B5*'Time Series Scaling Factors'!P31</f>
        <v>7200000000000000</v>
      </c>
      <c r="Q5">
        <f>$B5*'Time Series Scaling Factors'!Q31</f>
        <v>7200000000000000</v>
      </c>
      <c r="R5">
        <f>$B5*'Time Series Scaling Factors'!R31</f>
        <v>7200000000000000</v>
      </c>
      <c r="S5">
        <f>$B5*'Time Series Scaling Factors'!S31</f>
        <v>7200000000000000</v>
      </c>
      <c r="T5">
        <f>$B5*'Time Series Scaling Factors'!T31</f>
        <v>7200000000000000</v>
      </c>
      <c r="U5">
        <f>$B5*'Time Series Scaling Factors'!U31</f>
        <v>7200000000000000</v>
      </c>
      <c r="V5">
        <f>$B5*'Time Series Scaling Factors'!V31</f>
        <v>7200000000000000</v>
      </c>
      <c r="W5">
        <f>$B5*'Time Series Scaling Factors'!W31</f>
        <v>7200000000000000</v>
      </c>
      <c r="X5">
        <f>$B5*'Time Series Scaling Factors'!X31</f>
        <v>7200000000000000</v>
      </c>
      <c r="Y5">
        <f>$B5*'Time Series Scaling Factors'!Y31</f>
        <v>7200000000000000</v>
      </c>
      <c r="Z5">
        <f>$B5*'Time Series Scaling Factors'!Z31</f>
        <v>7200000000000000</v>
      </c>
      <c r="AA5">
        <f>$B5*'Time Series Scaling Factors'!AA31</f>
        <v>7200000000000000</v>
      </c>
      <c r="AB5">
        <f>$B5*'Time Series Scaling Factors'!AB31</f>
        <v>7200000000000000</v>
      </c>
      <c r="AC5">
        <f>$B5*'Time Series Scaling Factors'!AC31</f>
        <v>7200000000000000</v>
      </c>
      <c r="AD5">
        <f>$B5*'Time Series Scaling Factors'!AD31</f>
        <v>7200000000000000</v>
      </c>
      <c r="AE5">
        <f>$B5*'Time Series Scaling Factors'!AE31</f>
        <v>7200000000000000</v>
      </c>
      <c r="AF5">
        <f>$B5*'Time Series Scaling Factors'!AF31</f>
        <v>7200000000000000</v>
      </c>
      <c r="AG5">
        <f>$B5*'Time Series Scaling Factors'!AG31</f>
        <v>7200000000000000</v>
      </c>
    </row>
    <row r="6" spans="1:35" x14ac:dyDescent="0.25">
      <c r="A6" s="31" t="s">
        <v>247</v>
      </c>
      <c r="B6" s="29">
        <f>'Start Year Data'!C30</f>
        <v>0</v>
      </c>
      <c r="C6">
        <f>$B6*'Time Series Scaling Factors'!C32</f>
        <v>0</v>
      </c>
      <c r="D6">
        <f>$B6*'Time Series Scaling Factors'!D32</f>
        <v>0</v>
      </c>
      <c r="E6">
        <f>$B6*'Time Series Scaling Factors'!E32</f>
        <v>0</v>
      </c>
      <c r="F6">
        <f>$B6*'Time Series Scaling Factors'!F32</f>
        <v>0</v>
      </c>
      <c r="G6">
        <f>$B6*'Time Series Scaling Factors'!G32</f>
        <v>0</v>
      </c>
      <c r="H6">
        <f>$B6*'Time Series Scaling Factors'!H32</f>
        <v>0</v>
      </c>
      <c r="I6">
        <f>$B6*'Time Series Scaling Factors'!I32</f>
        <v>0</v>
      </c>
      <c r="J6">
        <f>$B6*'Time Series Scaling Factors'!J32</f>
        <v>0</v>
      </c>
      <c r="K6">
        <f>$B6*'Time Series Scaling Factors'!K32</f>
        <v>0</v>
      </c>
      <c r="L6">
        <f>$B6*'Time Series Scaling Factors'!L32</f>
        <v>0</v>
      </c>
      <c r="M6">
        <f>$B6*'Time Series Scaling Factors'!M32</f>
        <v>0</v>
      </c>
      <c r="N6">
        <f>$B6*'Time Series Scaling Factors'!N32</f>
        <v>0</v>
      </c>
      <c r="O6">
        <f>$B6*'Time Series Scaling Factors'!O32</f>
        <v>0</v>
      </c>
      <c r="P6">
        <f>$B6*'Time Series Scaling Factors'!P32</f>
        <v>0</v>
      </c>
      <c r="Q6">
        <f>$B6*'Time Series Scaling Factors'!Q32</f>
        <v>0</v>
      </c>
      <c r="R6">
        <f>$B6*'Time Series Scaling Factors'!R32</f>
        <v>0</v>
      </c>
      <c r="S6">
        <f>$B6*'Time Series Scaling Factors'!S32</f>
        <v>0</v>
      </c>
      <c r="T6">
        <f>$B6*'Time Series Scaling Factors'!T32</f>
        <v>0</v>
      </c>
      <c r="U6">
        <f>$B6*'Time Series Scaling Factors'!U32</f>
        <v>0</v>
      </c>
      <c r="V6">
        <f>$B6*'Time Series Scaling Factors'!V32</f>
        <v>0</v>
      </c>
      <c r="W6">
        <f>$B6*'Time Series Scaling Factors'!W32</f>
        <v>0</v>
      </c>
      <c r="X6">
        <f>$B6*'Time Series Scaling Factors'!X32</f>
        <v>0</v>
      </c>
      <c r="Y6">
        <f>$B6*'Time Series Scaling Factors'!Y32</f>
        <v>0</v>
      </c>
      <c r="Z6">
        <f>$B6*'Time Series Scaling Factors'!Z32</f>
        <v>0</v>
      </c>
      <c r="AA6">
        <f>$B6*'Time Series Scaling Factors'!AA32</f>
        <v>0</v>
      </c>
      <c r="AB6">
        <f>$B6*'Time Series Scaling Factors'!AB32</f>
        <v>0</v>
      </c>
      <c r="AC6">
        <f>$B6*'Time Series Scaling Factors'!AC32</f>
        <v>0</v>
      </c>
      <c r="AD6">
        <f>$B6*'Time Series Scaling Factors'!AD32</f>
        <v>0</v>
      </c>
      <c r="AE6">
        <f>$B6*'Time Series Scaling Factors'!AE32</f>
        <v>0</v>
      </c>
      <c r="AF6">
        <f>$B6*'Time Series Scaling Factors'!AF32</f>
        <v>0</v>
      </c>
      <c r="AG6">
        <f>$B6*'Time Series Scaling Factors'!AG32</f>
        <v>0</v>
      </c>
    </row>
    <row r="7" spans="1:35" x14ac:dyDescent="0.25">
      <c r="A7" s="31" t="s">
        <v>248</v>
      </c>
      <c r="B7" s="29">
        <f>'Start Year Data'!C31</f>
        <v>0</v>
      </c>
      <c r="C7">
        <f>$B7*'Time Series Scaling Factors'!C33</f>
        <v>0</v>
      </c>
      <c r="D7">
        <f>$B7*'Time Series Scaling Factors'!D33</f>
        <v>0</v>
      </c>
      <c r="E7">
        <f>$B7*'Time Series Scaling Factors'!E33</f>
        <v>0</v>
      </c>
      <c r="F7">
        <f>$B7*'Time Series Scaling Factors'!F33</f>
        <v>0</v>
      </c>
      <c r="G7">
        <f>$B7*'Time Series Scaling Factors'!G33</f>
        <v>0</v>
      </c>
      <c r="H7">
        <f>$B7*'Time Series Scaling Factors'!H33</f>
        <v>0</v>
      </c>
      <c r="I7">
        <f>$B7*'Time Series Scaling Factors'!I33</f>
        <v>0</v>
      </c>
      <c r="J7">
        <f>$B7*'Time Series Scaling Factors'!J33</f>
        <v>0</v>
      </c>
      <c r="K7">
        <f>$B7*'Time Series Scaling Factors'!K33</f>
        <v>0</v>
      </c>
      <c r="L7">
        <f>$B7*'Time Series Scaling Factors'!L33</f>
        <v>0</v>
      </c>
      <c r="M7">
        <f>$B7*'Time Series Scaling Factors'!M33</f>
        <v>0</v>
      </c>
      <c r="N7">
        <f>$B7*'Time Series Scaling Factors'!N33</f>
        <v>0</v>
      </c>
      <c r="O7">
        <f>$B7*'Time Series Scaling Factors'!O33</f>
        <v>0</v>
      </c>
      <c r="P7">
        <f>$B7*'Time Series Scaling Factors'!P33</f>
        <v>0</v>
      </c>
      <c r="Q7">
        <f>$B7*'Time Series Scaling Factors'!Q33</f>
        <v>0</v>
      </c>
      <c r="R7">
        <f>$B7*'Time Series Scaling Factors'!R33</f>
        <v>0</v>
      </c>
      <c r="S7">
        <f>$B7*'Time Series Scaling Factors'!S33</f>
        <v>0</v>
      </c>
      <c r="T7">
        <f>$B7*'Time Series Scaling Factors'!T33</f>
        <v>0</v>
      </c>
      <c r="U7">
        <f>$B7*'Time Series Scaling Factors'!U33</f>
        <v>0</v>
      </c>
      <c r="V7">
        <f>$B7*'Time Series Scaling Factors'!V33</f>
        <v>0</v>
      </c>
      <c r="W7">
        <f>$B7*'Time Series Scaling Factors'!W33</f>
        <v>0</v>
      </c>
      <c r="X7">
        <f>$B7*'Time Series Scaling Factors'!X33</f>
        <v>0</v>
      </c>
      <c r="Y7">
        <f>$B7*'Time Series Scaling Factors'!Y33</f>
        <v>0</v>
      </c>
      <c r="Z7">
        <f>$B7*'Time Series Scaling Factors'!Z33</f>
        <v>0</v>
      </c>
      <c r="AA7">
        <f>$B7*'Time Series Scaling Factors'!AA33</f>
        <v>0</v>
      </c>
      <c r="AB7">
        <f>$B7*'Time Series Scaling Factors'!AB33</f>
        <v>0</v>
      </c>
      <c r="AC7">
        <f>$B7*'Time Series Scaling Factors'!AC33</f>
        <v>0</v>
      </c>
      <c r="AD7">
        <f>$B7*'Time Series Scaling Factors'!AD33</f>
        <v>0</v>
      </c>
      <c r="AE7">
        <f>$B7*'Time Series Scaling Factors'!AE33</f>
        <v>0</v>
      </c>
      <c r="AF7">
        <f>$B7*'Time Series Scaling Factors'!AF33</f>
        <v>0</v>
      </c>
      <c r="AG7">
        <f>$B7*'Time Series Scaling Factors'!AG33</f>
        <v>0</v>
      </c>
    </row>
    <row r="8" spans="1:35" x14ac:dyDescent="0.25">
      <c r="A8" s="31" t="s">
        <v>249</v>
      </c>
      <c r="B8" s="29">
        <f>'Start Year Data'!C32</f>
        <v>0</v>
      </c>
      <c r="C8">
        <f>$B8*'Time Series Scaling Factors'!C34</f>
        <v>0</v>
      </c>
      <c r="D8">
        <f>$B8*'Time Series Scaling Factors'!D34</f>
        <v>0</v>
      </c>
      <c r="E8">
        <f>$B8*'Time Series Scaling Factors'!E34</f>
        <v>0</v>
      </c>
      <c r="F8">
        <f>$B8*'Time Series Scaling Factors'!F34</f>
        <v>0</v>
      </c>
      <c r="G8">
        <f>$B8*'Time Series Scaling Factors'!G34</f>
        <v>0</v>
      </c>
      <c r="H8">
        <f>$B8*'Time Series Scaling Factors'!H34</f>
        <v>0</v>
      </c>
      <c r="I8">
        <f>$B8*'Time Series Scaling Factors'!I34</f>
        <v>0</v>
      </c>
      <c r="J8">
        <f>$B8*'Time Series Scaling Factors'!J34</f>
        <v>0</v>
      </c>
      <c r="K8">
        <f>$B8*'Time Series Scaling Factors'!K34</f>
        <v>0</v>
      </c>
      <c r="L8">
        <f>$B8*'Time Series Scaling Factors'!L34</f>
        <v>0</v>
      </c>
      <c r="M8">
        <f>$B8*'Time Series Scaling Factors'!M34</f>
        <v>0</v>
      </c>
      <c r="N8">
        <f>$B8*'Time Series Scaling Factors'!N34</f>
        <v>0</v>
      </c>
      <c r="O8">
        <f>$B8*'Time Series Scaling Factors'!O34</f>
        <v>0</v>
      </c>
      <c r="P8">
        <f>$B8*'Time Series Scaling Factors'!P34</f>
        <v>0</v>
      </c>
      <c r="Q8">
        <f>$B8*'Time Series Scaling Factors'!Q34</f>
        <v>0</v>
      </c>
      <c r="R8">
        <f>$B8*'Time Series Scaling Factors'!R34</f>
        <v>0</v>
      </c>
      <c r="S8">
        <f>$B8*'Time Series Scaling Factors'!S34</f>
        <v>0</v>
      </c>
      <c r="T8">
        <f>$B8*'Time Series Scaling Factors'!T34</f>
        <v>0</v>
      </c>
      <c r="U8">
        <f>$B8*'Time Series Scaling Factors'!U34</f>
        <v>0</v>
      </c>
      <c r="V8">
        <f>$B8*'Time Series Scaling Factors'!V34</f>
        <v>0</v>
      </c>
      <c r="W8">
        <f>$B8*'Time Series Scaling Factors'!W34</f>
        <v>0</v>
      </c>
      <c r="X8">
        <f>$B8*'Time Series Scaling Factors'!X34</f>
        <v>0</v>
      </c>
      <c r="Y8">
        <f>$B8*'Time Series Scaling Factors'!Y34</f>
        <v>0</v>
      </c>
      <c r="Z8">
        <f>$B8*'Time Series Scaling Factors'!Z34</f>
        <v>0</v>
      </c>
      <c r="AA8">
        <f>$B8*'Time Series Scaling Factors'!AA34</f>
        <v>0</v>
      </c>
      <c r="AB8">
        <f>$B8*'Time Series Scaling Factors'!AB34</f>
        <v>0</v>
      </c>
      <c r="AC8">
        <f>$B8*'Time Series Scaling Factors'!AC34</f>
        <v>0</v>
      </c>
      <c r="AD8">
        <f>$B8*'Time Series Scaling Factors'!AD34</f>
        <v>0</v>
      </c>
      <c r="AE8">
        <f>$B8*'Time Series Scaling Factors'!AE34</f>
        <v>0</v>
      </c>
      <c r="AF8">
        <f>$B8*'Time Series Scaling Factors'!AF34</f>
        <v>0</v>
      </c>
      <c r="AG8">
        <f>$B8*'Time Series Scaling Factors'!AG34</f>
        <v>0</v>
      </c>
    </row>
    <row r="9" spans="1:35" x14ac:dyDescent="0.25">
      <c r="A9" s="31" t="s">
        <v>238</v>
      </c>
      <c r="B9" s="29">
        <f>'Start Year Data'!C33</f>
        <v>5522103312930.1787</v>
      </c>
      <c r="C9">
        <f>$B9*'Time Series Scaling Factors'!C35</f>
        <v>5522103312930.1787</v>
      </c>
      <c r="D9">
        <f>$B9*'Time Series Scaling Factors'!D35</f>
        <v>5522103312930.1787</v>
      </c>
      <c r="E9">
        <f>$B9*'Time Series Scaling Factors'!E35</f>
        <v>5522103312930.1787</v>
      </c>
      <c r="F9">
        <f>$B9*'Time Series Scaling Factors'!F35</f>
        <v>5522103312930.1787</v>
      </c>
      <c r="G9">
        <f>$B9*'Time Series Scaling Factors'!G35</f>
        <v>5522103312930.1787</v>
      </c>
      <c r="H9">
        <f>$B9*'Time Series Scaling Factors'!H35</f>
        <v>5522103312930.1787</v>
      </c>
      <c r="I9">
        <f>$B9*'Time Series Scaling Factors'!I35</f>
        <v>5522103312930.1787</v>
      </c>
      <c r="J9">
        <f>$B9*'Time Series Scaling Factors'!J35</f>
        <v>5522103312930.1787</v>
      </c>
      <c r="K9">
        <f>$B9*'Time Series Scaling Factors'!K35</f>
        <v>5522103312930.1787</v>
      </c>
      <c r="L9">
        <f>$B9*'Time Series Scaling Factors'!L35</f>
        <v>5522103312930.1787</v>
      </c>
      <c r="M9">
        <f>$B9*'Time Series Scaling Factors'!M35</f>
        <v>5522103312930.1787</v>
      </c>
      <c r="N9">
        <f>$B9*'Time Series Scaling Factors'!N35</f>
        <v>5522103312930.1787</v>
      </c>
      <c r="O9">
        <f>$B9*'Time Series Scaling Factors'!O35</f>
        <v>5522103312930.1787</v>
      </c>
      <c r="P9">
        <f>$B9*'Time Series Scaling Factors'!P35</f>
        <v>5522103312930.1787</v>
      </c>
      <c r="Q9">
        <f>$B9*'Time Series Scaling Factors'!Q35</f>
        <v>5522103312930.1787</v>
      </c>
      <c r="R9">
        <f>$B9*'Time Series Scaling Factors'!R35</f>
        <v>5522103312930.1787</v>
      </c>
      <c r="S9">
        <f>$B9*'Time Series Scaling Factors'!S35</f>
        <v>5522103312930.1787</v>
      </c>
      <c r="T9">
        <f>$B9*'Time Series Scaling Factors'!T35</f>
        <v>5522103312930.1787</v>
      </c>
      <c r="U9">
        <f>$B9*'Time Series Scaling Factors'!U35</f>
        <v>5522103312930.1787</v>
      </c>
      <c r="V9">
        <f>$B9*'Time Series Scaling Factors'!V35</f>
        <v>5522103312930.1787</v>
      </c>
      <c r="W9">
        <f>$B9*'Time Series Scaling Factors'!W35</f>
        <v>5522103312930.1787</v>
      </c>
      <c r="X9">
        <f>$B9*'Time Series Scaling Factors'!X35</f>
        <v>5522103312930.1787</v>
      </c>
      <c r="Y9">
        <f>$B9*'Time Series Scaling Factors'!Y35</f>
        <v>5522103312930.1787</v>
      </c>
      <c r="Z9">
        <f>$B9*'Time Series Scaling Factors'!Z35</f>
        <v>5522103312930.1787</v>
      </c>
      <c r="AA9">
        <f>$B9*'Time Series Scaling Factors'!AA35</f>
        <v>5522103312930.1787</v>
      </c>
      <c r="AB9">
        <f>$B9*'Time Series Scaling Factors'!AB35</f>
        <v>5522103312930.1787</v>
      </c>
      <c r="AC9">
        <f>$B9*'Time Series Scaling Factors'!AC35</f>
        <v>5522103312930.1787</v>
      </c>
      <c r="AD9">
        <f>$B9*'Time Series Scaling Factors'!AD35</f>
        <v>5522103312930.1787</v>
      </c>
      <c r="AE9">
        <f>$B9*'Time Series Scaling Factors'!AE35</f>
        <v>5522103312930.1787</v>
      </c>
      <c r="AF9">
        <f>$B9*'Time Series Scaling Factors'!AF35</f>
        <v>5522103312930.1787</v>
      </c>
      <c r="AG9">
        <f>$B9*'Time Series Scaling Factors'!AG35</f>
        <v>5522103312930.1787</v>
      </c>
    </row>
    <row r="10" spans="1:35" x14ac:dyDescent="0.25">
      <c r="A10" s="31" t="s">
        <v>239</v>
      </c>
      <c r="B10" s="29">
        <f>'Start Year Data'!C34</f>
        <v>59545742184000</v>
      </c>
      <c r="C10">
        <f>$B10*'Time Series Scaling Factors'!C36</f>
        <v>51930717581332.125</v>
      </c>
      <c r="D10">
        <f>$B10*'Time Series Scaling Factors'!D36</f>
        <v>58272981843001.906</v>
      </c>
      <c r="E10">
        <f>$B10*'Time Series Scaling Factors'!E36</f>
        <v>55245963998712.656</v>
      </c>
      <c r="F10">
        <f>$B10*'Time Series Scaling Factors'!F36</f>
        <v>47510907999362.602</v>
      </c>
      <c r="G10">
        <f>$B10*'Time Series Scaling Factors'!G36</f>
        <v>48485591607586.914</v>
      </c>
      <c r="H10">
        <f>$B10*'Time Series Scaling Factors'!H36</f>
        <v>49585298653286.055</v>
      </c>
      <c r="I10">
        <f>$B10*'Time Series Scaling Factors'!I36</f>
        <v>48999537035032.078</v>
      </c>
      <c r="J10">
        <f>$B10*'Time Series Scaling Factors'!J36</f>
        <v>48373666098924.445</v>
      </c>
      <c r="K10">
        <f>$B10*'Time Series Scaling Factors'!K36</f>
        <v>47350989702485.828</v>
      </c>
      <c r="L10">
        <f>$B10*'Time Series Scaling Factors'!L36</f>
        <v>45970295014152.047</v>
      </c>
      <c r="M10">
        <f>$B10*'Time Series Scaling Factors'!M36</f>
        <v>45641759418621.266</v>
      </c>
      <c r="N10">
        <f>$B10*'Time Series Scaling Factors'!N36</f>
        <v>44906520776930.547</v>
      </c>
      <c r="O10">
        <f>$B10*'Time Series Scaling Factors'!O36</f>
        <v>44921410403552.133</v>
      </c>
      <c r="P10">
        <f>$B10*'Time Series Scaling Factors'!P36</f>
        <v>44421131305603.625</v>
      </c>
      <c r="Q10">
        <f>$B10*'Time Series Scaling Factors'!Q36</f>
        <v>44025091950542.805</v>
      </c>
      <c r="R10">
        <f>$B10*'Time Series Scaling Factors'!R36</f>
        <v>43791232138559.367</v>
      </c>
      <c r="S10">
        <f>$B10*'Time Series Scaling Factors'!S36</f>
        <v>43218531379507.891</v>
      </c>
      <c r="T10">
        <f>$B10*'Time Series Scaling Factors'!T36</f>
        <v>43184044285814.258</v>
      </c>
      <c r="U10">
        <f>$B10*'Time Series Scaling Factors'!U36</f>
        <v>43313577859153.695</v>
      </c>
      <c r="V10">
        <f>$B10*'Time Series Scaling Factors'!V36</f>
        <v>43262767780591.102</v>
      </c>
      <c r="W10">
        <f>$B10*'Time Series Scaling Factors'!W36</f>
        <v>43038780841363.383</v>
      </c>
      <c r="X10">
        <f>$B10*'Time Series Scaling Factors'!X36</f>
        <v>43289902734998.563</v>
      </c>
      <c r="Y10">
        <f>$B10*'Time Series Scaling Factors'!Y36</f>
        <v>43330654592756.211</v>
      </c>
      <c r="Z10">
        <f>$B10*'Time Series Scaling Factors'!Z36</f>
        <v>43431768131880.195</v>
      </c>
      <c r="AA10">
        <f>$B10*'Time Series Scaling Factors'!AA36</f>
        <v>43614373029982.867</v>
      </c>
      <c r="AB10">
        <f>$B10*'Time Series Scaling Factors'!AB36</f>
        <v>43902898159952.922</v>
      </c>
      <c r="AC10">
        <f>$B10*'Time Series Scaling Factors'!AC36</f>
        <v>44066585200497.383</v>
      </c>
      <c r="AD10">
        <f>$B10*'Time Series Scaling Factors'!AD36</f>
        <v>44476266171981.633</v>
      </c>
      <c r="AE10">
        <f>$B10*'Time Series Scaling Factors'!AE36</f>
        <v>45552223954305.938</v>
      </c>
      <c r="AF10">
        <f>$B10*'Time Series Scaling Factors'!AF36</f>
        <v>45443053953308.695</v>
      </c>
      <c r="AG10">
        <f>$B10*'Time Series Scaling Factors'!AG36</f>
        <v>45007819664103.766</v>
      </c>
    </row>
    <row r="11" spans="1:35" x14ac:dyDescent="0.25">
      <c r="A11" s="31" t="s">
        <v>250</v>
      </c>
      <c r="B11" s="29">
        <f>'Start Year Data'!C35</f>
        <v>320229375000000</v>
      </c>
      <c r="C11">
        <f>$B11*'Time Series Scaling Factors'!C37</f>
        <v>279276747999623.16</v>
      </c>
      <c r="D11">
        <f>$B11*'Time Series Scaling Factors'!D37</f>
        <v>313384632897984.13</v>
      </c>
      <c r="E11">
        <f>$B11*'Time Series Scaling Factors'!E37</f>
        <v>297105718624058.88</v>
      </c>
      <c r="F11">
        <f>$B11*'Time Series Scaling Factors'!F37</f>
        <v>255507578145637.88</v>
      </c>
      <c r="G11">
        <f>$B11*'Time Series Scaling Factors'!G37</f>
        <v>260749301755697.84</v>
      </c>
      <c r="H11">
        <f>$B11*'Time Series Scaling Factors'!H37</f>
        <v>266663385399817.03</v>
      </c>
      <c r="I11">
        <f>$B11*'Time Series Scaling Factors'!I37</f>
        <v>263513234439689.06</v>
      </c>
      <c r="J11">
        <f>$B11*'Time Series Scaling Factors'!J37</f>
        <v>260147380705242.44</v>
      </c>
      <c r="K11">
        <f>$B11*'Time Series Scaling Factors'!K37</f>
        <v>254647558026958.88</v>
      </c>
      <c r="L11">
        <f>$B11*'Time Series Scaling Factors'!L37</f>
        <v>247222358828925.38</v>
      </c>
      <c r="M11">
        <f>$B11*'Time Series Scaling Factors'!M37</f>
        <v>245455536474155.16</v>
      </c>
      <c r="N11">
        <f>$B11*'Time Series Scaling Factors'!N37</f>
        <v>241501517226617.22</v>
      </c>
      <c r="O11">
        <f>$B11*'Time Series Scaling Factors'!O37</f>
        <v>241581591731563.03</v>
      </c>
      <c r="P11">
        <f>$B11*'Time Series Scaling Factors'!P37</f>
        <v>238891154817256.47</v>
      </c>
      <c r="Q11">
        <f>$B11*'Time Series Scaling Factors'!Q37</f>
        <v>236761305889441.66</v>
      </c>
      <c r="R11">
        <f>$B11*'Time Series Scaling Factors'!R37</f>
        <v>235503637772758.16</v>
      </c>
      <c r="S11">
        <f>$B11*'Time Series Scaling Factors'!S37</f>
        <v>232423726440619.97</v>
      </c>
      <c r="T11">
        <f>$B11*'Time Series Scaling Factors'!T37</f>
        <v>232238259267753.88</v>
      </c>
      <c r="U11">
        <f>$B11*'Time Series Scaling Factors'!U37</f>
        <v>232934874234846.38</v>
      </c>
      <c r="V11">
        <f>$B11*'Time Series Scaling Factors'!V37</f>
        <v>232661624139960.94</v>
      </c>
      <c r="W11">
        <f>$B11*'Time Series Scaling Factors'!W37</f>
        <v>231457051068465.5</v>
      </c>
      <c r="X11">
        <f>$B11*'Time Series Scaling Factors'!X37</f>
        <v>232807552449389.06</v>
      </c>
      <c r="Y11">
        <f>$B11*'Time Series Scaling Factors'!Y37</f>
        <v>233026710721016.56</v>
      </c>
      <c r="Z11">
        <f>$B11*'Time Series Scaling Factors'!Z37</f>
        <v>233570486384063.22</v>
      </c>
      <c r="AA11">
        <f>$B11*'Time Series Scaling Factors'!AA37</f>
        <v>234552512138493.56</v>
      </c>
      <c r="AB11">
        <f>$B11*'Time Series Scaling Factors'!AB37</f>
        <v>236104163333915.75</v>
      </c>
      <c r="AC11">
        <f>$B11*'Time Series Scaling Factors'!AC37</f>
        <v>236984451273348.63</v>
      </c>
      <c r="AD11">
        <f>$B11*'Time Series Scaling Factors'!AD37</f>
        <v>239187663067105.47</v>
      </c>
      <c r="AE11">
        <f>$B11*'Time Series Scaling Factors'!AE37</f>
        <v>244974026214539.38</v>
      </c>
      <c r="AF11">
        <f>$B11*'Time Series Scaling Factors'!AF37</f>
        <v>244386923931389.22</v>
      </c>
      <c r="AG11">
        <f>$B11*'Time Series Scaling Factors'!AG37</f>
        <v>242046289667733.78</v>
      </c>
    </row>
    <row r="12" spans="1:35" x14ac:dyDescent="0.25">
      <c r="A12" s="31" t="s">
        <v>251</v>
      </c>
      <c r="B12" s="29">
        <f>'Start Year Data'!C36</f>
        <v>7285809312000</v>
      </c>
      <c r="C12">
        <f>$B12*'Time Series Scaling Factors'!C38</f>
        <v>6354061463601.6191</v>
      </c>
      <c r="D12">
        <f>$B12*'Time Series Scaling Factors'!D38</f>
        <v>7130078796193.6172</v>
      </c>
      <c r="E12">
        <f>$B12*'Time Series Scaling Factors'!E38</f>
        <v>6759703451313.9834</v>
      </c>
      <c r="F12">
        <f>$B12*'Time Series Scaling Factors'!F38</f>
        <v>5813268979899.3496</v>
      </c>
      <c r="G12">
        <f>$B12*'Time Series Scaling Factors'!G38</f>
        <v>5932527866405.6387</v>
      </c>
      <c r="H12">
        <f>$B12*'Time Series Scaling Factors'!H38</f>
        <v>6067084184626.8223</v>
      </c>
      <c r="I12">
        <f>$B12*'Time Series Scaling Factors'!I38</f>
        <v>5995412436213.6543</v>
      </c>
      <c r="J12">
        <f>$B12*'Time Series Scaling Factors'!J38</f>
        <v>5918833051573.3125</v>
      </c>
      <c r="K12">
        <f>$B12*'Time Series Scaling Factors'!K38</f>
        <v>5793701934904.8701</v>
      </c>
      <c r="L12">
        <f>$B12*'Time Series Scaling Factors'!L38</f>
        <v>5624764948844.5264</v>
      </c>
      <c r="M12">
        <f>$B12*'Time Series Scaling Factors'!M38</f>
        <v>5584566479341.1143</v>
      </c>
      <c r="N12">
        <f>$B12*'Time Series Scaling Factors'!N38</f>
        <v>5494605243731.3604</v>
      </c>
      <c r="O12">
        <f>$B12*'Time Series Scaling Factors'!O38</f>
        <v>5496427086508.2383</v>
      </c>
      <c r="P12">
        <f>$B12*'Time Series Scaling Factors'!P38</f>
        <v>5435214681107.8809</v>
      </c>
      <c r="Q12">
        <f>$B12*'Time Series Scaling Factors'!Q38</f>
        <v>5386756687048.3838</v>
      </c>
      <c r="R12">
        <f>$B12*'Time Series Scaling Factors'!R38</f>
        <v>5358142416181.0146</v>
      </c>
      <c r="S12">
        <f>$B12*'Time Series Scaling Factors'!S38</f>
        <v>5288068748942.2529</v>
      </c>
      <c r="T12">
        <f>$B12*'Time Series Scaling Factors'!T38</f>
        <v>5283849028452.4063</v>
      </c>
      <c r="U12">
        <f>$B12*'Time Series Scaling Factors'!U38</f>
        <v>5299698304659.8789</v>
      </c>
      <c r="V12">
        <f>$B12*'Time Series Scaling Factors'!V38</f>
        <v>5293481360677.7061</v>
      </c>
      <c r="W12">
        <f>$B12*'Time Series Scaling Factors'!W38</f>
        <v>5266075100083.1377</v>
      </c>
      <c r="X12">
        <f>$B12*'Time Series Scaling Factors'!X38</f>
        <v>5296801499049.5088</v>
      </c>
      <c r="Y12">
        <f>$B12*'Time Series Scaling Factors'!Y38</f>
        <v>5301787754218.0898</v>
      </c>
      <c r="Z12">
        <f>$B12*'Time Series Scaling Factors'!Z38</f>
        <v>5314159654170.9424</v>
      </c>
      <c r="AA12">
        <f>$B12*'Time Series Scaling Factors'!AA38</f>
        <v>5336502552558.2393</v>
      </c>
      <c r="AB12">
        <f>$B12*'Time Series Scaling Factors'!AB38</f>
        <v>5371805481056.2344</v>
      </c>
      <c r="AC12">
        <f>$B12*'Time Series Scaling Factors'!AC38</f>
        <v>5391833656380.1289</v>
      </c>
      <c r="AD12">
        <f>$B12*'Time Series Scaling Factors'!AD38</f>
        <v>5441960791041.8447</v>
      </c>
      <c r="AE12">
        <f>$B12*'Time Series Scaling Factors'!AE38</f>
        <v>5573611232236.3408</v>
      </c>
      <c r="AF12">
        <f>$B12*'Time Series Scaling Factors'!AF38</f>
        <v>5560253571710.4385</v>
      </c>
      <c r="AG12">
        <f>$B12*'Time Series Scaling Factors'!AG38</f>
        <v>5506999822225.0039</v>
      </c>
    </row>
    <row r="13" spans="1:35" x14ac:dyDescent="0.25">
      <c r="A13" s="31" t="s">
        <v>252</v>
      </c>
      <c r="B13" s="29">
        <f>'Start Year Data'!C37</f>
        <v>74398997000000</v>
      </c>
      <c r="C13">
        <f>$B13*'Time Series Scaling Factors'!C39</f>
        <v>64884459573996.672</v>
      </c>
      <c r="D13">
        <f>$B13*'Time Series Scaling Factors'!D39</f>
        <v>72808755795195.938</v>
      </c>
      <c r="E13">
        <f>$B13*'Time Series Scaling Factors'!E39</f>
        <v>69026670237838.734</v>
      </c>
      <c r="F13">
        <f>$B13*'Time Series Scaling Factors'!F39</f>
        <v>59362160451190.891</v>
      </c>
      <c r="G13">
        <f>$B13*'Time Series Scaling Factors'!G39</f>
        <v>60579971837606.273</v>
      </c>
      <c r="H13">
        <f>$B13*'Time Series Scaling Factors'!H39</f>
        <v>61953992853937.375</v>
      </c>
      <c r="I13">
        <f>$B13*'Time Series Scaling Factors'!I39</f>
        <v>61222117235618.141</v>
      </c>
      <c r="J13">
        <f>$B13*'Time Series Scaling Factors'!J39</f>
        <v>60440127320134.797</v>
      </c>
      <c r="K13">
        <f>$B13*'Time Series Scaling Factors'!K39</f>
        <v>59162351691518.117</v>
      </c>
      <c r="L13">
        <f>$B13*'Time Series Scaling Factors'!L39</f>
        <v>57437252696902.469</v>
      </c>
      <c r="M13">
        <f>$B13*'Time Series Scaling Factors'!M39</f>
        <v>57026766272688.32</v>
      </c>
      <c r="N13">
        <f>$B13*'Time Series Scaling Factors'!N39</f>
        <v>56108127668295.711</v>
      </c>
      <c r="O13">
        <f>$B13*'Time Series Scaling Factors'!O39</f>
        <v>56126731404612.031</v>
      </c>
      <c r="P13">
        <f>$B13*'Time Series Scaling Factors'!P39</f>
        <v>55501661303169.328</v>
      </c>
      <c r="Q13">
        <f>$B13*'Time Series Scaling Factors'!Q39</f>
        <v>55006832794726.133</v>
      </c>
      <c r="R13">
        <f>$B13*'Time Series Scaling Factors'!R39</f>
        <v>54714638343670.125</v>
      </c>
      <c r="S13">
        <f>$B13*'Time Series Scaling Factors'!S39</f>
        <v>53999081521439.141</v>
      </c>
      <c r="T13">
        <f>$B13*'Time Series Scaling Factors'!T39</f>
        <v>53955991871597.797</v>
      </c>
      <c r="U13">
        <f>$B13*'Time Series Scaling Factors'!U39</f>
        <v>54117836658157.023</v>
      </c>
      <c r="V13">
        <f>$B13*'Time Series Scaling Factors'!V39</f>
        <v>54054352372901.711</v>
      </c>
      <c r="W13">
        <f>$B13*'Time Series Scaling Factors'!W39</f>
        <v>53774493511320.164</v>
      </c>
      <c r="X13">
        <f>$B13*'Time Series Scaling Factors'!X39</f>
        <v>54088255945474.836</v>
      </c>
      <c r="Y13">
        <f>$B13*'Time Series Scaling Factors'!Y39</f>
        <v>54139173059475.813</v>
      </c>
      <c r="Z13">
        <f>$B13*'Time Series Scaling Factors'!Z39</f>
        <v>54265508639788.156</v>
      </c>
      <c r="AA13">
        <f>$B13*'Time Series Scaling Factors'!AA39</f>
        <v>54493663009317.141</v>
      </c>
      <c r="AB13">
        <f>$B13*'Time Series Scaling Factors'!AB39</f>
        <v>54854158646649.789</v>
      </c>
      <c r="AC13">
        <f>$B13*'Time Series Scaling Factors'!AC39</f>
        <v>55058676235846.602</v>
      </c>
      <c r="AD13">
        <f>$B13*'Time Series Scaling Factors'!AD39</f>
        <v>55570549163288.313</v>
      </c>
      <c r="AE13">
        <f>$B13*'Time Series Scaling Factors'!AE39</f>
        <v>56914896834225.266</v>
      </c>
      <c r="AF13">
        <f>$B13*'Time Series Scaling Factors'!AF39</f>
        <v>56778495165881.195</v>
      </c>
      <c r="AG13">
        <f>$B13*'Time Series Scaling Factors'!AG39</f>
        <v>56234694830387.93</v>
      </c>
    </row>
    <row r="14" spans="1:35" x14ac:dyDescent="0.25">
      <c r="A14" s="31" t="s">
        <v>241</v>
      </c>
      <c r="B14" s="29">
        <f>'Start Year Data'!C38</f>
        <v>338510340000000</v>
      </c>
      <c r="C14">
        <f>$B14*'Time Series Scaling Factors'!C40</f>
        <v>295219846459890.69</v>
      </c>
      <c r="D14">
        <f>$B14*'Time Series Scaling Factors'!D40</f>
        <v>331274851450063.88</v>
      </c>
      <c r="E14">
        <f>$B14*'Time Series Scaling Factors'!E40</f>
        <v>314066621237900.19</v>
      </c>
      <c r="F14">
        <f>$B14*'Time Series Scaling Factors'!F40</f>
        <v>270093763730002.75</v>
      </c>
      <c r="G14">
        <f>$B14*'Time Series Scaling Factors'!G40</f>
        <v>275634722117806.56</v>
      </c>
      <c r="H14">
        <f>$B14*'Time Series Scaling Factors'!H40</f>
        <v>281886423621328</v>
      </c>
      <c r="I14">
        <f>$B14*'Time Series Scaling Factors'!I40</f>
        <v>278556439691639.34</v>
      </c>
      <c r="J14">
        <f>$B14*'Time Series Scaling Factors'!J40</f>
        <v>274998439142695.94</v>
      </c>
      <c r="K14">
        <f>$B14*'Time Series Scaling Factors'!K40</f>
        <v>269184647560441.88</v>
      </c>
      <c r="L14">
        <f>$B14*'Time Series Scaling Factors'!L40</f>
        <v>261335565304655.53</v>
      </c>
      <c r="M14">
        <f>$B14*'Time Series Scaling Factors'!M40</f>
        <v>259467880192904.44</v>
      </c>
      <c r="N14">
        <f>$B14*'Time Series Scaling Factors'!N40</f>
        <v>255288137469893.44</v>
      </c>
      <c r="O14">
        <f>$B14*'Time Series Scaling Factors'!O40</f>
        <v>255372783195772.06</v>
      </c>
      <c r="P14">
        <f>$B14*'Time Series Scaling Factors'!P40</f>
        <v>252528757051666.88</v>
      </c>
      <c r="Q14">
        <f>$B14*'Time Series Scaling Factors'!Q40</f>
        <v>250277321234127.56</v>
      </c>
      <c r="R14">
        <f>$B14*'Time Series Scaling Factors'!R40</f>
        <v>248947856497216.09</v>
      </c>
      <c r="S14">
        <f>$B14*'Time Series Scaling Factors'!S40</f>
        <v>245692121971887.34</v>
      </c>
      <c r="T14">
        <f>$B14*'Time Series Scaling Factors'!T40</f>
        <v>245496067016761.06</v>
      </c>
      <c r="U14">
        <f>$B14*'Time Series Scaling Factors'!U40</f>
        <v>246232449709197</v>
      </c>
      <c r="V14">
        <f>$B14*'Time Series Scaling Factors'!V40</f>
        <v>245943600559974.81</v>
      </c>
      <c r="W14">
        <f>$B14*'Time Series Scaling Factors'!W40</f>
        <v>244670261910181.19</v>
      </c>
      <c r="X14">
        <f>$B14*'Time Series Scaling Factors'!X40</f>
        <v>246097859492779.28</v>
      </c>
      <c r="Y14">
        <f>$B14*'Time Series Scaling Factors'!Y40</f>
        <v>246329528873648.63</v>
      </c>
      <c r="Z14">
        <f>$B14*'Time Series Scaling Factors'!Z40</f>
        <v>246904347110050.78</v>
      </c>
      <c r="AA14">
        <f>$B14*'Time Series Scaling Factors'!AA40</f>
        <v>247942433862775.97</v>
      </c>
      <c r="AB14">
        <f>$B14*'Time Series Scaling Factors'!AB40</f>
        <v>249582664318597.75</v>
      </c>
      <c r="AC14">
        <f>$B14*'Time Series Scaling Factors'!AC40</f>
        <v>250513205339936.94</v>
      </c>
      <c r="AD14">
        <f>$B14*'Time Series Scaling Factors'!AD40</f>
        <v>252842192096372.53</v>
      </c>
      <c r="AE14">
        <f>$B14*'Time Series Scaling Factors'!AE40</f>
        <v>258958881910982.22</v>
      </c>
      <c r="AF14">
        <f>$B14*'Time Series Scaling Factors'!AF40</f>
        <v>258338263663565.22</v>
      </c>
      <c r="AG14">
        <f>$B14*'Time Series Scaling Factors'!AG40</f>
        <v>255864009387530.59</v>
      </c>
    </row>
    <row r="15" spans="1:35" x14ac:dyDescent="0.25">
      <c r="A15" s="31" t="s">
        <v>253</v>
      </c>
      <c r="B15" s="29">
        <f>'Start Year Data'!C39</f>
        <v>0</v>
      </c>
      <c r="C15">
        <f>$B15*'Time Series Scaling Factors'!C41</f>
        <v>0</v>
      </c>
      <c r="D15">
        <f>$B15*'Time Series Scaling Factors'!D41</f>
        <v>0</v>
      </c>
      <c r="E15">
        <f>$B15*'Time Series Scaling Factors'!E41</f>
        <v>0</v>
      </c>
      <c r="F15">
        <f>$B15*'Time Series Scaling Factors'!F41</f>
        <v>0</v>
      </c>
      <c r="G15">
        <f>$B15*'Time Series Scaling Factors'!G41</f>
        <v>0</v>
      </c>
      <c r="H15">
        <f>$B15*'Time Series Scaling Factors'!H41</f>
        <v>0</v>
      </c>
      <c r="I15">
        <f>$B15*'Time Series Scaling Factors'!I41</f>
        <v>0</v>
      </c>
      <c r="J15">
        <f>$B15*'Time Series Scaling Factors'!J41</f>
        <v>0</v>
      </c>
      <c r="K15">
        <f>$B15*'Time Series Scaling Factors'!K41</f>
        <v>0</v>
      </c>
      <c r="L15">
        <f>$B15*'Time Series Scaling Factors'!L41</f>
        <v>0</v>
      </c>
      <c r="M15">
        <f>$B15*'Time Series Scaling Factors'!M41</f>
        <v>0</v>
      </c>
      <c r="N15">
        <f>$B15*'Time Series Scaling Factors'!N41</f>
        <v>0</v>
      </c>
      <c r="O15">
        <f>$B15*'Time Series Scaling Factors'!O41</f>
        <v>0</v>
      </c>
      <c r="P15">
        <f>$B15*'Time Series Scaling Factors'!P41</f>
        <v>0</v>
      </c>
      <c r="Q15">
        <f>$B15*'Time Series Scaling Factors'!Q41</f>
        <v>0</v>
      </c>
      <c r="R15">
        <f>$B15*'Time Series Scaling Factors'!R41</f>
        <v>0</v>
      </c>
      <c r="S15">
        <f>$B15*'Time Series Scaling Factors'!S41</f>
        <v>0</v>
      </c>
      <c r="T15">
        <f>$B15*'Time Series Scaling Factors'!T41</f>
        <v>0</v>
      </c>
      <c r="U15">
        <f>$B15*'Time Series Scaling Factors'!U41</f>
        <v>0</v>
      </c>
      <c r="V15">
        <f>$B15*'Time Series Scaling Factors'!V41</f>
        <v>0</v>
      </c>
      <c r="W15">
        <f>$B15*'Time Series Scaling Factors'!W41</f>
        <v>0</v>
      </c>
      <c r="X15">
        <f>$B15*'Time Series Scaling Factors'!X41</f>
        <v>0</v>
      </c>
      <c r="Y15">
        <f>$B15*'Time Series Scaling Factors'!Y41</f>
        <v>0</v>
      </c>
      <c r="Z15">
        <f>$B15*'Time Series Scaling Factors'!Z41</f>
        <v>0</v>
      </c>
      <c r="AA15">
        <f>$B15*'Time Series Scaling Factors'!AA41</f>
        <v>0</v>
      </c>
      <c r="AB15">
        <f>$B15*'Time Series Scaling Factors'!AB41</f>
        <v>0</v>
      </c>
      <c r="AC15">
        <f>$B15*'Time Series Scaling Factors'!AC41</f>
        <v>0</v>
      </c>
      <c r="AD15">
        <f>$B15*'Time Series Scaling Factors'!AD41</f>
        <v>0</v>
      </c>
      <c r="AE15">
        <f>$B15*'Time Series Scaling Factors'!AE41</f>
        <v>0</v>
      </c>
      <c r="AF15">
        <f>$B15*'Time Series Scaling Factors'!AF41</f>
        <v>0</v>
      </c>
      <c r="AG15">
        <f>$B15*'Time Series Scaling Factors'!AG41</f>
        <v>0</v>
      </c>
    </row>
    <row r="16" spans="1:35" x14ac:dyDescent="0.25">
      <c r="A16" s="31" t="s">
        <v>254</v>
      </c>
      <c r="B16" s="29">
        <f>'Start Year Data'!C40</f>
        <v>0</v>
      </c>
      <c r="C16">
        <f>$B16*'Time Series Scaling Factors'!C42</f>
        <v>0</v>
      </c>
      <c r="D16">
        <f>$B16*'Time Series Scaling Factors'!D42</f>
        <v>0</v>
      </c>
      <c r="E16">
        <f>$B16*'Time Series Scaling Factors'!E42</f>
        <v>0</v>
      </c>
      <c r="F16">
        <f>$B16*'Time Series Scaling Factors'!F42</f>
        <v>0</v>
      </c>
      <c r="G16">
        <f>$B16*'Time Series Scaling Factors'!G42</f>
        <v>0</v>
      </c>
      <c r="H16">
        <f>$B16*'Time Series Scaling Factors'!H42</f>
        <v>0</v>
      </c>
      <c r="I16">
        <f>$B16*'Time Series Scaling Factors'!I42</f>
        <v>0</v>
      </c>
      <c r="J16">
        <f>$B16*'Time Series Scaling Factors'!J42</f>
        <v>0</v>
      </c>
      <c r="K16">
        <f>$B16*'Time Series Scaling Factors'!K42</f>
        <v>0</v>
      </c>
      <c r="L16">
        <f>$B16*'Time Series Scaling Factors'!L42</f>
        <v>0</v>
      </c>
      <c r="M16">
        <f>$B16*'Time Series Scaling Factors'!M42</f>
        <v>0</v>
      </c>
      <c r="N16">
        <f>$B16*'Time Series Scaling Factors'!N42</f>
        <v>0</v>
      </c>
      <c r="O16">
        <f>$B16*'Time Series Scaling Factors'!O42</f>
        <v>0</v>
      </c>
      <c r="P16">
        <f>$B16*'Time Series Scaling Factors'!P42</f>
        <v>0</v>
      </c>
      <c r="Q16">
        <f>$B16*'Time Series Scaling Factors'!Q42</f>
        <v>0</v>
      </c>
      <c r="R16">
        <f>$B16*'Time Series Scaling Factors'!R42</f>
        <v>0</v>
      </c>
      <c r="S16">
        <f>$B16*'Time Series Scaling Factors'!S42</f>
        <v>0</v>
      </c>
      <c r="T16">
        <f>$B16*'Time Series Scaling Factors'!T42</f>
        <v>0</v>
      </c>
      <c r="U16">
        <f>$B16*'Time Series Scaling Factors'!U42</f>
        <v>0</v>
      </c>
      <c r="V16">
        <f>$B16*'Time Series Scaling Factors'!V42</f>
        <v>0</v>
      </c>
      <c r="W16">
        <f>$B16*'Time Series Scaling Factors'!W42</f>
        <v>0</v>
      </c>
      <c r="X16">
        <f>$B16*'Time Series Scaling Factors'!X42</f>
        <v>0</v>
      </c>
      <c r="Y16">
        <f>$B16*'Time Series Scaling Factors'!Y42</f>
        <v>0</v>
      </c>
      <c r="Z16">
        <f>$B16*'Time Series Scaling Factors'!Z42</f>
        <v>0</v>
      </c>
      <c r="AA16">
        <f>$B16*'Time Series Scaling Factors'!AA42</f>
        <v>0</v>
      </c>
      <c r="AB16">
        <f>$B16*'Time Series Scaling Factors'!AB42</f>
        <v>0</v>
      </c>
      <c r="AC16">
        <f>$B16*'Time Series Scaling Factors'!AC42</f>
        <v>0</v>
      </c>
      <c r="AD16">
        <f>$B16*'Time Series Scaling Factors'!AD42</f>
        <v>0</v>
      </c>
      <c r="AE16">
        <f>$B16*'Time Series Scaling Factors'!AE42</f>
        <v>0</v>
      </c>
      <c r="AF16">
        <f>$B16*'Time Series Scaling Factors'!AF42</f>
        <v>0</v>
      </c>
      <c r="AG16">
        <f>$B16*'Time Series Scaling Factors'!AG42</f>
        <v>0</v>
      </c>
    </row>
    <row r="17" spans="1:33" x14ac:dyDescent="0.25">
      <c r="A17" s="31" t="s">
        <v>255</v>
      </c>
      <c r="B17" s="29">
        <f>'Start Year Data'!C41</f>
        <v>0</v>
      </c>
      <c r="C17">
        <f>$B17*'Time Series Scaling Factors'!C43</f>
        <v>0</v>
      </c>
      <c r="D17">
        <f>$B17*'Time Series Scaling Factors'!D43</f>
        <v>0</v>
      </c>
      <c r="E17">
        <f>$B17*'Time Series Scaling Factors'!E43</f>
        <v>0</v>
      </c>
      <c r="F17">
        <f>$B17*'Time Series Scaling Factors'!F43</f>
        <v>0</v>
      </c>
      <c r="G17">
        <f>$B17*'Time Series Scaling Factors'!G43</f>
        <v>0</v>
      </c>
      <c r="H17">
        <f>$B17*'Time Series Scaling Factors'!H43</f>
        <v>0</v>
      </c>
      <c r="I17">
        <f>$B17*'Time Series Scaling Factors'!I43</f>
        <v>0</v>
      </c>
      <c r="J17">
        <f>$B17*'Time Series Scaling Factors'!J43</f>
        <v>0</v>
      </c>
      <c r="K17">
        <f>$B17*'Time Series Scaling Factors'!K43</f>
        <v>0</v>
      </c>
      <c r="L17">
        <f>$B17*'Time Series Scaling Factors'!L43</f>
        <v>0</v>
      </c>
      <c r="M17">
        <f>$B17*'Time Series Scaling Factors'!M43</f>
        <v>0</v>
      </c>
      <c r="N17">
        <f>$B17*'Time Series Scaling Factors'!N43</f>
        <v>0</v>
      </c>
      <c r="O17">
        <f>$B17*'Time Series Scaling Factors'!O43</f>
        <v>0</v>
      </c>
      <c r="P17">
        <f>$B17*'Time Series Scaling Factors'!P43</f>
        <v>0</v>
      </c>
      <c r="Q17">
        <f>$B17*'Time Series Scaling Factors'!Q43</f>
        <v>0</v>
      </c>
      <c r="R17">
        <f>$B17*'Time Series Scaling Factors'!R43</f>
        <v>0</v>
      </c>
      <c r="S17">
        <f>$B17*'Time Series Scaling Factors'!S43</f>
        <v>0</v>
      </c>
      <c r="T17">
        <f>$B17*'Time Series Scaling Factors'!T43</f>
        <v>0</v>
      </c>
      <c r="U17">
        <f>$B17*'Time Series Scaling Factors'!U43</f>
        <v>0</v>
      </c>
      <c r="V17">
        <f>$B17*'Time Series Scaling Factors'!V43</f>
        <v>0</v>
      </c>
      <c r="W17">
        <f>$B17*'Time Series Scaling Factors'!W43</f>
        <v>0</v>
      </c>
      <c r="X17">
        <f>$B17*'Time Series Scaling Factors'!X43</f>
        <v>0</v>
      </c>
      <c r="Y17">
        <f>$B17*'Time Series Scaling Factors'!Y43</f>
        <v>0</v>
      </c>
      <c r="Z17">
        <f>$B17*'Time Series Scaling Factors'!Z43</f>
        <v>0</v>
      </c>
      <c r="AA17">
        <f>$B17*'Time Series Scaling Factors'!AA43</f>
        <v>0</v>
      </c>
      <c r="AB17">
        <f>$B17*'Time Series Scaling Factors'!AB43</f>
        <v>0</v>
      </c>
      <c r="AC17">
        <f>$B17*'Time Series Scaling Factors'!AC43</f>
        <v>0</v>
      </c>
      <c r="AD17">
        <f>$B17*'Time Series Scaling Factors'!AD43</f>
        <v>0</v>
      </c>
      <c r="AE17">
        <f>$B17*'Time Series Scaling Factors'!AE43</f>
        <v>0</v>
      </c>
      <c r="AF17">
        <f>$B17*'Time Series Scaling Factors'!AF43</f>
        <v>0</v>
      </c>
      <c r="AG17">
        <f>$B17*'Time Series Scaling Factors'!AG43</f>
        <v>0</v>
      </c>
    </row>
    <row r="18" spans="1:33" x14ac:dyDescent="0.25">
      <c r="A18" s="31" t="s">
        <v>242</v>
      </c>
      <c r="B18" s="29">
        <f>'Start Year Data'!C42</f>
        <v>1.27190503E+16</v>
      </c>
      <c r="C18">
        <f>$B18*'Time Series Scaling Factors'!C44</f>
        <v>1.1880017488848474E+16</v>
      </c>
      <c r="D18">
        <f>$B18*'Time Series Scaling Factors'!D44</f>
        <v>1.1322767419456896E+16</v>
      </c>
      <c r="E18">
        <f>$B18*'Time Series Scaling Factors'!E44</f>
        <v>1.33836501466331E+16</v>
      </c>
      <c r="F18">
        <f>$B18*'Time Series Scaling Factors'!F44</f>
        <v>1.3594810616616272E+16</v>
      </c>
      <c r="G18">
        <f>$B18*'Time Series Scaling Factors'!G44</f>
        <v>1.3056806005347022E+16</v>
      </c>
      <c r="H18">
        <f>$B18*'Time Series Scaling Factors'!H44</f>
        <v>1.2451591489753634E+16</v>
      </c>
      <c r="I18">
        <f>$B18*'Time Series Scaling Factors'!I44</f>
        <v>1.2000542568885096E+16</v>
      </c>
      <c r="J18">
        <f>$B18*'Time Series Scaling Factors'!J44</f>
        <v>1.1971388655198324E+16</v>
      </c>
      <c r="K18">
        <f>$B18*'Time Series Scaling Factors'!K44</f>
        <v>1.1737781282209132E+16</v>
      </c>
      <c r="L18">
        <f>$B18*'Time Series Scaling Factors'!L44</f>
        <v>1.1661987319846486E+16</v>
      </c>
      <c r="M18">
        <f>$B18*'Time Series Scaling Factors'!M44</f>
        <v>1.1609587776991444E+16</v>
      </c>
      <c r="N18">
        <f>$B18*'Time Series Scaling Factors'!N44</f>
        <v>1.177183873685923E+16</v>
      </c>
      <c r="O18">
        <f>$B18*'Time Series Scaling Factors'!O44</f>
        <v>1.2081657012172938E+16</v>
      </c>
      <c r="P18">
        <f>$B18*'Time Series Scaling Factors'!P44</f>
        <v>1.1945167219243372E+16</v>
      </c>
      <c r="Q18">
        <f>$B18*'Time Series Scaling Factors'!Q44</f>
        <v>1.2226701432084876E+16</v>
      </c>
      <c r="R18">
        <f>$B18*'Time Series Scaling Factors'!R44</f>
        <v>1.229318537035776E+16</v>
      </c>
      <c r="S18">
        <f>$B18*'Time Series Scaling Factors'!S44</f>
        <v>1.2559748985980112E+16</v>
      </c>
      <c r="T18">
        <f>$B18*'Time Series Scaling Factors'!T44</f>
        <v>1.2694060063226574E+16</v>
      </c>
      <c r="U18">
        <f>$B18*'Time Series Scaling Factors'!U44</f>
        <v>1.286863773043765E+16</v>
      </c>
      <c r="V18">
        <f>$B18*'Time Series Scaling Factors'!V44</f>
        <v>1.2927701772447918E+16</v>
      </c>
      <c r="W18">
        <f>$B18*'Time Series Scaling Factors'!W44</f>
        <v>1.2637566333451832E+16</v>
      </c>
      <c r="X18">
        <f>$B18*'Time Series Scaling Factors'!X44</f>
        <v>1.262577674288295E+16</v>
      </c>
      <c r="Y18">
        <f>$B18*'Time Series Scaling Factors'!Y44</f>
        <v>1.246169533482962E+16</v>
      </c>
      <c r="Z18">
        <f>$B18*'Time Series Scaling Factors'!Z44</f>
        <v>1.2166975191311638E+16</v>
      </c>
      <c r="AA18">
        <f>$B18*'Time Series Scaling Factors'!AA44</f>
        <v>1.243031447122886E+16</v>
      </c>
      <c r="AB18">
        <f>$B18*'Time Series Scaling Factors'!AB44</f>
        <v>1.186004034196953E+16</v>
      </c>
      <c r="AC18">
        <f>$B18*'Time Series Scaling Factors'!AC44</f>
        <v>1.1520110826115426E+16</v>
      </c>
      <c r="AD18">
        <f>$B18*'Time Series Scaling Factors'!AD44</f>
        <v>1.1366914821184256E+16</v>
      </c>
      <c r="AE18">
        <f>$B18*'Time Series Scaling Factors'!AE44</f>
        <v>1.1552894570058478E+16</v>
      </c>
      <c r="AF18">
        <f>$B18*'Time Series Scaling Factors'!AF44</f>
        <v>1.1842304860532644E+16</v>
      </c>
      <c r="AG18">
        <f>$B18*'Time Series Scaling Factors'!AG44</f>
        <v>1.124880554033847E+16</v>
      </c>
    </row>
    <row r="19" spans="1:33" x14ac:dyDescent="0.25">
      <c r="A19" s="31" t="s">
        <v>256</v>
      </c>
      <c r="B19" s="29">
        <f>'Start Year Data'!C43</f>
        <v>433897305000000</v>
      </c>
      <c r="C19">
        <f>$B19*'Time Series Scaling Factors'!C45</f>
        <v>378408221626141.06</v>
      </c>
      <c r="D19">
        <f>$B19*'Time Series Scaling Factors'!D45</f>
        <v>424622967967412.94</v>
      </c>
      <c r="E19">
        <f>$B19*'Time Series Scaling Factors'!E45</f>
        <v>402565725305704.5</v>
      </c>
      <c r="F19">
        <f>$B19*'Time Series Scaling Factors'!F45</f>
        <v>346201998378409.75</v>
      </c>
      <c r="G19">
        <f>$B19*'Time Series Scaling Factors'!G45</f>
        <v>353304312923912.94</v>
      </c>
      <c r="H19">
        <f>$B19*'Time Series Scaling Factors'!H45</f>
        <v>361317646974631.75</v>
      </c>
      <c r="I19">
        <f>$B19*'Time Series Scaling Factors'!I45</f>
        <v>357049325207015.38</v>
      </c>
      <c r="J19">
        <f>$B19*'Time Series Scaling Factors'!J45</f>
        <v>352488735272376.88</v>
      </c>
      <c r="K19">
        <f>$B19*'Time Series Scaling Factors'!K45</f>
        <v>345036707368674.63</v>
      </c>
      <c r="L19">
        <f>$B19*'Time Series Scaling Factors'!L45</f>
        <v>334975875438078.31</v>
      </c>
      <c r="M19">
        <f>$B19*'Time Series Scaling Factors'!M45</f>
        <v>332581905621447.56</v>
      </c>
      <c r="N19">
        <f>$B19*'Time Series Scaling Factors'!N45</f>
        <v>327224376208585.75</v>
      </c>
      <c r="O19">
        <f>$B19*'Time Series Scaling Factors'!O45</f>
        <v>327332873787532.69</v>
      </c>
      <c r="P19">
        <f>$B19*'Time Series Scaling Factors'!P45</f>
        <v>323687445174401.5</v>
      </c>
      <c r="Q19">
        <f>$B19*'Time Series Scaling Factors'!Q45</f>
        <v>320801589653383.19</v>
      </c>
      <c r="R19">
        <f>$B19*'Time Series Scaling Factors'!R45</f>
        <v>319097502367782.38</v>
      </c>
      <c r="S19">
        <f>$B19*'Time Series Scaling Factors'!S45</f>
        <v>314924352335391.63</v>
      </c>
      <c r="T19">
        <f>$B19*'Time Series Scaling Factors'!T45</f>
        <v>314673052133864</v>
      </c>
      <c r="U19">
        <f>$B19*'Time Series Scaling Factors'!U45</f>
        <v>315616936050959.69</v>
      </c>
      <c r="V19">
        <f>$B19*'Time Series Scaling Factors'!V45</f>
        <v>315246693690271.19</v>
      </c>
      <c r="W19">
        <f>$B19*'Time Series Scaling Factors'!W45</f>
        <v>313614547952868.31</v>
      </c>
      <c r="X19">
        <f>$B19*'Time Series Scaling Factors'!X45</f>
        <v>315444420398459.94</v>
      </c>
      <c r="Y19">
        <f>$B19*'Time Series Scaling Factors'!Y45</f>
        <v>315741370618681.31</v>
      </c>
      <c r="Z19">
        <f>$B19*'Time Series Scaling Factors'!Z45</f>
        <v>316478163721189.63</v>
      </c>
      <c r="AA19">
        <f>$B19*'Time Series Scaling Factors'!AA45</f>
        <v>317808767224656.25</v>
      </c>
      <c r="AB19">
        <f>$B19*'Time Series Scaling Factors'!AB45</f>
        <v>319911189190141.81</v>
      </c>
      <c r="AC19">
        <f>$B19*'Time Series Scaling Factors'!AC45</f>
        <v>321103942242680.81</v>
      </c>
      <c r="AD19">
        <f>$B19*'Time Series Scaling Factors'!AD45</f>
        <v>324089201354701.13</v>
      </c>
      <c r="AE19">
        <f>$B19*'Time Series Scaling Factors'!AE45</f>
        <v>331929479516012.5</v>
      </c>
      <c r="AF19">
        <f>$B19*'Time Series Scaling Factors'!AF45</f>
        <v>331133980669542.88</v>
      </c>
      <c r="AG19">
        <f>$B19*'Time Series Scaling Factors'!AG45</f>
        <v>327962519903363.13</v>
      </c>
    </row>
    <row r="20" spans="1:33" x14ac:dyDescent="0.25">
      <c r="A20" s="31" t="s">
        <v>243</v>
      </c>
      <c r="B20" s="29">
        <f>'Start Year Data'!C44</f>
        <v>219065893200000</v>
      </c>
      <c r="C20">
        <f>$B20*'Time Series Scaling Factors'!C46</f>
        <v>191050587568766.19</v>
      </c>
      <c r="D20">
        <f>$B20*'Time Series Scaling Factors'!D46</f>
        <v>214383469726820.03</v>
      </c>
      <c r="E20">
        <f>$B20*'Time Series Scaling Factors'!E46</f>
        <v>203247218107980.66</v>
      </c>
      <c r="F20">
        <f>$B20*'Time Series Scaling Factors'!F46</f>
        <v>174790322798596.97</v>
      </c>
      <c r="G20">
        <f>$B20*'Time Series Scaling Factors'!G46</f>
        <v>178376136450281.22</v>
      </c>
      <c r="H20">
        <f>$B20*'Time Series Scaling Factors'!H46</f>
        <v>182421905255714.78</v>
      </c>
      <c r="I20">
        <f>$B20*'Time Series Scaling Factors'!I46</f>
        <v>180266916714156.81</v>
      </c>
      <c r="J20">
        <f>$B20*'Time Series Scaling Factors'!J46</f>
        <v>177964367940431.41</v>
      </c>
      <c r="K20">
        <f>$B20*'Time Series Scaling Factors'!K46</f>
        <v>174201991152044</v>
      </c>
      <c r="L20">
        <f>$B20*'Time Series Scaling Factors'!L46</f>
        <v>169122482457674.09</v>
      </c>
      <c r="M20">
        <f>$B20*'Time Series Scaling Factors'!M46</f>
        <v>167913815959563.31</v>
      </c>
      <c r="N20">
        <f>$B20*'Time Series Scaling Factors'!N46</f>
        <v>165208908709277.81</v>
      </c>
      <c r="O20">
        <f>$B20*'Time Series Scaling Factors'!O46</f>
        <v>165263686922389.91</v>
      </c>
      <c r="P20">
        <f>$B20*'Time Series Scaling Factors'!P46</f>
        <v>163423184420922.56</v>
      </c>
      <c r="Q20">
        <f>$B20*'Time Series Scaling Factors'!Q46</f>
        <v>161966174870337.75</v>
      </c>
      <c r="R20">
        <f>$B20*'Time Series Scaling Factors'!R46</f>
        <v>161105815981243.19</v>
      </c>
      <c r="S20">
        <f>$B20*'Time Series Scaling Factors'!S46</f>
        <v>158998877706290.59</v>
      </c>
      <c r="T20">
        <f>$B20*'Time Series Scaling Factors'!T46</f>
        <v>158872001363721.5</v>
      </c>
      <c r="U20">
        <f>$B20*'Time Series Scaling Factors'!U46</f>
        <v>159348549088247.41</v>
      </c>
      <c r="V20">
        <f>$B20*'Time Series Scaling Factors'!V46</f>
        <v>159161621277196.16</v>
      </c>
      <c r="W20">
        <f>$B20*'Time Series Scaling Factors'!W46</f>
        <v>158337584207418.22</v>
      </c>
      <c r="X20">
        <f>$B20*'Time Series Scaling Factors'!X46</f>
        <v>159261449456444.34</v>
      </c>
      <c r="Y20">
        <f>$B20*'Time Series Scaling Factors'!Y46</f>
        <v>159411373561708.72</v>
      </c>
      <c r="Z20">
        <f>$B20*'Time Series Scaling Factors'!Z46</f>
        <v>159783365360792.56</v>
      </c>
      <c r="AA20">
        <f>$B20*'Time Series Scaling Factors'!AA46</f>
        <v>160455159911307.13</v>
      </c>
      <c r="AB20">
        <f>$B20*'Time Series Scaling Factors'!AB46</f>
        <v>161516629850034.66</v>
      </c>
      <c r="AC20">
        <f>$B20*'Time Series Scaling Factors'!AC46</f>
        <v>162118826521483.22</v>
      </c>
      <c r="AD20">
        <f>$B20*'Time Series Scaling Factors'!AD46</f>
        <v>163626022916280.28</v>
      </c>
      <c r="AE20">
        <f>$B20*'Time Series Scaling Factors'!AE46</f>
        <v>167584419335322.63</v>
      </c>
      <c r="AF20">
        <f>$B20*'Time Series Scaling Factors'!AF46</f>
        <v>167182788204330.84</v>
      </c>
      <c r="AG20">
        <f>$B20*'Time Series Scaling Factors'!AG46</f>
        <v>165581582394831.94</v>
      </c>
    </row>
    <row r="21" spans="1:33" x14ac:dyDescent="0.25">
      <c r="A21" s="31" t="s">
        <v>257</v>
      </c>
      <c r="B21" s="29">
        <f>'Start Year Data'!C45</f>
        <v>0</v>
      </c>
      <c r="C21">
        <f>$B21*'Time Series Scaling Factors'!C47</f>
        <v>0</v>
      </c>
      <c r="D21">
        <f>$B21*'Time Series Scaling Factors'!D47</f>
        <v>0</v>
      </c>
      <c r="E21">
        <f>$B21*'Time Series Scaling Factors'!E47</f>
        <v>0</v>
      </c>
      <c r="F21">
        <f>$B21*'Time Series Scaling Factors'!F47</f>
        <v>0</v>
      </c>
      <c r="G21">
        <f>$B21*'Time Series Scaling Factors'!G47</f>
        <v>0</v>
      </c>
      <c r="H21">
        <f>$B21*'Time Series Scaling Factors'!H47</f>
        <v>0</v>
      </c>
      <c r="I21">
        <f>$B21*'Time Series Scaling Factors'!I47</f>
        <v>0</v>
      </c>
      <c r="J21">
        <f>$B21*'Time Series Scaling Factors'!J47</f>
        <v>0</v>
      </c>
      <c r="K21">
        <f>$B21*'Time Series Scaling Factors'!K47</f>
        <v>0</v>
      </c>
      <c r="L21">
        <f>$B21*'Time Series Scaling Factors'!L47</f>
        <v>0</v>
      </c>
      <c r="M21">
        <f>$B21*'Time Series Scaling Factors'!M47</f>
        <v>0</v>
      </c>
      <c r="N21">
        <f>$B21*'Time Series Scaling Factors'!N47</f>
        <v>0</v>
      </c>
      <c r="O21">
        <f>$B21*'Time Series Scaling Factors'!O47</f>
        <v>0</v>
      </c>
      <c r="P21">
        <f>$B21*'Time Series Scaling Factors'!P47</f>
        <v>0</v>
      </c>
      <c r="Q21">
        <f>$B21*'Time Series Scaling Factors'!Q47</f>
        <v>0</v>
      </c>
      <c r="R21">
        <f>$B21*'Time Series Scaling Factors'!R47</f>
        <v>0</v>
      </c>
      <c r="S21">
        <f>$B21*'Time Series Scaling Factors'!S47</f>
        <v>0</v>
      </c>
      <c r="T21">
        <f>$B21*'Time Series Scaling Factors'!T47</f>
        <v>0</v>
      </c>
      <c r="U21">
        <f>$B21*'Time Series Scaling Factors'!U47</f>
        <v>0</v>
      </c>
      <c r="V21">
        <f>$B21*'Time Series Scaling Factors'!V47</f>
        <v>0</v>
      </c>
      <c r="W21">
        <f>$B21*'Time Series Scaling Factors'!W47</f>
        <v>0</v>
      </c>
      <c r="X21">
        <f>$B21*'Time Series Scaling Factors'!X47</f>
        <v>0</v>
      </c>
      <c r="Y21">
        <f>$B21*'Time Series Scaling Factors'!Y47</f>
        <v>0</v>
      </c>
      <c r="Z21">
        <f>$B21*'Time Series Scaling Factors'!Z47</f>
        <v>0</v>
      </c>
      <c r="AA21">
        <f>$B21*'Time Series Scaling Factors'!AA47</f>
        <v>0</v>
      </c>
      <c r="AB21">
        <f>$B21*'Time Series Scaling Factors'!AB47</f>
        <v>0</v>
      </c>
      <c r="AC21">
        <f>$B21*'Time Series Scaling Factors'!AC47</f>
        <v>0</v>
      </c>
      <c r="AD21">
        <f>$B21*'Time Series Scaling Factors'!AD47</f>
        <v>0</v>
      </c>
      <c r="AE21">
        <f>$B21*'Time Series Scaling Factors'!AE47</f>
        <v>0</v>
      </c>
      <c r="AF21">
        <f>$B21*'Time Series Scaling Factors'!AF47</f>
        <v>0</v>
      </c>
      <c r="AG21">
        <f>$B21*'Time Series Scaling Factors'!AG47</f>
        <v>0</v>
      </c>
    </row>
    <row r="22" spans="1:33" x14ac:dyDescent="0.25">
      <c r="A22" s="31" t="s">
        <v>258</v>
      </c>
      <c r="B22" s="29">
        <f>'Start Year Data'!C46</f>
        <v>0</v>
      </c>
      <c r="C22">
        <f>$B22*'Time Series Scaling Factors'!C48</f>
        <v>0</v>
      </c>
      <c r="D22">
        <f>$B22*'Time Series Scaling Factors'!D48</f>
        <v>0</v>
      </c>
      <c r="E22">
        <f>$B22*'Time Series Scaling Factors'!E48</f>
        <v>0</v>
      </c>
      <c r="F22">
        <f>$B22*'Time Series Scaling Factors'!F48</f>
        <v>0</v>
      </c>
      <c r="G22">
        <f>$B22*'Time Series Scaling Factors'!G48</f>
        <v>0</v>
      </c>
      <c r="H22">
        <f>$B22*'Time Series Scaling Factors'!H48</f>
        <v>0</v>
      </c>
      <c r="I22">
        <f>$B22*'Time Series Scaling Factors'!I48</f>
        <v>0</v>
      </c>
      <c r="J22">
        <f>$B22*'Time Series Scaling Factors'!J48</f>
        <v>0</v>
      </c>
      <c r="K22">
        <f>$B22*'Time Series Scaling Factors'!K48</f>
        <v>0</v>
      </c>
      <c r="L22">
        <f>$B22*'Time Series Scaling Factors'!L48</f>
        <v>0</v>
      </c>
      <c r="M22">
        <f>$B22*'Time Series Scaling Factors'!M48</f>
        <v>0</v>
      </c>
      <c r="N22">
        <f>$B22*'Time Series Scaling Factors'!N48</f>
        <v>0</v>
      </c>
      <c r="O22">
        <f>$B22*'Time Series Scaling Factors'!O48</f>
        <v>0</v>
      </c>
      <c r="P22">
        <f>$B22*'Time Series Scaling Factors'!P48</f>
        <v>0</v>
      </c>
      <c r="Q22">
        <f>$B22*'Time Series Scaling Factors'!Q48</f>
        <v>0</v>
      </c>
      <c r="R22">
        <f>$B22*'Time Series Scaling Factors'!R48</f>
        <v>0</v>
      </c>
      <c r="S22">
        <f>$B22*'Time Series Scaling Factors'!S48</f>
        <v>0</v>
      </c>
      <c r="T22">
        <f>$B22*'Time Series Scaling Factors'!T48</f>
        <v>0</v>
      </c>
      <c r="U22">
        <f>$B22*'Time Series Scaling Factors'!U48</f>
        <v>0</v>
      </c>
      <c r="V22">
        <f>$B22*'Time Series Scaling Factors'!V48</f>
        <v>0</v>
      </c>
      <c r="W22">
        <f>$B22*'Time Series Scaling Factors'!W48</f>
        <v>0</v>
      </c>
      <c r="X22">
        <f>$B22*'Time Series Scaling Factors'!X48</f>
        <v>0</v>
      </c>
      <c r="Y22">
        <f>$B22*'Time Series Scaling Factors'!Y48</f>
        <v>0</v>
      </c>
      <c r="Z22">
        <f>$B22*'Time Series Scaling Factors'!Z48</f>
        <v>0</v>
      </c>
      <c r="AA22">
        <f>$B22*'Time Series Scaling Factors'!AA48</f>
        <v>0</v>
      </c>
      <c r="AB22">
        <f>$B22*'Time Series Scaling Factors'!AB48</f>
        <v>0</v>
      </c>
      <c r="AC22">
        <f>$B22*'Time Series Scaling Factors'!AC48</f>
        <v>0</v>
      </c>
      <c r="AD22">
        <f>$B22*'Time Series Scaling Factors'!AD48</f>
        <v>0</v>
      </c>
      <c r="AE22">
        <f>$B22*'Time Series Scaling Factors'!AE48</f>
        <v>0</v>
      </c>
      <c r="AF22">
        <f>$B22*'Time Series Scaling Factors'!AF48</f>
        <v>0</v>
      </c>
      <c r="AG22">
        <f>$B22*'Time Series Scaling Factors'!AG48</f>
        <v>0</v>
      </c>
    </row>
    <row r="23" spans="1:33" x14ac:dyDescent="0.25">
      <c r="A23" s="29"/>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23"/>
  <sheetViews>
    <sheetView workbookViewId="0">
      <selection activeCell="E17" sqref="E17"/>
    </sheetView>
  </sheetViews>
  <sheetFormatPr defaultRowHeight="15" x14ac:dyDescent="0.25"/>
  <cols>
    <col min="1" max="1" width="36.28515625" customWidth="1"/>
    <col min="2" max="2" width="13" style="29" customWidth="1"/>
    <col min="3" max="33" width="13" customWidth="1"/>
    <col min="34" max="34" width="16.28515625" customWidth="1"/>
    <col min="35" max="35" width="13" customWidth="1"/>
  </cols>
  <sheetData>
    <row r="1" spans="1:35" x14ac:dyDescent="0.25">
      <c r="A1" s="30" t="s">
        <v>622</v>
      </c>
      <c r="B1" s="235">
        <v>2019</v>
      </c>
      <c r="C1" s="5">
        <v>2020</v>
      </c>
      <c r="D1" s="235">
        <v>2021</v>
      </c>
      <c r="E1" s="5">
        <v>2022</v>
      </c>
      <c r="F1" s="235">
        <v>2023</v>
      </c>
      <c r="G1" s="5">
        <v>2024</v>
      </c>
      <c r="H1" s="235">
        <v>2025</v>
      </c>
      <c r="I1" s="5">
        <v>2026</v>
      </c>
      <c r="J1" s="235">
        <v>2027</v>
      </c>
      <c r="K1" s="5">
        <v>2028</v>
      </c>
      <c r="L1" s="235">
        <v>2029</v>
      </c>
      <c r="M1" s="5">
        <v>2030</v>
      </c>
      <c r="N1" s="235">
        <v>2031</v>
      </c>
      <c r="O1" s="5">
        <v>2032</v>
      </c>
      <c r="P1" s="235">
        <v>2033</v>
      </c>
      <c r="Q1" s="5">
        <v>2034</v>
      </c>
      <c r="R1" s="235">
        <v>2035</v>
      </c>
      <c r="S1" s="5">
        <v>2036</v>
      </c>
      <c r="T1" s="235">
        <v>2037</v>
      </c>
      <c r="U1" s="5">
        <v>2038</v>
      </c>
      <c r="V1" s="235">
        <v>2039</v>
      </c>
      <c r="W1" s="5">
        <v>2040</v>
      </c>
      <c r="X1" s="235">
        <v>2041</v>
      </c>
      <c r="Y1" s="5">
        <v>2042</v>
      </c>
      <c r="Z1" s="235">
        <v>2043</v>
      </c>
      <c r="AA1" s="5">
        <v>2044</v>
      </c>
      <c r="AB1" s="235">
        <v>2045</v>
      </c>
      <c r="AC1" s="5">
        <v>2046</v>
      </c>
      <c r="AD1" s="235">
        <v>2047</v>
      </c>
      <c r="AE1" s="5">
        <v>2048</v>
      </c>
      <c r="AF1" s="235">
        <v>2049</v>
      </c>
      <c r="AG1" s="5">
        <v>2050</v>
      </c>
      <c r="AH1" s="235"/>
      <c r="AI1" s="5"/>
    </row>
    <row r="2" spans="1:35" x14ac:dyDescent="0.25">
      <c r="A2" s="30" t="s">
        <v>244</v>
      </c>
      <c r="B2" s="29">
        <f>'Start Year Data'!D26</f>
        <v>0</v>
      </c>
      <c r="C2">
        <f>$B2*'Time Series Scaling Factors'!C53</f>
        <v>0</v>
      </c>
      <c r="D2">
        <f>$B2*'Time Series Scaling Factors'!D53</f>
        <v>0</v>
      </c>
      <c r="E2">
        <f>$B2*'Time Series Scaling Factors'!E53</f>
        <v>0</v>
      </c>
      <c r="F2">
        <f>$B2*'Time Series Scaling Factors'!F53</f>
        <v>0</v>
      </c>
      <c r="G2">
        <f>$B2*'Time Series Scaling Factors'!G53</f>
        <v>0</v>
      </c>
      <c r="H2">
        <f>$B2*'Time Series Scaling Factors'!H53</f>
        <v>0</v>
      </c>
      <c r="I2">
        <f>$B2*'Time Series Scaling Factors'!I53</f>
        <v>0</v>
      </c>
      <c r="J2">
        <f>$B2*'Time Series Scaling Factors'!J53</f>
        <v>0</v>
      </c>
      <c r="K2">
        <f>$B2*'Time Series Scaling Factors'!K53</f>
        <v>0</v>
      </c>
      <c r="L2">
        <f>$B2*'Time Series Scaling Factors'!L53</f>
        <v>0</v>
      </c>
      <c r="M2">
        <f>$B2*'Time Series Scaling Factors'!M53</f>
        <v>0</v>
      </c>
      <c r="N2">
        <f>$B2*'Time Series Scaling Factors'!N53</f>
        <v>0</v>
      </c>
      <c r="O2">
        <f>$B2*'Time Series Scaling Factors'!O53</f>
        <v>0</v>
      </c>
      <c r="P2">
        <f>$B2*'Time Series Scaling Factors'!P53</f>
        <v>0</v>
      </c>
      <c r="Q2">
        <f>$B2*'Time Series Scaling Factors'!Q53</f>
        <v>0</v>
      </c>
      <c r="R2">
        <f>$B2*'Time Series Scaling Factors'!R53</f>
        <v>0</v>
      </c>
      <c r="S2">
        <f>$B2*'Time Series Scaling Factors'!S53</f>
        <v>0</v>
      </c>
      <c r="T2">
        <f>$B2*'Time Series Scaling Factors'!T53</f>
        <v>0</v>
      </c>
      <c r="U2">
        <f>$B2*'Time Series Scaling Factors'!U53</f>
        <v>0</v>
      </c>
      <c r="V2">
        <f>$B2*'Time Series Scaling Factors'!V53</f>
        <v>0</v>
      </c>
      <c r="W2">
        <f>$B2*'Time Series Scaling Factors'!W53</f>
        <v>0</v>
      </c>
      <c r="X2">
        <f>$B2*'Time Series Scaling Factors'!X53</f>
        <v>0</v>
      </c>
      <c r="Y2">
        <f>$B2*'Time Series Scaling Factors'!Y53</f>
        <v>0</v>
      </c>
      <c r="Z2">
        <f>$B2*'Time Series Scaling Factors'!Z53</f>
        <v>0</v>
      </c>
      <c r="AA2">
        <f>$B2*'Time Series Scaling Factors'!AA53</f>
        <v>0</v>
      </c>
      <c r="AB2">
        <f>$B2*'Time Series Scaling Factors'!AB53</f>
        <v>0</v>
      </c>
      <c r="AC2">
        <f>$B2*'Time Series Scaling Factors'!AC53</f>
        <v>0</v>
      </c>
      <c r="AD2">
        <f>$B2*'Time Series Scaling Factors'!AD53</f>
        <v>0</v>
      </c>
      <c r="AE2">
        <f>$B2*'Time Series Scaling Factors'!AE53</f>
        <v>0</v>
      </c>
      <c r="AF2">
        <f>$B2*'Time Series Scaling Factors'!AF53</f>
        <v>0</v>
      </c>
      <c r="AG2">
        <f>$B2*'Time Series Scaling Factors'!AG53</f>
        <v>0</v>
      </c>
    </row>
    <row r="3" spans="1:35" x14ac:dyDescent="0.25">
      <c r="A3" s="31" t="s">
        <v>245</v>
      </c>
      <c r="B3" s="29">
        <f>'Start Year Data'!D27</f>
        <v>1888127795000000</v>
      </c>
      <c r="C3">
        <f>$B3*'Time Series Scaling Factors'!C54</f>
        <v>1652583388428315</v>
      </c>
      <c r="D3">
        <f>$B3*'Time Series Scaling Factors'!D54</f>
        <v>1784059460939895.5</v>
      </c>
      <c r="E3">
        <f>$B3*'Time Series Scaling Factors'!E54</f>
        <v>1821285310331828.8</v>
      </c>
      <c r="F3">
        <f>$B3*'Time Series Scaling Factors'!F54</f>
        <v>2315171680489187</v>
      </c>
      <c r="G3">
        <f>$B3*'Time Series Scaling Factors'!G54</f>
        <v>2221919815396789.3</v>
      </c>
      <c r="H3">
        <f>$B3*'Time Series Scaling Factors'!H54</f>
        <v>2173708860827947</v>
      </c>
      <c r="I3">
        <f>$B3*'Time Series Scaling Factors'!I54</f>
        <v>2278630668284859</v>
      </c>
      <c r="J3">
        <f>$B3*'Time Series Scaling Factors'!J54</f>
        <v>2234406812070677.5</v>
      </c>
      <c r="K3">
        <f>$B3*'Time Series Scaling Factors'!K54</f>
        <v>2228470500819040.8</v>
      </c>
      <c r="L3">
        <f>$B3*'Time Series Scaling Factors'!L54</f>
        <v>2208386165818837.3</v>
      </c>
      <c r="M3">
        <f>$B3*'Time Series Scaling Factors'!M54</f>
        <v>2201910693729328.3</v>
      </c>
      <c r="N3">
        <f>$B3*'Time Series Scaling Factors'!N54</f>
        <v>2224364644570576</v>
      </c>
      <c r="O3">
        <f>$B3*'Time Series Scaling Factors'!O54</f>
        <v>2268092884507947.5</v>
      </c>
      <c r="P3">
        <f>$B3*'Time Series Scaling Factors'!P54</f>
        <v>2209465279213873.8</v>
      </c>
      <c r="Q3">
        <f>$B3*'Time Series Scaling Factors'!Q54</f>
        <v>2190823456763747.8</v>
      </c>
      <c r="R3">
        <f>$B3*'Time Series Scaling Factors'!R54</f>
        <v>2211650424459875</v>
      </c>
      <c r="S3">
        <f>$B3*'Time Series Scaling Factors'!S54</f>
        <v>2185068449229985.8</v>
      </c>
      <c r="T3">
        <f>$B3*'Time Series Scaling Factors'!T54</f>
        <v>2178196325775169.8</v>
      </c>
      <c r="U3">
        <f>$B3*'Time Series Scaling Factors'!U54</f>
        <v>2205398217210718.5</v>
      </c>
      <c r="V3">
        <f>$B3*'Time Series Scaling Factors'!V54</f>
        <v>2158245791335319.3</v>
      </c>
      <c r="W3">
        <f>$B3*'Time Series Scaling Factors'!W54</f>
        <v>2165468646436504.3</v>
      </c>
      <c r="X3">
        <f>$B3*'Time Series Scaling Factors'!X54</f>
        <v>2152930188008633.8</v>
      </c>
      <c r="Y3">
        <f>$B3*'Time Series Scaling Factors'!Y54</f>
        <v>2164823395213500.8</v>
      </c>
      <c r="Z3">
        <f>$B3*'Time Series Scaling Factors'!Z54</f>
        <v>2136752987714596</v>
      </c>
      <c r="AA3">
        <f>$B3*'Time Series Scaling Factors'!AA54</f>
        <v>2136593852136897.5</v>
      </c>
      <c r="AB3">
        <f>$B3*'Time Series Scaling Factors'!AB54</f>
        <v>2147271770228499.3</v>
      </c>
      <c r="AC3">
        <f>$B3*'Time Series Scaling Factors'!AC54</f>
        <v>2134662848783638</v>
      </c>
      <c r="AD3">
        <f>$B3*'Time Series Scaling Factors'!AD54</f>
        <v>2129921241943673.5</v>
      </c>
      <c r="AE3">
        <f>$B3*'Time Series Scaling Factors'!AE54</f>
        <v>2147134802790978.3</v>
      </c>
      <c r="AF3">
        <f>$B3*'Time Series Scaling Factors'!AF54</f>
        <v>2155728123986666</v>
      </c>
      <c r="AG3">
        <f>$B3*'Time Series Scaling Factors'!AG54</f>
        <v>2167082170353660.5</v>
      </c>
    </row>
    <row r="4" spans="1:35" x14ac:dyDescent="0.25">
      <c r="A4" s="31" t="s">
        <v>235</v>
      </c>
      <c r="B4" s="29">
        <f>'Start Year Data'!D28</f>
        <v>4483330999999999.5</v>
      </c>
      <c r="C4">
        <f>$B4*'Time Series Scaling Factors'!C55</f>
        <v>5390441000000000</v>
      </c>
      <c r="D4">
        <f>$B4*'Time Series Scaling Factors'!D55</f>
        <v>6809672000000000</v>
      </c>
      <c r="E4">
        <f>$B4*'Time Series Scaling Factors'!E55</f>
        <v>7579475999999999</v>
      </c>
      <c r="F4">
        <f>$B4*'Time Series Scaling Factors'!F55</f>
        <v>7788739000000000</v>
      </c>
      <c r="G4">
        <f>$B4*'Time Series Scaling Factors'!G55</f>
        <v>7875538000000000</v>
      </c>
      <c r="H4">
        <f>$B4*'Time Series Scaling Factors'!H55</f>
        <v>8095081999999999</v>
      </c>
      <c r="I4">
        <f>$B4*'Time Series Scaling Factors'!I55</f>
        <v>8109738000000000</v>
      </c>
      <c r="J4">
        <f>$B4*'Time Series Scaling Factors'!J55</f>
        <v>8247650000000000</v>
      </c>
      <c r="K4">
        <f>$B4*'Time Series Scaling Factors'!K55</f>
        <v>8540207000000000</v>
      </c>
      <c r="L4">
        <f>$B4*'Time Series Scaling Factors'!L55</f>
        <v>8791788000000000</v>
      </c>
      <c r="M4">
        <f>$B4*'Time Series Scaling Factors'!M55</f>
        <v>9023255000000000</v>
      </c>
      <c r="N4">
        <f>$B4*'Time Series Scaling Factors'!N55</f>
        <v>9300148999999998</v>
      </c>
      <c r="O4">
        <f>$B4*'Time Series Scaling Factors'!O55</f>
        <v>9552500999999998</v>
      </c>
      <c r="P4">
        <f>$B4*'Time Series Scaling Factors'!P55</f>
        <v>9670875000000000</v>
      </c>
      <c r="Q4">
        <f>$B4*'Time Series Scaling Factors'!Q55</f>
        <v>9714971999999998</v>
      </c>
      <c r="R4">
        <f>$B4*'Time Series Scaling Factors'!R55</f>
        <v>9777483000000000</v>
      </c>
      <c r="S4">
        <f>$B4*'Time Series Scaling Factors'!S55</f>
        <v>9799871000000000</v>
      </c>
      <c r="T4">
        <f>$B4*'Time Series Scaling Factors'!T55</f>
        <v>9798469000000000</v>
      </c>
      <c r="U4">
        <f>$B4*'Time Series Scaling Factors'!U55</f>
        <v>9820782000000000</v>
      </c>
      <c r="V4">
        <f>$B4*'Time Series Scaling Factors'!V55</f>
        <v>9845689999999998</v>
      </c>
      <c r="W4">
        <f>$B4*'Time Series Scaling Factors'!W55</f>
        <v>9881186000000000</v>
      </c>
      <c r="X4">
        <f>$B4*'Time Series Scaling Factors'!X55</f>
        <v>9868214999999998</v>
      </c>
      <c r="Y4">
        <f>$B4*'Time Series Scaling Factors'!Y55</f>
        <v>9885420999999998</v>
      </c>
      <c r="Z4">
        <f>$B4*'Time Series Scaling Factors'!Z55</f>
        <v>9895191000000000</v>
      </c>
      <c r="AA4">
        <f>$B4*'Time Series Scaling Factors'!AA55</f>
        <v>9931209999999998</v>
      </c>
      <c r="AB4">
        <f>$B4*'Time Series Scaling Factors'!AB55</f>
        <v>9928005000000000</v>
      </c>
      <c r="AC4">
        <f>$B4*'Time Series Scaling Factors'!AC55</f>
        <v>9911631000000000</v>
      </c>
      <c r="AD4">
        <f>$B4*'Time Series Scaling Factors'!AD55</f>
        <v>9899729000000000</v>
      </c>
      <c r="AE4">
        <f>$B4*'Time Series Scaling Factors'!AE55</f>
        <v>9904961000000000</v>
      </c>
      <c r="AF4">
        <f>$B4*'Time Series Scaling Factors'!AF55</f>
        <v>9876596000000000</v>
      </c>
      <c r="AG4">
        <f>$B4*'Time Series Scaling Factors'!AG55</f>
        <v>9870500000000000</v>
      </c>
    </row>
    <row r="5" spans="1:35" x14ac:dyDescent="0.25">
      <c r="A5" s="31" t="s">
        <v>246</v>
      </c>
      <c r="B5" s="29">
        <f>'Start Year Data'!D29</f>
        <v>0</v>
      </c>
      <c r="C5">
        <f>$B5*'Time Series Scaling Factors'!C56</f>
        <v>0</v>
      </c>
      <c r="D5">
        <f>$B5*'Time Series Scaling Factors'!D56</f>
        <v>0</v>
      </c>
      <c r="E5">
        <f>$B5*'Time Series Scaling Factors'!E56</f>
        <v>0</v>
      </c>
      <c r="F5">
        <f>$B5*'Time Series Scaling Factors'!F56</f>
        <v>0</v>
      </c>
      <c r="G5">
        <f>$B5*'Time Series Scaling Factors'!G56</f>
        <v>0</v>
      </c>
      <c r="H5">
        <f>$B5*'Time Series Scaling Factors'!H56</f>
        <v>0</v>
      </c>
      <c r="I5">
        <f>$B5*'Time Series Scaling Factors'!I56</f>
        <v>0</v>
      </c>
      <c r="J5">
        <f>$B5*'Time Series Scaling Factors'!J56</f>
        <v>0</v>
      </c>
      <c r="K5">
        <f>$B5*'Time Series Scaling Factors'!K56</f>
        <v>0</v>
      </c>
      <c r="L5">
        <f>$B5*'Time Series Scaling Factors'!L56</f>
        <v>0</v>
      </c>
      <c r="M5">
        <f>$B5*'Time Series Scaling Factors'!M56</f>
        <v>0</v>
      </c>
      <c r="N5">
        <f>$B5*'Time Series Scaling Factors'!N56</f>
        <v>0</v>
      </c>
      <c r="O5">
        <f>$B5*'Time Series Scaling Factors'!O56</f>
        <v>0</v>
      </c>
      <c r="P5">
        <f>$B5*'Time Series Scaling Factors'!P56</f>
        <v>0</v>
      </c>
      <c r="Q5">
        <f>$B5*'Time Series Scaling Factors'!Q56</f>
        <v>0</v>
      </c>
      <c r="R5">
        <f>$B5*'Time Series Scaling Factors'!R56</f>
        <v>0</v>
      </c>
      <c r="S5">
        <f>$B5*'Time Series Scaling Factors'!S56</f>
        <v>0</v>
      </c>
      <c r="T5">
        <f>$B5*'Time Series Scaling Factors'!T56</f>
        <v>0</v>
      </c>
      <c r="U5">
        <f>$B5*'Time Series Scaling Factors'!U56</f>
        <v>0</v>
      </c>
      <c r="V5">
        <f>$B5*'Time Series Scaling Factors'!V56</f>
        <v>0</v>
      </c>
      <c r="W5">
        <f>$B5*'Time Series Scaling Factors'!W56</f>
        <v>0</v>
      </c>
      <c r="X5">
        <f>$B5*'Time Series Scaling Factors'!X56</f>
        <v>0</v>
      </c>
      <c r="Y5">
        <f>$B5*'Time Series Scaling Factors'!Y56</f>
        <v>0</v>
      </c>
      <c r="Z5">
        <f>$B5*'Time Series Scaling Factors'!Z56</f>
        <v>0</v>
      </c>
      <c r="AA5">
        <f>$B5*'Time Series Scaling Factors'!AA56</f>
        <v>0</v>
      </c>
      <c r="AB5">
        <f>$B5*'Time Series Scaling Factors'!AB56</f>
        <v>0</v>
      </c>
      <c r="AC5">
        <f>$B5*'Time Series Scaling Factors'!AC56</f>
        <v>0</v>
      </c>
      <c r="AD5">
        <f>$B5*'Time Series Scaling Factors'!AD56</f>
        <v>0</v>
      </c>
      <c r="AE5">
        <f>$B5*'Time Series Scaling Factors'!AE56</f>
        <v>0</v>
      </c>
      <c r="AF5">
        <f>$B5*'Time Series Scaling Factors'!AF56</f>
        <v>0</v>
      </c>
      <c r="AG5">
        <f>$B5*'Time Series Scaling Factors'!AG56</f>
        <v>0</v>
      </c>
    </row>
    <row r="6" spans="1:35" x14ac:dyDescent="0.25">
      <c r="A6" s="31" t="s">
        <v>247</v>
      </c>
      <c r="B6" s="29">
        <f>'Start Year Data'!D30</f>
        <v>0</v>
      </c>
      <c r="C6">
        <f>$B6*'Time Series Scaling Factors'!C57</f>
        <v>0</v>
      </c>
      <c r="D6">
        <f>$B6*'Time Series Scaling Factors'!D57</f>
        <v>0</v>
      </c>
      <c r="E6">
        <f>$B6*'Time Series Scaling Factors'!E57</f>
        <v>0</v>
      </c>
      <c r="F6">
        <f>$B6*'Time Series Scaling Factors'!F57</f>
        <v>0</v>
      </c>
      <c r="G6">
        <f>$B6*'Time Series Scaling Factors'!G57</f>
        <v>0</v>
      </c>
      <c r="H6">
        <f>$B6*'Time Series Scaling Factors'!H57</f>
        <v>0</v>
      </c>
      <c r="I6">
        <f>$B6*'Time Series Scaling Factors'!I57</f>
        <v>0</v>
      </c>
      <c r="J6">
        <f>$B6*'Time Series Scaling Factors'!J57</f>
        <v>0</v>
      </c>
      <c r="K6">
        <f>$B6*'Time Series Scaling Factors'!K57</f>
        <v>0</v>
      </c>
      <c r="L6">
        <f>$B6*'Time Series Scaling Factors'!L57</f>
        <v>0</v>
      </c>
      <c r="M6">
        <f>$B6*'Time Series Scaling Factors'!M57</f>
        <v>0</v>
      </c>
      <c r="N6">
        <f>$B6*'Time Series Scaling Factors'!N57</f>
        <v>0</v>
      </c>
      <c r="O6">
        <f>$B6*'Time Series Scaling Factors'!O57</f>
        <v>0</v>
      </c>
      <c r="P6">
        <f>$B6*'Time Series Scaling Factors'!P57</f>
        <v>0</v>
      </c>
      <c r="Q6">
        <f>$B6*'Time Series Scaling Factors'!Q57</f>
        <v>0</v>
      </c>
      <c r="R6">
        <f>$B6*'Time Series Scaling Factors'!R57</f>
        <v>0</v>
      </c>
      <c r="S6">
        <f>$B6*'Time Series Scaling Factors'!S57</f>
        <v>0</v>
      </c>
      <c r="T6">
        <f>$B6*'Time Series Scaling Factors'!T57</f>
        <v>0</v>
      </c>
      <c r="U6">
        <f>$B6*'Time Series Scaling Factors'!U57</f>
        <v>0</v>
      </c>
      <c r="V6">
        <f>$B6*'Time Series Scaling Factors'!V57</f>
        <v>0</v>
      </c>
      <c r="W6">
        <f>$B6*'Time Series Scaling Factors'!W57</f>
        <v>0</v>
      </c>
      <c r="X6">
        <f>$B6*'Time Series Scaling Factors'!X57</f>
        <v>0</v>
      </c>
      <c r="Y6">
        <f>$B6*'Time Series Scaling Factors'!Y57</f>
        <v>0</v>
      </c>
      <c r="Z6">
        <f>$B6*'Time Series Scaling Factors'!Z57</f>
        <v>0</v>
      </c>
      <c r="AA6">
        <f>$B6*'Time Series Scaling Factors'!AA57</f>
        <v>0</v>
      </c>
      <c r="AB6">
        <f>$B6*'Time Series Scaling Factors'!AB57</f>
        <v>0</v>
      </c>
      <c r="AC6">
        <f>$B6*'Time Series Scaling Factors'!AC57</f>
        <v>0</v>
      </c>
      <c r="AD6">
        <f>$B6*'Time Series Scaling Factors'!AD57</f>
        <v>0</v>
      </c>
      <c r="AE6">
        <f>$B6*'Time Series Scaling Factors'!AE57</f>
        <v>0</v>
      </c>
      <c r="AF6">
        <f>$B6*'Time Series Scaling Factors'!AF57</f>
        <v>0</v>
      </c>
      <c r="AG6">
        <f>$B6*'Time Series Scaling Factors'!AG57</f>
        <v>0</v>
      </c>
    </row>
    <row r="7" spans="1:35" x14ac:dyDescent="0.25">
      <c r="A7" s="31" t="s">
        <v>248</v>
      </c>
      <c r="B7" s="29">
        <f>'Start Year Data'!D31</f>
        <v>0</v>
      </c>
      <c r="C7">
        <f>$B7*'Time Series Scaling Factors'!C58</f>
        <v>0</v>
      </c>
      <c r="D7">
        <f>$B7*'Time Series Scaling Factors'!D58</f>
        <v>0</v>
      </c>
      <c r="E7">
        <f>$B7*'Time Series Scaling Factors'!E58</f>
        <v>0</v>
      </c>
      <c r="F7">
        <f>$B7*'Time Series Scaling Factors'!F58</f>
        <v>0</v>
      </c>
      <c r="G7">
        <f>$B7*'Time Series Scaling Factors'!G58</f>
        <v>0</v>
      </c>
      <c r="H7">
        <f>$B7*'Time Series Scaling Factors'!H58</f>
        <v>0</v>
      </c>
      <c r="I7">
        <f>$B7*'Time Series Scaling Factors'!I58</f>
        <v>0</v>
      </c>
      <c r="J7">
        <f>$B7*'Time Series Scaling Factors'!J58</f>
        <v>0</v>
      </c>
      <c r="K7">
        <f>$B7*'Time Series Scaling Factors'!K58</f>
        <v>0</v>
      </c>
      <c r="L7">
        <f>$B7*'Time Series Scaling Factors'!L58</f>
        <v>0</v>
      </c>
      <c r="M7">
        <f>$B7*'Time Series Scaling Factors'!M58</f>
        <v>0</v>
      </c>
      <c r="N7">
        <f>$B7*'Time Series Scaling Factors'!N58</f>
        <v>0</v>
      </c>
      <c r="O7">
        <f>$B7*'Time Series Scaling Factors'!O58</f>
        <v>0</v>
      </c>
      <c r="P7">
        <f>$B7*'Time Series Scaling Factors'!P58</f>
        <v>0</v>
      </c>
      <c r="Q7">
        <f>$B7*'Time Series Scaling Factors'!Q58</f>
        <v>0</v>
      </c>
      <c r="R7">
        <f>$B7*'Time Series Scaling Factors'!R58</f>
        <v>0</v>
      </c>
      <c r="S7">
        <f>$B7*'Time Series Scaling Factors'!S58</f>
        <v>0</v>
      </c>
      <c r="T7">
        <f>$B7*'Time Series Scaling Factors'!T58</f>
        <v>0</v>
      </c>
      <c r="U7">
        <f>$B7*'Time Series Scaling Factors'!U58</f>
        <v>0</v>
      </c>
      <c r="V7">
        <f>$B7*'Time Series Scaling Factors'!V58</f>
        <v>0</v>
      </c>
      <c r="W7">
        <f>$B7*'Time Series Scaling Factors'!W58</f>
        <v>0</v>
      </c>
      <c r="X7">
        <f>$B7*'Time Series Scaling Factors'!X58</f>
        <v>0</v>
      </c>
      <c r="Y7">
        <f>$B7*'Time Series Scaling Factors'!Y58</f>
        <v>0</v>
      </c>
      <c r="Z7">
        <f>$B7*'Time Series Scaling Factors'!Z58</f>
        <v>0</v>
      </c>
      <c r="AA7">
        <f>$B7*'Time Series Scaling Factors'!AA58</f>
        <v>0</v>
      </c>
      <c r="AB7">
        <f>$B7*'Time Series Scaling Factors'!AB58</f>
        <v>0</v>
      </c>
      <c r="AC7">
        <f>$B7*'Time Series Scaling Factors'!AC58</f>
        <v>0</v>
      </c>
      <c r="AD7">
        <f>$B7*'Time Series Scaling Factors'!AD58</f>
        <v>0</v>
      </c>
      <c r="AE7">
        <f>$B7*'Time Series Scaling Factors'!AE58</f>
        <v>0</v>
      </c>
      <c r="AF7">
        <f>$B7*'Time Series Scaling Factors'!AF58</f>
        <v>0</v>
      </c>
      <c r="AG7">
        <f>$B7*'Time Series Scaling Factors'!AG58</f>
        <v>0</v>
      </c>
    </row>
    <row r="8" spans="1:35" x14ac:dyDescent="0.25">
      <c r="A8" s="31" t="s">
        <v>249</v>
      </c>
      <c r="B8" s="29">
        <f>'Start Year Data'!D32</f>
        <v>0</v>
      </c>
      <c r="C8">
        <f>$B8*'Time Series Scaling Factors'!C59</f>
        <v>0</v>
      </c>
      <c r="D8">
        <f>$B8*'Time Series Scaling Factors'!D59</f>
        <v>0</v>
      </c>
      <c r="E8">
        <f>$B8*'Time Series Scaling Factors'!E59</f>
        <v>0</v>
      </c>
      <c r="F8">
        <f>$B8*'Time Series Scaling Factors'!F59</f>
        <v>0</v>
      </c>
      <c r="G8">
        <f>$B8*'Time Series Scaling Factors'!G59</f>
        <v>0</v>
      </c>
      <c r="H8">
        <f>$B8*'Time Series Scaling Factors'!H59</f>
        <v>0</v>
      </c>
      <c r="I8">
        <f>$B8*'Time Series Scaling Factors'!I59</f>
        <v>0</v>
      </c>
      <c r="J8">
        <f>$B8*'Time Series Scaling Factors'!J59</f>
        <v>0</v>
      </c>
      <c r="K8">
        <f>$B8*'Time Series Scaling Factors'!K59</f>
        <v>0</v>
      </c>
      <c r="L8">
        <f>$B8*'Time Series Scaling Factors'!L59</f>
        <v>0</v>
      </c>
      <c r="M8">
        <f>$B8*'Time Series Scaling Factors'!M59</f>
        <v>0</v>
      </c>
      <c r="N8">
        <f>$B8*'Time Series Scaling Factors'!N59</f>
        <v>0</v>
      </c>
      <c r="O8">
        <f>$B8*'Time Series Scaling Factors'!O59</f>
        <v>0</v>
      </c>
      <c r="P8">
        <f>$B8*'Time Series Scaling Factors'!P59</f>
        <v>0</v>
      </c>
      <c r="Q8">
        <f>$B8*'Time Series Scaling Factors'!Q59</f>
        <v>0</v>
      </c>
      <c r="R8">
        <f>$B8*'Time Series Scaling Factors'!R59</f>
        <v>0</v>
      </c>
      <c r="S8">
        <f>$B8*'Time Series Scaling Factors'!S59</f>
        <v>0</v>
      </c>
      <c r="T8">
        <f>$B8*'Time Series Scaling Factors'!T59</f>
        <v>0</v>
      </c>
      <c r="U8">
        <f>$B8*'Time Series Scaling Factors'!U59</f>
        <v>0</v>
      </c>
      <c r="V8">
        <f>$B8*'Time Series Scaling Factors'!V59</f>
        <v>0</v>
      </c>
      <c r="W8">
        <f>$B8*'Time Series Scaling Factors'!W59</f>
        <v>0</v>
      </c>
      <c r="X8">
        <f>$B8*'Time Series Scaling Factors'!X59</f>
        <v>0</v>
      </c>
      <c r="Y8">
        <f>$B8*'Time Series Scaling Factors'!Y59</f>
        <v>0</v>
      </c>
      <c r="Z8">
        <f>$B8*'Time Series Scaling Factors'!Z59</f>
        <v>0</v>
      </c>
      <c r="AA8">
        <f>$B8*'Time Series Scaling Factors'!AA59</f>
        <v>0</v>
      </c>
      <c r="AB8">
        <f>$B8*'Time Series Scaling Factors'!AB59</f>
        <v>0</v>
      </c>
      <c r="AC8">
        <f>$B8*'Time Series Scaling Factors'!AC59</f>
        <v>0</v>
      </c>
      <c r="AD8">
        <f>$B8*'Time Series Scaling Factors'!AD59</f>
        <v>0</v>
      </c>
      <c r="AE8">
        <f>$B8*'Time Series Scaling Factors'!AE59</f>
        <v>0</v>
      </c>
      <c r="AF8">
        <f>$B8*'Time Series Scaling Factors'!AF59</f>
        <v>0</v>
      </c>
      <c r="AG8">
        <f>$B8*'Time Series Scaling Factors'!AG59</f>
        <v>0</v>
      </c>
    </row>
    <row r="9" spans="1:35" x14ac:dyDescent="0.25">
      <c r="A9" s="31" t="s">
        <v>238</v>
      </c>
      <c r="B9" s="29">
        <f>'Start Year Data'!D33</f>
        <v>124444981024000</v>
      </c>
      <c r="C9">
        <f>$B9*'Time Series Scaling Factors'!C60</f>
        <v>124444981024000</v>
      </c>
      <c r="D9">
        <f>$B9*'Time Series Scaling Factors'!D60</f>
        <v>124444981024000</v>
      </c>
      <c r="E9">
        <f>$B9*'Time Series Scaling Factors'!E60</f>
        <v>124444981024000</v>
      </c>
      <c r="F9">
        <f>$B9*'Time Series Scaling Factors'!F60</f>
        <v>124444981024000</v>
      </c>
      <c r="G9">
        <f>$B9*'Time Series Scaling Factors'!G60</f>
        <v>124444981024000</v>
      </c>
      <c r="H9">
        <f>$B9*'Time Series Scaling Factors'!H60</f>
        <v>124444981024000</v>
      </c>
      <c r="I9">
        <f>$B9*'Time Series Scaling Factors'!I60</f>
        <v>124444981024000</v>
      </c>
      <c r="J9">
        <f>$B9*'Time Series Scaling Factors'!J60</f>
        <v>124444981024000</v>
      </c>
      <c r="K9">
        <f>$B9*'Time Series Scaling Factors'!K60</f>
        <v>124444981024000</v>
      </c>
      <c r="L9">
        <f>$B9*'Time Series Scaling Factors'!L60</f>
        <v>124444981024000</v>
      </c>
      <c r="M9">
        <f>$B9*'Time Series Scaling Factors'!M60</f>
        <v>124444981024000</v>
      </c>
      <c r="N9">
        <f>$B9*'Time Series Scaling Factors'!N60</f>
        <v>124444981024000</v>
      </c>
      <c r="O9">
        <f>$B9*'Time Series Scaling Factors'!O60</f>
        <v>124444981024000</v>
      </c>
      <c r="P9">
        <f>$B9*'Time Series Scaling Factors'!P60</f>
        <v>124444981024000</v>
      </c>
      <c r="Q9">
        <f>$B9*'Time Series Scaling Factors'!Q60</f>
        <v>124444981024000</v>
      </c>
      <c r="R9">
        <f>$B9*'Time Series Scaling Factors'!R60</f>
        <v>124444981024000</v>
      </c>
      <c r="S9">
        <f>$B9*'Time Series Scaling Factors'!S60</f>
        <v>124444981024000</v>
      </c>
      <c r="T9">
        <f>$B9*'Time Series Scaling Factors'!T60</f>
        <v>124444981024000</v>
      </c>
      <c r="U9">
        <f>$B9*'Time Series Scaling Factors'!U60</f>
        <v>124444981024000</v>
      </c>
      <c r="V9">
        <f>$B9*'Time Series Scaling Factors'!V60</f>
        <v>124444981024000</v>
      </c>
      <c r="W9">
        <f>$B9*'Time Series Scaling Factors'!W60</f>
        <v>124444981024000</v>
      </c>
      <c r="X9">
        <f>$B9*'Time Series Scaling Factors'!X60</f>
        <v>124444981024000</v>
      </c>
      <c r="Y9">
        <f>$B9*'Time Series Scaling Factors'!Y60</f>
        <v>124444981024000</v>
      </c>
      <c r="Z9">
        <f>$B9*'Time Series Scaling Factors'!Z60</f>
        <v>124444981024000</v>
      </c>
      <c r="AA9">
        <f>$B9*'Time Series Scaling Factors'!AA60</f>
        <v>124444981024000</v>
      </c>
      <c r="AB9">
        <f>$B9*'Time Series Scaling Factors'!AB60</f>
        <v>124444981024000</v>
      </c>
      <c r="AC9">
        <f>$B9*'Time Series Scaling Factors'!AC60</f>
        <v>124444981024000</v>
      </c>
      <c r="AD9">
        <f>$B9*'Time Series Scaling Factors'!AD60</f>
        <v>124444981024000</v>
      </c>
      <c r="AE9">
        <f>$B9*'Time Series Scaling Factors'!AE60</f>
        <v>124444981024000</v>
      </c>
      <c r="AF9">
        <f>$B9*'Time Series Scaling Factors'!AF60</f>
        <v>124444981024000</v>
      </c>
      <c r="AG9">
        <f>$B9*'Time Series Scaling Factors'!AG60</f>
        <v>124444981024000</v>
      </c>
    </row>
    <row r="10" spans="1:35" x14ac:dyDescent="0.25">
      <c r="A10" s="31" t="s">
        <v>239</v>
      </c>
      <c r="B10" s="29">
        <f>'Start Year Data'!D34</f>
        <v>1381937220783000</v>
      </c>
      <c r="C10">
        <f>$B10*'Time Series Scaling Factors'!C61</f>
        <v>1628431536724950</v>
      </c>
      <c r="D10">
        <f>$B10*'Time Series Scaling Factors'!D61</f>
        <v>1384809895385588</v>
      </c>
      <c r="E10">
        <f>$B10*'Time Series Scaling Factors'!E61</f>
        <v>1519075593067147.3</v>
      </c>
      <c r="F10">
        <f>$B10*'Time Series Scaling Factors'!F61</f>
        <v>1587438677861087.5</v>
      </c>
      <c r="G10">
        <f>$B10*'Time Series Scaling Factors'!G61</f>
        <v>1622240303535135.5</v>
      </c>
      <c r="H10">
        <f>$B10*'Time Series Scaling Factors'!H61</f>
        <v>1650295244403761.5</v>
      </c>
      <c r="I10">
        <f>$B10*'Time Series Scaling Factors'!I61</f>
        <v>1647098997718779.8</v>
      </c>
      <c r="J10">
        <f>$B10*'Time Series Scaling Factors'!J61</f>
        <v>1642685342106921.8</v>
      </c>
      <c r="K10">
        <f>$B10*'Time Series Scaling Factors'!K61</f>
        <v>1643817596130273.5</v>
      </c>
      <c r="L10">
        <f>$B10*'Time Series Scaling Factors'!L61</f>
        <v>1639483219816352</v>
      </c>
      <c r="M10">
        <f>$B10*'Time Series Scaling Factors'!M61</f>
        <v>1641394032957646.8</v>
      </c>
      <c r="N10">
        <f>$B10*'Time Series Scaling Factors'!N61</f>
        <v>1639224196640420.8</v>
      </c>
      <c r="O10">
        <f>$B10*'Time Series Scaling Factors'!O61</f>
        <v>1642102333073556</v>
      </c>
      <c r="P10">
        <f>$B10*'Time Series Scaling Factors'!P61</f>
        <v>1627169605603616</v>
      </c>
      <c r="Q10">
        <f>$B10*'Time Series Scaling Factors'!Q61</f>
        <v>1636539127641614</v>
      </c>
      <c r="R10">
        <f>$B10*'Time Series Scaling Factors'!R61</f>
        <v>1639780558561118.8</v>
      </c>
      <c r="S10">
        <f>$B10*'Time Series Scaling Factors'!S61</f>
        <v>1650982193727533.3</v>
      </c>
      <c r="T10">
        <f>$B10*'Time Series Scaling Factors'!T61</f>
        <v>1639925462580625.5</v>
      </c>
      <c r="U10">
        <f>$B10*'Time Series Scaling Factors'!U61</f>
        <v>1645555285794236.5</v>
      </c>
      <c r="V10">
        <f>$B10*'Time Series Scaling Factors'!V61</f>
        <v>1653693827083999</v>
      </c>
      <c r="W10">
        <f>$B10*'Time Series Scaling Factors'!W61</f>
        <v>1641171670250385.5</v>
      </c>
      <c r="X10">
        <f>$B10*'Time Series Scaling Factors'!X61</f>
        <v>1628794417436278.5</v>
      </c>
      <c r="Y10">
        <f>$B10*'Time Series Scaling Factors'!Y61</f>
        <v>1612578490807875.5</v>
      </c>
      <c r="Z10">
        <f>$B10*'Time Series Scaling Factors'!Z61</f>
        <v>1590702121612796.3</v>
      </c>
      <c r="AA10">
        <f>$B10*'Time Series Scaling Factors'!AA61</f>
        <v>1606544574888810</v>
      </c>
      <c r="AB10">
        <f>$B10*'Time Series Scaling Factors'!AB61</f>
        <v>1583822532264069.5</v>
      </c>
      <c r="AC10">
        <f>$B10*'Time Series Scaling Factors'!AC61</f>
        <v>1559218309730900.3</v>
      </c>
      <c r="AD10">
        <f>$B10*'Time Series Scaling Factors'!AD61</f>
        <v>1543873627829719.3</v>
      </c>
      <c r="AE10">
        <f>$B10*'Time Series Scaling Factors'!AE61</f>
        <v>1556701812683969.5</v>
      </c>
      <c r="AF10">
        <f>$B10*'Time Series Scaling Factors'!AF61</f>
        <v>1553405266928947</v>
      </c>
      <c r="AG10">
        <f>$B10*'Time Series Scaling Factors'!AG61</f>
        <v>1533211555317321.3</v>
      </c>
    </row>
    <row r="11" spans="1:35" x14ac:dyDescent="0.25">
      <c r="A11" s="31" t="s">
        <v>250</v>
      </c>
      <c r="B11" s="29">
        <f>'Start Year Data'!D35</f>
        <v>2936702875000000</v>
      </c>
      <c r="C11">
        <f>$B11*'Time Series Scaling Factors'!C62</f>
        <v>3460518686175369.5</v>
      </c>
      <c r="D11">
        <f>$B11*'Time Series Scaling Factors'!D62</f>
        <v>2942807487885077.5</v>
      </c>
      <c r="E11">
        <f>$B11*'Time Series Scaling Factors'!E62</f>
        <v>3228130478296977</v>
      </c>
      <c r="F11">
        <f>$B11*'Time Series Scaling Factors'!F62</f>
        <v>3373406301712806.5</v>
      </c>
      <c r="G11">
        <f>$B11*'Time Series Scaling Factors'!G62</f>
        <v>3447361929099225</v>
      </c>
      <c r="H11">
        <f>$B11*'Time Series Scaling Factors'!H62</f>
        <v>3506980430046879</v>
      </c>
      <c r="I11">
        <f>$B11*'Time Series Scaling Factors'!I62</f>
        <v>3500188206284589.5</v>
      </c>
      <c r="J11">
        <f>$B11*'Time Series Scaling Factors'!J62</f>
        <v>3490808912544126</v>
      </c>
      <c r="K11">
        <f>$B11*'Time Series Scaling Factors'!K62</f>
        <v>3493215023035689</v>
      </c>
      <c r="L11">
        <f>$B11*'Time Series Scaling Factors'!L62</f>
        <v>3484004202753119.5</v>
      </c>
      <c r="M11">
        <f>$B11*'Time Series Scaling Factors'!M62</f>
        <v>3488064799979417</v>
      </c>
      <c r="N11">
        <f>$B11*'Time Series Scaling Factors'!N62</f>
        <v>3483453762332231.5</v>
      </c>
      <c r="O11">
        <f>$B11*'Time Series Scaling Factors'!O62</f>
        <v>3489569981948229</v>
      </c>
      <c r="P11">
        <f>$B11*'Time Series Scaling Factors'!P62</f>
        <v>3457837003754243.5</v>
      </c>
      <c r="Q11">
        <f>$B11*'Time Series Scaling Factors'!Q62</f>
        <v>3477747823068289.5</v>
      </c>
      <c r="R11">
        <f>$B11*'Time Series Scaling Factors'!R62</f>
        <v>3484636066150004.5</v>
      </c>
      <c r="S11">
        <f>$B11*'Time Series Scaling Factors'!S62</f>
        <v>3508440240249369</v>
      </c>
      <c r="T11">
        <f>$B11*'Time Series Scaling Factors'!T62</f>
        <v>3484943996238495.5</v>
      </c>
      <c r="U11">
        <f>$B11*'Time Series Scaling Factors'!U62</f>
        <v>3496907722063743.5</v>
      </c>
      <c r="V11">
        <f>$B11*'Time Series Scaling Factors'!V62</f>
        <v>3514202630431874.5</v>
      </c>
      <c r="W11">
        <f>$B11*'Time Series Scaling Factors'!W62</f>
        <v>3487592265343337.5</v>
      </c>
      <c r="X11">
        <f>$B11*'Time Series Scaling Factors'!X62</f>
        <v>3461289830343291</v>
      </c>
      <c r="Y11">
        <f>$B11*'Time Series Scaling Factors'!Y62</f>
        <v>3426829973821416.5</v>
      </c>
      <c r="Z11">
        <f>$B11*'Time Series Scaling Factors'!Z62</f>
        <v>3380341323437320.5</v>
      </c>
      <c r="AA11">
        <f>$B11*'Time Series Scaling Factors'!AA62</f>
        <v>3414007525767671</v>
      </c>
      <c r="AB11">
        <f>$B11*'Time Series Scaling Factors'!AB62</f>
        <v>3365721766546177.5</v>
      </c>
      <c r="AC11">
        <f>$B11*'Time Series Scaling Factors'!AC62</f>
        <v>3313436257505934.5</v>
      </c>
      <c r="AD11">
        <f>$B11*'Time Series Scaling Factors'!AD62</f>
        <v>3280827850425310</v>
      </c>
      <c r="AE11">
        <f>$B11*'Time Series Scaling Factors'!AE62</f>
        <v>3308088544164467.5</v>
      </c>
      <c r="AF11">
        <f>$B11*'Time Series Scaling Factors'!AF62</f>
        <v>3301083178616199</v>
      </c>
      <c r="AG11">
        <f>$B11*'Time Series Scaling Factors'!AG62</f>
        <v>3258170280653163</v>
      </c>
    </row>
    <row r="12" spans="1:35" x14ac:dyDescent="0.25">
      <c r="A12" s="31" t="s">
        <v>251</v>
      </c>
      <c r="B12" s="29">
        <f>'Start Year Data'!D36</f>
        <v>132183114996000</v>
      </c>
      <c r="C12">
        <f>$B12*'Time Series Scaling Factors'!C63</f>
        <v>155760442547503.47</v>
      </c>
      <c r="D12">
        <f>$B12*'Time Series Scaling Factors'!D63</f>
        <v>132457888025938.97</v>
      </c>
      <c r="E12">
        <f>$B12*'Time Series Scaling Factors'!E63</f>
        <v>145300481661707.72</v>
      </c>
      <c r="F12">
        <f>$B12*'Time Series Scaling Factors'!F63</f>
        <v>151839451278343.91</v>
      </c>
      <c r="G12">
        <f>$B12*'Time Series Scaling Factors'!G63</f>
        <v>155168247419976.16</v>
      </c>
      <c r="H12">
        <f>$B12*'Time Series Scaling Factors'!H63</f>
        <v>157851719157529.06</v>
      </c>
      <c r="I12">
        <f>$B12*'Time Series Scaling Factors'!I63</f>
        <v>157545996265951.44</v>
      </c>
      <c r="J12">
        <f>$B12*'Time Series Scaling Factors'!J63</f>
        <v>157123827488295.66</v>
      </c>
      <c r="K12">
        <f>$B12*'Time Series Scaling Factors'!K63</f>
        <v>157232128257333.91</v>
      </c>
      <c r="L12">
        <f>$B12*'Time Series Scaling Factors'!L63</f>
        <v>156817542591557.84</v>
      </c>
      <c r="M12">
        <f>$B12*'Time Series Scaling Factors'!M63</f>
        <v>157000313002104.09</v>
      </c>
      <c r="N12">
        <f>$B12*'Time Series Scaling Factors'!N63</f>
        <v>156792766871115.69</v>
      </c>
      <c r="O12">
        <f>$B12*'Time Series Scaling Factors'!O63</f>
        <v>157068062328386.69</v>
      </c>
      <c r="P12">
        <f>$B12*'Time Series Scaling Factors'!P63</f>
        <v>155639738087112.81</v>
      </c>
      <c r="Q12">
        <f>$B12*'Time Series Scaling Factors'!Q63</f>
        <v>156535938428474.59</v>
      </c>
      <c r="R12">
        <f>$B12*'Time Series Scaling Factors'!R63</f>
        <v>156845983218889.69</v>
      </c>
      <c r="S12">
        <f>$B12*'Time Series Scaling Factors'!S63</f>
        <v>157917426267877.44</v>
      </c>
      <c r="T12">
        <f>$B12*'Time Series Scaling Factors'!T63</f>
        <v>156859843374319.19</v>
      </c>
      <c r="U12">
        <f>$B12*'Time Series Scaling Factors'!U63</f>
        <v>157398339304568.63</v>
      </c>
      <c r="V12">
        <f>$B12*'Time Series Scaling Factors'!V63</f>
        <v>158176795607087.81</v>
      </c>
      <c r="W12">
        <f>$B12*'Time Series Scaling Factors'!W63</f>
        <v>156979043877238.88</v>
      </c>
      <c r="X12">
        <f>$B12*'Time Series Scaling Factors'!X63</f>
        <v>155795152302819.38</v>
      </c>
      <c r="Y12">
        <f>$B12*'Time Series Scaling Factors'!Y63</f>
        <v>154244089300786.31</v>
      </c>
      <c r="Z12">
        <f>$B12*'Time Series Scaling Factors'!Z63</f>
        <v>152151601609218.34</v>
      </c>
      <c r="AA12">
        <f>$B12*'Time Series Scaling Factors'!AA63</f>
        <v>153666941663533.97</v>
      </c>
      <c r="AB12">
        <f>$B12*'Time Series Scaling Factors'!AB63</f>
        <v>151493564806726.88</v>
      </c>
      <c r="AC12">
        <f>$B12*'Time Series Scaling Factors'!AC63</f>
        <v>149140156325083.72</v>
      </c>
      <c r="AD12">
        <f>$B12*'Time Series Scaling Factors'!AD63</f>
        <v>147672428398071.5</v>
      </c>
      <c r="AE12">
        <f>$B12*'Time Series Scaling Factors'!AE63</f>
        <v>148899451889644.13</v>
      </c>
      <c r="AF12">
        <f>$B12*'Time Series Scaling Factors'!AF63</f>
        <v>148584135332515.13</v>
      </c>
      <c r="AG12">
        <f>$B12*'Time Series Scaling Factors'!AG63</f>
        <v>146652594837033.56</v>
      </c>
    </row>
    <row r="13" spans="1:35" x14ac:dyDescent="0.25">
      <c r="A13" s="31" t="s">
        <v>252</v>
      </c>
      <c r="B13" s="29">
        <f>'Start Year Data'!D37</f>
        <v>11939852000000</v>
      </c>
      <c r="C13">
        <f>$B13*'Time Series Scaling Factors'!C64</f>
        <v>14069547623597.555</v>
      </c>
      <c r="D13">
        <f>$B13*'Time Series Scaling Factors'!D64</f>
        <v>11964671730652.906</v>
      </c>
      <c r="E13">
        <f>$B13*'Time Series Scaling Factors'!E64</f>
        <v>13124719043139.533</v>
      </c>
      <c r="F13">
        <f>$B13*'Time Series Scaling Factors'!F64</f>
        <v>13715371861825.912</v>
      </c>
      <c r="G13">
        <f>$B13*'Time Series Scaling Factors'!G64</f>
        <v>14016055752279.414</v>
      </c>
      <c r="H13">
        <f>$B13*'Time Series Scaling Factors'!H64</f>
        <v>14258448703856.732</v>
      </c>
      <c r="I13">
        <f>$B13*'Time Series Scaling Factors'!I64</f>
        <v>14230833330451.746</v>
      </c>
      <c r="J13">
        <f>$B13*'Time Series Scaling Factors'!J64</f>
        <v>14192699619316.375</v>
      </c>
      <c r="K13">
        <f>$B13*'Time Series Scaling Factors'!K64</f>
        <v>14202482223954.209</v>
      </c>
      <c r="L13">
        <f>$B13*'Time Series Scaling Factors'!L64</f>
        <v>14165033481043.002</v>
      </c>
      <c r="M13">
        <f>$B13*'Time Series Scaling Factors'!M64</f>
        <v>14181542788241.334</v>
      </c>
      <c r="N13">
        <f>$B13*'Time Series Scaling Factors'!N64</f>
        <v>14162795536845.049</v>
      </c>
      <c r="O13">
        <f>$B13*'Time Series Scaling Factors'!O64</f>
        <v>14187662457375.613</v>
      </c>
      <c r="P13">
        <f>$B13*'Time Series Scaling Factors'!P64</f>
        <v>14058644616864.451</v>
      </c>
      <c r="Q13">
        <f>$B13*'Time Series Scaling Factors'!Q64</f>
        <v>14139596706989.828</v>
      </c>
      <c r="R13">
        <f>$B13*'Time Series Scaling Factors'!R64</f>
        <v>14167602469382.697</v>
      </c>
      <c r="S13">
        <f>$B13*'Time Series Scaling Factors'!S64</f>
        <v>14264383903469.264</v>
      </c>
      <c r="T13">
        <f>$B13*'Time Series Scaling Factors'!T64</f>
        <v>14168854431136.891</v>
      </c>
      <c r="U13">
        <f>$B13*'Time Series Scaling Factors'!U64</f>
        <v>14217495755030.455</v>
      </c>
      <c r="V13">
        <f>$B13*'Time Series Scaling Factors'!V64</f>
        <v>14287812247729.447</v>
      </c>
      <c r="W13">
        <f>$B13*'Time Series Scaling Factors'!W64</f>
        <v>14179621588222.193</v>
      </c>
      <c r="X13">
        <f>$B13*'Time Series Scaling Factors'!X64</f>
        <v>14072682890469.129</v>
      </c>
      <c r="Y13">
        <f>$B13*'Time Series Scaling Factors'!Y64</f>
        <v>13932578288701.266</v>
      </c>
      <c r="Z13">
        <f>$B13*'Time Series Scaling Factors'!Z64</f>
        <v>13743567813725.703</v>
      </c>
      <c r="AA13">
        <f>$B13*'Time Series Scaling Factors'!AA64</f>
        <v>13880445628859.262</v>
      </c>
      <c r="AB13">
        <f>$B13*'Time Series Scaling Factors'!AB64</f>
        <v>13684128587826.547</v>
      </c>
      <c r="AC13">
        <f>$B13*'Time Series Scaling Factors'!AC64</f>
        <v>13471549628954.119</v>
      </c>
      <c r="AD13">
        <f>$B13*'Time Series Scaling Factors'!AD64</f>
        <v>13338972527670.623</v>
      </c>
      <c r="AE13">
        <f>$B13*'Time Series Scaling Factors'!AE64</f>
        <v>13449807250322.934</v>
      </c>
      <c r="AF13">
        <f>$B13*'Time Series Scaling Factors'!AF64</f>
        <v>13421325299164.621</v>
      </c>
      <c r="AG13">
        <f>$B13*'Time Series Scaling Factors'!AG64</f>
        <v>13246852881498.006</v>
      </c>
    </row>
    <row r="14" spans="1:35" x14ac:dyDescent="0.25">
      <c r="A14" s="31" t="s">
        <v>241</v>
      </c>
      <c r="B14" s="29">
        <f>'Start Year Data'!D38</f>
        <v>393656760000000</v>
      </c>
      <c r="C14">
        <f>$B14*'Time Series Scaling Factors'!C65</f>
        <v>463872796092540.63</v>
      </c>
      <c r="D14">
        <f>$B14*'Time Series Scaling Factors'!D65</f>
        <v>394475066186114.88</v>
      </c>
      <c r="E14">
        <f>$B14*'Time Series Scaling Factors'!E65</f>
        <v>432721810490834.31</v>
      </c>
      <c r="F14">
        <f>$B14*'Time Series Scaling Factors'!F65</f>
        <v>452195625986114.06</v>
      </c>
      <c r="G14">
        <f>$B14*'Time Series Scaling Factors'!G65</f>
        <v>462109169813970.63</v>
      </c>
      <c r="H14">
        <f>$B14*'Time Series Scaling Factors'!H65</f>
        <v>470100862170355.25</v>
      </c>
      <c r="I14">
        <f>$B14*'Time Series Scaling Factors'!I65</f>
        <v>469190383680270.38</v>
      </c>
      <c r="J14">
        <f>$B14*'Time Series Scaling Factors'!J65</f>
        <v>467933115736553.38</v>
      </c>
      <c r="K14">
        <f>$B14*'Time Series Scaling Factors'!K65</f>
        <v>468255648080010.38</v>
      </c>
      <c r="L14">
        <f>$B14*'Time Series Scaling Factors'!L65</f>
        <v>467020963529439.88</v>
      </c>
      <c r="M14">
        <f>$B14*'Time Series Scaling Factors'!M65</f>
        <v>467565275165927.44</v>
      </c>
      <c r="N14">
        <f>$B14*'Time Series Scaling Factors'!N65</f>
        <v>466947178539305.38</v>
      </c>
      <c r="O14">
        <f>$B14*'Time Series Scaling Factors'!O65</f>
        <v>467767040575052.5</v>
      </c>
      <c r="P14">
        <f>$B14*'Time Series Scaling Factors'!P65</f>
        <v>463513324107057.75</v>
      </c>
      <c r="Q14">
        <f>$B14*'Time Series Scaling Factors'!Q65</f>
        <v>466182313430709.63</v>
      </c>
      <c r="R14">
        <f>$B14*'Time Series Scaling Factors'!R65</f>
        <v>467105663040479.19</v>
      </c>
      <c r="S14">
        <f>$B14*'Time Series Scaling Factors'!S65</f>
        <v>470296545621827.06</v>
      </c>
      <c r="T14">
        <f>$B14*'Time Series Scaling Factors'!T65</f>
        <v>467146940202691.88</v>
      </c>
      <c r="U14">
        <f>$B14*'Time Series Scaling Factors'!U65</f>
        <v>468750643997852.13</v>
      </c>
      <c r="V14">
        <f>$B14*'Time Series Scaling Factors'!V65</f>
        <v>471068977817270.38</v>
      </c>
      <c r="W14">
        <f>$B14*'Time Series Scaling Factors'!W65</f>
        <v>467501933227112.25</v>
      </c>
      <c r="X14">
        <f>$B14*'Time Series Scaling Factors'!X65</f>
        <v>463976165799166.75</v>
      </c>
      <c r="Y14">
        <f>$B14*'Time Series Scaling Factors'!Y65</f>
        <v>459356918961515.13</v>
      </c>
      <c r="Z14">
        <f>$B14*'Time Series Scaling Factors'!Z65</f>
        <v>453125246141371.25</v>
      </c>
      <c r="AA14">
        <f>$B14*'Time Series Scaling Factors'!AA65</f>
        <v>457638105867049.25</v>
      </c>
      <c r="AB14">
        <f>$B14*'Time Series Scaling Factors'!AB65</f>
        <v>451165535662181.88</v>
      </c>
      <c r="AC14">
        <f>$B14*'Time Series Scaling Factors'!AC65</f>
        <v>444156810244656.38</v>
      </c>
      <c r="AD14">
        <f>$B14*'Time Series Scaling Factors'!AD65</f>
        <v>439785744996824.75</v>
      </c>
      <c r="AE14">
        <f>$B14*'Time Series Scaling Factors'!AE65</f>
        <v>443439964313346.19</v>
      </c>
      <c r="AF14">
        <f>$B14*'Time Series Scaling Factors'!AF65</f>
        <v>442500914766378.63</v>
      </c>
      <c r="AG14">
        <f>$B14*'Time Series Scaling Factors'!AG65</f>
        <v>436748561500357.69</v>
      </c>
    </row>
    <row r="15" spans="1:35" x14ac:dyDescent="0.25">
      <c r="A15" s="31" t="s">
        <v>253</v>
      </c>
      <c r="B15" s="29">
        <f>'Start Year Data'!D39</f>
        <v>0</v>
      </c>
      <c r="C15">
        <f>$B15*'Time Series Scaling Factors'!C66</f>
        <v>0</v>
      </c>
      <c r="D15">
        <f>$B15*'Time Series Scaling Factors'!D66</f>
        <v>0</v>
      </c>
      <c r="E15">
        <f>$B15*'Time Series Scaling Factors'!E66</f>
        <v>0</v>
      </c>
      <c r="F15">
        <f>$B15*'Time Series Scaling Factors'!F66</f>
        <v>0</v>
      </c>
      <c r="G15">
        <f>$B15*'Time Series Scaling Factors'!G66</f>
        <v>0</v>
      </c>
      <c r="H15">
        <f>$B15*'Time Series Scaling Factors'!H66</f>
        <v>0</v>
      </c>
      <c r="I15">
        <f>$B15*'Time Series Scaling Factors'!I66</f>
        <v>0</v>
      </c>
      <c r="J15">
        <f>$B15*'Time Series Scaling Factors'!J66</f>
        <v>0</v>
      </c>
      <c r="K15">
        <f>$B15*'Time Series Scaling Factors'!K66</f>
        <v>0</v>
      </c>
      <c r="L15">
        <f>$B15*'Time Series Scaling Factors'!L66</f>
        <v>0</v>
      </c>
      <c r="M15">
        <f>$B15*'Time Series Scaling Factors'!M66</f>
        <v>0</v>
      </c>
      <c r="N15">
        <f>$B15*'Time Series Scaling Factors'!N66</f>
        <v>0</v>
      </c>
      <c r="O15">
        <f>$B15*'Time Series Scaling Factors'!O66</f>
        <v>0</v>
      </c>
      <c r="P15">
        <f>$B15*'Time Series Scaling Factors'!P66</f>
        <v>0</v>
      </c>
      <c r="Q15">
        <f>$B15*'Time Series Scaling Factors'!Q66</f>
        <v>0</v>
      </c>
      <c r="R15">
        <f>$B15*'Time Series Scaling Factors'!R66</f>
        <v>0</v>
      </c>
      <c r="S15">
        <f>$B15*'Time Series Scaling Factors'!S66</f>
        <v>0</v>
      </c>
      <c r="T15">
        <f>$B15*'Time Series Scaling Factors'!T66</f>
        <v>0</v>
      </c>
      <c r="U15">
        <f>$B15*'Time Series Scaling Factors'!U66</f>
        <v>0</v>
      </c>
      <c r="V15">
        <f>$B15*'Time Series Scaling Factors'!V66</f>
        <v>0</v>
      </c>
      <c r="W15">
        <f>$B15*'Time Series Scaling Factors'!W66</f>
        <v>0</v>
      </c>
      <c r="X15">
        <f>$B15*'Time Series Scaling Factors'!X66</f>
        <v>0</v>
      </c>
      <c r="Y15">
        <f>$B15*'Time Series Scaling Factors'!Y66</f>
        <v>0</v>
      </c>
      <c r="Z15">
        <f>$B15*'Time Series Scaling Factors'!Z66</f>
        <v>0</v>
      </c>
      <c r="AA15">
        <f>$B15*'Time Series Scaling Factors'!AA66</f>
        <v>0</v>
      </c>
      <c r="AB15">
        <f>$B15*'Time Series Scaling Factors'!AB66</f>
        <v>0</v>
      </c>
      <c r="AC15">
        <f>$B15*'Time Series Scaling Factors'!AC66</f>
        <v>0</v>
      </c>
      <c r="AD15">
        <f>$B15*'Time Series Scaling Factors'!AD66</f>
        <v>0</v>
      </c>
      <c r="AE15">
        <f>$B15*'Time Series Scaling Factors'!AE66</f>
        <v>0</v>
      </c>
      <c r="AF15">
        <f>$B15*'Time Series Scaling Factors'!AF66</f>
        <v>0</v>
      </c>
      <c r="AG15">
        <f>$B15*'Time Series Scaling Factors'!AG66</f>
        <v>0</v>
      </c>
    </row>
    <row r="16" spans="1:35" x14ac:dyDescent="0.25">
      <c r="A16" s="31" t="s">
        <v>254</v>
      </c>
      <c r="B16" s="29">
        <f>'Start Year Data'!D40</f>
        <v>0</v>
      </c>
      <c r="C16">
        <f>$B16*'Time Series Scaling Factors'!C67</f>
        <v>0</v>
      </c>
      <c r="D16">
        <f>$B16*'Time Series Scaling Factors'!D67</f>
        <v>0</v>
      </c>
      <c r="E16">
        <f>$B16*'Time Series Scaling Factors'!E67</f>
        <v>0</v>
      </c>
      <c r="F16">
        <f>$B16*'Time Series Scaling Factors'!F67</f>
        <v>0</v>
      </c>
      <c r="G16">
        <f>$B16*'Time Series Scaling Factors'!G67</f>
        <v>0</v>
      </c>
      <c r="H16">
        <f>$B16*'Time Series Scaling Factors'!H67</f>
        <v>0</v>
      </c>
      <c r="I16">
        <f>$B16*'Time Series Scaling Factors'!I67</f>
        <v>0</v>
      </c>
      <c r="J16">
        <f>$B16*'Time Series Scaling Factors'!J67</f>
        <v>0</v>
      </c>
      <c r="K16">
        <f>$B16*'Time Series Scaling Factors'!K67</f>
        <v>0</v>
      </c>
      <c r="L16">
        <f>$B16*'Time Series Scaling Factors'!L67</f>
        <v>0</v>
      </c>
      <c r="M16">
        <f>$B16*'Time Series Scaling Factors'!M67</f>
        <v>0</v>
      </c>
      <c r="N16">
        <f>$B16*'Time Series Scaling Factors'!N67</f>
        <v>0</v>
      </c>
      <c r="O16">
        <f>$B16*'Time Series Scaling Factors'!O67</f>
        <v>0</v>
      </c>
      <c r="P16">
        <f>$B16*'Time Series Scaling Factors'!P67</f>
        <v>0</v>
      </c>
      <c r="Q16">
        <f>$B16*'Time Series Scaling Factors'!Q67</f>
        <v>0</v>
      </c>
      <c r="R16">
        <f>$B16*'Time Series Scaling Factors'!R67</f>
        <v>0</v>
      </c>
      <c r="S16">
        <f>$B16*'Time Series Scaling Factors'!S67</f>
        <v>0</v>
      </c>
      <c r="T16">
        <f>$B16*'Time Series Scaling Factors'!T67</f>
        <v>0</v>
      </c>
      <c r="U16">
        <f>$B16*'Time Series Scaling Factors'!U67</f>
        <v>0</v>
      </c>
      <c r="V16">
        <f>$B16*'Time Series Scaling Factors'!V67</f>
        <v>0</v>
      </c>
      <c r="W16">
        <f>$B16*'Time Series Scaling Factors'!W67</f>
        <v>0</v>
      </c>
      <c r="X16">
        <f>$B16*'Time Series Scaling Factors'!X67</f>
        <v>0</v>
      </c>
      <c r="Y16">
        <f>$B16*'Time Series Scaling Factors'!Y67</f>
        <v>0</v>
      </c>
      <c r="Z16">
        <f>$B16*'Time Series Scaling Factors'!Z67</f>
        <v>0</v>
      </c>
      <c r="AA16">
        <f>$B16*'Time Series Scaling Factors'!AA67</f>
        <v>0</v>
      </c>
      <c r="AB16">
        <f>$B16*'Time Series Scaling Factors'!AB67</f>
        <v>0</v>
      </c>
      <c r="AC16">
        <f>$B16*'Time Series Scaling Factors'!AC67</f>
        <v>0</v>
      </c>
      <c r="AD16">
        <f>$B16*'Time Series Scaling Factors'!AD67</f>
        <v>0</v>
      </c>
      <c r="AE16">
        <f>$B16*'Time Series Scaling Factors'!AE67</f>
        <v>0</v>
      </c>
      <c r="AF16">
        <f>$B16*'Time Series Scaling Factors'!AF67</f>
        <v>0</v>
      </c>
      <c r="AG16">
        <f>$B16*'Time Series Scaling Factors'!AG67</f>
        <v>0</v>
      </c>
    </row>
    <row r="17" spans="1:33" x14ac:dyDescent="0.25">
      <c r="A17" s="31" t="s">
        <v>255</v>
      </c>
      <c r="B17" s="29">
        <f>'Start Year Data'!D41</f>
        <v>0</v>
      </c>
      <c r="C17">
        <f>$B17*'Time Series Scaling Factors'!C68</f>
        <v>0</v>
      </c>
      <c r="D17">
        <f>$B17*'Time Series Scaling Factors'!D68</f>
        <v>0</v>
      </c>
      <c r="E17">
        <f>$B17*'Time Series Scaling Factors'!E68</f>
        <v>0</v>
      </c>
      <c r="F17">
        <f>$B17*'Time Series Scaling Factors'!F68</f>
        <v>0</v>
      </c>
      <c r="G17">
        <f>$B17*'Time Series Scaling Factors'!G68</f>
        <v>0</v>
      </c>
      <c r="H17">
        <f>$B17*'Time Series Scaling Factors'!H68</f>
        <v>0</v>
      </c>
      <c r="I17">
        <f>$B17*'Time Series Scaling Factors'!I68</f>
        <v>0</v>
      </c>
      <c r="J17">
        <f>$B17*'Time Series Scaling Factors'!J68</f>
        <v>0</v>
      </c>
      <c r="K17">
        <f>$B17*'Time Series Scaling Factors'!K68</f>
        <v>0</v>
      </c>
      <c r="L17">
        <f>$B17*'Time Series Scaling Factors'!L68</f>
        <v>0</v>
      </c>
      <c r="M17">
        <f>$B17*'Time Series Scaling Factors'!M68</f>
        <v>0</v>
      </c>
      <c r="N17">
        <f>$B17*'Time Series Scaling Factors'!N68</f>
        <v>0</v>
      </c>
      <c r="O17">
        <f>$B17*'Time Series Scaling Factors'!O68</f>
        <v>0</v>
      </c>
      <c r="P17">
        <f>$B17*'Time Series Scaling Factors'!P68</f>
        <v>0</v>
      </c>
      <c r="Q17">
        <f>$B17*'Time Series Scaling Factors'!Q68</f>
        <v>0</v>
      </c>
      <c r="R17">
        <f>$B17*'Time Series Scaling Factors'!R68</f>
        <v>0</v>
      </c>
      <c r="S17">
        <f>$B17*'Time Series Scaling Factors'!S68</f>
        <v>0</v>
      </c>
      <c r="T17">
        <f>$B17*'Time Series Scaling Factors'!T68</f>
        <v>0</v>
      </c>
      <c r="U17">
        <f>$B17*'Time Series Scaling Factors'!U68</f>
        <v>0</v>
      </c>
      <c r="V17">
        <f>$B17*'Time Series Scaling Factors'!V68</f>
        <v>0</v>
      </c>
      <c r="W17">
        <f>$B17*'Time Series Scaling Factors'!W68</f>
        <v>0</v>
      </c>
      <c r="X17">
        <f>$B17*'Time Series Scaling Factors'!X68</f>
        <v>0</v>
      </c>
      <c r="Y17">
        <f>$B17*'Time Series Scaling Factors'!Y68</f>
        <v>0</v>
      </c>
      <c r="Z17">
        <f>$B17*'Time Series Scaling Factors'!Z68</f>
        <v>0</v>
      </c>
      <c r="AA17">
        <f>$B17*'Time Series Scaling Factors'!AA68</f>
        <v>0</v>
      </c>
      <c r="AB17">
        <f>$B17*'Time Series Scaling Factors'!AB68</f>
        <v>0</v>
      </c>
      <c r="AC17">
        <f>$B17*'Time Series Scaling Factors'!AC68</f>
        <v>0</v>
      </c>
      <c r="AD17">
        <f>$B17*'Time Series Scaling Factors'!AD68</f>
        <v>0</v>
      </c>
      <c r="AE17">
        <f>$B17*'Time Series Scaling Factors'!AE68</f>
        <v>0</v>
      </c>
      <c r="AF17">
        <f>$B17*'Time Series Scaling Factors'!AF68</f>
        <v>0</v>
      </c>
      <c r="AG17">
        <f>$B17*'Time Series Scaling Factors'!AG68</f>
        <v>0</v>
      </c>
    </row>
    <row r="18" spans="1:33" x14ac:dyDescent="0.25">
      <c r="A18" s="31" t="s">
        <v>242</v>
      </c>
      <c r="B18" s="29">
        <f>'Start Year Data'!D42</f>
        <v>6203462973180000</v>
      </c>
      <c r="C18">
        <f>$B18*'Time Series Scaling Factors'!C69</f>
        <v>7309966466282840</v>
      </c>
      <c r="D18">
        <f>$B18*'Time Series Scaling Factors'!D69</f>
        <v>6216358298859884</v>
      </c>
      <c r="E18">
        <f>$B18*'Time Series Scaling Factors'!E69</f>
        <v>6819071845907850</v>
      </c>
      <c r="F18">
        <f>$B18*'Time Series Scaling Factors'!F69</f>
        <v>7125951101255852</v>
      </c>
      <c r="G18">
        <f>$B18*'Time Series Scaling Factors'!G69</f>
        <v>7282174258884607</v>
      </c>
      <c r="H18">
        <f>$B18*'Time Series Scaling Factors'!H69</f>
        <v>7408111808200101</v>
      </c>
      <c r="I18">
        <f>$B18*'Time Series Scaling Factors'!I69</f>
        <v>7393763979901361</v>
      </c>
      <c r="J18">
        <f>$B18*'Time Series Scaling Factors'!J69</f>
        <v>7373951249805694</v>
      </c>
      <c r="K18">
        <f>$B18*'Time Series Scaling Factors'!K69</f>
        <v>7379033894519553</v>
      </c>
      <c r="L18">
        <f>$B18*'Time Series Scaling Factors'!L69</f>
        <v>7359577046139706</v>
      </c>
      <c r="M18">
        <f>$B18*'Time Series Scaling Factors'!M69</f>
        <v>7368154612755918</v>
      </c>
      <c r="N18">
        <f>$B18*'Time Series Scaling Factors'!N69</f>
        <v>7358414301076531</v>
      </c>
      <c r="O18">
        <f>$B18*'Time Series Scaling Factors'!O69</f>
        <v>7371334144703434</v>
      </c>
      <c r="P18">
        <f>$B18*'Time Series Scaling Factors'!P69</f>
        <v>7304301706069301</v>
      </c>
      <c r="Q18">
        <f>$B18*'Time Series Scaling Factors'!Q69</f>
        <v>7346361129728346</v>
      </c>
      <c r="R18">
        <f>$B18*'Time Series Scaling Factors'!R69</f>
        <v>7360911788316061</v>
      </c>
      <c r="S18">
        <f>$B18*'Time Series Scaling Factors'!S69</f>
        <v>7411195497263816</v>
      </c>
      <c r="T18">
        <f>$B18*'Time Series Scaling Factors'!T69</f>
        <v>7361562256880158</v>
      </c>
      <c r="U18">
        <f>$B18*'Time Series Scaling Factors'!U69</f>
        <v>7386834316512069</v>
      </c>
      <c r="V18">
        <f>$B18*'Time Series Scaling Factors'!V69</f>
        <v>7423367914990683</v>
      </c>
      <c r="W18">
        <f>$B18*'Time Series Scaling Factors'!W69</f>
        <v>7367156435125005</v>
      </c>
      <c r="X18">
        <f>$B18*'Time Series Scaling Factors'!X69</f>
        <v>7311595423823423</v>
      </c>
      <c r="Y18">
        <f>$B18*'Time Series Scaling Factors'!Y69</f>
        <v>7238802753575996</v>
      </c>
      <c r="Z18">
        <f>$B18*'Time Series Scaling Factors'!Z69</f>
        <v>7140600574599736</v>
      </c>
      <c r="AA18">
        <f>$B18*'Time Series Scaling Factors'!AA69</f>
        <v>7211716737348722</v>
      </c>
      <c r="AB18">
        <f>$B18*'Time Series Scaling Factors'!AB69</f>
        <v>7109718362909013</v>
      </c>
      <c r="AC18">
        <f>$B18*'Time Series Scaling Factors'!AC69</f>
        <v>6999270955332917</v>
      </c>
      <c r="AD18">
        <f>$B18*'Time Series Scaling Factors'!AD69</f>
        <v>6930389269119077</v>
      </c>
      <c r="AE18">
        <f>$B18*'Time Series Scaling Factors'!AE69</f>
        <v>6987974496985912</v>
      </c>
      <c r="AF18">
        <f>$B18*'Time Series Scaling Factors'!AF69</f>
        <v>6973176430023732</v>
      </c>
      <c r="AG18">
        <f>$B18*'Time Series Scaling Factors'!AG69</f>
        <v>6882527636149566</v>
      </c>
    </row>
    <row r="19" spans="1:33" x14ac:dyDescent="0.25">
      <c r="A19" s="31" t="s">
        <v>256</v>
      </c>
      <c r="B19" s="29">
        <f>'Start Year Data'!D43</f>
        <v>705652880000000</v>
      </c>
      <c r="C19">
        <f>$B19*'Time Series Scaling Factors'!C70</f>
        <v>831519251736853.25</v>
      </c>
      <c r="D19">
        <f>$B19*'Time Series Scaling Factors'!D70</f>
        <v>707119741935646.13</v>
      </c>
      <c r="E19">
        <f>$B19*'Time Series Scaling Factors'!E70</f>
        <v>775679279105156.13</v>
      </c>
      <c r="F19">
        <f>$B19*'Time Series Scaling Factors'!F70</f>
        <v>810587237979869.13</v>
      </c>
      <c r="G19">
        <f>$B19*'Time Series Scaling Factors'!G70</f>
        <v>828357847973034.75</v>
      </c>
      <c r="H19">
        <f>$B19*'Time Series Scaling Factors'!H70</f>
        <v>842683426244208.88</v>
      </c>
      <c r="I19">
        <f>$B19*'Time Series Scaling Factors'!I70</f>
        <v>841051340036146.63</v>
      </c>
      <c r="J19">
        <f>$B19*'Time Series Scaling Factors'!J70</f>
        <v>838797613349437.13</v>
      </c>
      <c r="K19">
        <f>$B19*'Time Series Scaling Factors'!K70</f>
        <v>839375771532351.63</v>
      </c>
      <c r="L19">
        <f>$B19*'Time Series Scaling Factors'!L70</f>
        <v>837162526905226.25</v>
      </c>
      <c r="M19">
        <f>$B19*'Time Series Scaling Factors'!M70</f>
        <v>838138237506271.13</v>
      </c>
      <c r="N19">
        <f>$B19*'Time Series Scaling Factors'!N70</f>
        <v>837030262973599.25</v>
      </c>
      <c r="O19">
        <f>$B19*'Time Series Scaling Factors'!O70</f>
        <v>838499913861158.25</v>
      </c>
      <c r="P19">
        <f>$B19*'Time Series Scaling Factors'!P70</f>
        <v>830874877074430.88</v>
      </c>
      <c r="Q19">
        <f>$B19*'Time Series Scaling Factors'!Q70</f>
        <v>835659197310476.5</v>
      </c>
      <c r="R19">
        <f>$B19*'Time Series Scaling Factors'!R70</f>
        <v>837314355757090.75</v>
      </c>
      <c r="S19">
        <f>$B19*'Time Series Scaling Factors'!S70</f>
        <v>843034200332527.38</v>
      </c>
      <c r="T19">
        <f>$B19*'Time Series Scaling Factors'!T70</f>
        <v>837388347496477.13</v>
      </c>
      <c r="U19">
        <f>$B19*'Time Series Scaling Factors'!U70</f>
        <v>840263080809126.88</v>
      </c>
      <c r="V19">
        <f>$B19*'Time Series Scaling Factors'!V70</f>
        <v>844418830443589.88</v>
      </c>
      <c r="W19">
        <f>$B19*'Time Series Scaling Factors'!W70</f>
        <v>838024693357938.13</v>
      </c>
      <c r="X19">
        <f>$B19*'Time Series Scaling Factors'!X70</f>
        <v>831704548011672.63</v>
      </c>
      <c r="Y19">
        <f>$B19*'Time Series Scaling Factors'!Y70</f>
        <v>823424276552801.38</v>
      </c>
      <c r="Z19">
        <f>$B19*'Time Series Scaling Factors'!Z70</f>
        <v>812253636747829.5</v>
      </c>
      <c r="AA19">
        <f>$B19*'Time Series Scaling Factors'!AA70</f>
        <v>820343203055444</v>
      </c>
      <c r="AB19">
        <f>$B19*'Time Series Scaling Factors'!AB70</f>
        <v>808740740529291</v>
      </c>
      <c r="AC19">
        <f>$B19*'Time Series Scaling Factors'!AC70</f>
        <v>796177188271211.88</v>
      </c>
      <c r="AD19">
        <f>$B19*'Time Series Scaling Factors'!AD70</f>
        <v>788341796899296.13</v>
      </c>
      <c r="AE19">
        <f>$B19*'Time Series Scaling Factors'!AE70</f>
        <v>794892199805764.75</v>
      </c>
      <c r="AF19">
        <f>$B19*'Time Series Scaling Factors'!AF70</f>
        <v>793208898298938.5</v>
      </c>
      <c r="AG19">
        <f>$B19*'Time Series Scaling Factors'!AG70</f>
        <v>782897466967376.75</v>
      </c>
    </row>
    <row r="20" spans="1:33" x14ac:dyDescent="0.25">
      <c r="A20" s="31" t="s">
        <v>243</v>
      </c>
      <c r="B20" s="29">
        <f>'Start Year Data'!D44</f>
        <v>2412911377800000</v>
      </c>
      <c r="C20">
        <f>$B20*'Time Series Scaling Factors'!C71</f>
        <v>2843299191772016.5</v>
      </c>
      <c r="D20">
        <f>$B20*'Time Series Scaling Factors'!D71</f>
        <v>2417927169493760.5</v>
      </c>
      <c r="E20">
        <f>$B20*'Time Series Scaling Factors'!E71</f>
        <v>2652359837426771.5</v>
      </c>
      <c r="F20">
        <f>$B20*'Time Series Scaling Factors'!F71</f>
        <v>2771724206979928.5</v>
      </c>
      <c r="G20">
        <f>$B20*'Time Series Scaling Factors'!G71</f>
        <v>2832489079140523.5</v>
      </c>
      <c r="H20">
        <f>$B20*'Time Series Scaling Factors'!H71</f>
        <v>2881474000457758.5</v>
      </c>
      <c r="I20">
        <f>$B20*'Time Series Scaling Factors'!I71</f>
        <v>2875893240437359</v>
      </c>
      <c r="J20">
        <f>$B20*'Time Series Scaling Factors'!J71</f>
        <v>2868186841272924.5</v>
      </c>
      <c r="K20">
        <f>$B20*'Time Series Scaling Factors'!K71</f>
        <v>2870163796936625</v>
      </c>
      <c r="L20">
        <f>$B20*'Time Series Scaling Factors'!L71</f>
        <v>2862595822236875</v>
      </c>
      <c r="M20">
        <f>$B20*'Time Series Scaling Factors'!M71</f>
        <v>2865932169720784.5</v>
      </c>
      <c r="N20">
        <f>$B20*'Time Series Scaling Factors'!N71</f>
        <v>2862143558589208.5</v>
      </c>
      <c r="O20">
        <f>$B20*'Time Series Scaling Factors'!O71</f>
        <v>2867168886832728.5</v>
      </c>
      <c r="P20">
        <f>$B20*'Time Series Scaling Factors'!P71</f>
        <v>2841095815298126</v>
      </c>
      <c r="Q20">
        <f>$B20*'Time Series Scaling Factors'!Q71</f>
        <v>2857455332930355.5</v>
      </c>
      <c r="R20">
        <f>$B20*'Time Series Scaling Factors'!R71</f>
        <v>2863114986226034</v>
      </c>
      <c r="S20">
        <f>$B20*'Time Series Scaling Factors'!S71</f>
        <v>2882673438329735</v>
      </c>
      <c r="T20">
        <f>$B20*'Time Series Scaling Factors'!T71</f>
        <v>2863367993781007.5</v>
      </c>
      <c r="U20">
        <f>$B20*'Time Series Scaling Factors'!U71</f>
        <v>2873197864691806</v>
      </c>
      <c r="V20">
        <f>$B20*'Time Series Scaling Factors'!V71</f>
        <v>2887408046298779.5</v>
      </c>
      <c r="W20">
        <f>$B20*'Time Series Scaling Factors'!W71</f>
        <v>2865543916551045.5</v>
      </c>
      <c r="X20">
        <f>$B20*'Time Series Scaling Factors'!X71</f>
        <v>2843932794358284.5</v>
      </c>
      <c r="Y20">
        <f>$B20*'Time Series Scaling Factors'!Y71</f>
        <v>2815619211603003</v>
      </c>
      <c r="Z20">
        <f>$B20*'Time Series Scaling Factors'!Z71</f>
        <v>2777422295461000.5</v>
      </c>
      <c r="AA20">
        <f>$B20*'Time Series Scaling Factors'!AA71</f>
        <v>2805083780503208</v>
      </c>
      <c r="AB20">
        <f>$B20*'Time Series Scaling Factors'!AB71</f>
        <v>2765410288573503.5</v>
      </c>
      <c r="AC20">
        <f>$B20*'Time Series Scaling Factors'!AC71</f>
        <v>2722450443799534.5</v>
      </c>
      <c r="AD20">
        <f>$B20*'Time Series Scaling Factors'!AD71</f>
        <v>2695658085224010.5</v>
      </c>
      <c r="AE20">
        <f>$B20*'Time Series Scaling Factors'!AE71</f>
        <v>2718056550744610.5</v>
      </c>
      <c r="AF20">
        <f>$B20*'Time Series Scaling Factors'!AF71</f>
        <v>2712300664992271.5</v>
      </c>
      <c r="AG20">
        <f>$B20*'Time Series Scaling Factors'!AG71</f>
        <v>2677041728641967.5</v>
      </c>
    </row>
    <row r="21" spans="1:33" x14ac:dyDescent="0.25">
      <c r="A21" s="31" t="s">
        <v>257</v>
      </c>
      <c r="B21" s="29">
        <f>'Start Year Data'!D45</f>
        <v>0</v>
      </c>
      <c r="C21">
        <f>$B21*'Time Series Scaling Factors'!C72</f>
        <v>0</v>
      </c>
      <c r="D21">
        <f>$B21*'Time Series Scaling Factors'!D72</f>
        <v>0</v>
      </c>
      <c r="E21">
        <f>$B21*'Time Series Scaling Factors'!E72</f>
        <v>0</v>
      </c>
      <c r="F21">
        <f>$B21*'Time Series Scaling Factors'!F72</f>
        <v>0</v>
      </c>
      <c r="G21">
        <f>$B21*'Time Series Scaling Factors'!G72</f>
        <v>0</v>
      </c>
      <c r="H21">
        <f>$B21*'Time Series Scaling Factors'!H72</f>
        <v>0</v>
      </c>
      <c r="I21">
        <f>$B21*'Time Series Scaling Factors'!I72</f>
        <v>0</v>
      </c>
      <c r="J21">
        <f>$B21*'Time Series Scaling Factors'!J72</f>
        <v>0</v>
      </c>
      <c r="K21">
        <f>$B21*'Time Series Scaling Factors'!K72</f>
        <v>0</v>
      </c>
      <c r="L21">
        <f>$B21*'Time Series Scaling Factors'!L72</f>
        <v>0</v>
      </c>
      <c r="M21">
        <f>$B21*'Time Series Scaling Factors'!M72</f>
        <v>0</v>
      </c>
      <c r="N21">
        <f>$B21*'Time Series Scaling Factors'!N72</f>
        <v>0</v>
      </c>
      <c r="O21">
        <f>$B21*'Time Series Scaling Factors'!O72</f>
        <v>0</v>
      </c>
      <c r="P21">
        <f>$B21*'Time Series Scaling Factors'!P72</f>
        <v>0</v>
      </c>
      <c r="Q21">
        <f>$B21*'Time Series Scaling Factors'!Q72</f>
        <v>0</v>
      </c>
      <c r="R21">
        <f>$B21*'Time Series Scaling Factors'!R72</f>
        <v>0</v>
      </c>
      <c r="S21">
        <f>$B21*'Time Series Scaling Factors'!S72</f>
        <v>0</v>
      </c>
      <c r="T21">
        <f>$B21*'Time Series Scaling Factors'!T72</f>
        <v>0</v>
      </c>
      <c r="U21">
        <f>$B21*'Time Series Scaling Factors'!U72</f>
        <v>0</v>
      </c>
      <c r="V21">
        <f>$B21*'Time Series Scaling Factors'!V72</f>
        <v>0</v>
      </c>
      <c r="W21">
        <f>$B21*'Time Series Scaling Factors'!W72</f>
        <v>0</v>
      </c>
      <c r="X21">
        <f>$B21*'Time Series Scaling Factors'!X72</f>
        <v>0</v>
      </c>
      <c r="Y21">
        <f>$B21*'Time Series Scaling Factors'!Y72</f>
        <v>0</v>
      </c>
      <c r="Z21">
        <f>$B21*'Time Series Scaling Factors'!Z72</f>
        <v>0</v>
      </c>
      <c r="AA21">
        <f>$B21*'Time Series Scaling Factors'!AA72</f>
        <v>0</v>
      </c>
      <c r="AB21">
        <f>$B21*'Time Series Scaling Factors'!AB72</f>
        <v>0</v>
      </c>
      <c r="AC21">
        <f>$B21*'Time Series Scaling Factors'!AC72</f>
        <v>0</v>
      </c>
      <c r="AD21">
        <f>$B21*'Time Series Scaling Factors'!AD72</f>
        <v>0</v>
      </c>
      <c r="AE21">
        <f>$B21*'Time Series Scaling Factors'!AE72</f>
        <v>0</v>
      </c>
      <c r="AF21">
        <f>$B21*'Time Series Scaling Factors'!AF72</f>
        <v>0</v>
      </c>
      <c r="AG21">
        <f>$B21*'Time Series Scaling Factors'!AG72</f>
        <v>0</v>
      </c>
    </row>
    <row r="22" spans="1:33" x14ac:dyDescent="0.25">
      <c r="A22" s="31" t="s">
        <v>258</v>
      </c>
      <c r="B22" s="29">
        <f>'Start Year Data'!D46</f>
        <v>0</v>
      </c>
      <c r="C22">
        <f>$B22*'Time Series Scaling Factors'!C73</f>
        <v>0</v>
      </c>
      <c r="D22">
        <f>$B22*'Time Series Scaling Factors'!D73</f>
        <v>0</v>
      </c>
      <c r="E22">
        <f>$B22*'Time Series Scaling Factors'!E73</f>
        <v>0</v>
      </c>
      <c r="F22">
        <f>$B22*'Time Series Scaling Factors'!F73</f>
        <v>0</v>
      </c>
      <c r="G22">
        <f>$B22*'Time Series Scaling Factors'!G73</f>
        <v>0</v>
      </c>
      <c r="H22">
        <f>$B22*'Time Series Scaling Factors'!H73</f>
        <v>0</v>
      </c>
      <c r="I22">
        <f>$B22*'Time Series Scaling Factors'!I73</f>
        <v>0</v>
      </c>
      <c r="J22">
        <f>$B22*'Time Series Scaling Factors'!J73</f>
        <v>0</v>
      </c>
      <c r="K22">
        <f>$B22*'Time Series Scaling Factors'!K73</f>
        <v>0</v>
      </c>
      <c r="L22">
        <f>$B22*'Time Series Scaling Factors'!L73</f>
        <v>0</v>
      </c>
      <c r="M22">
        <f>$B22*'Time Series Scaling Factors'!M73</f>
        <v>0</v>
      </c>
      <c r="N22">
        <f>$B22*'Time Series Scaling Factors'!N73</f>
        <v>0</v>
      </c>
      <c r="O22">
        <f>$B22*'Time Series Scaling Factors'!O73</f>
        <v>0</v>
      </c>
      <c r="P22">
        <f>$B22*'Time Series Scaling Factors'!P73</f>
        <v>0</v>
      </c>
      <c r="Q22">
        <f>$B22*'Time Series Scaling Factors'!Q73</f>
        <v>0</v>
      </c>
      <c r="R22">
        <f>$B22*'Time Series Scaling Factors'!R73</f>
        <v>0</v>
      </c>
      <c r="S22">
        <f>$B22*'Time Series Scaling Factors'!S73</f>
        <v>0</v>
      </c>
      <c r="T22">
        <f>$B22*'Time Series Scaling Factors'!T73</f>
        <v>0</v>
      </c>
      <c r="U22">
        <f>$B22*'Time Series Scaling Factors'!U73</f>
        <v>0</v>
      </c>
      <c r="V22">
        <f>$B22*'Time Series Scaling Factors'!V73</f>
        <v>0</v>
      </c>
      <c r="W22">
        <f>$B22*'Time Series Scaling Factors'!W73</f>
        <v>0</v>
      </c>
      <c r="X22">
        <f>$B22*'Time Series Scaling Factors'!X73</f>
        <v>0</v>
      </c>
      <c r="Y22">
        <f>$B22*'Time Series Scaling Factors'!Y73</f>
        <v>0</v>
      </c>
      <c r="Z22">
        <f>$B22*'Time Series Scaling Factors'!Z73</f>
        <v>0</v>
      </c>
      <c r="AA22">
        <f>$B22*'Time Series Scaling Factors'!AA73</f>
        <v>0</v>
      </c>
      <c r="AB22">
        <f>$B22*'Time Series Scaling Factors'!AB73</f>
        <v>0</v>
      </c>
      <c r="AC22">
        <f>$B22*'Time Series Scaling Factors'!AC73</f>
        <v>0</v>
      </c>
      <c r="AD22">
        <f>$B22*'Time Series Scaling Factors'!AD73</f>
        <v>0</v>
      </c>
      <c r="AE22">
        <f>$B22*'Time Series Scaling Factors'!AE73</f>
        <v>0</v>
      </c>
      <c r="AF22">
        <f>$B22*'Time Series Scaling Factors'!AF73</f>
        <v>0</v>
      </c>
      <c r="AG22">
        <f>$B22*'Time Series Scaling Factors'!AG73</f>
        <v>0</v>
      </c>
    </row>
    <row r="23" spans="1:33" x14ac:dyDescent="0.25">
      <c r="A23" s="2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7"/>
  <sheetViews>
    <sheetView workbookViewId="0">
      <pane xSplit="2" ySplit="3" topLeftCell="C4" activePane="bottomRight" state="frozen"/>
      <selection pane="topRight"/>
      <selection pane="bottomLeft"/>
      <selection pane="bottomRight" activeCell="B15" sqref="B15"/>
    </sheetView>
  </sheetViews>
  <sheetFormatPr defaultRowHeight="15" x14ac:dyDescent="0.25"/>
  <cols>
    <col min="1" max="1" width="9.140625" style="279"/>
    <col min="2" max="2" width="44" customWidth="1"/>
    <col min="3" max="3" width="12.28515625" customWidth="1"/>
    <col min="4" max="4" width="19.28515625" customWidth="1"/>
    <col min="5" max="5" width="13.140625" customWidth="1"/>
    <col min="10" max="10" width="12.28515625" customWidth="1"/>
  </cols>
  <sheetData>
    <row r="1" spans="1:13" x14ac:dyDescent="0.25">
      <c r="B1" s="1" t="s">
        <v>29</v>
      </c>
      <c r="C1" s="1" t="s">
        <v>30</v>
      </c>
      <c r="D1" s="1"/>
      <c r="E1" s="1" t="s">
        <v>31</v>
      </c>
    </row>
    <row r="2" spans="1:13" ht="16.5" customHeight="1" x14ac:dyDescent="0.25">
      <c r="C2" s="317" t="s">
        <v>32</v>
      </c>
      <c r="D2" s="317"/>
      <c r="E2" s="317"/>
      <c r="F2" s="317"/>
      <c r="G2" s="317"/>
      <c r="H2" s="317"/>
      <c r="I2" s="318" t="s">
        <v>33</v>
      </c>
      <c r="J2" s="318"/>
      <c r="K2" s="318"/>
      <c r="L2" s="318"/>
      <c r="M2" s="319" t="s">
        <v>34</v>
      </c>
    </row>
    <row r="3" spans="1:13" ht="36.75" x14ac:dyDescent="0.25">
      <c r="C3" s="9" t="s">
        <v>35</v>
      </c>
      <c r="D3" s="9" t="s">
        <v>36</v>
      </c>
      <c r="E3" s="9" t="s">
        <v>37</v>
      </c>
      <c r="F3" s="9" t="s">
        <v>38</v>
      </c>
      <c r="G3" s="9" t="s">
        <v>39</v>
      </c>
      <c r="H3" s="9" t="s">
        <v>40</v>
      </c>
      <c r="I3" s="10" t="s">
        <v>41</v>
      </c>
      <c r="J3" s="10" t="s">
        <v>42</v>
      </c>
      <c r="K3" s="10" t="s">
        <v>43</v>
      </c>
      <c r="L3" s="10" t="s">
        <v>44</v>
      </c>
      <c r="M3" s="319"/>
    </row>
    <row r="4" spans="1:13" x14ac:dyDescent="0.25">
      <c r="A4" s="279" t="str">
        <f t="shared" ref="A4:A6" si="0">TRIM(B4)</f>
        <v>Crude Oil &amp; Petroleum Products</v>
      </c>
      <c r="B4" s="11" t="s">
        <v>45</v>
      </c>
      <c r="C4" s="12">
        <v>4794078</v>
      </c>
      <c r="D4" s="12">
        <v>437131</v>
      </c>
      <c r="E4" s="12">
        <v>7408771</v>
      </c>
      <c r="F4" s="12">
        <v>3702640</v>
      </c>
      <c r="G4" s="13"/>
      <c r="H4" s="12">
        <v>137262</v>
      </c>
      <c r="I4" s="14">
        <v>-135002</v>
      </c>
      <c r="J4" s="14">
        <v>7003159</v>
      </c>
      <c r="K4" s="14">
        <v>2327156</v>
      </c>
      <c r="L4" s="14">
        <v>7284569</v>
      </c>
      <c r="M4" s="12">
        <v>1894570</v>
      </c>
    </row>
    <row r="5" spans="1:13" x14ac:dyDescent="0.25">
      <c r="A5" s="279" t="str">
        <f t="shared" si="0"/>
        <v>Crude Oil</v>
      </c>
      <c r="B5" s="11" t="s">
        <v>46</v>
      </c>
      <c r="C5" s="281">
        <v>4083494</v>
      </c>
      <c r="D5" s="288" t="s">
        <v>47</v>
      </c>
      <c r="E5" s="288" t="s">
        <v>47</v>
      </c>
      <c r="F5" s="281">
        <v>2230000</v>
      </c>
      <c r="G5" s="288"/>
      <c r="H5" s="281">
        <v>194916</v>
      </c>
      <c r="I5" s="281">
        <v>-108241</v>
      </c>
      <c r="J5" s="281">
        <v>5529012</v>
      </c>
      <c r="K5" s="281">
        <v>1087638</v>
      </c>
      <c r="L5" s="281">
        <v>0</v>
      </c>
      <c r="M5" s="281">
        <v>1015102</v>
      </c>
    </row>
    <row r="6" spans="1:13" x14ac:dyDescent="0.25">
      <c r="A6" s="279" t="str">
        <f t="shared" si="0"/>
        <v>Hydrocarbon Gas Liquids</v>
      </c>
      <c r="B6" s="11" t="s">
        <v>48</v>
      </c>
      <c r="C6" s="281">
        <v>1970031</v>
      </c>
      <c r="D6" s="281">
        <v>-7941</v>
      </c>
      <c r="E6" s="281">
        <v>225172</v>
      </c>
      <c r="F6" s="281">
        <v>63125</v>
      </c>
      <c r="G6" s="288"/>
      <c r="H6" s="288" t="s">
        <v>47</v>
      </c>
      <c r="I6" s="281">
        <v>-40797</v>
      </c>
      <c r="J6" s="281">
        <v>198527</v>
      </c>
      <c r="K6" s="281">
        <v>848015</v>
      </c>
      <c r="L6" s="281">
        <v>1244642</v>
      </c>
      <c r="M6" s="281">
        <v>188360</v>
      </c>
    </row>
    <row r="7" spans="1:13" x14ac:dyDescent="0.25">
      <c r="A7" s="279" t="str">
        <f>TRIM(B7)</f>
        <v>Natural Gas Liquids</v>
      </c>
      <c r="B7" s="15" t="s">
        <v>49</v>
      </c>
      <c r="C7" s="281">
        <v>1970031</v>
      </c>
      <c r="D7" s="281">
        <v>-7941</v>
      </c>
      <c r="E7" s="281">
        <v>120757</v>
      </c>
      <c r="F7" s="281">
        <v>57128</v>
      </c>
      <c r="G7" s="288"/>
      <c r="H7" s="288" t="s">
        <v>47</v>
      </c>
      <c r="I7" s="281">
        <v>-40636</v>
      </c>
      <c r="J7" s="281">
        <v>198527</v>
      </c>
      <c r="K7" s="281">
        <v>848015</v>
      </c>
      <c r="L7" s="281">
        <v>1134069</v>
      </c>
      <c r="M7" s="281">
        <v>186272</v>
      </c>
    </row>
    <row r="8" spans="1:13" x14ac:dyDescent="0.25">
      <c r="A8" s="279" t="str">
        <f t="shared" ref="A8:A57" si="1">TRIM(B8)</f>
        <v>Ethane</v>
      </c>
      <c r="B8" s="16" t="s">
        <v>50</v>
      </c>
      <c r="C8" s="281">
        <v>781560</v>
      </c>
      <c r="D8" s="288" t="s">
        <v>47</v>
      </c>
      <c r="E8" s="281">
        <v>1505</v>
      </c>
      <c r="F8" s="281" t="s">
        <v>51</v>
      </c>
      <c r="G8" s="288"/>
      <c r="H8" s="288" t="s">
        <v>47</v>
      </c>
      <c r="I8" s="281">
        <v>-9779</v>
      </c>
      <c r="J8" s="288"/>
      <c r="K8" s="281">
        <v>147584</v>
      </c>
      <c r="L8" s="281">
        <v>645260</v>
      </c>
      <c r="M8" s="281">
        <v>59821</v>
      </c>
    </row>
    <row r="9" spans="1:13" x14ac:dyDescent="0.25">
      <c r="A9" s="279" t="str">
        <f t="shared" si="1"/>
        <v>Propane</v>
      </c>
      <c r="B9" s="16" t="s">
        <v>52</v>
      </c>
      <c r="C9" s="281">
        <v>632906</v>
      </c>
      <c r="D9" s="288" t="s">
        <v>47</v>
      </c>
      <c r="E9" s="281">
        <v>101344</v>
      </c>
      <c r="F9" s="281">
        <v>41465</v>
      </c>
      <c r="G9" s="288"/>
      <c r="H9" s="288" t="s">
        <v>47</v>
      </c>
      <c r="I9" s="281">
        <v>-8358</v>
      </c>
      <c r="J9" s="288"/>
      <c r="K9" s="281">
        <v>477616</v>
      </c>
      <c r="L9" s="281">
        <v>306457</v>
      </c>
      <c r="M9" s="281">
        <v>62077</v>
      </c>
    </row>
    <row r="10" spans="1:13" x14ac:dyDescent="0.25">
      <c r="A10" s="279" t="str">
        <f t="shared" si="1"/>
        <v>Normal Butane</v>
      </c>
      <c r="B10" s="16" t="s">
        <v>53</v>
      </c>
      <c r="C10" s="281">
        <v>180543</v>
      </c>
      <c r="D10" s="288" t="s">
        <v>51</v>
      </c>
      <c r="E10" s="281">
        <v>20998</v>
      </c>
      <c r="F10" s="281">
        <v>13237</v>
      </c>
      <c r="G10" s="288"/>
      <c r="H10" s="288" t="s">
        <v>47</v>
      </c>
      <c r="I10" s="281">
        <v>-7626</v>
      </c>
      <c r="J10" s="281">
        <v>66056</v>
      </c>
      <c r="K10" s="281">
        <v>149693</v>
      </c>
      <c r="L10" s="281">
        <v>6655</v>
      </c>
      <c r="M10" s="281">
        <v>34017</v>
      </c>
    </row>
    <row r="11" spans="1:13" x14ac:dyDescent="0.25">
      <c r="A11" s="279" t="str">
        <f t="shared" si="1"/>
        <v>Isobutane</v>
      </c>
      <c r="B11" s="16" t="s">
        <v>54</v>
      </c>
      <c r="C11" s="281">
        <v>153863</v>
      </c>
      <c r="D11" s="288" t="s">
        <v>51</v>
      </c>
      <c r="E11" s="281">
        <v>-3090</v>
      </c>
      <c r="F11" s="281">
        <v>2358</v>
      </c>
      <c r="G11" s="288"/>
      <c r="H11" s="288" t="s">
        <v>47</v>
      </c>
      <c r="I11" s="281">
        <v>-2667</v>
      </c>
      <c r="J11" s="281">
        <v>71652</v>
      </c>
      <c r="K11" s="281">
        <v>1181</v>
      </c>
      <c r="L11" s="281">
        <v>82965</v>
      </c>
      <c r="M11" s="281">
        <v>9674</v>
      </c>
    </row>
    <row r="12" spans="1:13" x14ac:dyDescent="0.25">
      <c r="A12" s="279" t="str">
        <f t="shared" si="1"/>
        <v>Natural Gasoline</v>
      </c>
      <c r="B12" s="16" t="s">
        <v>55</v>
      </c>
      <c r="C12" s="281">
        <v>221159</v>
      </c>
      <c r="D12" s="281">
        <v>-7941</v>
      </c>
      <c r="E12" s="288"/>
      <c r="F12" s="281">
        <v>68</v>
      </c>
      <c r="G12" s="288"/>
      <c r="H12" s="288" t="s">
        <v>47</v>
      </c>
      <c r="I12" s="281">
        <v>-12206</v>
      </c>
      <c r="J12" s="281">
        <v>60819</v>
      </c>
      <c r="K12" s="281">
        <v>71941</v>
      </c>
      <c r="L12" s="281">
        <v>92732</v>
      </c>
      <c r="M12" s="281">
        <v>20683</v>
      </c>
    </row>
    <row r="13" spans="1:13" x14ac:dyDescent="0.25">
      <c r="A13" s="279" t="str">
        <f t="shared" si="1"/>
        <v>Refinery Olefins</v>
      </c>
      <c r="B13" s="15" t="s">
        <v>56</v>
      </c>
      <c r="C13" s="288" t="s">
        <v>47</v>
      </c>
      <c r="D13" s="288" t="s">
        <v>47</v>
      </c>
      <c r="E13" s="281">
        <v>104415</v>
      </c>
      <c r="F13" s="281">
        <v>5997</v>
      </c>
      <c r="G13" s="288"/>
      <c r="H13" s="288" t="s">
        <v>47</v>
      </c>
      <c r="I13" s="281">
        <v>-161</v>
      </c>
      <c r="J13" s="288" t="s">
        <v>47</v>
      </c>
      <c r="K13" s="288" t="s">
        <v>47</v>
      </c>
      <c r="L13" s="281">
        <v>110573</v>
      </c>
      <c r="M13" s="281">
        <v>2088</v>
      </c>
    </row>
    <row r="14" spans="1:13" x14ac:dyDescent="0.25">
      <c r="A14" s="279" t="str">
        <f t="shared" si="1"/>
        <v>Ethylene</v>
      </c>
      <c r="B14" s="16" t="s">
        <v>57</v>
      </c>
      <c r="C14" s="288" t="s">
        <v>47</v>
      </c>
      <c r="D14" s="288" t="s">
        <v>47</v>
      </c>
      <c r="E14" s="281">
        <v>277</v>
      </c>
      <c r="F14" s="281" t="s">
        <v>51</v>
      </c>
      <c r="G14" s="288"/>
      <c r="H14" s="288" t="s">
        <v>47</v>
      </c>
      <c r="I14" s="281">
        <v>0</v>
      </c>
      <c r="J14" s="288" t="s">
        <v>47</v>
      </c>
      <c r="K14" s="288" t="s">
        <v>47</v>
      </c>
      <c r="L14" s="281">
        <v>277</v>
      </c>
      <c r="M14" s="281">
        <v>0</v>
      </c>
    </row>
    <row r="15" spans="1:13" x14ac:dyDescent="0.25">
      <c r="A15" s="279" t="str">
        <f t="shared" si="1"/>
        <v>Propylene</v>
      </c>
      <c r="B15" s="16" t="s">
        <v>58</v>
      </c>
      <c r="C15" s="288" t="s">
        <v>47</v>
      </c>
      <c r="D15" s="288" t="s">
        <v>47</v>
      </c>
      <c r="E15" s="281">
        <v>106126</v>
      </c>
      <c r="F15" s="281">
        <v>5243</v>
      </c>
      <c r="G15" s="288"/>
      <c r="H15" s="288" t="s">
        <v>47</v>
      </c>
      <c r="I15" s="281">
        <v>-90</v>
      </c>
      <c r="J15" s="288" t="s">
        <v>47</v>
      </c>
      <c r="K15" s="288" t="s">
        <v>47</v>
      </c>
      <c r="L15" s="281">
        <v>111459</v>
      </c>
      <c r="M15" s="281">
        <v>1397</v>
      </c>
    </row>
    <row r="16" spans="1:13" x14ac:dyDescent="0.25">
      <c r="A16" s="279" t="str">
        <f t="shared" si="1"/>
        <v>Normal Butylene</v>
      </c>
      <c r="B16" s="16" t="s">
        <v>59</v>
      </c>
      <c r="C16" s="13" t="s">
        <v>47</v>
      </c>
      <c r="D16" s="13" t="s">
        <v>47</v>
      </c>
      <c r="E16" s="12">
        <v>-2397</v>
      </c>
      <c r="F16" s="12">
        <v>2433</v>
      </c>
      <c r="G16" s="13"/>
      <c r="H16" s="13" t="s">
        <v>47</v>
      </c>
      <c r="I16" s="14">
        <v>-1165</v>
      </c>
      <c r="J16" s="17" t="s">
        <v>47</v>
      </c>
      <c r="K16" s="17" t="s">
        <v>47</v>
      </c>
      <c r="L16" s="14">
        <v>1201</v>
      </c>
      <c r="M16" s="12">
        <v>1204</v>
      </c>
    </row>
    <row r="17" spans="1:13" x14ac:dyDescent="0.25">
      <c r="A17" s="279" t="str">
        <f t="shared" si="1"/>
        <v>Isobutylene</v>
      </c>
      <c r="B17" s="16" t="s">
        <v>60</v>
      </c>
      <c r="C17" s="13" t="s">
        <v>47</v>
      </c>
      <c r="D17" s="13" t="s">
        <v>47</v>
      </c>
      <c r="E17" s="12">
        <v>286</v>
      </c>
      <c r="F17" s="12" t="s">
        <v>51</v>
      </c>
      <c r="G17" s="13"/>
      <c r="H17" s="13" t="s">
        <v>47</v>
      </c>
      <c r="I17" s="14">
        <v>6</v>
      </c>
      <c r="J17" s="17" t="s">
        <v>47</v>
      </c>
      <c r="K17" s="17" t="s">
        <v>47</v>
      </c>
      <c r="L17" s="14">
        <v>280</v>
      </c>
      <c r="M17" s="12">
        <v>30</v>
      </c>
    </row>
    <row r="18" spans="1:13" x14ac:dyDescent="0.25">
      <c r="A18" s="279" t="str">
        <f t="shared" si="1"/>
        <v>Other Liquids</v>
      </c>
      <c r="B18" s="11" t="s">
        <v>61</v>
      </c>
      <c r="C18" s="13" t="s">
        <v>47</v>
      </c>
      <c r="D18" s="12">
        <v>443737</v>
      </c>
      <c r="E18" s="13" t="s">
        <v>47</v>
      </c>
      <c r="F18" s="12">
        <v>471784</v>
      </c>
      <c r="G18" s="13"/>
      <c r="H18" s="12">
        <v>19117</v>
      </c>
      <c r="I18" s="14">
        <v>8685</v>
      </c>
      <c r="J18" s="14">
        <v>741289</v>
      </c>
      <c r="K18" s="14">
        <v>171592</v>
      </c>
      <c r="L18" s="14">
        <v>13072</v>
      </c>
      <c r="M18" s="12">
        <v>328230</v>
      </c>
    </row>
    <row r="19" spans="1:13" ht="24" x14ac:dyDescent="0.25">
      <c r="A19" s="279" t="str">
        <f t="shared" si="1"/>
        <v>Hydrogen/Oxygenates/Renewables/Other Hydrocarbons</v>
      </c>
      <c r="B19" s="15" t="s">
        <v>62</v>
      </c>
      <c r="C19" s="13" t="s">
        <v>47</v>
      </c>
      <c r="D19" s="12">
        <v>443788</v>
      </c>
      <c r="E19" s="13" t="s">
        <v>47</v>
      </c>
      <c r="F19" s="12">
        <v>19778</v>
      </c>
      <c r="G19" s="13"/>
      <c r="H19" s="12">
        <v>36824</v>
      </c>
      <c r="I19" s="14">
        <v>577</v>
      </c>
      <c r="J19" s="14">
        <v>439078</v>
      </c>
      <c r="K19" s="14">
        <v>60735</v>
      </c>
      <c r="L19" s="14">
        <v>0</v>
      </c>
      <c r="M19" s="12">
        <v>29585</v>
      </c>
    </row>
    <row r="20" spans="1:13" x14ac:dyDescent="0.25">
      <c r="A20" s="279" t="str">
        <f t="shared" si="1"/>
        <v>Hydrogen</v>
      </c>
      <c r="B20" s="16" t="s">
        <v>63</v>
      </c>
      <c r="C20" s="13" t="s">
        <v>47</v>
      </c>
      <c r="D20" s="13" t="s">
        <v>47</v>
      </c>
      <c r="E20" s="13" t="s">
        <v>47</v>
      </c>
      <c r="F20" s="13"/>
      <c r="G20" s="13"/>
      <c r="H20" s="12">
        <v>81091</v>
      </c>
      <c r="I20" s="17" t="s">
        <v>47</v>
      </c>
      <c r="J20" s="14">
        <v>81091</v>
      </c>
      <c r="K20" s="17"/>
      <c r="L20" s="14">
        <v>0</v>
      </c>
      <c r="M20" s="13" t="s">
        <v>47</v>
      </c>
    </row>
    <row r="21" spans="1:13" x14ac:dyDescent="0.25">
      <c r="A21" s="279" t="str">
        <f t="shared" si="1"/>
        <v>Oxygenates (excl. Fuel Ethanol)</v>
      </c>
      <c r="B21" s="16" t="s">
        <v>64</v>
      </c>
      <c r="C21" s="13" t="s">
        <v>47</v>
      </c>
      <c r="D21" s="12">
        <v>26360</v>
      </c>
      <c r="E21" s="13" t="s">
        <v>47</v>
      </c>
      <c r="F21" s="12">
        <v>3835</v>
      </c>
      <c r="G21" s="13"/>
      <c r="H21" s="12">
        <v>-4811</v>
      </c>
      <c r="I21" s="14">
        <v>-31</v>
      </c>
      <c r="J21" s="14" t="s">
        <v>51</v>
      </c>
      <c r="K21" s="14">
        <v>25415</v>
      </c>
      <c r="L21" s="14">
        <v>0</v>
      </c>
      <c r="M21" s="12">
        <v>1446</v>
      </c>
    </row>
    <row r="22" spans="1:13" x14ac:dyDescent="0.25">
      <c r="A22" s="279" t="str">
        <f t="shared" si="1"/>
        <v>Renewable Fuels (incl. Fuel Ethanol)</v>
      </c>
      <c r="B22" s="16" t="s">
        <v>65</v>
      </c>
      <c r="C22" s="13" t="s">
        <v>47</v>
      </c>
      <c r="D22" s="12">
        <v>417428</v>
      </c>
      <c r="E22" s="13" t="s">
        <v>47</v>
      </c>
      <c r="F22" s="12">
        <v>15707</v>
      </c>
      <c r="G22" s="13"/>
      <c r="H22" s="12">
        <v>-39640</v>
      </c>
      <c r="I22" s="14">
        <v>578</v>
      </c>
      <c r="J22" s="14">
        <v>357597</v>
      </c>
      <c r="K22" s="14">
        <v>35320</v>
      </c>
      <c r="L22" s="14">
        <v>0</v>
      </c>
      <c r="M22" s="12">
        <v>28092</v>
      </c>
    </row>
    <row r="23" spans="1:13" x14ac:dyDescent="0.25">
      <c r="A23" s="279" t="str">
        <f t="shared" si="1"/>
        <v>Fuel Ethanol</v>
      </c>
      <c r="B23" s="18" t="s">
        <v>66</v>
      </c>
      <c r="C23" s="13" t="s">
        <v>47</v>
      </c>
      <c r="D23" s="12">
        <v>379435</v>
      </c>
      <c r="E23" s="13" t="s">
        <v>47</v>
      </c>
      <c r="F23" s="12">
        <v>1824</v>
      </c>
      <c r="G23" s="13"/>
      <c r="H23" s="12">
        <v>-9859</v>
      </c>
      <c r="I23" s="14">
        <v>3285</v>
      </c>
      <c r="J23" s="14">
        <v>335023</v>
      </c>
      <c r="K23" s="14">
        <v>33092</v>
      </c>
      <c r="L23" s="14">
        <v>0</v>
      </c>
      <c r="M23" s="12">
        <v>23043</v>
      </c>
    </row>
    <row r="24" spans="1:13" x14ac:dyDescent="0.25">
      <c r="A24" s="279" t="str">
        <f t="shared" si="1"/>
        <v>Renewable Fuels Except Fuel Ethanol</v>
      </c>
      <c r="B24" s="18" t="s">
        <v>67</v>
      </c>
      <c r="C24" s="13" t="s">
        <v>47</v>
      </c>
      <c r="D24" s="12">
        <v>37993</v>
      </c>
      <c r="E24" s="13" t="s">
        <v>47</v>
      </c>
      <c r="F24" s="12">
        <v>13883</v>
      </c>
      <c r="G24" s="13"/>
      <c r="H24" s="12">
        <v>-29781</v>
      </c>
      <c r="I24" s="14">
        <v>-2707</v>
      </c>
      <c r="J24" s="14">
        <v>22574</v>
      </c>
      <c r="K24" s="14">
        <v>2228</v>
      </c>
      <c r="L24" s="14">
        <v>0</v>
      </c>
      <c r="M24" s="12">
        <v>5049</v>
      </c>
    </row>
    <row r="25" spans="1:13" x14ac:dyDescent="0.25">
      <c r="A25" s="279" t="str">
        <f t="shared" si="1"/>
        <v>Other Hydrocarbons</v>
      </c>
      <c r="B25" s="16" t="s">
        <v>68</v>
      </c>
      <c r="C25" s="13" t="s">
        <v>47</v>
      </c>
      <c r="D25" s="13" t="s">
        <v>47</v>
      </c>
      <c r="E25" s="13" t="s">
        <v>47</v>
      </c>
      <c r="F25" s="12">
        <v>236</v>
      </c>
      <c r="G25" s="13"/>
      <c r="H25" s="12">
        <v>184</v>
      </c>
      <c r="I25" s="14">
        <v>30</v>
      </c>
      <c r="J25" s="14">
        <v>390</v>
      </c>
      <c r="K25" s="17"/>
      <c r="L25" s="14">
        <v>0</v>
      </c>
      <c r="M25" s="12">
        <v>47</v>
      </c>
    </row>
    <row r="26" spans="1:13" x14ac:dyDescent="0.25">
      <c r="A26" s="279" t="str">
        <f t="shared" si="1"/>
        <v>Unfinished Oils</v>
      </c>
      <c r="B26" s="15" t="s">
        <v>69</v>
      </c>
      <c r="C26" s="13" t="s">
        <v>47</v>
      </c>
      <c r="D26" s="13" t="s">
        <v>47</v>
      </c>
      <c r="E26" s="13" t="s">
        <v>47</v>
      </c>
      <c r="F26" s="12">
        <v>231478</v>
      </c>
      <c r="G26" s="13"/>
      <c r="H26" s="13" t="s">
        <v>47</v>
      </c>
      <c r="I26" s="14">
        <v>6013</v>
      </c>
      <c r="J26" s="14">
        <v>129406</v>
      </c>
      <c r="K26" s="14">
        <v>82949</v>
      </c>
      <c r="L26" s="14">
        <v>13110</v>
      </c>
      <c r="M26" s="12">
        <v>86337</v>
      </c>
    </row>
    <row r="27" spans="1:13" x14ac:dyDescent="0.25">
      <c r="A27" s="279" t="str">
        <f t="shared" si="1"/>
        <v>Motor Gasoline Blend. Comp.</v>
      </c>
      <c r="B27" s="15" t="s">
        <v>70</v>
      </c>
      <c r="C27" s="13" t="s">
        <v>47</v>
      </c>
      <c r="D27" s="12">
        <v>-51</v>
      </c>
      <c r="E27" s="13" t="s">
        <v>47</v>
      </c>
      <c r="F27" s="12">
        <v>220528</v>
      </c>
      <c r="G27" s="13"/>
      <c r="H27" s="12">
        <v>-17707</v>
      </c>
      <c r="I27" s="14">
        <v>2089</v>
      </c>
      <c r="J27" s="14">
        <v>172773</v>
      </c>
      <c r="K27" s="14">
        <v>27908</v>
      </c>
      <c r="L27" s="14">
        <v>0</v>
      </c>
      <c r="M27" s="12">
        <v>212293</v>
      </c>
    </row>
    <row r="28" spans="1:13" x14ac:dyDescent="0.25">
      <c r="A28" s="279" t="str">
        <f t="shared" si="1"/>
        <v>Reformulated</v>
      </c>
      <c r="B28" s="16" t="s">
        <v>71</v>
      </c>
      <c r="C28" s="13" t="s">
        <v>47</v>
      </c>
      <c r="D28" s="12">
        <v>-3</v>
      </c>
      <c r="E28" s="13" t="s">
        <v>47</v>
      </c>
      <c r="F28" s="12">
        <v>76948</v>
      </c>
      <c r="G28" s="13"/>
      <c r="H28" s="12">
        <v>65150</v>
      </c>
      <c r="I28" s="14">
        <v>1299</v>
      </c>
      <c r="J28" s="14">
        <v>140697</v>
      </c>
      <c r="K28" s="14">
        <v>99</v>
      </c>
      <c r="L28" s="14">
        <v>0</v>
      </c>
      <c r="M28" s="12">
        <v>53447</v>
      </c>
    </row>
    <row r="29" spans="1:13" x14ac:dyDescent="0.25">
      <c r="A29" s="279" t="str">
        <f t="shared" si="1"/>
        <v>Conventional</v>
      </c>
      <c r="B29" s="16" t="s">
        <v>72</v>
      </c>
      <c r="C29" s="13" t="s">
        <v>47</v>
      </c>
      <c r="D29" s="12">
        <v>-48</v>
      </c>
      <c r="E29" s="13" t="s">
        <v>47</v>
      </c>
      <c r="F29" s="12">
        <v>143580</v>
      </c>
      <c r="G29" s="13"/>
      <c r="H29" s="12">
        <v>-82856</v>
      </c>
      <c r="I29" s="14">
        <v>790</v>
      </c>
      <c r="J29" s="14">
        <v>32076</v>
      </c>
      <c r="K29" s="14">
        <v>27810</v>
      </c>
      <c r="L29" s="14">
        <v>0</v>
      </c>
      <c r="M29" s="12">
        <v>158846</v>
      </c>
    </row>
    <row r="30" spans="1:13" x14ac:dyDescent="0.25">
      <c r="A30" s="279" t="str">
        <f t="shared" si="1"/>
        <v>Aviation Gasoline Blend. Comp.</v>
      </c>
      <c r="B30" s="15" t="s">
        <v>73</v>
      </c>
      <c r="C30" s="13" t="s">
        <v>47</v>
      </c>
      <c r="D30" s="13" t="s">
        <v>47</v>
      </c>
      <c r="E30" s="13" t="s">
        <v>47</v>
      </c>
      <c r="F30" s="12" t="s">
        <v>51</v>
      </c>
      <c r="G30" s="13"/>
      <c r="H30" s="13" t="s">
        <v>47</v>
      </c>
      <c r="I30" s="14">
        <v>6</v>
      </c>
      <c r="J30" s="14">
        <v>32</v>
      </c>
      <c r="K30" s="14" t="s">
        <v>51</v>
      </c>
      <c r="L30" s="14">
        <v>-38</v>
      </c>
      <c r="M30" s="12">
        <v>15</v>
      </c>
    </row>
    <row r="31" spans="1:13" x14ac:dyDescent="0.25">
      <c r="A31" s="279" t="str">
        <f t="shared" si="1"/>
        <v>Finished Petroleum Products</v>
      </c>
      <c r="B31" s="11" t="s">
        <v>74</v>
      </c>
      <c r="C31" s="13" t="s">
        <v>47</v>
      </c>
      <c r="D31" s="12">
        <v>1336</v>
      </c>
      <c r="E31" s="12">
        <v>7179380</v>
      </c>
      <c r="F31" s="12">
        <v>250759</v>
      </c>
      <c r="G31" s="13"/>
      <c r="H31" s="12">
        <v>57659</v>
      </c>
      <c r="I31" s="14">
        <v>-38269</v>
      </c>
      <c r="J31" s="17" t="s">
        <v>47</v>
      </c>
      <c r="K31" s="14">
        <v>1220551</v>
      </c>
      <c r="L31" s="14">
        <v>6306852</v>
      </c>
      <c r="M31" s="12">
        <v>291859</v>
      </c>
    </row>
    <row r="32" spans="1:13" x14ac:dyDescent="0.25">
      <c r="A32" s="279" t="str">
        <f t="shared" si="1"/>
        <v>Finished Motor Gasoline</v>
      </c>
      <c r="B32" s="15" t="s">
        <v>75</v>
      </c>
      <c r="C32" s="13" t="s">
        <v>47</v>
      </c>
      <c r="D32" s="12">
        <v>1336</v>
      </c>
      <c r="E32" s="12">
        <v>3633123</v>
      </c>
      <c r="F32" s="12">
        <v>11784</v>
      </c>
      <c r="G32" s="13"/>
      <c r="H32" s="12">
        <v>27566</v>
      </c>
      <c r="I32" s="14">
        <v>-3860</v>
      </c>
      <c r="J32" s="17" t="s">
        <v>47</v>
      </c>
      <c r="K32" s="14">
        <v>273483</v>
      </c>
      <c r="L32" s="14">
        <v>3404186</v>
      </c>
      <c r="M32" s="12">
        <v>24523</v>
      </c>
    </row>
    <row r="33" spans="1:13" x14ac:dyDescent="0.25">
      <c r="A33" s="279" t="str">
        <f t="shared" si="1"/>
        <v>Reformulated</v>
      </c>
      <c r="B33" s="16" t="s">
        <v>71</v>
      </c>
      <c r="C33" s="13" t="s">
        <v>47</v>
      </c>
      <c r="D33" s="13"/>
      <c r="E33" s="12">
        <v>1187104</v>
      </c>
      <c r="F33" s="12" t="s">
        <v>51</v>
      </c>
      <c r="G33" s="13"/>
      <c r="H33" s="12">
        <v>-59342</v>
      </c>
      <c r="I33" s="14">
        <v>-7</v>
      </c>
      <c r="J33" s="17" t="s">
        <v>47</v>
      </c>
      <c r="K33" s="14" t="s">
        <v>51</v>
      </c>
      <c r="L33" s="14">
        <v>1127769</v>
      </c>
      <c r="M33" s="12">
        <v>40</v>
      </c>
    </row>
    <row r="34" spans="1:13" x14ac:dyDescent="0.25">
      <c r="A34" s="279" t="str">
        <f t="shared" si="1"/>
        <v>Conventional</v>
      </c>
      <c r="B34" s="16" t="s">
        <v>72</v>
      </c>
      <c r="C34" s="13" t="s">
        <v>47</v>
      </c>
      <c r="D34" s="12">
        <v>1336</v>
      </c>
      <c r="E34" s="12">
        <v>2446019</v>
      </c>
      <c r="F34" s="12">
        <v>11784</v>
      </c>
      <c r="G34" s="13"/>
      <c r="H34" s="12">
        <v>86908</v>
      </c>
      <c r="I34" s="14">
        <v>-3853</v>
      </c>
      <c r="J34" s="17" t="s">
        <v>47</v>
      </c>
      <c r="K34" s="14">
        <v>273483</v>
      </c>
      <c r="L34" s="14">
        <v>2276417</v>
      </c>
      <c r="M34" s="12">
        <v>24483</v>
      </c>
    </row>
    <row r="35" spans="1:13" x14ac:dyDescent="0.25">
      <c r="A35" s="279" t="str">
        <f t="shared" si="1"/>
        <v>Finished Aviation Gasoline</v>
      </c>
      <c r="B35" s="15" t="s">
        <v>76</v>
      </c>
      <c r="C35" s="13" t="s">
        <v>47</v>
      </c>
      <c r="D35" s="13" t="s">
        <v>47</v>
      </c>
      <c r="E35" s="12">
        <v>4032</v>
      </c>
      <c r="F35" s="12">
        <v>165</v>
      </c>
      <c r="G35" s="13"/>
      <c r="H35" s="13" t="s">
        <v>47</v>
      </c>
      <c r="I35" s="14">
        <v>47</v>
      </c>
      <c r="J35" s="17" t="s">
        <v>47</v>
      </c>
      <c r="K35" s="14" t="s">
        <v>51</v>
      </c>
      <c r="L35" s="14">
        <v>4150</v>
      </c>
      <c r="M35" s="12">
        <v>1041</v>
      </c>
    </row>
    <row r="36" spans="1:13" x14ac:dyDescent="0.25">
      <c r="A36" s="279" t="str">
        <f t="shared" si="1"/>
        <v>Kerosene-Type Jet Fuel</v>
      </c>
      <c r="B36" s="15" t="s">
        <v>77</v>
      </c>
      <c r="C36" s="13" t="s">
        <v>47</v>
      </c>
      <c r="D36" s="13" t="s">
        <v>47</v>
      </c>
      <c r="E36" s="12">
        <v>621176</v>
      </c>
      <c r="F36" s="12">
        <v>58273</v>
      </c>
      <c r="G36" s="13"/>
      <c r="H36" s="13" t="s">
        <v>47</v>
      </c>
      <c r="I36" s="14">
        <v>-1706</v>
      </c>
      <c r="J36" s="17" t="s">
        <v>47</v>
      </c>
      <c r="K36" s="14">
        <v>67161</v>
      </c>
      <c r="L36" s="14">
        <v>613994</v>
      </c>
      <c r="M36" s="12">
        <v>41304</v>
      </c>
    </row>
    <row r="37" spans="1:13" x14ac:dyDescent="0.25">
      <c r="A37" s="279" t="str">
        <f t="shared" si="1"/>
        <v>Kerosene</v>
      </c>
      <c r="B37" s="15" t="s">
        <v>78</v>
      </c>
      <c r="C37" s="13" t="s">
        <v>47</v>
      </c>
      <c r="D37" s="13" t="s">
        <v>47</v>
      </c>
      <c r="E37" s="12">
        <v>2738</v>
      </c>
      <c r="F37" s="12">
        <v>1429</v>
      </c>
      <c r="G37" s="13"/>
      <c r="H37" s="13" t="s">
        <v>47</v>
      </c>
      <c r="I37" s="14">
        <v>10</v>
      </c>
      <c r="J37" s="17" t="s">
        <v>47</v>
      </c>
      <c r="K37" s="14">
        <v>2267</v>
      </c>
      <c r="L37" s="14">
        <v>1890</v>
      </c>
      <c r="M37" s="12">
        <v>2138</v>
      </c>
    </row>
    <row r="38" spans="1:13" x14ac:dyDescent="0.25">
      <c r="A38" s="279" t="str">
        <f t="shared" si="1"/>
        <v>Distillate Fuel Oil</v>
      </c>
      <c r="B38" s="15" t="s">
        <v>79</v>
      </c>
      <c r="C38" s="13" t="s">
        <v>47</v>
      </c>
      <c r="D38" s="13" t="s">
        <v>47</v>
      </c>
      <c r="E38" s="12">
        <v>1833879</v>
      </c>
      <c r="F38" s="12">
        <v>54975</v>
      </c>
      <c r="G38" s="13"/>
      <c r="H38" s="12">
        <v>30093</v>
      </c>
      <c r="I38" s="14">
        <v>-20457</v>
      </c>
      <c r="J38" s="17" t="s">
        <v>47</v>
      </c>
      <c r="K38" s="14">
        <v>504155</v>
      </c>
      <c r="L38" s="14">
        <v>1435249</v>
      </c>
      <c r="M38" s="12">
        <v>145638</v>
      </c>
    </row>
    <row r="39" spans="1:13" x14ac:dyDescent="0.25">
      <c r="A39" s="279" t="str">
        <f t="shared" si="1"/>
        <v>15 ppm Sulfur and Under</v>
      </c>
      <c r="B39" s="16" t="s">
        <v>80</v>
      </c>
      <c r="C39" s="13" t="s">
        <v>47</v>
      </c>
      <c r="D39" s="13" t="s">
        <v>47</v>
      </c>
      <c r="E39" s="12">
        <v>1713652</v>
      </c>
      <c r="F39" s="12">
        <v>37012</v>
      </c>
      <c r="G39" s="13"/>
      <c r="H39" s="12">
        <v>30093</v>
      </c>
      <c r="I39" s="14">
        <v>-16256</v>
      </c>
      <c r="J39" s="17" t="s">
        <v>47</v>
      </c>
      <c r="K39" s="14">
        <v>423862</v>
      </c>
      <c r="L39" s="14">
        <v>1373151</v>
      </c>
      <c r="M39" s="12">
        <v>128016</v>
      </c>
    </row>
    <row r="40" spans="1:13" x14ac:dyDescent="0.25">
      <c r="A40" s="279" t="str">
        <f t="shared" si="1"/>
        <v>Greater than 15 to 500 ppm Sulfur</v>
      </c>
      <c r="B40" s="16" t="s">
        <v>81</v>
      </c>
      <c r="C40" s="13" t="s">
        <v>47</v>
      </c>
      <c r="D40" s="13" t="s">
        <v>47</v>
      </c>
      <c r="E40" s="12">
        <v>42167</v>
      </c>
      <c r="F40" s="12">
        <v>759</v>
      </c>
      <c r="G40" s="13"/>
      <c r="H40" s="12" t="s">
        <v>51</v>
      </c>
      <c r="I40" s="14">
        <v>-929</v>
      </c>
      <c r="J40" s="17" t="s">
        <v>47</v>
      </c>
      <c r="K40" s="14">
        <v>41645</v>
      </c>
      <c r="L40" s="14">
        <v>2210</v>
      </c>
      <c r="M40" s="12">
        <v>7480</v>
      </c>
    </row>
    <row r="41" spans="1:13" x14ac:dyDescent="0.25">
      <c r="A41" s="279" t="str">
        <f t="shared" si="1"/>
        <v>Greater than 500 ppm Sulfur</v>
      </c>
      <c r="B41" s="16" t="s">
        <v>82</v>
      </c>
      <c r="C41" s="13" t="s">
        <v>47</v>
      </c>
      <c r="D41" s="13" t="s">
        <v>47</v>
      </c>
      <c r="E41" s="12">
        <v>78060</v>
      </c>
      <c r="F41" s="12">
        <v>17204</v>
      </c>
      <c r="G41" s="13"/>
      <c r="H41" s="13" t="s">
        <v>47</v>
      </c>
      <c r="I41" s="14">
        <v>-3272</v>
      </c>
      <c r="J41" s="17" t="s">
        <v>47</v>
      </c>
      <c r="K41" s="14">
        <v>38648</v>
      </c>
      <c r="L41" s="14">
        <v>59888</v>
      </c>
      <c r="M41" s="12">
        <v>10142</v>
      </c>
    </row>
    <row r="42" spans="1:13" x14ac:dyDescent="0.25">
      <c r="A42" s="279" t="str">
        <f t="shared" si="1"/>
        <v>Residual Fuel Oil</v>
      </c>
      <c r="B42" s="15" t="s">
        <v>83</v>
      </c>
      <c r="C42" s="13" t="s">
        <v>47</v>
      </c>
      <c r="D42" s="13" t="s">
        <v>47</v>
      </c>
      <c r="E42" s="12">
        <v>155851</v>
      </c>
      <c r="F42" s="12">
        <v>69015</v>
      </c>
      <c r="G42" s="13"/>
      <c r="H42" s="13" t="s">
        <v>47</v>
      </c>
      <c r="I42" s="14">
        <v>-12098</v>
      </c>
      <c r="J42" s="17" t="s">
        <v>47</v>
      </c>
      <c r="K42" s="14">
        <v>112240</v>
      </c>
      <c r="L42" s="14">
        <v>124724</v>
      </c>
      <c r="M42" s="12">
        <v>29377</v>
      </c>
    </row>
    <row r="43" spans="1:13" x14ac:dyDescent="0.25">
      <c r="A43" s="279" t="str">
        <f t="shared" si="1"/>
        <v>Less than 0.31% Sulfur</v>
      </c>
      <c r="B43" s="16" t="s">
        <v>84</v>
      </c>
      <c r="C43" s="13" t="s">
        <v>47</v>
      </c>
      <c r="D43" s="13" t="s">
        <v>47</v>
      </c>
      <c r="E43" s="12">
        <v>18946</v>
      </c>
      <c r="F43" s="12">
        <v>4112</v>
      </c>
      <c r="G43" s="13"/>
      <c r="H43" s="13" t="s">
        <v>47</v>
      </c>
      <c r="I43" s="14">
        <v>-2600</v>
      </c>
      <c r="J43" s="17" t="s">
        <v>47</v>
      </c>
      <c r="K43" s="17" t="s">
        <v>85</v>
      </c>
      <c r="L43" s="17" t="s">
        <v>85</v>
      </c>
      <c r="M43" s="12">
        <v>1928</v>
      </c>
    </row>
    <row r="44" spans="1:13" x14ac:dyDescent="0.25">
      <c r="A44" s="279" t="str">
        <f t="shared" si="1"/>
        <v>0.31 to 1.00% Sulfur</v>
      </c>
      <c r="B44" s="16" t="s">
        <v>86</v>
      </c>
      <c r="C44" s="13" t="s">
        <v>47</v>
      </c>
      <c r="D44" s="13" t="s">
        <v>47</v>
      </c>
      <c r="E44" s="12">
        <v>19577</v>
      </c>
      <c r="F44" s="12">
        <v>7295</v>
      </c>
      <c r="G44" s="13"/>
      <c r="H44" s="13" t="s">
        <v>47</v>
      </c>
      <c r="I44" s="14">
        <v>-1119</v>
      </c>
      <c r="J44" s="17" t="s">
        <v>47</v>
      </c>
      <c r="K44" s="17" t="s">
        <v>85</v>
      </c>
      <c r="L44" s="17" t="s">
        <v>85</v>
      </c>
      <c r="M44" s="12">
        <v>6822</v>
      </c>
    </row>
    <row r="45" spans="1:13" x14ac:dyDescent="0.25">
      <c r="A45" s="279" t="str">
        <f t="shared" si="1"/>
        <v>Greater than 1.00% Sulfur</v>
      </c>
      <c r="B45" s="16" t="s">
        <v>87</v>
      </c>
      <c r="C45" s="13" t="s">
        <v>47</v>
      </c>
      <c r="D45" s="13" t="s">
        <v>47</v>
      </c>
      <c r="E45" s="12">
        <v>117328</v>
      </c>
      <c r="F45" s="12">
        <v>57608</v>
      </c>
      <c r="G45" s="13"/>
      <c r="H45" s="13" t="s">
        <v>47</v>
      </c>
      <c r="I45" s="14">
        <v>-8379</v>
      </c>
      <c r="J45" s="17" t="s">
        <v>47</v>
      </c>
      <c r="K45" s="17" t="s">
        <v>85</v>
      </c>
      <c r="L45" s="17" t="s">
        <v>85</v>
      </c>
      <c r="M45" s="12">
        <v>20621</v>
      </c>
    </row>
    <row r="46" spans="1:13" x14ac:dyDescent="0.25">
      <c r="A46" s="279" t="str">
        <f t="shared" si="1"/>
        <v>Petrochemical Feedstocks</v>
      </c>
      <c r="B46" s="15" t="s">
        <v>88</v>
      </c>
      <c r="C46" s="13" t="s">
        <v>47</v>
      </c>
      <c r="D46" s="13" t="s">
        <v>47</v>
      </c>
      <c r="E46" s="12">
        <v>112198</v>
      </c>
      <c r="F46" s="12">
        <v>15696</v>
      </c>
      <c r="G46" s="13"/>
      <c r="H46" s="13" t="s">
        <v>47</v>
      </c>
      <c r="I46" s="14">
        <v>-357</v>
      </c>
      <c r="J46" s="17" t="s">
        <v>47</v>
      </c>
      <c r="K46" s="14" t="s">
        <v>51</v>
      </c>
      <c r="L46" s="14">
        <v>128251</v>
      </c>
      <c r="M46" s="12">
        <v>2883</v>
      </c>
    </row>
    <row r="47" spans="1:13" x14ac:dyDescent="0.25">
      <c r="A47" s="279" t="str">
        <f t="shared" si="1"/>
        <v>Naphtha for Petro. Feed. Use</v>
      </c>
      <c r="B47" s="16" t="s">
        <v>89</v>
      </c>
      <c r="C47" s="13" t="s">
        <v>47</v>
      </c>
      <c r="D47" s="13" t="s">
        <v>47</v>
      </c>
      <c r="E47" s="12">
        <v>71578</v>
      </c>
      <c r="F47" s="12">
        <v>11373</v>
      </c>
      <c r="G47" s="13"/>
      <c r="H47" s="13" t="s">
        <v>47</v>
      </c>
      <c r="I47" s="14">
        <v>-162</v>
      </c>
      <c r="J47" s="17" t="s">
        <v>47</v>
      </c>
      <c r="K47" s="14" t="s">
        <v>51</v>
      </c>
      <c r="L47" s="14">
        <v>83113</v>
      </c>
      <c r="M47" s="12">
        <v>1849</v>
      </c>
    </row>
    <row r="48" spans="1:13" x14ac:dyDescent="0.25">
      <c r="A48" s="279" t="str">
        <f t="shared" si="1"/>
        <v>Other Oils for Petro. Feed. Use</v>
      </c>
      <c r="B48" s="16" t="s">
        <v>90</v>
      </c>
      <c r="C48" s="13" t="s">
        <v>47</v>
      </c>
      <c r="D48" s="13" t="s">
        <v>47</v>
      </c>
      <c r="E48" s="12">
        <v>40620</v>
      </c>
      <c r="F48" s="12">
        <v>4323</v>
      </c>
      <c r="G48" s="13"/>
      <c r="H48" s="13" t="s">
        <v>47</v>
      </c>
      <c r="I48" s="14">
        <v>-195</v>
      </c>
      <c r="J48" s="17" t="s">
        <v>47</v>
      </c>
      <c r="K48" s="14" t="s">
        <v>51</v>
      </c>
      <c r="L48" s="14">
        <v>45138</v>
      </c>
      <c r="M48" s="12">
        <v>1034</v>
      </c>
    </row>
    <row r="49" spans="1:13" x14ac:dyDescent="0.25">
      <c r="A49" s="279" t="str">
        <f t="shared" si="1"/>
        <v>Special Naphthas</v>
      </c>
      <c r="B49" s="15" t="s">
        <v>91</v>
      </c>
      <c r="C49" s="13" t="s">
        <v>47</v>
      </c>
      <c r="D49" s="13" t="s">
        <v>47</v>
      </c>
      <c r="E49" s="12">
        <v>13688</v>
      </c>
      <c r="F49" s="12">
        <v>5405</v>
      </c>
      <c r="G49" s="13"/>
      <c r="H49" s="13" t="s">
        <v>47</v>
      </c>
      <c r="I49" s="14">
        <v>-26</v>
      </c>
      <c r="J49" s="17" t="s">
        <v>47</v>
      </c>
      <c r="K49" s="14" t="s">
        <v>51</v>
      </c>
      <c r="L49" s="14">
        <v>19119</v>
      </c>
      <c r="M49" s="12">
        <v>1192</v>
      </c>
    </row>
    <row r="50" spans="1:13" x14ac:dyDescent="0.25">
      <c r="A50" s="279" t="str">
        <f t="shared" si="1"/>
        <v>Lubricants</v>
      </c>
      <c r="B50" s="15" t="s">
        <v>92</v>
      </c>
      <c r="C50" s="13" t="s">
        <v>47</v>
      </c>
      <c r="D50" s="13" t="s">
        <v>47</v>
      </c>
      <c r="E50" s="12">
        <v>64970</v>
      </c>
      <c r="F50" s="12">
        <v>14901</v>
      </c>
      <c r="G50" s="13"/>
      <c r="H50" s="13" t="s">
        <v>47</v>
      </c>
      <c r="I50" s="14">
        <v>-347</v>
      </c>
      <c r="J50" s="17" t="s">
        <v>47</v>
      </c>
      <c r="K50" s="14">
        <v>36215</v>
      </c>
      <c r="L50" s="14">
        <v>44003</v>
      </c>
      <c r="M50" s="12">
        <v>12021</v>
      </c>
    </row>
    <row r="51" spans="1:13" x14ac:dyDescent="0.25">
      <c r="A51" s="279" t="str">
        <f t="shared" si="1"/>
        <v>Waxes</v>
      </c>
      <c r="B51" s="15" t="s">
        <v>93</v>
      </c>
      <c r="C51" s="13" t="s">
        <v>47</v>
      </c>
      <c r="D51" s="13" t="s">
        <v>47</v>
      </c>
      <c r="E51" s="12">
        <v>1774</v>
      </c>
      <c r="F51" s="12">
        <v>1724</v>
      </c>
      <c r="G51" s="13"/>
      <c r="H51" s="13" t="s">
        <v>47</v>
      </c>
      <c r="I51" s="14">
        <v>184</v>
      </c>
      <c r="J51" s="17" t="s">
        <v>47</v>
      </c>
      <c r="K51" s="14">
        <v>1479</v>
      </c>
      <c r="L51" s="14">
        <v>1835</v>
      </c>
      <c r="M51" s="12">
        <v>855</v>
      </c>
    </row>
    <row r="52" spans="1:13" x14ac:dyDescent="0.25">
      <c r="A52" s="279" t="str">
        <f t="shared" si="1"/>
        <v>Petroleum Coke</v>
      </c>
      <c r="B52" s="15" t="s">
        <v>94</v>
      </c>
      <c r="C52" s="13" t="s">
        <v>47</v>
      </c>
      <c r="D52" s="13" t="s">
        <v>47</v>
      </c>
      <c r="E52" s="12">
        <v>329170</v>
      </c>
      <c r="F52" s="12">
        <v>3662</v>
      </c>
      <c r="G52" s="13"/>
      <c r="H52" s="13" t="s">
        <v>47</v>
      </c>
      <c r="I52" s="14">
        <v>1536</v>
      </c>
      <c r="J52" s="17" t="s">
        <v>47</v>
      </c>
      <c r="K52" s="14">
        <v>215873</v>
      </c>
      <c r="L52" s="14">
        <v>115423</v>
      </c>
      <c r="M52" s="12">
        <v>8519</v>
      </c>
    </row>
    <row r="53" spans="1:13" x14ac:dyDescent="0.25">
      <c r="A53" s="279" t="str">
        <f t="shared" si="1"/>
        <v>Marketable</v>
      </c>
      <c r="B53" s="16" t="s">
        <v>95</v>
      </c>
      <c r="C53" s="13" t="s">
        <v>47</v>
      </c>
      <c r="D53" s="13" t="s">
        <v>47</v>
      </c>
      <c r="E53" s="12">
        <v>245213</v>
      </c>
      <c r="F53" s="12">
        <v>3662</v>
      </c>
      <c r="G53" s="13"/>
      <c r="H53" s="13" t="s">
        <v>47</v>
      </c>
      <c r="I53" s="14">
        <v>1536</v>
      </c>
      <c r="J53" s="17" t="s">
        <v>47</v>
      </c>
      <c r="K53" s="14">
        <v>215873</v>
      </c>
      <c r="L53" s="14">
        <v>31466</v>
      </c>
      <c r="M53" s="12">
        <v>8519</v>
      </c>
    </row>
    <row r="54" spans="1:13" x14ac:dyDescent="0.25">
      <c r="A54" s="279" t="str">
        <f t="shared" si="1"/>
        <v>Catalyst</v>
      </c>
      <c r="B54" s="16" t="s">
        <v>96</v>
      </c>
      <c r="C54" s="13" t="s">
        <v>47</v>
      </c>
      <c r="D54" s="13" t="s">
        <v>47</v>
      </c>
      <c r="E54" s="12">
        <v>83957</v>
      </c>
      <c r="F54" s="13" t="s">
        <v>47</v>
      </c>
      <c r="G54" s="13" t="s">
        <v>47</v>
      </c>
      <c r="H54" s="13" t="s">
        <v>47</v>
      </c>
      <c r="I54" s="17" t="s">
        <v>47</v>
      </c>
      <c r="J54" s="17" t="s">
        <v>47</v>
      </c>
      <c r="K54" s="17" t="s">
        <v>47</v>
      </c>
      <c r="L54" s="14">
        <v>83957</v>
      </c>
      <c r="M54" s="13" t="s">
        <v>47</v>
      </c>
    </row>
    <row r="55" spans="1:13" x14ac:dyDescent="0.25">
      <c r="A55" s="279" t="str">
        <f t="shared" si="1"/>
        <v>Asphalt and Road Oil</v>
      </c>
      <c r="B55" s="15" t="s">
        <v>97</v>
      </c>
      <c r="C55" s="13" t="s">
        <v>47</v>
      </c>
      <c r="D55" s="13" t="s">
        <v>47</v>
      </c>
      <c r="E55" s="12">
        <v>120515</v>
      </c>
      <c r="F55" s="12">
        <v>13666</v>
      </c>
      <c r="G55" s="13"/>
      <c r="H55" s="13" t="s">
        <v>47</v>
      </c>
      <c r="I55" s="14">
        <v>-1184</v>
      </c>
      <c r="J55" s="17" t="s">
        <v>47</v>
      </c>
      <c r="K55" s="14">
        <v>7399</v>
      </c>
      <c r="L55" s="14">
        <v>127966</v>
      </c>
      <c r="M55" s="12">
        <v>21697</v>
      </c>
    </row>
    <row r="56" spans="1:13" x14ac:dyDescent="0.25">
      <c r="A56" s="279" t="str">
        <f t="shared" si="1"/>
        <v>Still Gas</v>
      </c>
      <c r="B56" s="15" t="s">
        <v>98</v>
      </c>
      <c r="C56" s="13" t="s">
        <v>47</v>
      </c>
      <c r="D56" s="13" t="s">
        <v>47</v>
      </c>
      <c r="E56" s="12">
        <v>251761</v>
      </c>
      <c r="F56" s="13" t="s">
        <v>47</v>
      </c>
      <c r="G56" s="13" t="s">
        <v>47</v>
      </c>
      <c r="H56" s="13" t="s">
        <v>47</v>
      </c>
      <c r="I56" s="17" t="s">
        <v>47</v>
      </c>
      <c r="J56" s="17" t="s">
        <v>47</v>
      </c>
      <c r="K56" s="17" t="s">
        <v>47</v>
      </c>
      <c r="L56" s="14">
        <v>251761</v>
      </c>
      <c r="M56" s="13" t="s">
        <v>47</v>
      </c>
    </row>
    <row r="57" spans="1:13" x14ac:dyDescent="0.25">
      <c r="A57" s="279" t="str">
        <f t="shared" si="1"/>
        <v>Miscellaneous Products</v>
      </c>
      <c r="B57" s="15" t="s">
        <v>99</v>
      </c>
      <c r="C57" s="13" t="s">
        <v>47</v>
      </c>
      <c r="D57" s="13" t="s">
        <v>47</v>
      </c>
      <c r="E57" s="12">
        <v>34505</v>
      </c>
      <c r="F57" s="12">
        <v>64</v>
      </c>
      <c r="G57" s="13"/>
      <c r="H57" s="13" t="s">
        <v>47</v>
      </c>
      <c r="I57" s="14">
        <v>-11</v>
      </c>
      <c r="J57" s="17" t="s">
        <v>47</v>
      </c>
      <c r="K57" s="14">
        <v>279</v>
      </c>
      <c r="L57" s="14">
        <v>34301</v>
      </c>
      <c r="M57" s="12">
        <v>671</v>
      </c>
    </row>
  </sheetData>
  <mergeCells count="3">
    <mergeCell ref="C2:H2"/>
    <mergeCell ref="I2:L2"/>
    <mergeCell ref="M2:M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0"/>
  <sheetViews>
    <sheetView topLeftCell="A19" workbookViewId="0">
      <selection activeCell="B23" sqref="B23"/>
    </sheetView>
  </sheetViews>
  <sheetFormatPr defaultRowHeight="15" x14ac:dyDescent="0.25"/>
  <cols>
    <col min="2" max="2" width="18" customWidth="1"/>
    <col min="3" max="3" width="29" customWidth="1"/>
    <col min="4" max="4" width="36" customWidth="1"/>
    <col min="5" max="5" width="22" customWidth="1"/>
    <col min="6" max="6" width="29.7109375" customWidth="1"/>
    <col min="10" max="10" width="29.85546875" bestFit="1" customWidth="1"/>
    <col min="11" max="11" width="18.140625" bestFit="1" customWidth="1"/>
  </cols>
  <sheetData>
    <row r="1" spans="1:11" x14ac:dyDescent="0.25">
      <c r="A1" s="1" t="s">
        <v>669</v>
      </c>
    </row>
    <row r="2" spans="1:11" x14ac:dyDescent="0.25">
      <c r="A2" t="s">
        <v>100</v>
      </c>
      <c r="B2" s="19" t="s">
        <v>101</v>
      </c>
      <c r="C2" s="257" t="s">
        <v>668</v>
      </c>
      <c r="D2" s="257" t="s">
        <v>102</v>
      </c>
      <c r="E2" s="19"/>
      <c r="F2" s="19"/>
      <c r="I2" s="19"/>
    </row>
    <row r="3" spans="1:11" x14ac:dyDescent="0.25">
      <c r="A3" t="s">
        <v>103</v>
      </c>
      <c r="I3" s="257"/>
      <c r="J3" s="257"/>
      <c r="K3" s="257"/>
    </row>
    <row r="4" spans="1:11" x14ac:dyDescent="0.25">
      <c r="B4">
        <v>1</v>
      </c>
      <c r="C4">
        <v>184451</v>
      </c>
      <c r="D4">
        <v>589367</v>
      </c>
      <c r="I4" s="257"/>
      <c r="J4" s="257"/>
      <c r="K4" s="257"/>
    </row>
    <row r="5" spans="1:11" x14ac:dyDescent="0.25">
      <c r="B5">
        <v>2</v>
      </c>
      <c r="C5">
        <v>168559</v>
      </c>
      <c r="D5">
        <v>535088</v>
      </c>
      <c r="I5" s="257"/>
    </row>
    <row r="6" spans="1:11" x14ac:dyDescent="0.25">
      <c r="B6">
        <v>3</v>
      </c>
      <c r="C6">
        <v>158633</v>
      </c>
      <c r="D6">
        <v>613798</v>
      </c>
      <c r="I6" s="257"/>
    </row>
    <row r="7" spans="1:11" x14ac:dyDescent="0.25">
      <c r="B7">
        <v>4</v>
      </c>
      <c r="C7">
        <v>122820</v>
      </c>
      <c r="D7">
        <v>592364</v>
      </c>
      <c r="I7" s="257"/>
    </row>
    <row r="8" spans="1:11" x14ac:dyDescent="0.25">
      <c r="B8">
        <v>5</v>
      </c>
      <c r="C8">
        <v>143019</v>
      </c>
      <c r="D8">
        <v>608837</v>
      </c>
      <c r="I8" s="257"/>
    </row>
    <row r="9" spans="1:11" x14ac:dyDescent="0.25">
      <c r="B9">
        <v>6</v>
      </c>
      <c r="C9">
        <v>157357</v>
      </c>
      <c r="D9">
        <v>575481</v>
      </c>
      <c r="I9" s="257"/>
    </row>
    <row r="10" spans="1:11" x14ac:dyDescent="0.25">
      <c r="B10">
        <v>7</v>
      </c>
      <c r="C10">
        <v>174016</v>
      </c>
      <c r="D10">
        <v>581260</v>
      </c>
      <c r="I10" s="257"/>
    </row>
    <row r="11" spans="1:11" x14ac:dyDescent="0.25">
      <c r="B11">
        <v>8</v>
      </c>
      <c r="C11">
        <v>178391</v>
      </c>
      <c r="D11">
        <v>664441</v>
      </c>
      <c r="I11" s="257"/>
    </row>
    <row r="12" spans="1:11" x14ac:dyDescent="0.25">
      <c r="B12">
        <v>9</v>
      </c>
      <c r="C12">
        <v>173333</v>
      </c>
      <c r="D12">
        <v>629927</v>
      </c>
      <c r="I12" s="257"/>
    </row>
    <row r="13" spans="1:11" x14ac:dyDescent="0.25">
      <c r="B13">
        <v>10</v>
      </c>
      <c r="C13">
        <v>193711</v>
      </c>
      <c r="D13">
        <v>658237</v>
      </c>
      <c r="I13" s="257"/>
    </row>
    <row r="14" spans="1:11" x14ac:dyDescent="0.25">
      <c r="B14">
        <v>11</v>
      </c>
      <c r="C14">
        <v>172601</v>
      </c>
      <c r="D14">
        <v>635793</v>
      </c>
      <c r="I14" s="257"/>
    </row>
    <row r="15" spans="1:11" x14ac:dyDescent="0.25">
      <c r="B15">
        <v>12</v>
      </c>
      <c r="C15">
        <v>161979</v>
      </c>
      <c r="D15">
        <v>599576</v>
      </c>
      <c r="I15" s="257"/>
    </row>
    <row r="17" spans="1:3" x14ac:dyDescent="0.25">
      <c r="A17" s="1" t="s">
        <v>671</v>
      </c>
    </row>
    <row r="18" spans="1:3" x14ac:dyDescent="0.25">
      <c r="A18" t="s">
        <v>101</v>
      </c>
      <c r="B18" s="19" t="s">
        <v>104</v>
      </c>
      <c r="C18" s="19" t="s">
        <v>105</v>
      </c>
    </row>
    <row r="19" spans="1:3" x14ac:dyDescent="0.25">
      <c r="A19">
        <v>1</v>
      </c>
      <c r="B19">
        <v>465014</v>
      </c>
      <c r="C19">
        <v>167.75</v>
      </c>
    </row>
    <row r="20" spans="1:3" x14ac:dyDescent="0.25">
      <c r="A20">
        <v>2</v>
      </c>
      <c r="B20">
        <v>532014</v>
      </c>
      <c r="C20">
        <v>163.38999999999999</v>
      </c>
    </row>
    <row r="21" spans="1:3" x14ac:dyDescent="0.25">
      <c r="A21">
        <v>3</v>
      </c>
      <c r="B21">
        <v>655441</v>
      </c>
      <c r="C21">
        <v>167.92</v>
      </c>
    </row>
    <row r="22" spans="1:3" x14ac:dyDescent="0.25">
      <c r="A22">
        <v>4</v>
      </c>
      <c r="B22">
        <v>548340</v>
      </c>
      <c r="C22">
        <v>164.43</v>
      </c>
    </row>
    <row r="23" spans="1:3" x14ac:dyDescent="0.25">
      <c r="A23">
        <v>5</v>
      </c>
      <c r="B23">
        <v>525716</v>
      </c>
      <c r="C23">
        <v>166.38</v>
      </c>
    </row>
    <row r="24" spans="1:3" x14ac:dyDescent="0.25">
      <c r="A24">
        <v>6</v>
      </c>
      <c r="B24">
        <v>627529</v>
      </c>
      <c r="C24">
        <v>159.44</v>
      </c>
    </row>
    <row r="25" spans="1:3" x14ac:dyDescent="0.25">
      <c r="A25">
        <v>7</v>
      </c>
      <c r="B25">
        <v>466871</v>
      </c>
      <c r="C25">
        <v>159.27000000000001</v>
      </c>
    </row>
    <row r="26" spans="1:3" x14ac:dyDescent="0.25">
      <c r="A26">
        <v>8</v>
      </c>
      <c r="B26">
        <v>557048</v>
      </c>
      <c r="C26">
        <v>169.81</v>
      </c>
    </row>
    <row r="27" spans="1:3" x14ac:dyDescent="0.25">
      <c r="A27">
        <v>9</v>
      </c>
      <c r="B27">
        <v>658081</v>
      </c>
      <c r="C27">
        <v>165.88</v>
      </c>
    </row>
    <row r="28" spans="1:3" x14ac:dyDescent="0.25">
      <c r="A28">
        <v>10</v>
      </c>
      <c r="B28">
        <v>572569</v>
      </c>
      <c r="C28">
        <v>166.42</v>
      </c>
    </row>
    <row r="29" spans="1:3" x14ac:dyDescent="0.25">
      <c r="A29">
        <v>11</v>
      </c>
      <c r="B29">
        <v>579346</v>
      </c>
      <c r="C29">
        <v>171.17</v>
      </c>
    </row>
    <row r="30" spans="1:3" x14ac:dyDescent="0.25">
      <c r="A30">
        <v>12</v>
      </c>
      <c r="B30">
        <v>761935</v>
      </c>
      <c r="C30">
        <v>172.44</v>
      </c>
    </row>
    <row r="32" spans="1:3" x14ac:dyDescent="0.25">
      <c r="A32" s="1" t="s">
        <v>106</v>
      </c>
    </row>
    <row r="33" spans="1:4" x14ac:dyDescent="0.25">
      <c r="A33" s="6">
        <f>SUM(C4:D15)</f>
        <v>9273039</v>
      </c>
      <c r="B33" t="s">
        <v>107</v>
      </c>
    </row>
    <row r="35" spans="1:4" x14ac:dyDescent="0.25">
      <c r="A35" s="1" t="s">
        <v>108</v>
      </c>
    </row>
    <row r="36" spans="1:4" x14ac:dyDescent="0.25">
      <c r="A36" s="6">
        <f>SUM(B19:B30)</f>
        <v>6949904</v>
      </c>
      <c r="B36" t="s">
        <v>107</v>
      </c>
    </row>
    <row r="38" spans="1:4" x14ac:dyDescent="0.25">
      <c r="A38" t="s">
        <v>109</v>
      </c>
    </row>
    <row r="39" spans="1:4" x14ac:dyDescent="0.25">
      <c r="A39" t="s">
        <v>110</v>
      </c>
    </row>
    <row r="40" spans="1:4" x14ac:dyDescent="0.25">
      <c r="A40" t="s">
        <v>111</v>
      </c>
    </row>
    <row r="41" spans="1:4" x14ac:dyDescent="0.25">
      <c r="A41" t="s">
        <v>112</v>
      </c>
    </row>
    <row r="43" spans="1:4" x14ac:dyDescent="0.25">
      <c r="B43" s="19" t="s">
        <v>38</v>
      </c>
      <c r="C43" s="19" t="s">
        <v>43</v>
      </c>
      <c r="D43" t="s">
        <v>113</v>
      </c>
    </row>
    <row r="44" spans="1:4" x14ac:dyDescent="0.25">
      <c r="A44">
        <v>2015</v>
      </c>
      <c r="B44">
        <v>207171527</v>
      </c>
      <c r="C44">
        <v>4668774792</v>
      </c>
      <c r="D44" t="s">
        <v>114</v>
      </c>
    </row>
    <row r="46" spans="1:4" x14ac:dyDescent="0.25">
      <c r="A46" s="1" t="s">
        <v>115</v>
      </c>
    </row>
    <row r="47" spans="1:4" x14ac:dyDescent="0.25">
      <c r="A47">
        <f>B44/C44</f>
        <v>4.4373853147723213E-2</v>
      </c>
    </row>
    <row r="49" spans="1:2" x14ac:dyDescent="0.25">
      <c r="A49" s="1" t="s">
        <v>116</v>
      </c>
    </row>
    <row r="50" spans="1:2" x14ac:dyDescent="0.25">
      <c r="A50" s="20">
        <f>A36*A47</f>
        <v>308394.01948677417</v>
      </c>
      <c r="B50"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8"/>
  <sheetViews>
    <sheetView topLeftCell="A13" workbookViewId="0">
      <selection activeCell="A3" sqref="A3"/>
    </sheetView>
  </sheetViews>
  <sheetFormatPr defaultRowHeight="15" x14ac:dyDescent="0.25"/>
  <cols>
    <col min="1" max="1" width="10.5703125" customWidth="1"/>
    <col min="2" max="4" width="11.7109375" customWidth="1"/>
    <col min="5" max="5" width="23.28515625" customWidth="1"/>
  </cols>
  <sheetData>
    <row r="1" spans="1:5" x14ac:dyDescent="0.25">
      <c r="A1" s="2" t="s">
        <v>229</v>
      </c>
      <c r="B1" s="8"/>
      <c r="C1" s="8"/>
      <c r="D1" s="8"/>
      <c r="E1" s="8"/>
    </row>
    <row r="2" spans="1:5" x14ac:dyDescent="0.25">
      <c r="B2" t="s">
        <v>127</v>
      </c>
      <c r="C2" t="s">
        <v>38</v>
      </c>
      <c r="D2" t="s">
        <v>43</v>
      </c>
      <c r="E2" t="s">
        <v>113</v>
      </c>
    </row>
    <row r="3" spans="1:5" x14ac:dyDescent="0.25">
      <c r="A3">
        <v>2017</v>
      </c>
      <c r="B3">
        <v>3</v>
      </c>
      <c r="C3">
        <v>40</v>
      </c>
      <c r="D3">
        <v>0</v>
      </c>
      <c r="E3" t="s">
        <v>230</v>
      </c>
    </row>
    <row r="5" spans="1:5" x14ac:dyDescent="0.25">
      <c r="A5" s="2" t="s">
        <v>266</v>
      </c>
      <c r="B5" s="8"/>
      <c r="C5" s="8"/>
      <c r="D5" s="8"/>
      <c r="E5" s="8"/>
    </row>
    <row r="6" spans="1:5" s="5" customFormat="1" x14ac:dyDescent="0.25">
      <c r="A6" s="32">
        <v>0.09</v>
      </c>
      <c r="B6" s="5" t="s">
        <v>262</v>
      </c>
    </row>
    <row r="7" spans="1:5" s="5" customFormat="1" x14ac:dyDescent="0.25">
      <c r="A7" s="5">
        <v>775</v>
      </c>
      <c r="B7" s="5" t="s">
        <v>263</v>
      </c>
    </row>
    <row r="8" spans="1:5" s="5" customFormat="1" x14ac:dyDescent="0.25">
      <c r="A8" s="5">
        <v>97</v>
      </c>
      <c r="B8" s="5" t="s">
        <v>264</v>
      </c>
    </row>
    <row r="9" spans="1:5" s="5" customFormat="1" x14ac:dyDescent="0.25">
      <c r="A9" s="5">
        <v>6</v>
      </c>
      <c r="B9" s="5" t="s">
        <v>265</v>
      </c>
    </row>
    <row r="10" spans="1:5" s="5" customFormat="1" x14ac:dyDescent="0.25">
      <c r="A10" s="21" t="s">
        <v>267</v>
      </c>
    </row>
    <row r="11" spans="1:5" s="5" customFormat="1" x14ac:dyDescent="0.25"/>
    <row r="12" spans="1:5" x14ac:dyDescent="0.25">
      <c r="B12" t="s">
        <v>127</v>
      </c>
      <c r="C12" t="s">
        <v>38</v>
      </c>
      <c r="D12" t="s">
        <v>43</v>
      </c>
      <c r="E12" t="s">
        <v>113</v>
      </c>
    </row>
    <row r="13" spans="1:5" x14ac:dyDescent="0.25">
      <c r="A13" t="s">
        <v>261</v>
      </c>
      <c r="B13" s="33">
        <f>A7*(1-A6)</f>
        <v>705.25</v>
      </c>
      <c r="C13">
        <f>A9</f>
        <v>6</v>
      </c>
      <c r="D13">
        <f>A8</f>
        <v>97</v>
      </c>
      <c r="E13" t="s">
        <v>231</v>
      </c>
    </row>
    <row r="14" spans="1:5" x14ac:dyDescent="0.25">
      <c r="A14" t="s">
        <v>268</v>
      </c>
      <c r="B14" s="33">
        <f>A6*A7</f>
        <v>69.75</v>
      </c>
      <c r="C14">
        <v>0</v>
      </c>
      <c r="D14">
        <v>0</v>
      </c>
      <c r="E14" t="s">
        <v>231</v>
      </c>
    </row>
    <row r="15" spans="1:5" x14ac:dyDescent="0.25">
      <c r="A15" s="5"/>
    </row>
    <row r="16" spans="1:5" x14ac:dyDescent="0.25">
      <c r="A16" s="2" t="s">
        <v>269</v>
      </c>
      <c r="B16" s="8"/>
      <c r="C16" s="8"/>
      <c r="D16" s="8"/>
      <c r="E16" s="8"/>
    </row>
    <row r="17" spans="1:5" x14ac:dyDescent="0.25">
      <c r="A17" s="1" t="s">
        <v>273</v>
      </c>
    </row>
    <row r="18" spans="1:5" x14ac:dyDescent="0.25">
      <c r="A18" s="35">
        <v>262.39999999999998</v>
      </c>
      <c r="B18" s="34" t="s">
        <v>274</v>
      </c>
    </row>
    <row r="19" spans="1:5" x14ac:dyDescent="0.25">
      <c r="A19" s="36">
        <v>33.57</v>
      </c>
      <c r="B19" s="34" t="s">
        <v>275</v>
      </c>
    </row>
    <row r="20" spans="1:5" x14ac:dyDescent="0.25">
      <c r="A20" s="37">
        <v>67.8</v>
      </c>
      <c r="B20" s="34" t="s">
        <v>276</v>
      </c>
    </row>
    <row r="21" spans="1:5" x14ac:dyDescent="0.25">
      <c r="A21" s="37">
        <v>23.4</v>
      </c>
      <c r="B21" s="34" t="s">
        <v>277</v>
      </c>
    </row>
    <row r="22" spans="1:5" x14ac:dyDescent="0.25">
      <c r="A22" s="37">
        <v>137.69999999999999</v>
      </c>
      <c r="B22" s="34" t="s">
        <v>278</v>
      </c>
    </row>
    <row r="24" spans="1:5" x14ac:dyDescent="0.25">
      <c r="A24" s="38" t="s">
        <v>279</v>
      </c>
    </row>
    <row r="25" spans="1:5" x14ac:dyDescent="0.25">
      <c r="A25" t="s">
        <v>280</v>
      </c>
    </row>
    <row r="26" spans="1:5" x14ac:dyDescent="0.25">
      <c r="A26" t="s">
        <v>286</v>
      </c>
    </row>
    <row r="27" spans="1:5" x14ac:dyDescent="0.25">
      <c r="A27" s="3" t="s">
        <v>287</v>
      </c>
      <c r="D27" t="s">
        <v>285</v>
      </c>
    </row>
    <row r="28" spans="1:5" x14ac:dyDescent="0.25">
      <c r="E28" s="4"/>
    </row>
    <row r="30" spans="1:5" x14ac:dyDescent="0.25">
      <c r="A30" t="s">
        <v>281</v>
      </c>
    </row>
    <row r="31" spans="1:5" x14ac:dyDescent="0.25">
      <c r="A31" t="s">
        <v>282</v>
      </c>
    </row>
    <row r="32" spans="1:5" x14ac:dyDescent="0.25">
      <c r="A32" t="s">
        <v>283</v>
      </c>
    </row>
    <row r="34" spans="1:5" x14ac:dyDescent="0.25">
      <c r="A34" s="2" t="s">
        <v>63</v>
      </c>
      <c r="B34" s="8"/>
      <c r="C34" s="8"/>
      <c r="D34" s="8"/>
      <c r="E34" s="8"/>
    </row>
    <row r="35" spans="1:5" x14ac:dyDescent="0.25">
      <c r="A35">
        <v>10</v>
      </c>
      <c r="B35" t="s">
        <v>284</v>
      </c>
    </row>
    <row r="36" spans="1:5" x14ac:dyDescent="0.25">
      <c r="A36" t="s">
        <v>291</v>
      </c>
    </row>
    <row r="38" spans="1:5" x14ac:dyDescent="0.25">
      <c r="A38" t="s">
        <v>292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00"/>
  <sheetViews>
    <sheetView workbookViewId="0">
      <pane xSplit="2" ySplit="1" topLeftCell="C2" activePane="bottomRight" state="frozen"/>
      <selection pane="topRight" activeCell="C1" sqref="C1"/>
      <selection pane="bottomLeft" activeCell="A2" sqref="A2"/>
      <selection pane="bottomRight" activeCell="C16" sqref="C16"/>
    </sheetView>
  </sheetViews>
  <sheetFormatPr defaultRowHeight="15" customHeight="1" x14ac:dyDescent="0.25"/>
  <cols>
    <col min="1" max="1" width="30.42578125" customWidth="1"/>
    <col min="2" max="2" width="45.7109375" customWidth="1"/>
  </cols>
  <sheetData>
    <row r="1" spans="1:35" ht="15" customHeight="1" thickBot="1" x14ac:dyDescent="0.3">
      <c r="B1" s="237" t="s">
        <v>657</v>
      </c>
      <c r="C1" s="238">
        <v>2019</v>
      </c>
      <c r="D1" s="238">
        <v>2020</v>
      </c>
      <c r="E1" s="238">
        <v>2021</v>
      </c>
      <c r="F1" s="238">
        <v>2022</v>
      </c>
      <c r="G1" s="238">
        <v>2023</v>
      </c>
      <c r="H1" s="238">
        <v>2024</v>
      </c>
      <c r="I1" s="238">
        <v>2025</v>
      </c>
      <c r="J1" s="238">
        <v>2026</v>
      </c>
      <c r="K1" s="238">
        <v>2027</v>
      </c>
      <c r="L1" s="238">
        <v>2028</v>
      </c>
      <c r="M1" s="238">
        <v>2029</v>
      </c>
      <c r="N1" s="238">
        <v>2030</v>
      </c>
      <c r="O1" s="238">
        <v>2031</v>
      </c>
      <c r="P1" s="238">
        <v>2032</v>
      </c>
      <c r="Q1" s="238">
        <v>2033</v>
      </c>
      <c r="R1" s="238">
        <v>2034</v>
      </c>
      <c r="S1" s="238">
        <v>2035</v>
      </c>
      <c r="T1" s="238">
        <v>2036</v>
      </c>
      <c r="U1" s="238">
        <v>2037</v>
      </c>
      <c r="V1" s="238">
        <v>2038</v>
      </c>
      <c r="W1" s="238">
        <v>2039</v>
      </c>
      <c r="X1" s="238">
        <v>2040</v>
      </c>
      <c r="Y1" s="238">
        <v>2041</v>
      </c>
      <c r="Z1" s="238">
        <v>2042</v>
      </c>
      <c r="AA1" s="238">
        <v>2043</v>
      </c>
      <c r="AB1" s="238">
        <v>2044</v>
      </c>
      <c r="AC1" s="238">
        <v>2045</v>
      </c>
      <c r="AD1" s="238">
        <v>2046</v>
      </c>
      <c r="AE1" s="238">
        <v>2047</v>
      </c>
      <c r="AF1" s="238">
        <v>2048</v>
      </c>
      <c r="AG1" s="238">
        <v>2049</v>
      </c>
      <c r="AH1" s="238">
        <v>2050</v>
      </c>
    </row>
    <row r="2" spans="1:35" ht="15" customHeight="1" thickTop="1" x14ac:dyDescent="0.25"/>
    <row r="3" spans="1:35" ht="15" customHeight="1" x14ac:dyDescent="0.25">
      <c r="C3" s="256" t="s">
        <v>117</v>
      </c>
      <c r="D3" s="256" t="s">
        <v>658</v>
      </c>
      <c r="E3" s="256"/>
      <c r="F3" s="256"/>
      <c r="G3" s="256"/>
    </row>
    <row r="4" spans="1:35" ht="15" customHeight="1" x14ac:dyDescent="0.25">
      <c r="C4" s="256" t="s">
        <v>118</v>
      </c>
      <c r="D4" s="256" t="s">
        <v>659</v>
      </c>
      <c r="E4" s="256"/>
      <c r="F4" s="256"/>
      <c r="G4" s="256" t="s">
        <v>660</v>
      </c>
    </row>
    <row r="5" spans="1:35" ht="15" customHeight="1" x14ac:dyDescent="0.25">
      <c r="C5" s="256" t="s">
        <v>120</v>
      </c>
      <c r="D5" s="256" t="s">
        <v>661</v>
      </c>
      <c r="E5" s="256"/>
      <c r="F5" s="256"/>
      <c r="G5" s="256"/>
    </row>
    <row r="6" spans="1:35" ht="15" customHeight="1" x14ac:dyDescent="0.25">
      <c r="C6" s="256" t="s">
        <v>121</v>
      </c>
      <c r="D6" s="256"/>
      <c r="E6" s="256" t="s">
        <v>662</v>
      </c>
      <c r="F6" s="256"/>
      <c r="G6" s="256"/>
    </row>
    <row r="10" spans="1:35" ht="15" customHeight="1" x14ac:dyDescent="0.25">
      <c r="A10" s="241" t="s">
        <v>122</v>
      </c>
      <c r="B10" s="242" t="s">
        <v>123</v>
      </c>
    </row>
    <row r="11" spans="1:35" ht="15" customHeight="1" x14ac:dyDescent="0.25">
      <c r="B11" s="237" t="s">
        <v>124</v>
      </c>
    </row>
    <row r="12" spans="1:35" ht="15" customHeight="1" x14ac:dyDescent="0.25">
      <c r="B12" s="237" t="s">
        <v>125</v>
      </c>
      <c r="C12" s="3" t="s">
        <v>125</v>
      </c>
      <c r="D12" s="3" t="s">
        <v>125</v>
      </c>
      <c r="E12" s="3" t="s">
        <v>125</v>
      </c>
      <c r="F12" s="3" t="s">
        <v>125</v>
      </c>
      <c r="G12" s="3" t="s">
        <v>125</v>
      </c>
      <c r="H12" s="3" t="s">
        <v>125</v>
      </c>
      <c r="I12" s="3" t="s">
        <v>125</v>
      </c>
      <c r="J12" s="3" t="s">
        <v>125</v>
      </c>
      <c r="K12" s="3" t="s">
        <v>125</v>
      </c>
      <c r="L12" s="3" t="s">
        <v>125</v>
      </c>
      <c r="M12" s="3" t="s">
        <v>125</v>
      </c>
      <c r="N12" s="3" t="s">
        <v>125</v>
      </c>
      <c r="O12" s="3" t="s">
        <v>125</v>
      </c>
      <c r="P12" s="3" t="s">
        <v>125</v>
      </c>
      <c r="Q12" s="3" t="s">
        <v>125</v>
      </c>
      <c r="R12" s="3" t="s">
        <v>125</v>
      </c>
      <c r="S12" s="3" t="s">
        <v>125</v>
      </c>
      <c r="T12" s="3" t="s">
        <v>125</v>
      </c>
      <c r="U12" s="3" t="s">
        <v>125</v>
      </c>
      <c r="V12" s="3" t="s">
        <v>125</v>
      </c>
      <c r="W12" s="3" t="s">
        <v>125</v>
      </c>
      <c r="X12" s="3" t="s">
        <v>125</v>
      </c>
      <c r="Y12" s="3" t="s">
        <v>125</v>
      </c>
      <c r="Z12" s="3" t="s">
        <v>125</v>
      </c>
      <c r="AA12" s="3" t="s">
        <v>125</v>
      </c>
      <c r="AB12" s="3" t="s">
        <v>125</v>
      </c>
      <c r="AC12" s="3" t="s">
        <v>125</v>
      </c>
      <c r="AD12" s="3" t="s">
        <v>125</v>
      </c>
      <c r="AE12" s="3" t="s">
        <v>125</v>
      </c>
      <c r="AF12" s="3" t="s">
        <v>125</v>
      </c>
      <c r="AG12" s="3" t="s">
        <v>125</v>
      </c>
      <c r="AH12" s="3" t="s">
        <v>125</v>
      </c>
      <c r="AI12" s="3" t="s">
        <v>663</v>
      </c>
    </row>
    <row r="13" spans="1:35" ht="15" customHeight="1" thickBot="1" x14ac:dyDescent="0.3">
      <c r="B13" s="238" t="s">
        <v>126</v>
      </c>
      <c r="C13" s="238">
        <v>2019</v>
      </c>
      <c r="D13" s="238">
        <v>2020</v>
      </c>
      <c r="E13" s="238">
        <v>2021</v>
      </c>
      <c r="F13" s="238">
        <v>2022</v>
      </c>
      <c r="G13" s="238">
        <v>2023</v>
      </c>
      <c r="H13" s="238">
        <v>2024</v>
      </c>
      <c r="I13" s="238">
        <v>2025</v>
      </c>
      <c r="J13" s="238">
        <v>2026</v>
      </c>
      <c r="K13" s="238">
        <v>2027</v>
      </c>
      <c r="L13" s="238">
        <v>2028</v>
      </c>
      <c r="M13" s="238">
        <v>2029</v>
      </c>
      <c r="N13" s="238">
        <v>2030</v>
      </c>
      <c r="O13" s="238">
        <v>2031</v>
      </c>
      <c r="P13" s="238">
        <v>2032</v>
      </c>
      <c r="Q13" s="238">
        <v>2033</v>
      </c>
      <c r="R13" s="238">
        <v>2034</v>
      </c>
      <c r="S13" s="238">
        <v>2035</v>
      </c>
      <c r="T13" s="238">
        <v>2036</v>
      </c>
      <c r="U13" s="238">
        <v>2037</v>
      </c>
      <c r="V13" s="238">
        <v>2038</v>
      </c>
      <c r="W13" s="238">
        <v>2039</v>
      </c>
      <c r="X13" s="238">
        <v>2040</v>
      </c>
      <c r="Y13" s="238">
        <v>2041</v>
      </c>
      <c r="Z13" s="238">
        <v>2042</v>
      </c>
      <c r="AA13" s="238">
        <v>2043</v>
      </c>
      <c r="AB13" s="238">
        <v>2044</v>
      </c>
      <c r="AC13" s="238">
        <v>2045</v>
      </c>
      <c r="AD13" s="238">
        <v>2046</v>
      </c>
      <c r="AE13" s="238">
        <v>2047</v>
      </c>
      <c r="AF13" s="238">
        <v>2048</v>
      </c>
      <c r="AG13" s="238">
        <v>2049</v>
      </c>
      <c r="AH13" s="238">
        <v>2050</v>
      </c>
      <c r="AI13" s="238">
        <v>2050</v>
      </c>
    </row>
    <row r="14" spans="1:35" ht="15" customHeight="1" thickTop="1" x14ac:dyDescent="0.25"/>
    <row r="15" spans="1:35" ht="15" customHeight="1" x14ac:dyDescent="0.25">
      <c r="B15" s="245" t="s">
        <v>127</v>
      </c>
      <c r="E15" s="287"/>
      <c r="F15" s="287"/>
      <c r="G15" s="287"/>
      <c r="H15" s="287"/>
      <c r="I15" s="287"/>
      <c r="J15" s="287"/>
      <c r="K15" s="287"/>
      <c r="L15" s="287"/>
      <c r="M15" s="287"/>
      <c r="N15" s="287"/>
      <c r="O15" s="287"/>
      <c r="P15" s="287"/>
      <c r="Q15" s="287"/>
      <c r="R15" s="287"/>
      <c r="S15" s="287"/>
      <c r="T15" s="287"/>
      <c r="U15" s="287"/>
      <c r="V15" s="287"/>
      <c r="W15" s="287"/>
      <c r="X15" s="287"/>
      <c r="Y15" s="287"/>
      <c r="Z15" s="287"/>
      <c r="AA15" s="287"/>
      <c r="AB15" s="287"/>
      <c r="AC15" s="287"/>
      <c r="AD15" s="287"/>
      <c r="AE15" s="287"/>
      <c r="AF15" s="287"/>
      <c r="AG15" s="287"/>
      <c r="AH15" s="287"/>
    </row>
    <row r="16" spans="1:35" ht="15" customHeight="1" x14ac:dyDescent="0.25">
      <c r="A16" s="241" t="s">
        <v>128</v>
      </c>
      <c r="B16" s="246" t="s">
        <v>129</v>
      </c>
      <c r="C16" s="247">
        <v>25.609801999999998</v>
      </c>
      <c r="D16" s="247">
        <v>29.023219999999998</v>
      </c>
      <c r="E16" s="247">
        <v>32.153171999999998</v>
      </c>
      <c r="F16" s="247">
        <v>34.069308999999997</v>
      </c>
      <c r="G16" s="247">
        <v>34.946575000000003</v>
      </c>
      <c r="H16" s="247">
        <v>35.786288999999996</v>
      </c>
      <c r="I16" s="247">
        <v>36.260719000000002</v>
      </c>
      <c r="J16" s="247">
        <v>36.787514000000002</v>
      </c>
      <c r="K16" s="247">
        <v>37.048611000000001</v>
      </c>
      <c r="L16" s="247">
        <v>37.295333999999997</v>
      </c>
      <c r="M16" s="247">
        <v>37.478222000000002</v>
      </c>
      <c r="N16" s="247">
        <v>37.728161</v>
      </c>
      <c r="O16" s="247">
        <v>38.161762000000003</v>
      </c>
      <c r="P16" s="247">
        <v>38.435223000000001</v>
      </c>
      <c r="Q16" s="247">
        <v>38.808940999999997</v>
      </c>
      <c r="R16" s="247">
        <v>38.440941000000002</v>
      </c>
      <c r="S16" s="247">
        <v>38.606178</v>
      </c>
      <c r="T16" s="247">
        <v>38.570506999999999</v>
      </c>
      <c r="U16" s="247">
        <v>38.509875999999998</v>
      </c>
      <c r="V16" s="247">
        <v>38.289101000000002</v>
      </c>
      <c r="W16" s="247">
        <v>38.237983999999997</v>
      </c>
      <c r="X16" s="247">
        <v>38.24062</v>
      </c>
      <c r="Y16" s="247">
        <v>38.236804999999997</v>
      </c>
      <c r="Z16" s="247">
        <v>38.273491</v>
      </c>
      <c r="AA16" s="247">
        <v>38.000069000000003</v>
      </c>
      <c r="AB16" s="247">
        <v>37.980083</v>
      </c>
      <c r="AC16" s="247">
        <v>38.048946000000001</v>
      </c>
      <c r="AD16" s="247">
        <v>38.124599000000003</v>
      </c>
      <c r="AE16" s="247">
        <v>38.372813999999998</v>
      </c>
      <c r="AF16" s="247">
        <v>38.755626999999997</v>
      </c>
      <c r="AG16" s="247">
        <v>39.242901000000003</v>
      </c>
      <c r="AH16" s="247">
        <v>39.562629999999999</v>
      </c>
      <c r="AI16" s="248">
        <v>1.4128E-2</v>
      </c>
    </row>
    <row r="17" spans="1:35" ht="15" customHeight="1" x14ac:dyDescent="0.25">
      <c r="A17" s="241" t="s">
        <v>130</v>
      </c>
      <c r="B17" s="246" t="s">
        <v>131</v>
      </c>
      <c r="C17" s="247">
        <v>6.6019019999999999</v>
      </c>
      <c r="D17" s="247">
        <v>7.6872160000000003</v>
      </c>
      <c r="E17" s="247">
        <v>8.2687950000000008</v>
      </c>
      <c r="F17" s="247">
        <v>9.0856349999999999</v>
      </c>
      <c r="G17" s="247">
        <v>9.1540009999999992</v>
      </c>
      <c r="H17" s="247">
        <v>9.280481</v>
      </c>
      <c r="I17" s="247">
        <v>9.3829980000000006</v>
      </c>
      <c r="J17" s="247">
        <v>9.6329510000000003</v>
      </c>
      <c r="K17" s="247">
        <v>9.8887040000000006</v>
      </c>
      <c r="L17" s="247">
        <v>10.018386</v>
      </c>
      <c r="M17" s="247">
        <v>10.108791</v>
      </c>
      <c r="N17" s="247">
        <v>10.070297</v>
      </c>
      <c r="O17" s="247">
        <v>10.089097000000001</v>
      </c>
      <c r="P17" s="247">
        <v>10.124739999999999</v>
      </c>
      <c r="Q17" s="247">
        <v>10.179479000000001</v>
      </c>
      <c r="R17" s="247">
        <v>10.167198000000001</v>
      </c>
      <c r="S17" s="247">
        <v>10.201029</v>
      </c>
      <c r="T17" s="247">
        <v>10.205933999999999</v>
      </c>
      <c r="U17" s="247">
        <v>10.177263999999999</v>
      </c>
      <c r="V17" s="247">
        <v>10.230554</v>
      </c>
      <c r="W17" s="247">
        <v>10.229934</v>
      </c>
      <c r="X17" s="247">
        <v>10.224057999999999</v>
      </c>
      <c r="Y17" s="247">
        <v>10.182619000000001</v>
      </c>
      <c r="Z17" s="247">
        <v>10.205435</v>
      </c>
      <c r="AA17" s="247">
        <v>10.201748</v>
      </c>
      <c r="AB17" s="247">
        <v>10.166046</v>
      </c>
      <c r="AC17" s="247">
        <v>10.195328999999999</v>
      </c>
      <c r="AD17" s="247">
        <v>10.233090000000001</v>
      </c>
      <c r="AE17" s="247">
        <v>10.288786999999999</v>
      </c>
      <c r="AF17" s="247">
        <v>10.369956</v>
      </c>
      <c r="AG17" s="247">
        <v>10.475320999999999</v>
      </c>
      <c r="AH17" s="247">
        <v>10.553595</v>
      </c>
      <c r="AI17" s="248">
        <v>1.5247999999999999E-2</v>
      </c>
    </row>
    <row r="18" spans="1:35" ht="15" customHeight="1" x14ac:dyDescent="0.25">
      <c r="A18" s="241" t="s">
        <v>132</v>
      </c>
      <c r="B18" s="246" t="s">
        <v>133</v>
      </c>
      <c r="C18" s="247">
        <v>35.698853</v>
      </c>
      <c r="D18" s="247">
        <v>36.461613</v>
      </c>
      <c r="E18" s="247">
        <v>38.399318999999998</v>
      </c>
      <c r="F18" s="247">
        <v>39.064152</v>
      </c>
      <c r="G18" s="247">
        <v>39.540782999999998</v>
      </c>
      <c r="H18" s="247">
        <v>40.186931999999999</v>
      </c>
      <c r="I18" s="247">
        <v>41.594856</v>
      </c>
      <c r="J18" s="247">
        <v>42.991824999999999</v>
      </c>
      <c r="K18" s="247">
        <v>43.837153999999998</v>
      </c>
      <c r="L18" s="247">
        <v>44.673091999999997</v>
      </c>
      <c r="M18" s="247">
        <v>45.265652000000003</v>
      </c>
      <c r="N18" s="247">
        <v>45.577869</v>
      </c>
      <c r="O18" s="247">
        <v>46.066223000000001</v>
      </c>
      <c r="P18" s="247">
        <v>46.707607000000003</v>
      </c>
      <c r="Q18" s="247">
        <v>47.376925999999997</v>
      </c>
      <c r="R18" s="247">
        <v>47.925548999999997</v>
      </c>
      <c r="S18" s="247">
        <v>48.427115999999998</v>
      </c>
      <c r="T18" s="247">
        <v>49.248725999999998</v>
      </c>
      <c r="U18" s="247">
        <v>49.617587999999998</v>
      </c>
      <c r="V18" s="247">
        <v>50.274464000000002</v>
      </c>
      <c r="W18" s="247">
        <v>50.788733999999998</v>
      </c>
      <c r="X18" s="247">
        <v>51.329383999999997</v>
      </c>
      <c r="Y18" s="247">
        <v>51.800266000000001</v>
      </c>
      <c r="Z18" s="247">
        <v>52.295409999999997</v>
      </c>
      <c r="AA18" s="247">
        <v>52.754333000000003</v>
      </c>
      <c r="AB18" s="247">
        <v>53.282814000000002</v>
      </c>
      <c r="AC18" s="247">
        <v>53.718960000000003</v>
      </c>
      <c r="AD18" s="247">
        <v>54.344379000000004</v>
      </c>
      <c r="AE18" s="247">
        <v>54.812981000000001</v>
      </c>
      <c r="AF18" s="247">
        <v>55.301307999999999</v>
      </c>
      <c r="AG18" s="247">
        <v>55.799816</v>
      </c>
      <c r="AH18" s="247">
        <v>56.345497000000002</v>
      </c>
      <c r="AI18" s="248">
        <v>1.4831E-2</v>
      </c>
    </row>
    <row r="19" spans="1:35" ht="15" customHeight="1" x14ac:dyDescent="0.25">
      <c r="A19" s="241" t="s">
        <v>134</v>
      </c>
      <c r="B19" s="246" t="s">
        <v>135</v>
      </c>
      <c r="C19" s="247">
        <v>13.570377000000001</v>
      </c>
      <c r="D19" s="247">
        <v>12.323532999999999</v>
      </c>
      <c r="E19" s="247">
        <v>11.59661</v>
      </c>
      <c r="F19" s="247">
        <v>11.398016999999999</v>
      </c>
      <c r="G19" s="247">
        <v>10.785779</v>
      </c>
      <c r="H19" s="247">
        <v>10.465206999999999</v>
      </c>
      <c r="I19" s="247">
        <v>9.4281839999999999</v>
      </c>
      <c r="J19" s="247">
        <v>9.6111799999999992</v>
      </c>
      <c r="K19" s="247">
        <v>9.5653670000000002</v>
      </c>
      <c r="L19" s="247">
        <v>9.4484169999999992</v>
      </c>
      <c r="M19" s="247">
        <v>9.2826070000000005</v>
      </c>
      <c r="N19" s="247">
        <v>9.1185530000000004</v>
      </c>
      <c r="O19" s="247">
        <v>9.0308489999999999</v>
      </c>
      <c r="P19" s="247">
        <v>9.0082240000000002</v>
      </c>
      <c r="Q19" s="247">
        <v>8.9952210000000008</v>
      </c>
      <c r="R19" s="247">
        <v>8.9909090000000003</v>
      </c>
      <c r="S19" s="247">
        <v>8.8800760000000007</v>
      </c>
      <c r="T19" s="247">
        <v>8.872306</v>
      </c>
      <c r="U19" s="247">
        <v>8.8655539999999995</v>
      </c>
      <c r="V19" s="247">
        <v>8.8244550000000004</v>
      </c>
      <c r="W19" s="247">
        <v>8.7824349999999995</v>
      </c>
      <c r="X19" s="247">
        <v>8.6942799999999991</v>
      </c>
      <c r="Y19" s="247">
        <v>8.6302629999999994</v>
      </c>
      <c r="Z19" s="247">
        <v>8.5981109999999994</v>
      </c>
      <c r="AA19" s="247">
        <v>8.5792819999999992</v>
      </c>
      <c r="AB19" s="247">
        <v>8.5431100000000004</v>
      </c>
      <c r="AC19" s="247">
        <v>8.5029319999999995</v>
      </c>
      <c r="AD19" s="247">
        <v>8.5060099999999998</v>
      </c>
      <c r="AE19" s="247">
        <v>8.4820799999999998</v>
      </c>
      <c r="AF19" s="247">
        <v>8.4536800000000003</v>
      </c>
      <c r="AG19" s="247">
        <v>8.4591530000000006</v>
      </c>
      <c r="AH19" s="247">
        <v>8.4323840000000008</v>
      </c>
      <c r="AI19" s="248">
        <v>-1.5231E-2</v>
      </c>
    </row>
    <row r="20" spans="1:35" ht="15" customHeight="1" x14ac:dyDescent="0.25">
      <c r="A20" s="241" t="s">
        <v>136</v>
      </c>
      <c r="B20" s="246" t="s">
        <v>137</v>
      </c>
      <c r="C20" s="247">
        <v>8.4443459999999995</v>
      </c>
      <c r="D20" s="247">
        <v>8.2934459999999994</v>
      </c>
      <c r="E20" s="247">
        <v>8.1563990000000004</v>
      </c>
      <c r="F20" s="247">
        <v>8.0043199999999999</v>
      </c>
      <c r="G20" s="247">
        <v>8.0280679999999993</v>
      </c>
      <c r="H20" s="247">
        <v>8.0590650000000004</v>
      </c>
      <c r="I20" s="247">
        <v>7.9108099999999997</v>
      </c>
      <c r="J20" s="247">
        <v>6.5784770000000004</v>
      </c>
      <c r="K20" s="247">
        <v>6.1104609999999999</v>
      </c>
      <c r="L20" s="247">
        <v>6.114827</v>
      </c>
      <c r="M20" s="247">
        <v>6.1191079999999998</v>
      </c>
      <c r="N20" s="247">
        <v>5.9346240000000003</v>
      </c>
      <c r="O20" s="247">
        <v>5.8426629999999999</v>
      </c>
      <c r="P20" s="247">
        <v>5.7759150000000004</v>
      </c>
      <c r="Q20" s="247">
        <v>5.6171759999999997</v>
      </c>
      <c r="R20" s="247">
        <v>5.3629360000000004</v>
      </c>
      <c r="S20" s="247">
        <v>5.3776339999999996</v>
      </c>
      <c r="T20" s="247">
        <v>4.8830770000000001</v>
      </c>
      <c r="U20" s="247">
        <v>4.8852859999999998</v>
      </c>
      <c r="V20" s="247">
        <v>4.5108389999999998</v>
      </c>
      <c r="W20" s="247">
        <v>4.3309629999999997</v>
      </c>
      <c r="X20" s="247">
        <v>4.3345700000000003</v>
      </c>
      <c r="Y20" s="247">
        <v>4.3476679999999996</v>
      </c>
      <c r="Z20" s="247">
        <v>4.2739649999999996</v>
      </c>
      <c r="AA20" s="247">
        <v>4.2002689999999996</v>
      </c>
      <c r="AB20" s="247">
        <v>4.0483440000000002</v>
      </c>
      <c r="AC20" s="247">
        <v>3.9849679999999998</v>
      </c>
      <c r="AD20" s="247">
        <v>3.9184230000000002</v>
      </c>
      <c r="AE20" s="247">
        <v>3.9228809999999998</v>
      </c>
      <c r="AF20" s="247">
        <v>3.925656</v>
      </c>
      <c r="AG20" s="247">
        <v>3.9290090000000002</v>
      </c>
      <c r="AH20" s="247">
        <v>3.9338570000000002</v>
      </c>
      <c r="AI20" s="248">
        <v>-2.4340000000000001E-2</v>
      </c>
    </row>
    <row r="21" spans="1:35" ht="15" customHeight="1" x14ac:dyDescent="0.25">
      <c r="A21" s="241" t="s">
        <v>138</v>
      </c>
      <c r="B21" s="246" t="s">
        <v>139</v>
      </c>
      <c r="C21" s="247">
        <v>2.62724</v>
      </c>
      <c r="D21" s="247">
        <v>2.6300240000000001</v>
      </c>
      <c r="E21" s="247">
        <v>2.6087720000000001</v>
      </c>
      <c r="F21" s="247">
        <v>2.5553729999999999</v>
      </c>
      <c r="G21" s="247">
        <v>2.5006309999999998</v>
      </c>
      <c r="H21" s="247">
        <v>2.4470450000000001</v>
      </c>
      <c r="I21" s="247">
        <v>2.4145089999999998</v>
      </c>
      <c r="J21" s="247">
        <v>2.335763</v>
      </c>
      <c r="K21" s="247">
        <v>2.3017660000000002</v>
      </c>
      <c r="L21" s="247">
        <v>2.2868230000000001</v>
      </c>
      <c r="M21" s="247">
        <v>2.2741829999999998</v>
      </c>
      <c r="N21" s="247">
        <v>2.2651880000000002</v>
      </c>
      <c r="O21" s="247">
        <v>2.2582719999999998</v>
      </c>
      <c r="P21" s="247">
        <v>2.2477589999999998</v>
      </c>
      <c r="Q21" s="247">
        <v>2.2424330000000001</v>
      </c>
      <c r="R21" s="247">
        <v>2.2373270000000001</v>
      </c>
      <c r="S21" s="247">
        <v>2.2342270000000002</v>
      </c>
      <c r="T21" s="247">
        <v>2.2254559999999999</v>
      </c>
      <c r="U21" s="247">
        <v>2.210283</v>
      </c>
      <c r="V21" s="247">
        <v>2.2100919999999999</v>
      </c>
      <c r="W21" s="247">
        <v>2.1947269999999999</v>
      </c>
      <c r="X21" s="247">
        <v>2.188682</v>
      </c>
      <c r="Y21" s="247">
        <v>2.1710349999999998</v>
      </c>
      <c r="Z21" s="247">
        <v>2.163268</v>
      </c>
      <c r="AA21" s="247">
        <v>2.1493090000000001</v>
      </c>
      <c r="AB21" s="247">
        <v>2.155904</v>
      </c>
      <c r="AC21" s="247">
        <v>2.1478120000000001</v>
      </c>
      <c r="AD21" s="247">
        <v>2.1489400000000001</v>
      </c>
      <c r="AE21" s="247">
        <v>2.1471490000000002</v>
      </c>
      <c r="AF21" s="247">
        <v>2.1497289999999998</v>
      </c>
      <c r="AG21" s="247">
        <v>2.1383939999999999</v>
      </c>
      <c r="AH21" s="247">
        <v>2.1336200000000001</v>
      </c>
      <c r="AI21" s="248">
        <v>-6.6909999999999999E-3</v>
      </c>
    </row>
    <row r="22" spans="1:35" ht="15" customHeight="1" x14ac:dyDescent="0.25">
      <c r="A22" s="241" t="s">
        <v>140</v>
      </c>
      <c r="B22" s="246" t="s">
        <v>141</v>
      </c>
      <c r="C22" s="247">
        <v>4.8251799999999996</v>
      </c>
      <c r="D22" s="247">
        <v>4.7668470000000003</v>
      </c>
      <c r="E22" s="247">
        <v>4.8266299999999998</v>
      </c>
      <c r="F22" s="247">
        <v>4.8912240000000002</v>
      </c>
      <c r="G22" s="247">
        <v>4.9187209999999997</v>
      </c>
      <c r="H22" s="247">
        <v>4.9501220000000004</v>
      </c>
      <c r="I22" s="247">
        <v>4.9801510000000002</v>
      </c>
      <c r="J22" s="247">
        <v>5.0074630000000004</v>
      </c>
      <c r="K22" s="247">
        <v>5.044035</v>
      </c>
      <c r="L22" s="247">
        <v>5.0805860000000003</v>
      </c>
      <c r="M22" s="247">
        <v>5.1063669999999997</v>
      </c>
      <c r="N22" s="247">
        <v>5.1285020000000001</v>
      </c>
      <c r="O22" s="247">
        <v>5.1447729999999998</v>
      </c>
      <c r="P22" s="247">
        <v>5.1521270000000001</v>
      </c>
      <c r="Q22" s="247">
        <v>5.1670100000000003</v>
      </c>
      <c r="R22" s="247">
        <v>5.1740490000000001</v>
      </c>
      <c r="S22" s="247">
        <v>5.1893859999999998</v>
      </c>
      <c r="T22" s="247">
        <v>5.2040689999999996</v>
      </c>
      <c r="U22" s="247">
        <v>5.213857</v>
      </c>
      <c r="V22" s="247">
        <v>5.2279879999999999</v>
      </c>
      <c r="W22" s="247">
        <v>5.2399089999999999</v>
      </c>
      <c r="X22" s="247">
        <v>5.2577559999999997</v>
      </c>
      <c r="Y22" s="247">
        <v>5.2831010000000003</v>
      </c>
      <c r="Z22" s="247">
        <v>5.2957599999999996</v>
      </c>
      <c r="AA22" s="247">
        <v>5.3193109999999999</v>
      </c>
      <c r="AB22" s="247">
        <v>5.3508870000000002</v>
      </c>
      <c r="AC22" s="247">
        <v>5.378565</v>
      </c>
      <c r="AD22" s="247">
        <v>5.4241640000000002</v>
      </c>
      <c r="AE22" s="247">
        <v>5.462148</v>
      </c>
      <c r="AF22" s="247">
        <v>5.5009990000000002</v>
      </c>
      <c r="AG22" s="247">
        <v>5.5460750000000001</v>
      </c>
      <c r="AH22" s="247">
        <v>5.5987090000000004</v>
      </c>
      <c r="AI22" s="248">
        <v>4.8079999999999998E-3</v>
      </c>
    </row>
    <row r="23" spans="1:35" ht="15" customHeight="1" x14ac:dyDescent="0.25">
      <c r="A23" s="241" t="s">
        <v>142</v>
      </c>
      <c r="B23" s="246" t="s">
        <v>143</v>
      </c>
      <c r="C23" s="247">
        <v>3.9866100000000002</v>
      </c>
      <c r="D23" s="247">
        <v>4.4943949999999999</v>
      </c>
      <c r="E23" s="247">
        <v>5.0654859999999999</v>
      </c>
      <c r="F23" s="247">
        <v>5.8727770000000001</v>
      </c>
      <c r="G23" s="247">
        <v>6.2932600000000001</v>
      </c>
      <c r="H23" s="247">
        <v>6.3855959999999996</v>
      </c>
      <c r="I23" s="247">
        <v>6.7426329999999997</v>
      </c>
      <c r="J23" s="247">
        <v>6.775188</v>
      </c>
      <c r="K23" s="247">
        <v>6.8397610000000002</v>
      </c>
      <c r="L23" s="247">
        <v>6.9137060000000004</v>
      </c>
      <c r="M23" s="247">
        <v>7.0304450000000003</v>
      </c>
      <c r="N23" s="247">
        <v>7.3056140000000003</v>
      </c>
      <c r="O23" s="247">
        <v>7.3696809999999999</v>
      </c>
      <c r="P23" s="247">
        <v>7.3790680000000002</v>
      </c>
      <c r="Q23" s="247">
        <v>7.4076320000000004</v>
      </c>
      <c r="R23" s="247">
        <v>7.4510740000000002</v>
      </c>
      <c r="S23" s="247">
        <v>7.7109379999999996</v>
      </c>
      <c r="T23" s="247">
        <v>7.8029659999999996</v>
      </c>
      <c r="U23" s="247">
        <v>7.8337690000000002</v>
      </c>
      <c r="V23" s="247">
        <v>7.8797639999999998</v>
      </c>
      <c r="W23" s="247">
        <v>7.9300490000000003</v>
      </c>
      <c r="X23" s="247">
        <v>7.9818179999999996</v>
      </c>
      <c r="Y23" s="247">
        <v>8.0455719999999999</v>
      </c>
      <c r="Z23" s="247">
        <v>8.1435569999999995</v>
      </c>
      <c r="AA23" s="247">
        <v>8.3033509999999993</v>
      </c>
      <c r="AB23" s="247">
        <v>8.4933429999999994</v>
      </c>
      <c r="AC23" s="247">
        <v>8.6902369999999998</v>
      </c>
      <c r="AD23" s="247">
        <v>8.8819239999999997</v>
      </c>
      <c r="AE23" s="247">
        <v>9.0969390000000008</v>
      </c>
      <c r="AF23" s="247">
        <v>9.3202920000000002</v>
      </c>
      <c r="AG23" s="247">
        <v>9.5950120000000005</v>
      </c>
      <c r="AH23" s="247">
        <v>9.8943119999999993</v>
      </c>
      <c r="AI23" s="248">
        <v>2.9756999999999999E-2</v>
      </c>
    </row>
    <row r="24" spans="1:35" ht="15" customHeight="1" x14ac:dyDescent="0.25">
      <c r="A24" s="241" t="s">
        <v>144</v>
      </c>
      <c r="B24" s="246" t="s">
        <v>145</v>
      </c>
      <c r="C24" s="247">
        <v>1.4188179999999999</v>
      </c>
      <c r="D24" s="247">
        <v>0.77088999999999996</v>
      </c>
      <c r="E24" s="247">
        <v>0.73635600000000001</v>
      </c>
      <c r="F24" s="247">
        <v>0.77302999999999999</v>
      </c>
      <c r="G24" s="247">
        <v>0.85486300000000004</v>
      </c>
      <c r="H24" s="247">
        <v>0.88145899999999999</v>
      </c>
      <c r="I24" s="247">
        <v>0.81568700000000005</v>
      </c>
      <c r="J24" s="247">
        <v>0.66515999999999997</v>
      </c>
      <c r="K24" s="247">
        <v>0.62254200000000004</v>
      </c>
      <c r="L24" s="247">
        <v>0.63731199999999999</v>
      </c>
      <c r="M24" s="247">
        <v>0.62827100000000002</v>
      </c>
      <c r="N24" s="247">
        <v>0.58481099999999997</v>
      </c>
      <c r="O24" s="247">
        <v>0.57833400000000001</v>
      </c>
      <c r="P24" s="247">
        <v>0.58870699999999998</v>
      </c>
      <c r="Q24" s="247">
        <v>0.56707300000000005</v>
      </c>
      <c r="R24" s="247">
        <v>0.580399</v>
      </c>
      <c r="S24" s="247">
        <v>0.578376</v>
      </c>
      <c r="T24" s="247">
        <v>0.57243900000000003</v>
      </c>
      <c r="U24" s="247">
        <v>0.59517100000000001</v>
      </c>
      <c r="V24" s="247">
        <v>0.59510399999999997</v>
      </c>
      <c r="W24" s="247">
        <v>0.59570100000000004</v>
      </c>
      <c r="X24" s="247">
        <v>0.59037600000000001</v>
      </c>
      <c r="Y24" s="247">
        <v>0.60090699999999997</v>
      </c>
      <c r="Z24" s="247">
        <v>0.59753500000000004</v>
      </c>
      <c r="AA24" s="247">
        <v>0.60119299999999998</v>
      </c>
      <c r="AB24" s="247">
        <v>0.60337300000000005</v>
      </c>
      <c r="AC24" s="247">
        <v>0.60776399999999997</v>
      </c>
      <c r="AD24" s="247">
        <v>0.60822900000000002</v>
      </c>
      <c r="AE24" s="247">
        <v>0.61257099999999998</v>
      </c>
      <c r="AF24" s="247">
        <v>0.61423099999999997</v>
      </c>
      <c r="AG24" s="247">
        <v>0.61750899999999997</v>
      </c>
      <c r="AH24" s="247">
        <v>0.612761</v>
      </c>
      <c r="AI24" s="248">
        <v>-2.6721000000000002E-2</v>
      </c>
    </row>
    <row r="25" spans="1:35" ht="15" customHeight="1" x14ac:dyDescent="0.25">
      <c r="A25" s="241" t="s">
        <v>146</v>
      </c>
      <c r="B25" s="245" t="s">
        <v>147</v>
      </c>
      <c r="C25" s="249">
        <v>102.783119</v>
      </c>
      <c r="D25" s="249">
        <v>106.451172</v>
      </c>
      <c r="E25" s="249">
        <v>111.811539</v>
      </c>
      <c r="F25" s="249">
        <v>115.71384399999999</v>
      </c>
      <c r="G25" s="249">
        <v>117.022682</v>
      </c>
      <c r="H25" s="249">
        <v>118.442215</v>
      </c>
      <c r="I25" s="249">
        <v>119.530548</v>
      </c>
      <c r="J25" s="249">
        <v>120.385521</v>
      </c>
      <c r="K25" s="249">
        <v>121.258408</v>
      </c>
      <c r="L25" s="249">
        <v>122.468491</v>
      </c>
      <c r="M25" s="249">
        <v>123.29364</v>
      </c>
      <c r="N25" s="249">
        <v>123.713615</v>
      </c>
      <c r="O25" s="249">
        <v>124.541656</v>
      </c>
      <c r="P25" s="249">
        <v>125.41937299999999</v>
      </c>
      <c r="Q25" s="249">
        <v>126.36187700000001</v>
      </c>
      <c r="R25" s="249">
        <v>126.330383</v>
      </c>
      <c r="S25" s="249">
        <v>127.204956</v>
      </c>
      <c r="T25" s="249">
        <v>127.58548</v>
      </c>
      <c r="U25" s="249">
        <v>127.908653</v>
      </c>
      <c r="V25" s="249">
        <v>128.04235800000001</v>
      </c>
      <c r="W25" s="249">
        <v>128.33042900000001</v>
      </c>
      <c r="X25" s="249">
        <v>128.841553</v>
      </c>
      <c r="Y25" s="249">
        <v>129.298248</v>
      </c>
      <c r="Z25" s="249">
        <v>129.84652700000001</v>
      </c>
      <c r="AA25" s="249">
        <v>130.10887099999999</v>
      </c>
      <c r="AB25" s="249">
        <v>130.62390099999999</v>
      </c>
      <c r="AC25" s="249">
        <v>131.27551299999999</v>
      </c>
      <c r="AD25" s="249">
        <v>132.189774</v>
      </c>
      <c r="AE25" s="249">
        <v>133.19834900000001</v>
      </c>
      <c r="AF25" s="249">
        <v>134.39149499999999</v>
      </c>
      <c r="AG25" s="249">
        <v>135.80317700000001</v>
      </c>
      <c r="AH25" s="249">
        <v>137.06736799999999</v>
      </c>
      <c r="AI25" s="250">
        <v>9.3290000000000005E-3</v>
      </c>
    </row>
    <row r="27" spans="1:35" ht="15" customHeight="1" x14ac:dyDescent="0.25">
      <c r="B27" s="245" t="s">
        <v>38</v>
      </c>
    </row>
    <row r="28" spans="1:35" ht="15" customHeight="1" x14ac:dyDescent="0.25">
      <c r="A28" s="241" t="s">
        <v>148</v>
      </c>
      <c r="B28" s="246" t="s">
        <v>149</v>
      </c>
      <c r="C28" s="247">
        <v>15.557912999999999</v>
      </c>
      <c r="D28" s="247">
        <v>14.531610000000001</v>
      </c>
      <c r="E28" s="247">
        <v>10.839822</v>
      </c>
      <c r="F28" s="247">
        <v>9.2830449999999995</v>
      </c>
      <c r="G28" s="247">
        <v>9.7110830000000004</v>
      </c>
      <c r="H28" s="247">
        <v>9.3964870000000005</v>
      </c>
      <c r="I28" s="247">
        <v>8.3765269999999994</v>
      </c>
      <c r="J28" s="247">
        <v>8.7795159999999992</v>
      </c>
      <c r="K28" s="247">
        <v>8.26525</v>
      </c>
      <c r="L28" s="247">
        <v>7.7403579999999996</v>
      </c>
      <c r="M28" s="247">
        <v>7.3311029999999997</v>
      </c>
      <c r="N28" s="247">
        <v>5.6586470000000002</v>
      </c>
      <c r="O28" s="247">
        <v>5.5154240000000003</v>
      </c>
      <c r="P28" s="247">
        <v>5.242305</v>
      </c>
      <c r="Q28" s="247">
        <v>4.7038979999999997</v>
      </c>
      <c r="R28" s="247">
        <v>5.0363309999999997</v>
      </c>
      <c r="S28" s="247">
        <v>5.0398370000000003</v>
      </c>
      <c r="T28" s="247">
        <v>4.8863589999999997</v>
      </c>
      <c r="U28" s="247">
        <v>5.3576750000000004</v>
      </c>
      <c r="V28" s="247">
        <v>5.2459239999999996</v>
      </c>
      <c r="W28" s="247">
        <v>5.1072490000000004</v>
      </c>
      <c r="X28" s="247">
        <v>5.2335770000000004</v>
      </c>
      <c r="Y28" s="247">
        <v>5.7839109999999998</v>
      </c>
      <c r="Z28" s="247">
        <v>5.6807480000000004</v>
      </c>
      <c r="AA28" s="247">
        <v>5.922231</v>
      </c>
      <c r="AB28" s="247">
        <v>5.976051</v>
      </c>
      <c r="AC28" s="247">
        <v>5.8664319999999996</v>
      </c>
      <c r="AD28" s="247">
        <v>5.9365189999999997</v>
      </c>
      <c r="AE28" s="247">
        <v>5.9632670000000001</v>
      </c>
      <c r="AF28" s="247">
        <v>5.8324150000000001</v>
      </c>
      <c r="AG28" s="247">
        <v>6.03104</v>
      </c>
      <c r="AH28" s="247">
        <v>5.8684029999999998</v>
      </c>
      <c r="AI28" s="248">
        <v>-3.0962E-2</v>
      </c>
    </row>
    <row r="29" spans="1:35" ht="15" customHeight="1" x14ac:dyDescent="0.25">
      <c r="A29" s="241" t="s">
        <v>150</v>
      </c>
      <c r="B29" s="246" t="s">
        <v>151</v>
      </c>
      <c r="C29" s="247">
        <v>4.8189669999999998</v>
      </c>
      <c r="D29" s="247">
        <v>4.2026919999999999</v>
      </c>
      <c r="E29" s="247">
        <v>4.2550379999999999</v>
      </c>
      <c r="F29" s="247">
        <v>4.3444089999999997</v>
      </c>
      <c r="G29" s="247">
        <v>4.3102210000000003</v>
      </c>
      <c r="H29" s="247">
        <v>4.2046720000000004</v>
      </c>
      <c r="I29" s="247">
        <v>4.0513089999999998</v>
      </c>
      <c r="J29" s="247">
        <v>3.73584</v>
      </c>
      <c r="K29" s="247">
        <v>3.7581859999999998</v>
      </c>
      <c r="L29" s="247">
        <v>3.6265990000000001</v>
      </c>
      <c r="M29" s="247">
        <v>3.4723139999999999</v>
      </c>
      <c r="N29" s="247">
        <v>3.5338050000000001</v>
      </c>
      <c r="O29" s="247">
        <v>3.4992549999999998</v>
      </c>
      <c r="P29" s="247">
        <v>3.4031340000000001</v>
      </c>
      <c r="Q29" s="247">
        <v>3.4278849999999998</v>
      </c>
      <c r="R29" s="247">
        <v>3.436105</v>
      </c>
      <c r="S29" s="247">
        <v>3.3913570000000002</v>
      </c>
      <c r="T29" s="247">
        <v>3.3277329999999998</v>
      </c>
      <c r="U29" s="247">
        <v>3.427994</v>
      </c>
      <c r="V29" s="247">
        <v>3.3850250000000002</v>
      </c>
      <c r="W29" s="247">
        <v>3.3944350000000001</v>
      </c>
      <c r="X29" s="247">
        <v>3.4204829999999999</v>
      </c>
      <c r="Y29" s="247">
        <v>3.4190909999999999</v>
      </c>
      <c r="Z29" s="247">
        <v>3.4243320000000002</v>
      </c>
      <c r="AA29" s="247">
        <v>3.4294500000000001</v>
      </c>
      <c r="AB29" s="247">
        <v>3.4336669999999998</v>
      </c>
      <c r="AC29" s="247">
        <v>3.4634749999999999</v>
      </c>
      <c r="AD29" s="247">
        <v>3.5215109999999998</v>
      </c>
      <c r="AE29" s="247">
        <v>3.5346359999999999</v>
      </c>
      <c r="AF29" s="247">
        <v>3.576368</v>
      </c>
      <c r="AG29" s="247">
        <v>3.644244</v>
      </c>
      <c r="AH29" s="247">
        <v>3.6931579999999999</v>
      </c>
      <c r="AI29" s="248">
        <v>-8.5459999999999998E-3</v>
      </c>
    </row>
    <row r="30" spans="1:35" ht="15" customHeight="1" x14ac:dyDescent="0.25">
      <c r="A30" s="241" t="s">
        <v>152</v>
      </c>
      <c r="B30" s="246" t="s">
        <v>153</v>
      </c>
      <c r="C30" s="247">
        <v>2.7910699999999999</v>
      </c>
      <c r="D30" s="247">
        <v>2.72174</v>
      </c>
      <c r="E30" s="247">
        <v>2.397942</v>
      </c>
      <c r="F30" s="247">
        <v>2.3108569999999999</v>
      </c>
      <c r="G30" s="247">
        <v>2.2054640000000001</v>
      </c>
      <c r="H30" s="247">
        <v>2.1710410000000002</v>
      </c>
      <c r="I30" s="247">
        <v>2.2510620000000001</v>
      </c>
      <c r="J30" s="247">
        <v>2.3443779999999999</v>
      </c>
      <c r="K30" s="247">
        <v>2.1893199999999999</v>
      </c>
      <c r="L30" s="247">
        <v>1.8974420000000001</v>
      </c>
      <c r="M30" s="247">
        <v>1.81331</v>
      </c>
      <c r="N30" s="247">
        <v>1.7699849999999999</v>
      </c>
      <c r="O30" s="247">
        <v>1.839804</v>
      </c>
      <c r="P30" s="247">
        <v>1.7664489999999999</v>
      </c>
      <c r="Q30" s="247">
        <v>1.596209</v>
      </c>
      <c r="R30" s="247">
        <v>1.557857</v>
      </c>
      <c r="S30" s="247">
        <v>1.522343</v>
      </c>
      <c r="T30" s="247">
        <v>1.501905</v>
      </c>
      <c r="U30" s="247">
        <v>1.5050410000000001</v>
      </c>
      <c r="V30" s="247">
        <v>1.4863040000000001</v>
      </c>
      <c r="W30" s="247">
        <v>1.46496</v>
      </c>
      <c r="X30" s="247">
        <v>1.443362</v>
      </c>
      <c r="Y30" s="247">
        <v>1.435708</v>
      </c>
      <c r="Z30" s="247">
        <v>1.394784</v>
      </c>
      <c r="AA30" s="247">
        <v>1.3413330000000001</v>
      </c>
      <c r="AB30" s="247">
        <v>1.2892600000000001</v>
      </c>
      <c r="AC30" s="247">
        <v>1.2636419999999999</v>
      </c>
      <c r="AD30" s="247">
        <v>1.2228490000000001</v>
      </c>
      <c r="AE30" s="247">
        <v>1.183778</v>
      </c>
      <c r="AF30" s="247">
        <v>1.151181</v>
      </c>
      <c r="AG30" s="247">
        <v>1.1385050000000001</v>
      </c>
      <c r="AH30" s="247">
        <v>1.106201</v>
      </c>
      <c r="AI30" s="248">
        <v>-2.9413000000000002E-2</v>
      </c>
    </row>
    <row r="31" spans="1:35" ht="15" customHeight="1" x14ac:dyDescent="0.25">
      <c r="A31" s="241" t="s">
        <v>154</v>
      </c>
      <c r="B31" s="246" t="s">
        <v>155</v>
      </c>
      <c r="C31" s="247">
        <v>0.291597</v>
      </c>
      <c r="D31" s="247">
        <v>0.31146499999999999</v>
      </c>
      <c r="E31" s="247">
        <v>0.198491</v>
      </c>
      <c r="F31" s="247">
        <v>0.188917</v>
      </c>
      <c r="G31" s="247">
        <v>0.184921</v>
      </c>
      <c r="H31" s="247">
        <v>0.18823599999999999</v>
      </c>
      <c r="I31" s="247">
        <v>0.17755699999999999</v>
      </c>
      <c r="J31" s="247">
        <v>0.18305299999999999</v>
      </c>
      <c r="K31" s="247">
        <v>0.19739899999999999</v>
      </c>
      <c r="L31" s="247">
        <v>0.20369599999999999</v>
      </c>
      <c r="M31" s="247">
        <v>0.201345</v>
      </c>
      <c r="N31" s="247">
        <v>0.20998700000000001</v>
      </c>
      <c r="O31" s="247">
        <v>0.201656</v>
      </c>
      <c r="P31" s="247">
        <v>0.21015600000000001</v>
      </c>
      <c r="Q31" s="247">
        <v>0.21035799999999999</v>
      </c>
      <c r="R31" s="247">
        <v>0.21873999999999999</v>
      </c>
      <c r="S31" s="247">
        <v>0.21698000000000001</v>
      </c>
      <c r="T31" s="247">
        <v>0.21213599999999999</v>
      </c>
      <c r="U31" s="247">
        <v>0.21097199999999999</v>
      </c>
      <c r="V31" s="247">
        <v>0.20901800000000001</v>
      </c>
      <c r="W31" s="247">
        <v>0.209871</v>
      </c>
      <c r="X31" s="247">
        <v>0.208984</v>
      </c>
      <c r="Y31" s="247">
        <v>0.21038799999999999</v>
      </c>
      <c r="Z31" s="247">
        <v>0.20815700000000001</v>
      </c>
      <c r="AA31" s="247">
        <v>0.206515</v>
      </c>
      <c r="AB31" s="247">
        <v>0.20391200000000001</v>
      </c>
      <c r="AC31" s="247">
        <v>0.20144699999999999</v>
      </c>
      <c r="AD31" s="247">
        <v>0.19919899999999999</v>
      </c>
      <c r="AE31" s="247">
        <v>0.19694999999999999</v>
      </c>
      <c r="AF31" s="247">
        <v>0.19639499999999999</v>
      </c>
      <c r="AG31" s="247">
        <v>0.194942</v>
      </c>
      <c r="AH31" s="247">
        <v>0.19145200000000001</v>
      </c>
      <c r="AI31" s="248">
        <v>-1.3480000000000001E-2</v>
      </c>
    </row>
    <row r="32" spans="1:35" ht="15" customHeight="1" x14ac:dyDescent="0.25">
      <c r="A32" s="241" t="s">
        <v>156</v>
      </c>
      <c r="B32" s="245" t="s">
        <v>147</v>
      </c>
      <c r="C32" s="249">
        <v>23.459548999999999</v>
      </c>
      <c r="D32" s="249">
        <v>21.767506000000001</v>
      </c>
      <c r="E32" s="249">
        <v>17.691293999999999</v>
      </c>
      <c r="F32" s="249">
        <v>16.127226</v>
      </c>
      <c r="G32" s="249">
        <v>16.41169</v>
      </c>
      <c r="H32" s="249">
        <v>15.960435</v>
      </c>
      <c r="I32" s="249">
        <v>14.856455</v>
      </c>
      <c r="J32" s="249">
        <v>15.042787000000001</v>
      </c>
      <c r="K32" s="249">
        <v>14.410155</v>
      </c>
      <c r="L32" s="249">
        <v>13.468095</v>
      </c>
      <c r="M32" s="249">
        <v>12.818072000000001</v>
      </c>
      <c r="N32" s="249">
        <v>11.172423</v>
      </c>
      <c r="O32" s="249">
        <v>11.056138000000001</v>
      </c>
      <c r="P32" s="249">
        <v>10.622044000000001</v>
      </c>
      <c r="Q32" s="249">
        <v>9.9383490000000005</v>
      </c>
      <c r="R32" s="249">
        <v>10.249033000000001</v>
      </c>
      <c r="S32" s="249">
        <v>10.170517</v>
      </c>
      <c r="T32" s="249">
        <v>9.928134</v>
      </c>
      <c r="U32" s="249">
        <v>10.501682000000001</v>
      </c>
      <c r="V32" s="249">
        <v>10.326271999999999</v>
      </c>
      <c r="W32" s="249">
        <v>10.176515</v>
      </c>
      <c r="X32" s="249">
        <v>10.306406000000001</v>
      </c>
      <c r="Y32" s="249">
        <v>10.849097</v>
      </c>
      <c r="Z32" s="249">
        <v>10.708019999999999</v>
      </c>
      <c r="AA32" s="249">
        <v>10.899528999999999</v>
      </c>
      <c r="AB32" s="249">
        <v>10.902891</v>
      </c>
      <c r="AC32" s="249">
        <v>10.794995</v>
      </c>
      <c r="AD32" s="249">
        <v>10.880077</v>
      </c>
      <c r="AE32" s="249">
        <v>10.878632</v>
      </c>
      <c r="AF32" s="249">
        <v>10.756359</v>
      </c>
      <c r="AG32" s="249">
        <v>11.00873</v>
      </c>
      <c r="AH32" s="249">
        <v>10.859214</v>
      </c>
      <c r="AI32" s="250">
        <v>-2.4541E-2</v>
      </c>
    </row>
    <row r="34" spans="1:35" ht="15" customHeight="1" x14ac:dyDescent="0.25">
      <c r="B34" s="245" t="s">
        <v>43</v>
      </c>
    </row>
    <row r="35" spans="1:35" ht="15" customHeight="1" x14ac:dyDescent="0.25">
      <c r="A35" s="241" t="s">
        <v>157</v>
      </c>
      <c r="B35" s="246" t="s">
        <v>158</v>
      </c>
      <c r="C35" s="247">
        <v>16.699137</v>
      </c>
      <c r="D35" s="247">
        <v>19.67774</v>
      </c>
      <c r="E35" s="247">
        <v>19.813248000000002</v>
      </c>
      <c r="F35" s="247">
        <v>21.186703000000001</v>
      </c>
      <c r="G35" s="247">
        <v>22.677301</v>
      </c>
      <c r="H35" s="247">
        <v>23.574000999999999</v>
      </c>
      <c r="I35" s="247">
        <v>23.217295</v>
      </c>
      <c r="J35" s="247">
        <v>24.092285</v>
      </c>
      <c r="K35" s="247">
        <v>24.293886000000001</v>
      </c>
      <c r="L35" s="247">
        <v>24.191198</v>
      </c>
      <c r="M35" s="247">
        <v>24.077266999999999</v>
      </c>
      <c r="N35" s="247">
        <v>22.821301999999999</v>
      </c>
      <c r="O35" s="247">
        <v>23.160934000000001</v>
      </c>
      <c r="P35" s="247">
        <v>23.184768999999999</v>
      </c>
      <c r="Q35" s="247">
        <v>23.166058</v>
      </c>
      <c r="R35" s="247">
        <v>23.190947000000001</v>
      </c>
      <c r="S35" s="247">
        <v>23.408086999999998</v>
      </c>
      <c r="T35" s="247">
        <v>23.194202000000001</v>
      </c>
      <c r="U35" s="247">
        <v>23.611103</v>
      </c>
      <c r="V35" s="247">
        <v>23.302990000000001</v>
      </c>
      <c r="W35" s="247">
        <v>23.079035000000001</v>
      </c>
      <c r="X35" s="247">
        <v>23.200662999999999</v>
      </c>
      <c r="Y35" s="247">
        <v>23.616288999999998</v>
      </c>
      <c r="Z35" s="247">
        <v>23.485143999999998</v>
      </c>
      <c r="AA35" s="247">
        <v>23.346128</v>
      </c>
      <c r="AB35" s="247">
        <v>23.194835999999999</v>
      </c>
      <c r="AC35" s="247">
        <v>23.039408000000002</v>
      </c>
      <c r="AD35" s="247">
        <v>22.963045000000001</v>
      </c>
      <c r="AE35" s="247">
        <v>23.076998</v>
      </c>
      <c r="AF35" s="247">
        <v>23.139054999999999</v>
      </c>
      <c r="AG35" s="247">
        <v>23.632501999999999</v>
      </c>
      <c r="AH35" s="247">
        <v>23.532876999999999</v>
      </c>
      <c r="AI35" s="248">
        <v>1.1127E-2</v>
      </c>
    </row>
    <row r="36" spans="1:35" ht="15" customHeight="1" x14ac:dyDescent="0.25">
      <c r="A36" s="241" t="s">
        <v>159</v>
      </c>
      <c r="B36" s="246" t="s">
        <v>153</v>
      </c>
      <c r="C36" s="247">
        <v>4.4833309999999997</v>
      </c>
      <c r="D36" s="247">
        <v>5.390441</v>
      </c>
      <c r="E36" s="247">
        <v>6.2952500000000002</v>
      </c>
      <c r="F36" s="247">
        <v>6.6590639999999999</v>
      </c>
      <c r="G36" s="247">
        <v>6.8649969999999998</v>
      </c>
      <c r="H36" s="247">
        <v>7.3784159999999996</v>
      </c>
      <c r="I36" s="247">
        <v>8.3290830000000007</v>
      </c>
      <c r="J36" s="247">
        <v>9.2021879999999996</v>
      </c>
      <c r="K36" s="247">
        <v>9.561375</v>
      </c>
      <c r="L36" s="247">
        <v>9.9213090000000008</v>
      </c>
      <c r="M36" s="247">
        <v>10.159160999999999</v>
      </c>
      <c r="N36" s="247">
        <v>10.409155999999999</v>
      </c>
      <c r="O36" s="247">
        <v>10.643183000000001</v>
      </c>
      <c r="P36" s="247">
        <v>10.902958999999999</v>
      </c>
      <c r="Q36" s="247">
        <v>11.031044</v>
      </c>
      <c r="R36" s="247">
        <v>11.16286</v>
      </c>
      <c r="S36" s="247">
        <v>11.386827</v>
      </c>
      <c r="T36" s="247">
        <v>11.532693999999999</v>
      </c>
      <c r="U36" s="247">
        <v>11.532209999999999</v>
      </c>
      <c r="V36" s="247">
        <v>11.555552</v>
      </c>
      <c r="W36" s="247">
        <v>11.577883999999999</v>
      </c>
      <c r="X36" s="247">
        <v>11.721876</v>
      </c>
      <c r="Y36" s="247">
        <v>11.812588999999999</v>
      </c>
      <c r="Z36" s="247">
        <v>11.835786000000001</v>
      </c>
      <c r="AA36" s="247">
        <v>11.857625000000001</v>
      </c>
      <c r="AB36" s="247">
        <v>11.900509</v>
      </c>
      <c r="AC36" s="247">
        <v>11.898771999999999</v>
      </c>
      <c r="AD36" s="247">
        <v>11.921367</v>
      </c>
      <c r="AE36" s="247">
        <v>11.949547000000001</v>
      </c>
      <c r="AF36" s="247">
        <v>12.009178</v>
      </c>
      <c r="AG36" s="247">
        <v>12.025288</v>
      </c>
      <c r="AH36" s="247">
        <v>12.043931000000001</v>
      </c>
      <c r="AI36" s="248">
        <v>3.2391000000000003E-2</v>
      </c>
    </row>
    <row r="37" spans="1:35" ht="15" customHeight="1" x14ac:dyDescent="0.25">
      <c r="A37" s="241" t="s">
        <v>160</v>
      </c>
      <c r="B37" s="246" t="s">
        <v>161</v>
      </c>
      <c r="C37" s="247">
        <v>2.3848449999999999</v>
      </c>
      <c r="D37" s="247">
        <v>2.0873349999999999</v>
      </c>
      <c r="E37" s="247">
        <v>2.2189100000000002</v>
      </c>
      <c r="F37" s="247">
        <v>2.7331300000000001</v>
      </c>
      <c r="G37" s="247">
        <v>2.7490260000000002</v>
      </c>
      <c r="H37" s="247">
        <v>2.7655249999999998</v>
      </c>
      <c r="I37" s="247">
        <v>2.7840210000000001</v>
      </c>
      <c r="J37" s="247">
        <v>2.799102</v>
      </c>
      <c r="K37" s="247">
        <v>2.7965789999999999</v>
      </c>
      <c r="L37" s="247">
        <v>2.7540040000000001</v>
      </c>
      <c r="M37" s="247">
        <v>2.7015910000000001</v>
      </c>
      <c r="N37" s="247">
        <v>2.6620219999999999</v>
      </c>
      <c r="O37" s="247">
        <v>2.659713</v>
      </c>
      <c r="P37" s="247">
        <v>2.6606049999999999</v>
      </c>
      <c r="Q37" s="247">
        <v>2.6583869999999998</v>
      </c>
      <c r="R37" s="247">
        <v>2.6578059999999999</v>
      </c>
      <c r="S37" s="247">
        <v>2.7072690000000001</v>
      </c>
      <c r="T37" s="247">
        <v>2.700574</v>
      </c>
      <c r="U37" s="247">
        <v>2.700053</v>
      </c>
      <c r="V37" s="247">
        <v>2.6995749999999998</v>
      </c>
      <c r="W37" s="247">
        <v>2.6991339999999999</v>
      </c>
      <c r="X37" s="247">
        <v>2.6987299999999999</v>
      </c>
      <c r="Y37" s="247">
        <v>2.6983619999999999</v>
      </c>
      <c r="Z37" s="247">
        <v>2.6980279999999999</v>
      </c>
      <c r="AA37" s="247">
        <v>2.6977259999999998</v>
      </c>
      <c r="AB37" s="247">
        <v>2.705911</v>
      </c>
      <c r="AC37" s="247">
        <v>2.7057540000000002</v>
      </c>
      <c r="AD37" s="247">
        <v>2.7056239999999998</v>
      </c>
      <c r="AE37" s="247">
        <v>2.7055229999999999</v>
      </c>
      <c r="AF37" s="247">
        <v>2.6966480000000002</v>
      </c>
      <c r="AG37" s="247">
        <v>2.7053980000000002</v>
      </c>
      <c r="AH37" s="247">
        <v>2.7053739999999999</v>
      </c>
      <c r="AI37" s="248">
        <v>4.0759999999999998E-3</v>
      </c>
    </row>
    <row r="38" spans="1:35" ht="15" customHeight="1" x14ac:dyDescent="0.25">
      <c r="A38" s="241" t="s">
        <v>162</v>
      </c>
      <c r="B38" s="245" t="s">
        <v>147</v>
      </c>
      <c r="C38" s="249">
        <v>23.567314</v>
      </c>
      <c r="D38" s="249">
        <v>27.155515999999999</v>
      </c>
      <c r="E38" s="249">
        <v>28.327407999999998</v>
      </c>
      <c r="F38" s="249">
        <v>30.578896</v>
      </c>
      <c r="G38" s="249">
        <v>32.291325000000001</v>
      </c>
      <c r="H38" s="249">
        <v>33.717941000000003</v>
      </c>
      <c r="I38" s="249">
        <v>34.330399</v>
      </c>
      <c r="J38" s="249">
        <v>36.093575000000001</v>
      </c>
      <c r="K38" s="249">
        <v>36.65184</v>
      </c>
      <c r="L38" s="249">
        <v>36.866508000000003</v>
      </c>
      <c r="M38" s="249">
        <v>36.938018999999997</v>
      </c>
      <c r="N38" s="249">
        <v>35.892479000000002</v>
      </c>
      <c r="O38" s="249">
        <v>36.463828999999997</v>
      </c>
      <c r="P38" s="249">
        <v>36.748333000000002</v>
      </c>
      <c r="Q38" s="249">
        <v>36.855488000000001</v>
      </c>
      <c r="R38" s="249">
        <v>37.011612</v>
      </c>
      <c r="S38" s="249">
        <v>37.502181999999998</v>
      </c>
      <c r="T38" s="249">
        <v>37.427470999999997</v>
      </c>
      <c r="U38" s="249">
        <v>37.843369000000003</v>
      </c>
      <c r="V38" s="249">
        <v>37.558117000000003</v>
      </c>
      <c r="W38" s="249">
        <v>37.356051999999998</v>
      </c>
      <c r="X38" s="249">
        <v>37.621268999999998</v>
      </c>
      <c r="Y38" s="249">
        <v>38.127239000000003</v>
      </c>
      <c r="Z38" s="249">
        <v>38.018959000000002</v>
      </c>
      <c r="AA38" s="249">
        <v>37.901482000000001</v>
      </c>
      <c r="AB38" s="249">
        <v>37.801254</v>
      </c>
      <c r="AC38" s="249">
        <v>37.643932</v>
      </c>
      <c r="AD38" s="249">
        <v>37.590034000000003</v>
      </c>
      <c r="AE38" s="249">
        <v>37.732067000000001</v>
      </c>
      <c r="AF38" s="249">
        <v>37.844878999999999</v>
      </c>
      <c r="AG38" s="249">
        <v>38.363190000000003</v>
      </c>
      <c r="AH38" s="249">
        <v>38.282184999999998</v>
      </c>
      <c r="AI38" s="250">
        <v>1.5772000000000001E-2</v>
      </c>
    </row>
    <row r="40" spans="1:35" ht="15" customHeight="1" x14ac:dyDescent="0.25">
      <c r="A40" s="241" t="s">
        <v>163</v>
      </c>
      <c r="B40" s="245" t="s">
        <v>164</v>
      </c>
      <c r="C40" s="249">
        <v>2.6694870000000002</v>
      </c>
      <c r="D40" s="249">
        <v>0.95713599999999999</v>
      </c>
      <c r="E40" s="249">
        <v>0.29143000000000002</v>
      </c>
      <c r="F40" s="249">
        <v>0.22148699999999999</v>
      </c>
      <c r="G40" s="249">
        <v>0.18982299999999999</v>
      </c>
      <c r="H40" s="249">
        <v>7.6194999999999999E-2</v>
      </c>
      <c r="I40" s="249">
        <v>4.8325E-2</v>
      </c>
      <c r="J40" s="249">
        <v>0.102432</v>
      </c>
      <c r="K40" s="249">
        <v>4.8897000000000003E-2</v>
      </c>
      <c r="L40" s="249">
        <v>8.1345000000000001E-2</v>
      </c>
      <c r="M40" s="249">
        <v>6.9302000000000002E-2</v>
      </c>
      <c r="N40" s="249">
        <v>9.3658000000000005E-2</v>
      </c>
      <c r="O40" s="249">
        <v>4.3777000000000003E-2</v>
      </c>
      <c r="P40" s="249">
        <v>3.4935000000000001E-2</v>
      </c>
      <c r="Q40" s="249">
        <v>1.8367999999999999E-2</v>
      </c>
      <c r="R40" s="249">
        <v>2.3247E-2</v>
      </c>
      <c r="S40" s="249">
        <v>3.7963999999999998E-2</v>
      </c>
      <c r="T40" s="249">
        <v>1.3191E-2</v>
      </c>
      <c r="U40" s="249">
        <v>9.3990000000000004E-2</v>
      </c>
      <c r="V40" s="249">
        <v>0.10995099999999999</v>
      </c>
      <c r="W40" s="249">
        <v>0.113277</v>
      </c>
      <c r="X40" s="249">
        <v>7.7209E-2</v>
      </c>
      <c r="Y40" s="249">
        <v>8.8421E-2</v>
      </c>
      <c r="Z40" s="249">
        <v>7.8700999999999993E-2</v>
      </c>
      <c r="AA40" s="249">
        <v>0.11026</v>
      </c>
      <c r="AB40" s="249">
        <v>9.8335000000000006E-2</v>
      </c>
      <c r="AC40" s="249">
        <v>6.7656999999999995E-2</v>
      </c>
      <c r="AD40" s="249">
        <v>4.8908E-2</v>
      </c>
      <c r="AE40" s="249">
        <v>9.2387999999999998E-2</v>
      </c>
      <c r="AF40" s="249">
        <v>4.2514999999999997E-2</v>
      </c>
      <c r="AG40" s="249">
        <v>1.5647999999999999E-2</v>
      </c>
      <c r="AH40" s="249">
        <v>-1.4767000000000001E-2</v>
      </c>
      <c r="AI40" s="250" t="s">
        <v>165</v>
      </c>
    </row>
    <row r="42" spans="1:35" ht="15" customHeight="1" x14ac:dyDescent="0.25">
      <c r="B42" s="245" t="s">
        <v>166</v>
      </c>
    </row>
    <row r="43" spans="1:35" ht="15" customHeight="1" x14ac:dyDescent="0.25">
      <c r="A43" s="241" t="s">
        <v>167</v>
      </c>
      <c r="B43" s="246" t="s">
        <v>168</v>
      </c>
      <c r="C43" s="247">
        <v>38.036597999999998</v>
      </c>
      <c r="D43" s="247">
        <v>38.249080999999997</v>
      </c>
      <c r="E43" s="247">
        <v>38.338687999999998</v>
      </c>
      <c r="F43" s="247">
        <v>38.386181000000001</v>
      </c>
      <c r="G43" s="247">
        <v>38.289234</v>
      </c>
      <c r="H43" s="247">
        <v>38.002949000000001</v>
      </c>
      <c r="I43" s="247">
        <v>37.750813000000001</v>
      </c>
      <c r="J43" s="247">
        <v>37.561947000000004</v>
      </c>
      <c r="K43" s="247">
        <v>37.416736999999998</v>
      </c>
      <c r="L43" s="247">
        <v>37.273753999999997</v>
      </c>
      <c r="M43" s="247">
        <v>37.124797999999998</v>
      </c>
      <c r="N43" s="247">
        <v>36.995697</v>
      </c>
      <c r="O43" s="247">
        <v>36.933585999999998</v>
      </c>
      <c r="P43" s="247">
        <v>36.857891000000002</v>
      </c>
      <c r="Q43" s="247">
        <v>36.808525000000003</v>
      </c>
      <c r="R43" s="247">
        <v>36.746333999999997</v>
      </c>
      <c r="S43" s="247">
        <v>36.693485000000003</v>
      </c>
      <c r="T43" s="247">
        <v>36.683826000000003</v>
      </c>
      <c r="U43" s="247">
        <v>36.740817999999997</v>
      </c>
      <c r="V43" s="247">
        <v>36.744765999999998</v>
      </c>
      <c r="W43" s="247">
        <v>36.804943000000002</v>
      </c>
      <c r="X43" s="247">
        <v>36.866256999999997</v>
      </c>
      <c r="Y43" s="247">
        <v>36.954791999999998</v>
      </c>
      <c r="Z43" s="247">
        <v>37.067729999999997</v>
      </c>
      <c r="AA43" s="247">
        <v>37.188457</v>
      </c>
      <c r="AB43" s="247">
        <v>37.365673000000001</v>
      </c>
      <c r="AC43" s="247">
        <v>37.576743999999998</v>
      </c>
      <c r="AD43" s="247">
        <v>37.924441999999999</v>
      </c>
      <c r="AE43" s="247">
        <v>38.174854000000003</v>
      </c>
      <c r="AF43" s="247">
        <v>38.506774999999998</v>
      </c>
      <c r="AG43" s="247">
        <v>38.902462</v>
      </c>
      <c r="AH43" s="247">
        <v>39.312488999999999</v>
      </c>
      <c r="AI43" s="248">
        <v>1.065E-3</v>
      </c>
    </row>
    <row r="44" spans="1:35" ht="15" customHeight="1" x14ac:dyDescent="0.25">
      <c r="A44" s="241" t="s">
        <v>169</v>
      </c>
      <c r="B44" s="246" t="s">
        <v>153</v>
      </c>
      <c r="C44" s="247">
        <v>32.145263999999997</v>
      </c>
      <c r="D44" s="247">
        <v>32.737129000000003</v>
      </c>
      <c r="E44" s="247">
        <v>33.949142000000002</v>
      </c>
      <c r="F44" s="247">
        <v>34.150421000000001</v>
      </c>
      <c r="G44" s="247">
        <v>34.379078</v>
      </c>
      <c r="H44" s="247">
        <v>34.568252999999999</v>
      </c>
      <c r="I44" s="247">
        <v>35.093333999999999</v>
      </c>
      <c r="J44" s="247">
        <v>35.694629999999997</v>
      </c>
      <c r="K44" s="247">
        <v>36.019150000000003</v>
      </c>
      <c r="L44" s="247">
        <v>36.170952</v>
      </c>
      <c r="M44" s="247">
        <v>36.428424999999997</v>
      </c>
      <c r="N44" s="247">
        <v>36.37265</v>
      </c>
      <c r="O44" s="247">
        <v>36.745525000000001</v>
      </c>
      <c r="P44" s="247">
        <v>37.066867999999999</v>
      </c>
      <c r="Q44" s="247">
        <v>37.421097000000003</v>
      </c>
      <c r="R44" s="247">
        <v>37.808135999999998</v>
      </c>
      <c r="S44" s="247">
        <v>38.033005000000003</v>
      </c>
      <c r="T44" s="247">
        <v>38.683639999999997</v>
      </c>
      <c r="U44" s="247">
        <v>39.013336000000002</v>
      </c>
      <c r="V44" s="247">
        <v>39.599761999999998</v>
      </c>
      <c r="W44" s="247">
        <v>40.054459000000001</v>
      </c>
      <c r="X44" s="247">
        <v>40.432426</v>
      </c>
      <c r="Y44" s="247">
        <v>40.813301000000003</v>
      </c>
      <c r="Z44" s="247">
        <v>41.232796</v>
      </c>
      <c r="AA44" s="247">
        <v>41.579891000000003</v>
      </c>
      <c r="AB44" s="247">
        <v>42.008536999999997</v>
      </c>
      <c r="AC44" s="247">
        <v>42.425044999999997</v>
      </c>
      <c r="AD44" s="247">
        <v>42.982323000000001</v>
      </c>
      <c r="AE44" s="247">
        <v>43.330105000000003</v>
      </c>
      <c r="AF44" s="247">
        <v>43.763385999999997</v>
      </c>
      <c r="AG44" s="247">
        <v>44.238911000000002</v>
      </c>
      <c r="AH44" s="247">
        <v>44.742080999999999</v>
      </c>
      <c r="AI44" s="248">
        <v>1.0723E-2</v>
      </c>
    </row>
    <row r="45" spans="1:35" ht="15" customHeight="1" x14ac:dyDescent="0.25">
      <c r="A45" s="241" t="s">
        <v>170</v>
      </c>
      <c r="B45" s="246" t="s">
        <v>171</v>
      </c>
      <c r="C45" s="247">
        <v>11.259031</v>
      </c>
      <c r="D45" s="247">
        <v>10.280395</v>
      </c>
      <c r="E45" s="247">
        <v>9.3330649999999995</v>
      </c>
      <c r="F45" s="247">
        <v>8.6225339999999999</v>
      </c>
      <c r="G45" s="247">
        <v>8.0022610000000007</v>
      </c>
      <c r="H45" s="247">
        <v>7.662528</v>
      </c>
      <c r="I45" s="247">
        <v>6.6053920000000002</v>
      </c>
      <c r="J45" s="247">
        <v>6.7737809999999996</v>
      </c>
      <c r="K45" s="247">
        <v>6.734324</v>
      </c>
      <c r="L45" s="247">
        <v>6.6580139999999997</v>
      </c>
      <c r="M45" s="247">
        <v>6.5445960000000003</v>
      </c>
      <c r="N45" s="247">
        <v>6.4233479999999998</v>
      </c>
      <c r="O45" s="247">
        <v>6.3340360000000002</v>
      </c>
      <c r="P45" s="247">
        <v>6.3121869999999998</v>
      </c>
      <c r="Q45" s="247">
        <v>6.3002320000000003</v>
      </c>
      <c r="R45" s="247">
        <v>6.2978750000000003</v>
      </c>
      <c r="S45" s="247">
        <v>6.135948</v>
      </c>
      <c r="T45" s="247">
        <v>6.1386310000000002</v>
      </c>
      <c r="U45" s="247">
        <v>6.1299729999999997</v>
      </c>
      <c r="V45" s="247">
        <v>6.0884520000000002</v>
      </c>
      <c r="W45" s="247">
        <v>6.0475760000000003</v>
      </c>
      <c r="X45" s="247">
        <v>5.9586009999999998</v>
      </c>
      <c r="Y45" s="247">
        <v>5.8939469999999998</v>
      </c>
      <c r="Z45" s="247">
        <v>5.8613470000000003</v>
      </c>
      <c r="AA45" s="247">
        <v>5.8446699999999998</v>
      </c>
      <c r="AB45" s="247">
        <v>5.8015780000000001</v>
      </c>
      <c r="AC45" s="247">
        <v>5.7608709999999999</v>
      </c>
      <c r="AD45" s="247">
        <v>5.7643950000000004</v>
      </c>
      <c r="AE45" s="247">
        <v>5.7399170000000002</v>
      </c>
      <c r="AF45" s="247">
        <v>5.7217450000000003</v>
      </c>
      <c r="AG45" s="247">
        <v>5.718521</v>
      </c>
      <c r="AH45" s="247">
        <v>5.6890280000000004</v>
      </c>
      <c r="AI45" s="248">
        <v>-2.1780000000000001E-2</v>
      </c>
    </row>
    <row r="46" spans="1:35" ht="15" customHeight="1" x14ac:dyDescent="0.25">
      <c r="A46" s="241" t="s">
        <v>172</v>
      </c>
      <c r="B46" s="246" t="s">
        <v>137</v>
      </c>
      <c r="C46" s="247">
        <v>8.4443459999999995</v>
      </c>
      <c r="D46" s="247">
        <v>8.2934459999999994</v>
      </c>
      <c r="E46" s="247">
        <v>8.1563990000000004</v>
      </c>
      <c r="F46" s="247">
        <v>8.0043199999999999</v>
      </c>
      <c r="G46" s="247">
        <v>8.0280679999999993</v>
      </c>
      <c r="H46" s="247">
        <v>8.0590650000000004</v>
      </c>
      <c r="I46" s="247">
        <v>7.9108099999999997</v>
      </c>
      <c r="J46" s="247">
        <v>6.5784770000000004</v>
      </c>
      <c r="K46" s="247">
        <v>6.1104609999999999</v>
      </c>
      <c r="L46" s="247">
        <v>6.114827</v>
      </c>
      <c r="M46" s="247">
        <v>6.1191079999999998</v>
      </c>
      <c r="N46" s="247">
        <v>5.9346240000000003</v>
      </c>
      <c r="O46" s="247">
        <v>5.8426629999999999</v>
      </c>
      <c r="P46" s="247">
        <v>5.7759150000000004</v>
      </c>
      <c r="Q46" s="247">
        <v>5.6171759999999997</v>
      </c>
      <c r="R46" s="247">
        <v>5.3629360000000004</v>
      </c>
      <c r="S46" s="247">
        <v>5.3776339999999996</v>
      </c>
      <c r="T46" s="247">
        <v>4.8830770000000001</v>
      </c>
      <c r="U46" s="247">
        <v>4.8852859999999998</v>
      </c>
      <c r="V46" s="247">
        <v>4.5108389999999998</v>
      </c>
      <c r="W46" s="247">
        <v>4.3309629999999997</v>
      </c>
      <c r="X46" s="247">
        <v>4.3345700000000003</v>
      </c>
      <c r="Y46" s="247">
        <v>4.3476679999999996</v>
      </c>
      <c r="Z46" s="247">
        <v>4.2739649999999996</v>
      </c>
      <c r="AA46" s="247">
        <v>4.2002689999999996</v>
      </c>
      <c r="AB46" s="247">
        <v>4.0483440000000002</v>
      </c>
      <c r="AC46" s="247">
        <v>3.9849679999999998</v>
      </c>
      <c r="AD46" s="247">
        <v>3.9184230000000002</v>
      </c>
      <c r="AE46" s="247">
        <v>3.9228809999999998</v>
      </c>
      <c r="AF46" s="247">
        <v>3.925656</v>
      </c>
      <c r="AG46" s="247">
        <v>3.9290090000000002</v>
      </c>
      <c r="AH46" s="247">
        <v>3.9338570000000002</v>
      </c>
      <c r="AI46" s="248">
        <v>-2.4340000000000001E-2</v>
      </c>
    </row>
    <row r="47" spans="1:35" ht="15" customHeight="1" x14ac:dyDescent="0.25">
      <c r="A47" s="241" t="s">
        <v>173</v>
      </c>
      <c r="B47" s="246" t="s">
        <v>139</v>
      </c>
      <c r="C47" s="247">
        <v>2.62724</v>
      </c>
      <c r="D47" s="247">
        <v>2.6300240000000001</v>
      </c>
      <c r="E47" s="247">
        <v>2.6087720000000001</v>
      </c>
      <c r="F47" s="247">
        <v>2.5553729999999999</v>
      </c>
      <c r="G47" s="247">
        <v>2.5006309999999998</v>
      </c>
      <c r="H47" s="247">
        <v>2.4470450000000001</v>
      </c>
      <c r="I47" s="247">
        <v>2.4145089999999998</v>
      </c>
      <c r="J47" s="247">
        <v>2.335763</v>
      </c>
      <c r="K47" s="247">
        <v>2.3017660000000002</v>
      </c>
      <c r="L47" s="247">
        <v>2.2868230000000001</v>
      </c>
      <c r="M47" s="247">
        <v>2.2741829999999998</v>
      </c>
      <c r="N47" s="247">
        <v>2.2651880000000002</v>
      </c>
      <c r="O47" s="247">
        <v>2.2582719999999998</v>
      </c>
      <c r="P47" s="247">
        <v>2.2477589999999998</v>
      </c>
      <c r="Q47" s="247">
        <v>2.2424330000000001</v>
      </c>
      <c r="R47" s="247">
        <v>2.2373270000000001</v>
      </c>
      <c r="S47" s="247">
        <v>2.2342270000000002</v>
      </c>
      <c r="T47" s="247">
        <v>2.2254559999999999</v>
      </c>
      <c r="U47" s="247">
        <v>2.210283</v>
      </c>
      <c r="V47" s="247">
        <v>2.2100919999999999</v>
      </c>
      <c r="W47" s="247">
        <v>2.1947269999999999</v>
      </c>
      <c r="X47" s="247">
        <v>2.188682</v>
      </c>
      <c r="Y47" s="247">
        <v>2.1710349999999998</v>
      </c>
      <c r="Z47" s="247">
        <v>2.163268</v>
      </c>
      <c r="AA47" s="247">
        <v>2.1493090000000001</v>
      </c>
      <c r="AB47" s="247">
        <v>2.155904</v>
      </c>
      <c r="AC47" s="247">
        <v>2.1478120000000001</v>
      </c>
      <c r="AD47" s="247">
        <v>2.1489400000000001</v>
      </c>
      <c r="AE47" s="247">
        <v>2.1471490000000002</v>
      </c>
      <c r="AF47" s="247">
        <v>2.1497289999999998</v>
      </c>
      <c r="AG47" s="247">
        <v>2.1383939999999999</v>
      </c>
      <c r="AH47" s="247">
        <v>2.1336200000000001</v>
      </c>
      <c r="AI47" s="248">
        <v>-6.6909999999999999E-3</v>
      </c>
    </row>
    <row r="48" spans="1:35" ht="15" customHeight="1" x14ac:dyDescent="0.25">
      <c r="A48" s="241" t="s">
        <v>174</v>
      </c>
      <c r="B48" s="246" t="s">
        <v>175</v>
      </c>
      <c r="C48" s="247">
        <v>3.2253829999999999</v>
      </c>
      <c r="D48" s="247">
        <v>3.098976</v>
      </c>
      <c r="E48" s="247">
        <v>3.124981</v>
      </c>
      <c r="F48" s="247">
        <v>3.156809</v>
      </c>
      <c r="G48" s="247">
        <v>3.1747359999999998</v>
      </c>
      <c r="H48" s="247">
        <v>3.1894230000000001</v>
      </c>
      <c r="I48" s="247">
        <v>3.2094800000000001</v>
      </c>
      <c r="J48" s="247">
        <v>3.2268560000000002</v>
      </c>
      <c r="K48" s="247">
        <v>3.2463600000000001</v>
      </c>
      <c r="L48" s="247">
        <v>3.2646660000000001</v>
      </c>
      <c r="M48" s="247">
        <v>3.2796810000000001</v>
      </c>
      <c r="N48" s="247">
        <v>3.2907519999999999</v>
      </c>
      <c r="O48" s="247">
        <v>3.3031069999999998</v>
      </c>
      <c r="P48" s="247">
        <v>3.3063639999999999</v>
      </c>
      <c r="Q48" s="247">
        <v>3.3170959999999998</v>
      </c>
      <c r="R48" s="247">
        <v>3.3199010000000002</v>
      </c>
      <c r="S48" s="247">
        <v>3.330778</v>
      </c>
      <c r="T48" s="247">
        <v>3.340802</v>
      </c>
      <c r="U48" s="247">
        <v>3.345825</v>
      </c>
      <c r="V48" s="247">
        <v>3.3550979999999999</v>
      </c>
      <c r="W48" s="247">
        <v>3.3620559999999999</v>
      </c>
      <c r="X48" s="247">
        <v>3.3748749999999998</v>
      </c>
      <c r="Y48" s="247">
        <v>3.3913700000000002</v>
      </c>
      <c r="Z48" s="247">
        <v>3.402288</v>
      </c>
      <c r="AA48" s="247">
        <v>3.4200140000000001</v>
      </c>
      <c r="AB48" s="247">
        <v>3.4456440000000002</v>
      </c>
      <c r="AC48" s="247">
        <v>3.4673929999999999</v>
      </c>
      <c r="AD48" s="247">
        <v>3.5070869999999998</v>
      </c>
      <c r="AE48" s="247">
        <v>3.5389460000000001</v>
      </c>
      <c r="AF48" s="247">
        <v>3.5719270000000001</v>
      </c>
      <c r="AG48" s="247">
        <v>3.6110699999999998</v>
      </c>
      <c r="AH48" s="247">
        <v>3.65761</v>
      </c>
      <c r="AI48" s="248">
        <v>4.065E-3</v>
      </c>
    </row>
    <row r="49" spans="1:35" ht="15" customHeight="1" x14ac:dyDescent="0.25">
      <c r="A49" s="241" t="s">
        <v>176</v>
      </c>
      <c r="B49" s="246" t="s">
        <v>143</v>
      </c>
      <c r="C49" s="247">
        <v>3.9866100000000002</v>
      </c>
      <c r="D49" s="247">
        <v>4.4943949999999999</v>
      </c>
      <c r="E49" s="247">
        <v>5.0654859999999999</v>
      </c>
      <c r="F49" s="247">
        <v>5.8727770000000001</v>
      </c>
      <c r="G49" s="247">
        <v>6.2932600000000001</v>
      </c>
      <c r="H49" s="247">
        <v>6.3855959999999996</v>
      </c>
      <c r="I49" s="247">
        <v>6.7426329999999997</v>
      </c>
      <c r="J49" s="247">
        <v>6.775188</v>
      </c>
      <c r="K49" s="247">
        <v>6.8397610000000002</v>
      </c>
      <c r="L49" s="247">
        <v>6.9137060000000004</v>
      </c>
      <c r="M49" s="247">
        <v>7.0304450000000003</v>
      </c>
      <c r="N49" s="247">
        <v>7.3056140000000003</v>
      </c>
      <c r="O49" s="247">
        <v>7.3696809999999999</v>
      </c>
      <c r="P49" s="247">
        <v>7.3790680000000002</v>
      </c>
      <c r="Q49" s="247">
        <v>7.4076320000000004</v>
      </c>
      <c r="R49" s="247">
        <v>7.4510740000000002</v>
      </c>
      <c r="S49" s="247">
        <v>7.7109379999999996</v>
      </c>
      <c r="T49" s="247">
        <v>7.8029659999999996</v>
      </c>
      <c r="U49" s="247">
        <v>7.8337690000000002</v>
      </c>
      <c r="V49" s="247">
        <v>7.8797639999999998</v>
      </c>
      <c r="W49" s="247">
        <v>7.9300490000000003</v>
      </c>
      <c r="X49" s="247">
        <v>7.9818179999999996</v>
      </c>
      <c r="Y49" s="247">
        <v>8.0455719999999999</v>
      </c>
      <c r="Z49" s="247">
        <v>8.1435569999999995</v>
      </c>
      <c r="AA49" s="247">
        <v>8.3033509999999993</v>
      </c>
      <c r="AB49" s="247">
        <v>8.4933429999999994</v>
      </c>
      <c r="AC49" s="247">
        <v>8.6902369999999998</v>
      </c>
      <c r="AD49" s="247">
        <v>8.8819239999999997</v>
      </c>
      <c r="AE49" s="247">
        <v>9.0969390000000008</v>
      </c>
      <c r="AF49" s="247">
        <v>9.3202920000000002</v>
      </c>
      <c r="AG49" s="247">
        <v>9.5950120000000005</v>
      </c>
      <c r="AH49" s="247">
        <v>9.8943119999999993</v>
      </c>
      <c r="AI49" s="248">
        <v>2.9756999999999999E-2</v>
      </c>
    </row>
    <row r="50" spans="1:35" ht="15" customHeight="1" x14ac:dyDescent="0.25">
      <c r="A50" s="241" t="s">
        <v>177</v>
      </c>
      <c r="B50" s="246" t="s">
        <v>178</v>
      </c>
      <c r="C50" s="247">
        <v>0.281393</v>
      </c>
      <c r="D50" s="247">
        <v>0.32258599999999998</v>
      </c>
      <c r="E50" s="247">
        <v>0.30746499999999999</v>
      </c>
      <c r="F50" s="247">
        <v>0.29226600000000003</v>
      </c>
      <c r="G50" s="247">
        <v>0.28595999999999999</v>
      </c>
      <c r="H50" s="247">
        <v>0.293659</v>
      </c>
      <c r="I50" s="247">
        <v>0.28131299999999998</v>
      </c>
      <c r="J50" s="247">
        <v>0.28566900000000001</v>
      </c>
      <c r="K50" s="247">
        <v>0.29927900000000002</v>
      </c>
      <c r="L50" s="247">
        <v>0.30600100000000002</v>
      </c>
      <c r="M50" s="247">
        <v>0.30315300000000001</v>
      </c>
      <c r="N50" s="247">
        <v>0.31203500000000001</v>
      </c>
      <c r="O50" s="247">
        <v>0.30332100000000001</v>
      </c>
      <c r="P50" s="247">
        <v>0.31209199999999998</v>
      </c>
      <c r="Q50" s="247">
        <v>0.31218299999999999</v>
      </c>
      <c r="R50" s="247">
        <v>0.32096999999999998</v>
      </c>
      <c r="S50" s="247">
        <v>0.31931700000000002</v>
      </c>
      <c r="T50" s="247">
        <v>0.31455499999999997</v>
      </c>
      <c r="U50" s="247">
        <v>0.31368800000000002</v>
      </c>
      <c r="V50" s="247">
        <v>0.31178899999999998</v>
      </c>
      <c r="W50" s="247">
        <v>0.31284099999999998</v>
      </c>
      <c r="X50" s="247">
        <v>0.31224400000000002</v>
      </c>
      <c r="Y50" s="247">
        <v>0.31399700000000003</v>
      </c>
      <c r="Z50" s="247">
        <v>0.31194100000000002</v>
      </c>
      <c r="AA50" s="247">
        <v>0.31069099999999999</v>
      </c>
      <c r="AB50" s="247">
        <v>0.30818899999999999</v>
      </c>
      <c r="AC50" s="247">
        <v>0.30585000000000001</v>
      </c>
      <c r="AD50" s="247">
        <v>0.30336600000000002</v>
      </c>
      <c r="AE50" s="247">
        <v>0.30173800000000001</v>
      </c>
      <c r="AF50" s="247">
        <v>0.30094700000000002</v>
      </c>
      <c r="AG50" s="247">
        <v>0.29969000000000001</v>
      </c>
      <c r="AH50" s="247">
        <v>0.29616999999999999</v>
      </c>
      <c r="AI50" s="248">
        <v>1.652E-3</v>
      </c>
    </row>
    <row r="51" spans="1:35" ht="15" customHeight="1" x14ac:dyDescent="0.25">
      <c r="A51" s="241" t="s">
        <v>179</v>
      </c>
      <c r="B51" s="245" t="s">
        <v>180</v>
      </c>
      <c r="C51" s="249">
        <v>100.00586699999999</v>
      </c>
      <c r="D51" s="249">
        <v>100.106026</v>
      </c>
      <c r="E51" s="249">
        <v>100.883995</v>
      </c>
      <c r="F51" s="249">
        <v>101.040688</v>
      </c>
      <c r="G51" s="249">
        <v>100.95322400000001</v>
      </c>
      <c r="H51" s="249">
        <v>100.608513</v>
      </c>
      <c r="I51" s="249">
        <v>100.008278</v>
      </c>
      <c r="J51" s="249">
        <v>99.232299999999995</v>
      </c>
      <c r="K51" s="249">
        <v>98.967827</v>
      </c>
      <c r="L51" s="249">
        <v>98.988731000000001</v>
      </c>
      <c r="M51" s="249">
        <v>99.104393000000002</v>
      </c>
      <c r="N51" s="249">
        <v>98.899901999999997</v>
      </c>
      <c r="O51" s="249">
        <v>99.090187</v>
      </c>
      <c r="P51" s="249">
        <v>99.258148000000006</v>
      </c>
      <c r="Q51" s="249">
        <v>99.426368999999994</v>
      </c>
      <c r="R51" s="249">
        <v>99.544556</v>
      </c>
      <c r="S51" s="249">
        <v>99.835327000000007</v>
      </c>
      <c r="T51" s="249">
        <v>100.072952</v>
      </c>
      <c r="U51" s="249">
        <v>100.472977</v>
      </c>
      <c r="V51" s="249">
        <v>100.70056200000001</v>
      </c>
      <c r="W51" s="249">
        <v>101.03761299999999</v>
      </c>
      <c r="X51" s="249">
        <v>101.449478</v>
      </c>
      <c r="Y51" s="249">
        <v>101.931686</v>
      </c>
      <c r="Z51" s="249">
        <v>102.456886</v>
      </c>
      <c r="AA51" s="249">
        <v>102.996658</v>
      </c>
      <c r="AB51" s="249">
        <v>103.627205</v>
      </c>
      <c r="AC51" s="249">
        <v>104.35891700000001</v>
      </c>
      <c r="AD51" s="249">
        <v>105.430908</v>
      </c>
      <c r="AE51" s="249">
        <v>106.25252500000001</v>
      </c>
      <c r="AF51" s="249">
        <v>107.26045999999999</v>
      </c>
      <c r="AG51" s="249">
        <v>108.43306699999999</v>
      </c>
      <c r="AH51" s="249">
        <v>109.659164</v>
      </c>
      <c r="AI51" s="250">
        <v>2.977E-3</v>
      </c>
    </row>
    <row r="53" spans="1:35" ht="15" customHeight="1" x14ac:dyDescent="0.25">
      <c r="B53" s="245" t="s">
        <v>664</v>
      </c>
    </row>
    <row r="54" spans="1:35" ht="15" customHeight="1" x14ac:dyDescent="0.25">
      <c r="A54" s="241" t="s">
        <v>181</v>
      </c>
      <c r="B54" s="246" t="s">
        <v>182</v>
      </c>
      <c r="C54" s="251">
        <v>63.371997999999998</v>
      </c>
      <c r="D54" s="251">
        <v>57.724522</v>
      </c>
      <c r="E54" s="251">
        <v>58.922595999999999</v>
      </c>
      <c r="F54" s="251">
        <v>60.425055999999998</v>
      </c>
      <c r="G54" s="251">
        <v>61.430351000000002</v>
      </c>
      <c r="H54" s="251">
        <v>62.381129999999999</v>
      </c>
      <c r="I54" s="251">
        <v>63.533954999999999</v>
      </c>
      <c r="J54" s="251">
        <v>64.565697</v>
      </c>
      <c r="K54" s="251">
        <v>65.742774999999995</v>
      </c>
      <c r="L54" s="251">
        <v>66.727455000000006</v>
      </c>
      <c r="M54" s="251">
        <v>67.963661000000002</v>
      </c>
      <c r="N54" s="251">
        <v>69.206680000000006</v>
      </c>
      <c r="O54" s="251">
        <v>70.411636000000001</v>
      </c>
      <c r="P54" s="251">
        <v>71.622894000000002</v>
      </c>
      <c r="Q54" s="251">
        <v>72.731605999999999</v>
      </c>
      <c r="R54" s="251">
        <v>74.266746999999995</v>
      </c>
      <c r="S54" s="251">
        <v>75.43338</v>
      </c>
      <c r="T54" s="251">
        <v>76.704254000000006</v>
      </c>
      <c r="U54" s="251">
        <v>77.701995999999994</v>
      </c>
      <c r="V54" s="251">
        <v>78.906395000000003</v>
      </c>
      <c r="W54" s="251">
        <v>80.181808000000004</v>
      </c>
      <c r="X54" s="251">
        <v>81.759392000000005</v>
      </c>
      <c r="Y54" s="251">
        <v>83.171790999999999</v>
      </c>
      <c r="Z54" s="251">
        <v>84.555915999999996</v>
      </c>
      <c r="AA54" s="251">
        <v>85.999213999999995</v>
      </c>
      <c r="AB54" s="251">
        <v>87.053359999999998</v>
      </c>
      <c r="AC54" s="251">
        <v>88.038773000000006</v>
      </c>
      <c r="AD54" s="251">
        <v>89.021079999999998</v>
      </c>
      <c r="AE54" s="251">
        <v>89.703666999999996</v>
      </c>
      <c r="AF54" s="251">
        <v>90.323441000000003</v>
      </c>
      <c r="AG54" s="251">
        <v>90.755263999999997</v>
      </c>
      <c r="AH54" s="251">
        <v>91.386757000000003</v>
      </c>
      <c r="AI54" s="248">
        <v>1.1879000000000001E-2</v>
      </c>
    </row>
    <row r="55" spans="1:35" ht="15" customHeight="1" x14ac:dyDescent="0.25">
      <c r="A55" s="241" t="s">
        <v>183</v>
      </c>
      <c r="B55" s="246" t="s">
        <v>184</v>
      </c>
      <c r="C55" s="251">
        <v>56.261001999999998</v>
      </c>
      <c r="D55" s="251">
        <v>54.319656000000002</v>
      </c>
      <c r="E55" s="251">
        <v>53.787860999999999</v>
      </c>
      <c r="F55" s="251">
        <v>54.445362000000003</v>
      </c>
      <c r="G55" s="251">
        <v>55.377003000000002</v>
      </c>
      <c r="H55" s="251">
        <v>56.431797000000003</v>
      </c>
      <c r="I55" s="251">
        <v>57.670924999999997</v>
      </c>
      <c r="J55" s="251">
        <v>58.112758999999997</v>
      </c>
      <c r="K55" s="251">
        <v>59.152476999999998</v>
      </c>
      <c r="L55" s="251">
        <v>59.626846</v>
      </c>
      <c r="M55" s="251">
        <v>61.200031000000003</v>
      </c>
      <c r="N55" s="251">
        <v>61.784191</v>
      </c>
      <c r="O55" s="251">
        <v>63.240383000000001</v>
      </c>
      <c r="P55" s="251">
        <v>63.937023000000003</v>
      </c>
      <c r="Q55" s="251">
        <v>65.294265999999993</v>
      </c>
      <c r="R55" s="251">
        <v>67.102942999999996</v>
      </c>
      <c r="S55" s="251">
        <v>68.327972000000003</v>
      </c>
      <c r="T55" s="251">
        <v>69.380416999999994</v>
      </c>
      <c r="U55" s="251">
        <v>71.079978999999994</v>
      </c>
      <c r="V55" s="251">
        <v>72.109206999999998</v>
      </c>
      <c r="W55" s="251">
        <v>73.262459000000007</v>
      </c>
      <c r="X55" s="251">
        <v>74.774445</v>
      </c>
      <c r="Y55" s="251">
        <v>76.134270000000001</v>
      </c>
      <c r="Z55" s="251">
        <v>77.891746999999995</v>
      </c>
      <c r="AA55" s="251">
        <v>79.440323000000006</v>
      </c>
      <c r="AB55" s="251">
        <v>80.294273000000004</v>
      </c>
      <c r="AC55" s="251">
        <v>81.265411</v>
      </c>
      <c r="AD55" s="251">
        <v>82.265563999999998</v>
      </c>
      <c r="AE55" s="251">
        <v>82.930176000000003</v>
      </c>
      <c r="AF55" s="251">
        <v>83.169044</v>
      </c>
      <c r="AG55" s="251">
        <v>83.461624</v>
      </c>
      <c r="AH55" s="251">
        <v>84.412727000000004</v>
      </c>
      <c r="AI55" s="248">
        <v>1.3174E-2</v>
      </c>
    </row>
    <row r="56" spans="1:35" ht="15" customHeight="1" x14ac:dyDescent="0.25">
      <c r="A56" s="241" t="s">
        <v>185</v>
      </c>
      <c r="B56" s="246" t="s">
        <v>186</v>
      </c>
      <c r="C56" s="247">
        <v>2.5669469999999999</v>
      </c>
      <c r="D56" s="247">
        <v>2.4611399999999999</v>
      </c>
      <c r="E56" s="247">
        <v>2.3785419999999999</v>
      </c>
      <c r="F56" s="247">
        <v>2.2675939999999999</v>
      </c>
      <c r="G56" s="247">
        <v>2.2170390000000002</v>
      </c>
      <c r="H56" s="247">
        <v>2.2321040000000001</v>
      </c>
      <c r="I56" s="247">
        <v>2.3912900000000001</v>
      </c>
      <c r="J56" s="247">
        <v>2.5930559999999998</v>
      </c>
      <c r="K56" s="247">
        <v>2.682391</v>
      </c>
      <c r="L56" s="247">
        <v>2.6820900000000001</v>
      </c>
      <c r="M56" s="247">
        <v>2.635443</v>
      </c>
      <c r="N56" s="247">
        <v>2.5877870000000001</v>
      </c>
      <c r="O56" s="247">
        <v>2.5805120000000001</v>
      </c>
      <c r="P56" s="247">
        <v>2.596762</v>
      </c>
      <c r="Q56" s="247">
        <v>2.6120830000000002</v>
      </c>
      <c r="R56" s="247">
        <v>2.6165430000000001</v>
      </c>
      <c r="S56" s="247">
        <v>2.6053999999999999</v>
      </c>
      <c r="T56" s="247">
        <v>2.6145580000000002</v>
      </c>
      <c r="U56" s="247">
        <v>2.636981</v>
      </c>
      <c r="V56" s="247">
        <v>2.6473209999999998</v>
      </c>
      <c r="W56" s="247">
        <v>2.649715</v>
      </c>
      <c r="X56" s="247">
        <v>2.645178</v>
      </c>
      <c r="Y56" s="247">
        <v>2.6380180000000002</v>
      </c>
      <c r="Z56" s="247">
        <v>2.6349499999999999</v>
      </c>
      <c r="AA56" s="247">
        <v>2.6078549999999998</v>
      </c>
      <c r="AB56" s="247">
        <v>2.5851500000000001</v>
      </c>
      <c r="AC56" s="247">
        <v>2.571348</v>
      </c>
      <c r="AD56" s="247">
        <v>2.5700729999999998</v>
      </c>
      <c r="AE56" s="247">
        <v>2.5608070000000001</v>
      </c>
      <c r="AF56" s="247">
        <v>2.5516619999999999</v>
      </c>
      <c r="AG56" s="247">
        <v>2.5442520000000002</v>
      </c>
      <c r="AH56" s="247">
        <v>2.5372840000000001</v>
      </c>
      <c r="AI56" s="248">
        <v>-3.7500000000000001E-4</v>
      </c>
    </row>
    <row r="57" spans="1:35" ht="15" customHeight="1" x14ac:dyDescent="0.25">
      <c r="A57" s="241" t="s">
        <v>187</v>
      </c>
      <c r="B57" s="246" t="s">
        <v>188</v>
      </c>
      <c r="C57" s="252">
        <v>34.280701000000001</v>
      </c>
      <c r="D57" s="252">
        <v>32.949497000000001</v>
      </c>
      <c r="E57" s="252">
        <v>35.148879999999998</v>
      </c>
      <c r="F57" s="252">
        <v>35.364960000000004</v>
      </c>
      <c r="G57" s="252">
        <v>34.924270999999997</v>
      </c>
      <c r="H57" s="252">
        <v>35.077209000000003</v>
      </c>
      <c r="I57" s="252">
        <v>36.054295000000003</v>
      </c>
      <c r="J57" s="252">
        <v>34.973942000000001</v>
      </c>
      <c r="K57" s="252">
        <v>35.137031999999998</v>
      </c>
      <c r="L57" s="252">
        <v>34.781272999999999</v>
      </c>
      <c r="M57" s="252">
        <v>35.045932999999998</v>
      </c>
      <c r="N57" s="252">
        <v>35.215336000000001</v>
      </c>
      <c r="O57" s="252">
        <v>35.304592</v>
      </c>
      <c r="P57" s="252">
        <v>35.364494000000001</v>
      </c>
      <c r="Q57" s="252">
        <v>35.478259999999999</v>
      </c>
      <c r="R57" s="252">
        <v>35.483234000000003</v>
      </c>
      <c r="S57" s="252">
        <v>35.929049999999997</v>
      </c>
      <c r="T57" s="252">
        <v>36.205711000000001</v>
      </c>
      <c r="U57" s="252">
        <v>36.589981000000002</v>
      </c>
      <c r="V57" s="252">
        <v>37.444744</v>
      </c>
      <c r="W57" s="252">
        <v>37.581074000000001</v>
      </c>
      <c r="X57" s="252">
        <v>38.080601000000001</v>
      </c>
      <c r="Y57" s="252">
        <v>38.290585</v>
      </c>
      <c r="Z57" s="252">
        <v>38.386752999999999</v>
      </c>
      <c r="AA57" s="252">
        <v>38.492984999999997</v>
      </c>
      <c r="AB57" s="252">
        <v>38.673492000000003</v>
      </c>
      <c r="AC57" s="252">
        <v>38.847790000000003</v>
      </c>
      <c r="AD57" s="252">
        <v>38.999949999999998</v>
      </c>
      <c r="AE57" s="252">
        <v>39.092632000000002</v>
      </c>
      <c r="AF57" s="252">
        <v>39.182383999999999</v>
      </c>
      <c r="AG57" s="252">
        <v>39.428085000000003</v>
      </c>
      <c r="AH57" s="252">
        <v>39.576504</v>
      </c>
      <c r="AI57" s="248">
        <v>4.6449999999999998E-3</v>
      </c>
    </row>
    <row r="58" spans="1:35" ht="15" customHeight="1" x14ac:dyDescent="0.25">
      <c r="A58" s="241" t="s">
        <v>189</v>
      </c>
      <c r="B58" s="246" t="s">
        <v>190</v>
      </c>
      <c r="C58" s="247">
        <v>1.7045300000000001</v>
      </c>
      <c r="D58" s="247">
        <v>1.6207959999999999</v>
      </c>
      <c r="E58" s="247">
        <v>1.678334</v>
      </c>
      <c r="F58" s="247">
        <v>1.6736599999999999</v>
      </c>
      <c r="G58" s="247">
        <v>1.65489</v>
      </c>
      <c r="H58" s="247">
        <v>1.6542349999999999</v>
      </c>
      <c r="I58" s="247">
        <v>1.6825140000000001</v>
      </c>
      <c r="J58" s="247">
        <v>1.6482520000000001</v>
      </c>
      <c r="K58" s="247">
        <v>1.6551629999999999</v>
      </c>
      <c r="L58" s="247">
        <v>1.6423430000000001</v>
      </c>
      <c r="M58" s="247">
        <v>1.651438</v>
      </c>
      <c r="N58" s="247">
        <v>1.6566810000000001</v>
      </c>
      <c r="O58" s="247">
        <v>1.6605259999999999</v>
      </c>
      <c r="P58" s="247">
        <v>1.664496</v>
      </c>
      <c r="Q58" s="247">
        <v>1.6701349999999999</v>
      </c>
      <c r="R58" s="247">
        <v>1.6725719999999999</v>
      </c>
      <c r="S58" s="247">
        <v>1.6897530000000001</v>
      </c>
      <c r="T58" s="247">
        <v>1.700725</v>
      </c>
      <c r="U58" s="247">
        <v>1.7147570000000001</v>
      </c>
      <c r="V58" s="247">
        <v>1.740343</v>
      </c>
      <c r="W58" s="247">
        <v>1.7463280000000001</v>
      </c>
      <c r="X58" s="247">
        <v>1.7643230000000001</v>
      </c>
      <c r="Y58" s="247">
        <v>1.77129</v>
      </c>
      <c r="Z58" s="247">
        <v>1.7765899999999999</v>
      </c>
      <c r="AA58" s="247">
        <v>1.781166</v>
      </c>
      <c r="AB58" s="247">
        <v>1.7883020000000001</v>
      </c>
      <c r="AC58" s="247">
        <v>1.7967360000000001</v>
      </c>
      <c r="AD58" s="247">
        <v>1.8046580000000001</v>
      </c>
      <c r="AE58" s="247">
        <v>1.809374</v>
      </c>
      <c r="AF58" s="247">
        <v>1.8139019999999999</v>
      </c>
      <c r="AG58" s="247">
        <v>1.8224530000000001</v>
      </c>
      <c r="AH58" s="247">
        <v>1.8293619999999999</v>
      </c>
      <c r="AI58" s="248">
        <v>2.2829999999999999E-3</v>
      </c>
    </row>
    <row r="59" spans="1:35" ht="15" customHeight="1" x14ac:dyDescent="0.25">
      <c r="A59" s="241" t="s">
        <v>191</v>
      </c>
      <c r="B59" s="246" t="s">
        <v>192</v>
      </c>
      <c r="C59" s="247">
        <v>2.1871900000000002</v>
      </c>
      <c r="D59" s="247">
        <v>2.1790500000000002</v>
      </c>
      <c r="E59" s="247">
        <v>2.1352980000000001</v>
      </c>
      <c r="F59" s="247">
        <v>2.0811760000000001</v>
      </c>
      <c r="G59" s="247">
        <v>2.0618609999999999</v>
      </c>
      <c r="H59" s="247">
        <v>2.0466280000000001</v>
      </c>
      <c r="I59" s="247">
        <v>2.0357470000000002</v>
      </c>
      <c r="J59" s="247">
        <v>2.022008</v>
      </c>
      <c r="K59" s="247">
        <v>2.0354510000000001</v>
      </c>
      <c r="L59" s="247">
        <v>2.0311309999999998</v>
      </c>
      <c r="M59" s="247">
        <v>2.03477</v>
      </c>
      <c r="N59" s="247">
        <v>2.028044</v>
      </c>
      <c r="O59" s="247">
        <v>2.025258</v>
      </c>
      <c r="P59" s="247">
        <v>2.0228730000000001</v>
      </c>
      <c r="Q59" s="247">
        <v>2.0244460000000002</v>
      </c>
      <c r="R59" s="247">
        <v>2.0269659999999998</v>
      </c>
      <c r="S59" s="247">
        <v>2.0285920000000002</v>
      </c>
      <c r="T59" s="247">
        <v>2.0320469999999999</v>
      </c>
      <c r="U59" s="247">
        <v>2.0358390000000002</v>
      </c>
      <c r="V59" s="247">
        <v>2.0397020000000001</v>
      </c>
      <c r="W59" s="247">
        <v>2.0394009999999998</v>
      </c>
      <c r="X59" s="247">
        <v>2.04244</v>
      </c>
      <c r="Y59" s="247">
        <v>2.039507</v>
      </c>
      <c r="Z59" s="247">
        <v>2.0408750000000002</v>
      </c>
      <c r="AA59" s="247">
        <v>2.041382</v>
      </c>
      <c r="AB59" s="247">
        <v>2.041337</v>
      </c>
      <c r="AC59" s="247">
        <v>2.0415410000000001</v>
      </c>
      <c r="AD59" s="247">
        <v>2.045588</v>
      </c>
      <c r="AE59" s="247">
        <v>2.0448520000000001</v>
      </c>
      <c r="AF59" s="247">
        <v>2.0458829999999999</v>
      </c>
      <c r="AG59" s="247">
        <v>2.0458349999999998</v>
      </c>
      <c r="AH59" s="247">
        <v>2.0479159999999998</v>
      </c>
      <c r="AI59" s="248">
        <v>-2.1199999999999999E-3</v>
      </c>
    </row>
    <row r="60" spans="1:35" ht="15" customHeight="1" x14ac:dyDescent="0.25">
      <c r="A60" s="241" t="s">
        <v>193</v>
      </c>
      <c r="B60" s="246" t="s">
        <v>194</v>
      </c>
      <c r="C60" s="252">
        <v>10.388245</v>
      </c>
      <c r="D60" s="252">
        <v>10.218346</v>
      </c>
      <c r="E60" s="252">
        <v>10.115773000000001</v>
      </c>
      <c r="F60" s="252">
        <v>10.047506</v>
      </c>
      <c r="G60" s="252">
        <v>9.9895739999999993</v>
      </c>
      <c r="H60" s="252">
        <v>10.004821</v>
      </c>
      <c r="I60" s="252">
        <v>10.077984000000001</v>
      </c>
      <c r="J60" s="252">
        <v>10.158848000000001</v>
      </c>
      <c r="K60" s="252">
        <v>10.150057</v>
      </c>
      <c r="L60" s="252">
        <v>10.111454999999999</v>
      </c>
      <c r="M60" s="252">
        <v>10.010123</v>
      </c>
      <c r="N60" s="252">
        <v>9.9697990000000001</v>
      </c>
      <c r="O60" s="252">
        <v>9.940785</v>
      </c>
      <c r="P60" s="252">
        <v>9.9319369999999996</v>
      </c>
      <c r="Q60" s="252">
        <v>9.9258480000000002</v>
      </c>
      <c r="R60" s="252">
        <v>9.9098520000000008</v>
      </c>
      <c r="S60" s="252">
        <v>9.8644879999999997</v>
      </c>
      <c r="T60" s="252">
        <v>9.8430669999999996</v>
      </c>
      <c r="U60" s="252">
        <v>9.8278970000000001</v>
      </c>
      <c r="V60" s="252">
        <v>9.7997589999999999</v>
      </c>
      <c r="W60" s="252">
        <v>9.7712079999999997</v>
      </c>
      <c r="X60" s="252">
        <v>9.7547680000000003</v>
      </c>
      <c r="Y60" s="252">
        <v>9.7319340000000008</v>
      </c>
      <c r="Z60" s="252">
        <v>9.7143809999999995</v>
      </c>
      <c r="AA60" s="252">
        <v>9.6772399999999994</v>
      </c>
      <c r="AB60" s="252">
        <v>9.6325339999999997</v>
      </c>
      <c r="AC60" s="252">
        <v>9.6062049999999992</v>
      </c>
      <c r="AD60" s="252">
        <v>9.5538290000000003</v>
      </c>
      <c r="AE60" s="252">
        <v>9.5183959999999992</v>
      </c>
      <c r="AF60" s="252">
        <v>9.5149690000000007</v>
      </c>
      <c r="AG60" s="252">
        <v>9.4576550000000008</v>
      </c>
      <c r="AH60" s="252">
        <v>9.3930819999999997</v>
      </c>
      <c r="AI60" s="248">
        <v>-3.2429999999999998E-3</v>
      </c>
    </row>
    <row r="63" spans="1:35" ht="15" customHeight="1" x14ac:dyDescent="0.25">
      <c r="B63" s="245" t="s">
        <v>195</v>
      </c>
    </row>
    <row r="64" spans="1:35" ht="15" customHeight="1" x14ac:dyDescent="0.25">
      <c r="A64" s="241" t="s">
        <v>196</v>
      </c>
      <c r="B64" s="246" t="s">
        <v>182</v>
      </c>
      <c r="C64" s="251">
        <v>63.371997999999998</v>
      </c>
      <c r="D64" s="251">
        <v>59.077347000000003</v>
      </c>
      <c r="E64" s="251">
        <v>61.818973999999997</v>
      </c>
      <c r="F64" s="251">
        <v>65.025085000000004</v>
      </c>
      <c r="G64" s="251">
        <v>67.779212999999999</v>
      </c>
      <c r="H64" s="251">
        <v>70.536017999999999</v>
      </c>
      <c r="I64" s="251">
        <v>73.653580000000005</v>
      </c>
      <c r="J64" s="251">
        <v>76.803391000000005</v>
      </c>
      <c r="K64" s="251">
        <v>80.309258</v>
      </c>
      <c r="L64" s="251">
        <v>83.701019000000002</v>
      </c>
      <c r="M64" s="251">
        <v>87.538749999999993</v>
      </c>
      <c r="N64" s="251">
        <v>91.495277000000002</v>
      </c>
      <c r="O64" s="251">
        <v>95.484993000000003</v>
      </c>
      <c r="P64" s="251">
        <v>99.574180999999996</v>
      </c>
      <c r="Q64" s="251">
        <v>103.629654</v>
      </c>
      <c r="R64" s="251">
        <v>108.384331</v>
      </c>
      <c r="S64" s="251">
        <v>112.70813</v>
      </c>
      <c r="T64" s="251">
        <v>117.323853</v>
      </c>
      <c r="U64" s="251">
        <v>121.64743</v>
      </c>
      <c r="V64" s="251">
        <v>126.40358000000001</v>
      </c>
      <c r="W64" s="251">
        <v>131.39115899999999</v>
      </c>
      <c r="X64" s="251">
        <v>137.068848</v>
      </c>
      <c r="Y64" s="251">
        <v>142.62617499999999</v>
      </c>
      <c r="Z64" s="251">
        <v>148.32708700000001</v>
      </c>
      <c r="AA64" s="251">
        <v>154.26850899999999</v>
      </c>
      <c r="AB64" s="251">
        <v>159.64691199999999</v>
      </c>
      <c r="AC64" s="251">
        <v>165.05808999999999</v>
      </c>
      <c r="AD64" s="251">
        <v>170.62506099999999</v>
      </c>
      <c r="AE64" s="251">
        <v>175.80865499999999</v>
      </c>
      <c r="AF64" s="251">
        <v>181.11958300000001</v>
      </c>
      <c r="AG64" s="251">
        <v>186.33601400000001</v>
      </c>
      <c r="AH64" s="251">
        <v>192.18858299999999</v>
      </c>
      <c r="AI64" s="248">
        <v>3.6436999999999997E-2</v>
      </c>
    </row>
    <row r="65" spans="1:35" ht="15" customHeight="1" x14ac:dyDescent="0.25">
      <c r="A65" s="241" t="s">
        <v>197</v>
      </c>
      <c r="B65" s="246" t="s">
        <v>184</v>
      </c>
      <c r="C65" s="251">
        <v>56.261001999999998</v>
      </c>
      <c r="D65" s="251">
        <v>55.592682000000003</v>
      </c>
      <c r="E65" s="251">
        <v>56.431838999999997</v>
      </c>
      <c r="F65" s="251">
        <v>58.590172000000003</v>
      </c>
      <c r="G65" s="251">
        <v>61.100245999999999</v>
      </c>
      <c r="H65" s="251">
        <v>63.808951999999998</v>
      </c>
      <c r="I65" s="251">
        <v>66.856689000000003</v>
      </c>
      <c r="J65" s="251">
        <v>69.127373000000006</v>
      </c>
      <c r="K65" s="251">
        <v>72.258758999999998</v>
      </c>
      <c r="L65" s="251">
        <v>74.794212000000002</v>
      </c>
      <c r="M65" s="251">
        <v>78.827042000000006</v>
      </c>
      <c r="N65" s="251">
        <v>81.682311999999996</v>
      </c>
      <c r="O65" s="251">
        <v>85.760077999999993</v>
      </c>
      <c r="P65" s="251">
        <v>88.888846999999998</v>
      </c>
      <c r="Q65" s="251">
        <v>93.032760999999994</v>
      </c>
      <c r="R65" s="251">
        <v>97.929526999999993</v>
      </c>
      <c r="S65" s="251">
        <v>102.091644</v>
      </c>
      <c r="T65" s="251">
        <v>106.12159</v>
      </c>
      <c r="U65" s="251">
        <v>111.28025100000001</v>
      </c>
      <c r="V65" s="251">
        <v>115.514877</v>
      </c>
      <c r="W65" s="251">
        <v>120.05265</v>
      </c>
      <c r="X65" s="251">
        <v>125.35865</v>
      </c>
      <c r="Y65" s="251">
        <v>130.55796799999999</v>
      </c>
      <c r="Z65" s="251">
        <v>136.63687100000001</v>
      </c>
      <c r="AA65" s="251">
        <v>142.50292999999999</v>
      </c>
      <c r="AB65" s="251">
        <v>147.25143399999999</v>
      </c>
      <c r="AC65" s="251">
        <v>152.359161</v>
      </c>
      <c r="AD65" s="251">
        <v>157.67688000000001</v>
      </c>
      <c r="AE65" s="251">
        <v>162.53341699999999</v>
      </c>
      <c r="AF65" s="251">
        <v>166.77336099999999</v>
      </c>
      <c r="AG65" s="251">
        <v>171.36093099999999</v>
      </c>
      <c r="AH65" s="251">
        <v>177.52203399999999</v>
      </c>
      <c r="AI65" s="248">
        <v>3.7762999999999998E-2</v>
      </c>
    </row>
    <row r="66" spans="1:35" ht="15" customHeight="1" x14ac:dyDescent="0.25">
      <c r="A66" s="241" t="s">
        <v>198</v>
      </c>
      <c r="B66" s="246" t="s">
        <v>186</v>
      </c>
      <c r="C66" s="247">
        <v>2.5669469999999999</v>
      </c>
      <c r="D66" s="247">
        <v>2.5188190000000001</v>
      </c>
      <c r="E66" s="247">
        <v>2.4954610000000002</v>
      </c>
      <c r="F66" s="247">
        <v>2.4402219999999999</v>
      </c>
      <c r="G66" s="247">
        <v>2.4461710000000001</v>
      </c>
      <c r="H66" s="247">
        <v>2.5238999999999998</v>
      </c>
      <c r="I66" s="247">
        <v>2.7721719999999999</v>
      </c>
      <c r="J66" s="247">
        <v>3.0845410000000002</v>
      </c>
      <c r="K66" s="247">
        <v>3.2767219999999999</v>
      </c>
      <c r="L66" s="247">
        <v>3.3643369999999999</v>
      </c>
      <c r="M66" s="247">
        <v>3.3945110000000001</v>
      </c>
      <c r="N66" s="247">
        <v>3.4212060000000002</v>
      </c>
      <c r="O66" s="247">
        <v>3.4994239999999999</v>
      </c>
      <c r="P66" s="247">
        <v>3.6101649999999998</v>
      </c>
      <c r="Q66" s="247">
        <v>3.7217560000000001</v>
      </c>
      <c r="R66" s="247">
        <v>3.8185630000000002</v>
      </c>
      <c r="S66" s="247">
        <v>3.8928349999999998</v>
      </c>
      <c r="T66" s="247">
        <v>3.999126</v>
      </c>
      <c r="U66" s="247">
        <v>4.1283609999999999</v>
      </c>
      <c r="V66" s="247">
        <v>4.2408590000000004</v>
      </c>
      <c r="W66" s="247">
        <v>4.341996</v>
      </c>
      <c r="X66" s="247">
        <v>4.4346160000000001</v>
      </c>
      <c r="Y66" s="247">
        <v>4.5237749999999997</v>
      </c>
      <c r="Z66" s="247">
        <v>4.6222009999999996</v>
      </c>
      <c r="AA66" s="247">
        <v>4.678064</v>
      </c>
      <c r="AB66" s="247">
        <v>4.7408989999999998</v>
      </c>
      <c r="AC66" s="247">
        <v>4.8208510000000002</v>
      </c>
      <c r="AD66" s="247">
        <v>4.9260120000000001</v>
      </c>
      <c r="AE66" s="247">
        <v>5.0188819999999996</v>
      </c>
      <c r="AF66" s="247">
        <v>5.1166790000000004</v>
      </c>
      <c r="AG66" s="247">
        <v>5.2237830000000001</v>
      </c>
      <c r="AH66" s="247">
        <v>5.3359690000000004</v>
      </c>
      <c r="AI66" s="248">
        <v>2.3886000000000001E-2</v>
      </c>
    </row>
    <row r="67" spans="1:35" ht="15" customHeight="1" x14ac:dyDescent="0.25">
      <c r="A67" s="241" t="s">
        <v>199</v>
      </c>
      <c r="B67" s="246" t="s">
        <v>188</v>
      </c>
      <c r="C67" s="252">
        <v>34.280701000000001</v>
      </c>
      <c r="D67" s="252">
        <v>33.721694999999997</v>
      </c>
      <c r="E67" s="252">
        <v>36.876648000000003</v>
      </c>
      <c r="F67" s="252">
        <v>38.057217000000001</v>
      </c>
      <c r="G67" s="252">
        <v>38.533709999999999</v>
      </c>
      <c r="H67" s="252">
        <v>39.662742999999999</v>
      </c>
      <c r="I67" s="252">
        <v>41.796985999999997</v>
      </c>
      <c r="J67" s="252">
        <v>41.602856000000003</v>
      </c>
      <c r="K67" s="252">
        <v>42.922263999999998</v>
      </c>
      <c r="L67" s="252">
        <v>43.628635000000003</v>
      </c>
      <c r="M67" s="252">
        <v>45.139964999999997</v>
      </c>
      <c r="N67" s="252">
        <v>46.556731999999997</v>
      </c>
      <c r="O67" s="252">
        <v>47.876441999999997</v>
      </c>
      <c r="P67" s="252">
        <v>49.165706999999998</v>
      </c>
      <c r="Q67" s="252">
        <v>50.550235999999998</v>
      </c>
      <c r="R67" s="252">
        <v>51.783965999999999</v>
      </c>
      <c r="S67" s="252">
        <v>53.683078999999999</v>
      </c>
      <c r="T67" s="252">
        <v>55.378852999999999</v>
      </c>
      <c r="U67" s="252">
        <v>57.283946999999998</v>
      </c>
      <c r="V67" s="252">
        <v>59.984360000000002</v>
      </c>
      <c r="W67" s="252">
        <v>61.582802000000001</v>
      </c>
      <c r="X67" s="252">
        <v>63.841769999999997</v>
      </c>
      <c r="Y67" s="252">
        <v>65.662163000000007</v>
      </c>
      <c r="Z67" s="252">
        <v>67.337631000000002</v>
      </c>
      <c r="AA67" s="252">
        <v>69.050110000000004</v>
      </c>
      <c r="AB67" s="252">
        <v>70.923209999999997</v>
      </c>
      <c r="AC67" s="252">
        <v>72.833160000000007</v>
      </c>
      <c r="AD67" s="252">
        <v>74.750488000000004</v>
      </c>
      <c r="AE67" s="252">
        <v>76.616973999999999</v>
      </c>
      <c r="AF67" s="252">
        <v>78.569832000000005</v>
      </c>
      <c r="AG67" s="252">
        <v>80.952567999999999</v>
      </c>
      <c r="AH67" s="252">
        <v>83.230346999999995</v>
      </c>
      <c r="AI67" s="248">
        <v>2.9027000000000001E-2</v>
      </c>
    </row>
    <row r="68" spans="1:35" ht="15" customHeight="1" x14ac:dyDescent="0.25">
      <c r="A68" s="241" t="s">
        <v>200</v>
      </c>
      <c r="B68" s="246" t="s">
        <v>190</v>
      </c>
      <c r="C68" s="247">
        <v>1.7045300000000001</v>
      </c>
      <c r="D68" s="247">
        <v>1.6587810000000001</v>
      </c>
      <c r="E68" s="247">
        <v>1.760834</v>
      </c>
      <c r="F68" s="247">
        <v>1.801072</v>
      </c>
      <c r="G68" s="247">
        <v>1.8259240000000001</v>
      </c>
      <c r="H68" s="247">
        <v>1.8704879999999999</v>
      </c>
      <c r="I68" s="247">
        <v>1.9505030000000001</v>
      </c>
      <c r="J68" s="247">
        <v>1.9606600000000001</v>
      </c>
      <c r="K68" s="247">
        <v>2.0218940000000001</v>
      </c>
      <c r="L68" s="247">
        <v>2.0601080000000001</v>
      </c>
      <c r="M68" s="247">
        <v>2.1270899999999999</v>
      </c>
      <c r="N68" s="247">
        <v>2.1902300000000001</v>
      </c>
      <c r="O68" s="247">
        <v>2.251833</v>
      </c>
      <c r="P68" s="247">
        <v>2.314076</v>
      </c>
      <c r="Q68" s="247">
        <v>2.3796469999999998</v>
      </c>
      <c r="R68" s="247">
        <v>2.4409380000000001</v>
      </c>
      <c r="S68" s="247">
        <v>2.5247289999999998</v>
      </c>
      <c r="T68" s="247">
        <v>2.601362</v>
      </c>
      <c r="U68" s="247">
        <v>2.6845620000000001</v>
      </c>
      <c r="V68" s="247">
        <v>2.7879309999999999</v>
      </c>
      <c r="W68" s="247">
        <v>2.8616480000000002</v>
      </c>
      <c r="X68" s="247">
        <v>2.9578709999999999</v>
      </c>
      <c r="Y68" s="247">
        <v>3.0374750000000001</v>
      </c>
      <c r="Z68" s="247">
        <v>3.1164749999999999</v>
      </c>
      <c r="AA68" s="247">
        <v>3.1951200000000002</v>
      </c>
      <c r="AB68" s="247">
        <v>3.2795619999999999</v>
      </c>
      <c r="AC68" s="247">
        <v>3.368582</v>
      </c>
      <c r="AD68" s="247">
        <v>3.4589539999999999</v>
      </c>
      <c r="AE68" s="247">
        <v>3.5461619999999998</v>
      </c>
      <c r="AF68" s="247">
        <v>3.6372969999999998</v>
      </c>
      <c r="AG68" s="247">
        <v>3.741806</v>
      </c>
      <c r="AH68" s="247">
        <v>3.8471929999999999</v>
      </c>
      <c r="AI68" s="248">
        <v>2.6608E-2</v>
      </c>
    </row>
    <row r="69" spans="1:35" ht="15" customHeight="1" x14ac:dyDescent="0.25">
      <c r="A69" s="241" t="s">
        <v>201</v>
      </c>
      <c r="B69" s="246" t="s">
        <v>192</v>
      </c>
      <c r="C69" s="247">
        <v>2.1871900000000002</v>
      </c>
      <c r="D69" s="247">
        <v>2.230118</v>
      </c>
      <c r="E69" s="247">
        <v>2.2402600000000001</v>
      </c>
      <c r="F69" s="247">
        <v>2.239611</v>
      </c>
      <c r="G69" s="247">
        <v>2.2749549999999998</v>
      </c>
      <c r="H69" s="247">
        <v>2.3141780000000001</v>
      </c>
      <c r="I69" s="247">
        <v>2.3599990000000002</v>
      </c>
      <c r="J69" s="247">
        <v>2.4052560000000001</v>
      </c>
      <c r="K69" s="247">
        <v>2.4864410000000001</v>
      </c>
      <c r="L69" s="247">
        <v>2.547793</v>
      </c>
      <c r="M69" s="247">
        <v>2.6208300000000002</v>
      </c>
      <c r="N69" s="247">
        <v>2.6811929999999999</v>
      </c>
      <c r="O69" s="247">
        <v>2.7464460000000002</v>
      </c>
      <c r="P69" s="247">
        <v>2.8123119999999999</v>
      </c>
      <c r="Q69" s="247">
        <v>2.8844759999999998</v>
      </c>
      <c r="R69" s="247">
        <v>2.9581390000000001</v>
      </c>
      <c r="S69" s="247">
        <v>3.0310030000000001</v>
      </c>
      <c r="T69" s="247">
        <v>3.1081400000000001</v>
      </c>
      <c r="U69" s="247">
        <v>3.1872349999999998</v>
      </c>
      <c r="V69" s="247">
        <v>3.2674880000000002</v>
      </c>
      <c r="W69" s="247">
        <v>3.3418950000000001</v>
      </c>
      <c r="X69" s="247">
        <v>3.424131</v>
      </c>
      <c r="Y69" s="247">
        <v>3.4974259999999999</v>
      </c>
      <c r="Z69" s="247">
        <v>3.580082</v>
      </c>
      <c r="AA69" s="247">
        <v>3.661905</v>
      </c>
      <c r="AB69" s="247">
        <v>3.743601</v>
      </c>
      <c r="AC69" s="247">
        <v>3.82755</v>
      </c>
      <c r="AD69" s="247">
        <v>3.920741</v>
      </c>
      <c r="AE69" s="247">
        <v>4.0076700000000001</v>
      </c>
      <c r="AF69" s="247">
        <v>4.1024719999999997</v>
      </c>
      <c r="AG69" s="247">
        <v>4.2004469999999996</v>
      </c>
      <c r="AH69" s="247">
        <v>4.3068169999999997</v>
      </c>
      <c r="AI69" s="248">
        <v>2.2098E-2</v>
      </c>
    </row>
    <row r="70" spans="1:35" ht="15" customHeight="1" x14ac:dyDescent="0.25">
      <c r="A70" s="241" t="s">
        <v>202</v>
      </c>
      <c r="B70" s="246" t="s">
        <v>194</v>
      </c>
      <c r="C70" s="252">
        <v>10.388245</v>
      </c>
      <c r="D70" s="252">
        <v>10.457822</v>
      </c>
      <c r="E70" s="252">
        <v>10.613020000000001</v>
      </c>
      <c r="F70" s="252">
        <v>10.812402000000001</v>
      </c>
      <c r="G70" s="252">
        <v>11.022003</v>
      </c>
      <c r="H70" s="252">
        <v>11.312719</v>
      </c>
      <c r="I70" s="252">
        <v>11.683195</v>
      </c>
      <c r="J70" s="252">
        <v>12.084341</v>
      </c>
      <c r="K70" s="252">
        <v>12.398980999999999</v>
      </c>
      <c r="L70" s="252">
        <v>12.68352</v>
      </c>
      <c r="M70" s="252">
        <v>12.893268000000001</v>
      </c>
      <c r="N70" s="252">
        <v>13.180657</v>
      </c>
      <c r="O70" s="252">
        <v>13.480665999999999</v>
      </c>
      <c r="P70" s="252">
        <v>13.807938</v>
      </c>
      <c r="Q70" s="252">
        <v>14.142575000000001</v>
      </c>
      <c r="R70" s="252">
        <v>14.462362000000001</v>
      </c>
      <c r="S70" s="252">
        <v>14.738937999999999</v>
      </c>
      <c r="T70" s="252">
        <v>15.055573000000001</v>
      </c>
      <c r="U70" s="252">
        <v>15.386201</v>
      </c>
      <c r="V70" s="252">
        <v>15.698658999999999</v>
      </c>
      <c r="W70" s="252">
        <v>16.011738000000001</v>
      </c>
      <c r="X70" s="252">
        <v>16.353778999999999</v>
      </c>
      <c r="Y70" s="252">
        <v>16.688692</v>
      </c>
      <c r="Z70" s="252">
        <v>17.040863000000002</v>
      </c>
      <c r="AA70" s="252">
        <v>17.359383000000001</v>
      </c>
      <c r="AB70" s="252">
        <v>17.665077</v>
      </c>
      <c r="AC70" s="252">
        <v>18.01004</v>
      </c>
      <c r="AD70" s="252">
        <v>18.311647000000001</v>
      </c>
      <c r="AE70" s="252">
        <v>18.65494</v>
      </c>
      <c r="AF70" s="252">
        <v>19.079733000000001</v>
      </c>
      <c r="AG70" s="252">
        <v>19.418175000000002</v>
      </c>
      <c r="AH70" s="252">
        <v>19.753879999999999</v>
      </c>
      <c r="AI70" s="248">
        <v>2.0948000000000001E-2</v>
      </c>
    </row>
    <row r="71" spans="1:35" ht="15" customHeight="1" thickBot="1" x14ac:dyDescent="0.3"/>
    <row r="72" spans="1:35" ht="15" customHeight="1" x14ac:dyDescent="0.25">
      <c r="B72" s="320" t="s">
        <v>203</v>
      </c>
      <c r="C72" s="320"/>
      <c r="D72" s="320"/>
      <c r="E72" s="320"/>
      <c r="F72" s="320"/>
      <c r="G72" s="320"/>
      <c r="H72" s="320"/>
      <c r="I72" s="320"/>
      <c r="J72" s="320"/>
      <c r="K72" s="320"/>
      <c r="L72" s="320"/>
      <c r="M72" s="320"/>
      <c r="N72" s="320"/>
      <c r="O72" s="320"/>
      <c r="P72" s="320"/>
      <c r="Q72" s="320"/>
      <c r="R72" s="320"/>
      <c r="S72" s="320"/>
      <c r="T72" s="320"/>
      <c r="U72" s="320"/>
      <c r="V72" s="320"/>
      <c r="W72" s="320"/>
      <c r="X72" s="320"/>
      <c r="Y72" s="320"/>
      <c r="Z72" s="320"/>
      <c r="AA72" s="320"/>
      <c r="AB72" s="320"/>
      <c r="AC72" s="320"/>
      <c r="AD72" s="320"/>
      <c r="AE72" s="320"/>
      <c r="AF72" s="320"/>
      <c r="AG72" s="320"/>
      <c r="AH72" s="320"/>
      <c r="AI72" s="320"/>
    </row>
    <row r="73" spans="1:35" ht="15" customHeight="1" x14ac:dyDescent="0.25">
      <c r="B73" s="254" t="s">
        <v>204</v>
      </c>
    </row>
    <row r="74" spans="1:35" ht="15" customHeight="1" x14ac:dyDescent="0.25">
      <c r="B74" s="254" t="s">
        <v>205</v>
      </c>
    </row>
    <row r="75" spans="1:35" ht="15" customHeight="1" x14ac:dyDescent="0.25">
      <c r="B75" s="254" t="s">
        <v>206</v>
      </c>
    </row>
    <row r="76" spans="1:35" ht="15" customHeight="1" x14ac:dyDescent="0.25">
      <c r="B76" s="254" t="s">
        <v>207</v>
      </c>
    </row>
    <row r="77" spans="1:35" ht="15" customHeight="1" x14ac:dyDescent="0.25">
      <c r="B77" s="254" t="s">
        <v>208</v>
      </c>
    </row>
    <row r="78" spans="1:35" ht="15" customHeight="1" x14ac:dyDescent="0.25">
      <c r="B78" s="254" t="s">
        <v>209</v>
      </c>
    </row>
    <row r="79" spans="1:35" ht="15" customHeight="1" x14ac:dyDescent="0.25">
      <c r="B79" s="254" t="s">
        <v>210</v>
      </c>
    </row>
    <row r="80" spans="1:35" ht="15" customHeight="1" x14ac:dyDescent="0.25">
      <c r="B80" s="254" t="s">
        <v>211</v>
      </c>
    </row>
    <row r="81" spans="2:2" ht="15" customHeight="1" x14ac:dyDescent="0.25">
      <c r="B81" s="254" t="s">
        <v>212</v>
      </c>
    </row>
    <row r="82" spans="2:2" ht="15" customHeight="1" x14ac:dyDescent="0.25">
      <c r="B82" s="254" t="s">
        <v>213</v>
      </c>
    </row>
    <row r="83" spans="2:2" ht="15" customHeight="1" x14ac:dyDescent="0.25">
      <c r="B83" s="254" t="s">
        <v>214</v>
      </c>
    </row>
    <row r="84" spans="2:2" ht="15" customHeight="1" x14ac:dyDescent="0.25">
      <c r="B84" s="254" t="s">
        <v>215</v>
      </c>
    </row>
    <row r="85" spans="2:2" ht="15" customHeight="1" x14ac:dyDescent="0.25">
      <c r="B85" s="254" t="s">
        <v>216</v>
      </c>
    </row>
    <row r="86" spans="2:2" ht="15" customHeight="1" x14ac:dyDescent="0.25">
      <c r="B86" s="254" t="s">
        <v>217</v>
      </c>
    </row>
    <row r="87" spans="2:2" ht="15" customHeight="1" x14ac:dyDescent="0.25">
      <c r="B87" s="254" t="s">
        <v>218</v>
      </c>
    </row>
    <row r="88" spans="2:2" ht="15" customHeight="1" x14ac:dyDescent="0.25">
      <c r="B88" s="254" t="s">
        <v>219</v>
      </c>
    </row>
    <row r="89" spans="2:2" ht="15" customHeight="1" x14ac:dyDescent="0.25">
      <c r="B89" s="254" t="s">
        <v>220</v>
      </c>
    </row>
    <row r="90" spans="2:2" ht="15" customHeight="1" x14ac:dyDescent="0.25">
      <c r="B90" s="254" t="s">
        <v>221</v>
      </c>
    </row>
    <row r="91" spans="2:2" ht="15" customHeight="1" x14ac:dyDescent="0.25">
      <c r="B91" s="254" t="s">
        <v>222</v>
      </c>
    </row>
    <row r="92" spans="2:2" ht="15" customHeight="1" x14ac:dyDescent="0.25">
      <c r="B92" s="254" t="s">
        <v>223</v>
      </c>
    </row>
    <row r="93" spans="2:2" ht="15" customHeight="1" x14ac:dyDescent="0.25">
      <c r="B93" s="254" t="s">
        <v>224</v>
      </c>
    </row>
    <row r="94" spans="2:2" ht="15" customHeight="1" x14ac:dyDescent="0.25">
      <c r="B94" s="254" t="s">
        <v>225</v>
      </c>
    </row>
    <row r="95" spans="2:2" ht="15" customHeight="1" x14ac:dyDescent="0.25">
      <c r="B95" s="254" t="s">
        <v>226</v>
      </c>
    </row>
    <row r="96" spans="2:2" ht="15" customHeight="1" x14ac:dyDescent="0.25">
      <c r="B96" s="254" t="s">
        <v>227</v>
      </c>
    </row>
    <row r="97" spans="2:2" ht="15" customHeight="1" x14ac:dyDescent="0.25">
      <c r="B97" s="254" t="s">
        <v>228</v>
      </c>
    </row>
    <row r="98" spans="2:2" ht="15" customHeight="1" x14ac:dyDescent="0.25">
      <c r="B98" s="254" t="s">
        <v>665</v>
      </c>
    </row>
    <row r="99" spans="2:2" ht="15" customHeight="1" x14ac:dyDescent="0.25">
      <c r="B99" s="254" t="s">
        <v>666</v>
      </c>
    </row>
    <row r="100" spans="2:2" ht="15" customHeight="1" x14ac:dyDescent="0.25">
      <c r="B100" s="254" t="s">
        <v>667</v>
      </c>
    </row>
  </sheetData>
  <mergeCells count="1">
    <mergeCell ref="B72:AI72"/>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EE866-B8AA-442D-B9F0-E90DBCC325DB}">
  <dimension ref="A1:AG2837"/>
  <sheetViews>
    <sheetView workbookViewId="0">
      <pane xSplit="2" ySplit="1" topLeftCell="C2" activePane="bottomRight" state="frozen"/>
      <selection pane="topRight" activeCell="C1" sqref="C1"/>
      <selection pane="bottomLeft" activeCell="A2" sqref="A2"/>
      <selection pane="bottomRight" activeCell="B15" sqref="B15:AG70"/>
    </sheetView>
  </sheetViews>
  <sheetFormatPr defaultColWidth="8.7109375" defaultRowHeight="15" customHeight="1" x14ac:dyDescent="0.2"/>
  <cols>
    <col min="1" max="1" width="21.42578125" style="259" hidden="1" customWidth="1"/>
    <col min="2" max="2" width="46.7109375" style="259" customWidth="1"/>
    <col min="3" max="16384" width="8.7109375" style="259"/>
  </cols>
  <sheetData>
    <row r="1" spans="1:33" ht="15" customHeight="1" thickBot="1" x14ac:dyDescent="0.25">
      <c r="B1" s="275" t="s">
        <v>705</v>
      </c>
      <c r="C1" s="272">
        <v>2021</v>
      </c>
      <c r="D1" s="272">
        <v>2022</v>
      </c>
      <c r="E1" s="272">
        <v>2023</v>
      </c>
      <c r="F1" s="272">
        <v>2024</v>
      </c>
      <c r="G1" s="272">
        <v>2025</v>
      </c>
      <c r="H1" s="272">
        <v>2026</v>
      </c>
      <c r="I1" s="272">
        <v>2027</v>
      </c>
      <c r="J1" s="272">
        <v>2028</v>
      </c>
      <c r="K1" s="272">
        <v>2029</v>
      </c>
      <c r="L1" s="272">
        <v>2030</v>
      </c>
      <c r="M1" s="272">
        <v>2031</v>
      </c>
      <c r="N1" s="272">
        <v>2032</v>
      </c>
      <c r="O1" s="272">
        <v>2033</v>
      </c>
      <c r="P1" s="272">
        <v>2034</v>
      </c>
      <c r="Q1" s="272">
        <v>2035</v>
      </c>
      <c r="R1" s="272">
        <v>2036</v>
      </c>
      <c r="S1" s="272">
        <v>2037</v>
      </c>
      <c r="T1" s="272">
        <v>2038</v>
      </c>
      <c r="U1" s="272">
        <v>2039</v>
      </c>
      <c r="V1" s="272">
        <v>2040</v>
      </c>
      <c r="W1" s="272">
        <v>2041</v>
      </c>
      <c r="X1" s="272">
        <v>2042</v>
      </c>
      <c r="Y1" s="272">
        <v>2043</v>
      </c>
      <c r="Z1" s="272">
        <v>2044</v>
      </c>
      <c r="AA1" s="272">
        <v>2045</v>
      </c>
      <c r="AB1" s="272">
        <v>2046</v>
      </c>
      <c r="AC1" s="272">
        <v>2047</v>
      </c>
      <c r="AD1" s="272">
        <v>2048</v>
      </c>
      <c r="AE1" s="272">
        <v>2049</v>
      </c>
      <c r="AF1" s="272">
        <v>2050</v>
      </c>
    </row>
    <row r="2" spans="1:33" ht="15" customHeight="1" thickTop="1" x14ac:dyDescent="0.2"/>
    <row r="3" spans="1:33" ht="15" customHeight="1" x14ac:dyDescent="0.2">
      <c r="C3" s="277" t="s">
        <v>117</v>
      </c>
      <c r="D3" s="277" t="s">
        <v>704</v>
      </c>
      <c r="E3" s="277"/>
      <c r="F3" s="277"/>
      <c r="G3" s="277"/>
    </row>
    <row r="4" spans="1:33" ht="15" customHeight="1" x14ac:dyDescent="0.2">
      <c r="C4" s="277" t="s">
        <v>118</v>
      </c>
      <c r="D4" s="277" t="s">
        <v>703</v>
      </c>
      <c r="E4" s="277"/>
      <c r="F4" s="277"/>
      <c r="G4" s="277" t="s">
        <v>702</v>
      </c>
    </row>
    <row r="5" spans="1:33" ht="15" customHeight="1" x14ac:dyDescent="0.2">
      <c r="C5" s="277" t="s">
        <v>120</v>
      </c>
      <c r="D5" s="277" t="s">
        <v>701</v>
      </c>
      <c r="E5" s="277"/>
      <c r="F5" s="277"/>
      <c r="G5" s="277"/>
    </row>
    <row r="6" spans="1:33" ht="15" customHeight="1" x14ac:dyDescent="0.2">
      <c r="C6" s="277" t="s">
        <v>121</v>
      </c>
      <c r="D6" s="277"/>
      <c r="E6" s="277" t="s">
        <v>700</v>
      </c>
      <c r="F6" s="277"/>
      <c r="G6" s="277"/>
    </row>
    <row r="7" spans="1:33" ht="12" x14ac:dyDescent="0.2"/>
    <row r="8" spans="1:33" ht="12" x14ac:dyDescent="0.2"/>
    <row r="9" spans="1:33" ht="12" x14ac:dyDescent="0.2"/>
    <row r="10" spans="1:33" ht="15" customHeight="1" x14ac:dyDescent="0.25">
      <c r="A10" s="265" t="s">
        <v>122</v>
      </c>
      <c r="B10" s="276" t="s">
        <v>123</v>
      </c>
      <c r="AG10" s="273" t="s">
        <v>699</v>
      </c>
    </row>
    <row r="11" spans="1:33" ht="15" customHeight="1" x14ac:dyDescent="0.2">
      <c r="B11" s="275" t="s">
        <v>124</v>
      </c>
      <c r="AG11" s="273" t="s">
        <v>698</v>
      </c>
    </row>
    <row r="12" spans="1:33" ht="15" customHeight="1" x14ac:dyDescent="0.2">
      <c r="B12" s="275"/>
      <c r="C12" s="274"/>
      <c r="D12" s="274"/>
      <c r="E12" s="274"/>
      <c r="F12" s="274"/>
      <c r="G12" s="274"/>
      <c r="H12" s="274"/>
      <c r="I12" s="274"/>
      <c r="J12" s="274"/>
      <c r="K12" s="274"/>
      <c r="L12" s="274"/>
      <c r="M12" s="274"/>
      <c r="N12" s="274"/>
      <c r="O12" s="274"/>
      <c r="P12" s="274"/>
      <c r="Q12" s="274"/>
      <c r="R12" s="274"/>
      <c r="S12" s="274"/>
      <c r="T12" s="274"/>
      <c r="U12" s="274"/>
      <c r="V12" s="274"/>
      <c r="W12" s="274"/>
      <c r="X12" s="274"/>
      <c r="Y12" s="274"/>
      <c r="Z12" s="274"/>
      <c r="AA12" s="274"/>
      <c r="AB12" s="274"/>
      <c r="AC12" s="274"/>
      <c r="AD12" s="274"/>
      <c r="AE12" s="274"/>
      <c r="AF12" s="274"/>
      <c r="AG12" s="273" t="s">
        <v>697</v>
      </c>
    </row>
    <row r="13" spans="1:33" ht="15" customHeight="1" thickBot="1" x14ac:dyDescent="0.25">
      <c r="B13" s="272" t="s">
        <v>126</v>
      </c>
      <c r="C13" s="272">
        <v>2021</v>
      </c>
      <c r="D13" s="272">
        <v>2022</v>
      </c>
      <c r="E13" s="272">
        <v>2023</v>
      </c>
      <c r="F13" s="272">
        <v>2024</v>
      </c>
      <c r="G13" s="272">
        <v>2025</v>
      </c>
      <c r="H13" s="272">
        <v>2026</v>
      </c>
      <c r="I13" s="272">
        <v>2027</v>
      </c>
      <c r="J13" s="272">
        <v>2028</v>
      </c>
      <c r="K13" s="272">
        <v>2029</v>
      </c>
      <c r="L13" s="272">
        <v>2030</v>
      </c>
      <c r="M13" s="272">
        <v>2031</v>
      </c>
      <c r="N13" s="272">
        <v>2032</v>
      </c>
      <c r="O13" s="272">
        <v>2033</v>
      </c>
      <c r="P13" s="272">
        <v>2034</v>
      </c>
      <c r="Q13" s="272">
        <v>2035</v>
      </c>
      <c r="R13" s="272">
        <v>2036</v>
      </c>
      <c r="S13" s="272">
        <v>2037</v>
      </c>
      <c r="T13" s="272">
        <v>2038</v>
      </c>
      <c r="U13" s="272">
        <v>2039</v>
      </c>
      <c r="V13" s="272">
        <v>2040</v>
      </c>
      <c r="W13" s="272">
        <v>2041</v>
      </c>
      <c r="X13" s="272">
        <v>2042</v>
      </c>
      <c r="Y13" s="272">
        <v>2043</v>
      </c>
      <c r="Z13" s="272">
        <v>2044</v>
      </c>
      <c r="AA13" s="272">
        <v>2045</v>
      </c>
      <c r="AB13" s="272">
        <v>2046</v>
      </c>
      <c r="AC13" s="272">
        <v>2047</v>
      </c>
      <c r="AD13" s="272">
        <v>2048</v>
      </c>
      <c r="AE13" s="272">
        <v>2049</v>
      </c>
      <c r="AF13" s="272">
        <v>2050</v>
      </c>
      <c r="AG13" s="271" t="s">
        <v>696</v>
      </c>
    </row>
    <row r="14" spans="1:33" ht="15" customHeight="1" thickTop="1" x14ac:dyDescent="0.2"/>
    <row r="15" spans="1:33" ht="15" customHeight="1" x14ac:dyDescent="0.25">
      <c r="B15" s="268" t="s">
        <v>127</v>
      </c>
      <c r="C15" s="304"/>
      <c r="D15" s="304"/>
      <c r="E15" s="304"/>
      <c r="F15" s="304"/>
      <c r="G15" s="304"/>
      <c r="H15" s="304"/>
      <c r="I15" s="304"/>
      <c r="J15" s="304"/>
      <c r="K15" s="304"/>
      <c r="L15" s="304"/>
      <c r="M15" s="304"/>
      <c r="N15" s="304"/>
      <c r="O15" s="304"/>
      <c r="P15" s="304"/>
      <c r="Q15" s="304"/>
      <c r="R15" s="304"/>
      <c r="S15" s="304"/>
      <c r="T15" s="304"/>
      <c r="U15" s="304"/>
      <c r="V15" s="304"/>
      <c r="W15" s="304"/>
      <c r="X15" s="304"/>
      <c r="Y15" s="304"/>
      <c r="Z15" s="304"/>
      <c r="AA15" s="304"/>
      <c r="AB15" s="304"/>
      <c r="AC15" s="304"/>
      <c r="AD15" s="304"/>
      <c r="AE15" s="304"/>
      <c r="AF15" s="304"/>
      <c r="AG15" s="304"/>
    </row>
    <row r="16" spans="1:33" ht="15" customHeight="1" x14ac:dyDescent="0.25">
      <c r="A16" s="265" t="s">
        <v>128</v>
      </c>
      <c r="B16" s="264" t="s">
        <v>129</v>
      </c>
      <c r="C16" s="266">
        <v>23.173487000000002</v>
      </c>
      <c r="D16" s="266">
        <v>24.717472000000001</v>
      </c>
      <c r="E16" s="266">
        <v>25.494104</v>
      </c>
      <c r="F16" s="266">
        <v>26.154641999999999</v>
      </c>
      <c r="G16" s="266">
        <v>27.054276999999999</v>
      </c>
      <c r="H16" s="266">
        <v>27.435596</v>
      </c>
      <c r="I16" s="266">
        <v>27.342155000000002</v>
      </c>
      <c r="J16" s="266">
        <v>27.686851999999998</v>
      </c>
      <c r="K16" s="266">
        <v>27.633852000000001</v>
      </c>
      <c r="L16" s="266">
        <v>27.555264999999999</v>
      </c>
      <c r="M16" s="266">
        <v>27.280258</v>
      </c>
      <c r="N16" s="266">
        <v>27.009712</v>
      </c>
      <c r="O16" s="266">
        <v>27.003247999999999</v>
      </c>
      <c r="P16" s="266">
        <v>26.646474999999999</v>
      </c>
      <c r="Q16" s="266">
        <v>26.477429999999998</v>
      </c>
      <c r="R16" s="266">
        <v>26.305444999999999</v>
      </c>
      <c r="S16" s="266">
        <v>26.016472</v>
      </c>
      <c r="T16" s="266">
        <v>25.819599</v>
      </c>
      <c r="U16" s="266">
        <v>25.821352000000001</v>
      </c>
      <c r="V16" s="266">
        <v>25.902487000000001</v>
      </c>
      <c r="W16" s="266">
        <v>25.722721</v>
      </c>
      <c r="X16" s="266">
        <v>25.635947999999999</v>
      </c>
      <c r="Y16" s="266">
        <v>25.636410000000001</v>
      </c>
      <c r="Z16" s="266">
        <v>25.47831</v>
      </c>
      <c r="AA16" s="266">
        <v>25.779816</v>
      </c>
      <c r="AB16" s="266">
        <v>25.951447999999999</v>
      </c>
      <c r="AC16" s="266">
        <v>25.981897</v>
      </c>
      <c r="AD16" s="266">
        <v>25.859144000000001</v>
      </c>
      <c r="AE16" s="266">
        <v>25.553583</v>
      </c>
      <c r="AF16" s="266">
        <v>26.234584999999999</v>
      </c>
      <c r="AG16" s="262">
        <v>4.287E-3</v>
      </c>
    </row>
    <row r="17" spans="1:33" ht="15" customHeight="1" x14ac:dyDescent="0.25">
      <c r="A17" s="265" t="s">
        <v>130</v>
      </c>
      <c r="B17" s="264" t="s">
        <v>131</v>
      </c>
      <c r="C17" s="266">
        <v>7.0062150000000001</v>
      </c>
      <c r="D17" s="266">
        <v>7.5528149999999998</v>
      </c>
      <c r="E17" s="266">
        <v>7.8837830000000002</v>
      </c>
      <c r="F17" s="266">
        <v>8.023396</v>
      </c>
      <c r="G17" s="266">
        <v>8.1639909999999993</v>
      </c>
      <c r="H17" s="266">
        <v>8.1082020000000004</v>
      </c>
      <c r="I17" s="266">
        <v>8.0414820000000002</v>
      </c>
      <c r="J17" s="266">
        <v>8.0296179999999993</v>
      </c>
      <c r="K17" s="266">
        <v>8.0821810000000003</v>
      </c>
      <c r="L17" s="266">
        <v>8.1559480000000004</v>
      </c>
      <c r="M17" s="266">
        <v>8.1848320000000001</v>
      </c>
      <c r="N17" s="266">
        <v>8.2599870000000006</v>
      </c>
      <c r="O17" s="266">
        <v>8.235239</v>
      </c>
      <c r="P17" s="266">
        <v>8.2500719999999994</v>
      </c>
      <c r="Q17" s="266">
        <v>8.2784399999999998</v>
      </c>
      <c r="R17" s="266">
        <v>8.2101170000000003</v>
      </c>
      <c r="S17" s="266">
        <v>8.1747200000000007</v>
      </c>
      <c r="T17" s="266">
        <v>8.1722750000000008</v>
      </c>
      <c r="U17" s="266">
        <v>8.2225110000000008</v>
      </c>
      <c r="V17" s="266">
        <v>8.2677019999999999</v>
      </c>
      <c r="W17" s="266">
        <v>8.2817030000000003</v>
      </c>
      <c r="X17" s="266">
        <v>8.384741</v>
      </c>
      <c r="Y17" s="266">
        <v>8.4902529999999992</v>
      </c>
      <c r="Z17" s="266">
        <v>8.4762629999999994</v>
      </c>
      <c r="AA17" s="266">
        <v>8.5796620000000008</v>
      </c>
      <c r="AB17" s="266">
        <v>8.6128929999999997</v>
      </c>
      <c r="AC17" s="266">
        <v>8.6344580000000004</v>
      </c>
      <c r="AD17" s="266">
        <v>8.6448269999999994</v>
      </c>
      <c r="AE17" s="266">
        <v>8.6502510000000008</v>
      </c>
      <c r="AF17" s="266">
        <v>8.7012350000000005</v>
      </c>
      <c r="AG17" s="262">
        <v>7.4989999999999996E-3</v>
      </c>
    </row>
    <row r="18" spans="1:33" ht="15" customHeight="1" x14ac:dyDescent="0.25">
      <c r="A18" s="265" t="s">
        <v>132</v>
      </c>
      <c r="B18" s="264" t="s">
        <v>133</v>
      </c>
      <c r="C18" s="266">
        <v>35.682777000000002</v>
      </c>
      <c r="D18" s="266">
        <v>36.629646000000001</v>
      </c>
      <c r="E18" s="266">
        <v>36.922058</v>
      </c>
      <c r="F18" s="266">
        <v>37.131554000000001</v>
      </c>
      <c r="G18" s="266">
        <v>37.233967</v>
      </c>
      <c r="H18" s="266">
        <v>37.210548000000003</v>
      </c>
      <c r="I18" s="266">
        <v>37.134987000000002</v>
      </c>
      <c r="J18" s="266">
        <v>37.74691</v>
      </c>
      <c r="K18" s="266">
        <v>38.012238000000004</v>
      </c>
      <c r="L18" s="266">
        <v>38.079895</v>
      </c>
      <c r="M18" s="266">
        <v>38.334229000000001</v>
      </c>
      <c r="N18" s="266">
        <v>38.609394000000002</v>
      </c>
      <c r="O18" s="266">
        <v>38.861305000000002</v>
      </c>
      <c r="P18" s="266">
        <v>38.688675000000003</v>
      </c>
      <c r="Q18" s="266">
        <v>38.547446999999998</v>
      </c>
      <c r="R18" s="266">
        <v>38.495739</v>
      </c>
      <c r="S18" s="266">
        <v>38.611136999999999</v>
      </c>
      <c r="T18" s="266">
        <v>38.832619000000001</v>
      </c>
      <c r="U18" s="266">
        <v>39.095233999999998</v>
      </c>
      <c r="V18" s="266">
        <v>39.377578999999997</v>
      </c>
      <c r="W18" s="266">
        <v>39.502231999999999</v>
      </c>
      <c r="X18" s="266">
        <v>39.694870000000002</v>
      </c>
      <c r="Y18" s="266">
        <v>40.037334000000001</v>
      </c>
      <c r="Z18" s="266">
        <v>40.361305000000002</v>
      </c>
      <c r="AA18" s="266">
        <v>40.596077000000001</v>
      </c>
      <c r="AB18" s="266">
        <v>40.848937999999997</v>
      </c>
      <c r="AC18" s="266">
        <v>41.134644000000002</v>
      </c>
      <c r="AD18" s="266">
        <v>41.335979000000002</v>
      </c>
      <c r="AE18" s="266">
        <v>41.513866</v>
      </c>
      <c r="AF18" s="266">
        <v>41.894924000000003</v>
      </c>
      <c r="AG18" s="262">
        <v>5.5500000000000002E-3</v>
      </c>
    </row>
    <row r="19" spans="1:33" ht="15" customHeight="1" x14ac:dyDescent="0.25">
      <c r="A19" s="265" t="s">
        <v>134</v>
      </c>
      <c r="B19" s="264" t="s">
        <v>135</v>
      </c>
      <c r="C19" s="266">
        <v>13.089978</v>
      </c>
      <c r="D19" s="266">
        <v>12.741251999999999</v>
      </c>
      <c r="E19" s="266">
        <v>12.812080999999999</v>
      </c>
      <c r="F19" s="266">
        <v>11.346849000000001</v>
      </c>
      <c r="G19" s="266">
        <v>10.919338</v>
      </c>
      <c r="H19" s="266">
        <v>10.890395</v>
      </c>
      <c r="I19" s="266">
        <v>10.594276000000001</v>
      </c>
      <c r="J19" s="266">
        <v>10.517385000000001</v>
      </c>
      <c r="K19" s="266">
        <v>10.477952</v>
      </c>
      <c r="L19" s="266">
        <v>10.320335</v>
      </c>
      <c r="M19" s="266">
        <v>10.278053999999999</v>
      </c>
      <c r="N19" s="266">
        <v>10.186623000000001</v>
      </c>
      <c r="O19" s="266">
        <v>10.161192</v>
      </c>
      <c r="P19" s="266">
        <v>9.8407079999999993</v>
      </c>
      <c r="Q19" s="266">
        <v>9.5687519999999999</v>
      </c>
      <c r="R19" s="266">
        <v>9.414873</v>
      </c>
      <c r="S19" s="266">
        <v>9.2873289999999997</v>
      </c>
      <c r="T19" s="266">
        <v>9.3013359999999992</v>
      </c>
      <c r="U19" s="266">
        <v>9.2276330000000009</v>
      </c>
      <c r="V19" s="266">
        <v>9.1459650000000003</v>
      </c>
      <c r="W19" s="266">
        <v>9.1226819999999993</v>
      </c>
      <c r="X19" s="266">
        <v>9.0860120000000002</v>
      </c>
      <c r="Y19" s="266">
        <v>8.961373</v>
      </c>
      <c r="Z19" s="266">
        <v>8.89466</v>
      </c>
      <c r="AA19" s="266">
        <v>8.785145</v>
      </c>
      <c r="AB19" s="266">
        <v>8.7206039999999998</v>
      </c>
      <c r="AC19" s="266">
        <v>8.6230239999999991</v>
      </c>
      <c r="AD19" s="266">
        <v>8.5444119999999995</v>
      </c>
      <c r="AE19" s="266">
        <v>8.5071809999999992</v>
      </c>
      <c r="AF19" s="266">
        <v>8.5720969999999994</v>
      </c>
      <c r="AG19" s="262">
        <v>-1.4492E-2</v>
      </c>
    </row>
    <row r="20" spans="1:33" ht="15" customHeight="1" x14ac:dyDescent="0.25">
      <c r="A20" s="265" t="s">
        <v>136</v>
      </c>
      <c r="B20" s="264" t="s">
        <v>137</v>
      </c>
      <c r="C20" s="266">
        <v>8.1211500000000001</v>
      </c>
      <c r="D20" s="266">
        <v>8.1831110000000002</v>
      </c>
      <c r="E20" s="266">
        <v>8.2025790000000001</v>
      </c>
      <c r="F20" s="266">
        <v>8.239058</v>
      </c>
      <c r="G20" s="266">
        <v>8.1638990000000007</v>
      </c>
      <c r="H20" s="266">
        <v>8.0757549999999991</v>
      </c>
      <c r="I20" s="266">
        <v>7.9302669999999997</v>
      </c>
      <c r="J20" s="266">
        <v>7.3689460000000002</v>
      </c>
      <c r="K20" s="266">
        <v>7.2995039999999998</v>
      </c>
      <c r="L20" s="266">
        <v>7.3070060000000003</v>
      </c>
      <c r="M20" s="266">
        <v>7.3184230000000001</v>
      </c>
      <c r="N20" s="266">
        <v>7.3263429999999996</v>
      </c>
      <c r="O20" s="266">
        <v>6.8084160000000002</v>
      </c>
      <c r="P20" s="266">
        <v>6.8156670000000004</v>
      </c>
      <c r="Q20" s="266">
        <v>6.7474470000000002</v>
      </c>
      <c r="R20" s="266">
        <v>6.7583539999999998</v>
      </c>
      <c r="S20" s="266">
        <v>6.760554</v>
      </c>
      <c r="T20" s="266">
        <v>6.7626590000000002</v>
      </c>
      <c r="U20" s="266">
        <v>6.762759</v>
      </c>
      <c r="V20" s="266">
        <v>6.766273</v>
      </c>
      <c r="W20" s="266">
        <v>6.7793599999999996</v>
      </c>
      <c r="X20" s="266">
        <v>6.788805</v>
      </c>
      <c r="Y20" s="266">
        <v>6.797936</v>
      </c>
      <c r="Z20" s="266">
        <v>6.8059019999999997</v>
      </c>
      <c r="AA20" s="266">
        <v>6.8144450000000001</v>
      </c>
      <c r="AB20" s="266">
        <v>6.8189029999999997</v>
      </c>
      <c r="AC20" s="266">
        <v>6.8233490000000003</v>
      </c>
      <c r="AD20" s="266">
        <v>6.8261190000000003</v>
      </c>
      <c r="AE20" s="266">
        <v>6.829472</v>
      </c>
      <c r="AF20" s="266">
        <v>6.8343129999999999</v>
      </c>
      <c r="AG20" s="262">
        <v>-5.9309999999999996E-3</v>
      </c>
    </row>
    <row r="21" spans="1:33" ht="15" customHeight="1" x14ac:dyDescent="0.25">
      <c r="A21" s="265" t="s">
        <v>138</v>
      </c>
      <c r="B21" s="264" t="s">
        <v>139</v>
      </c>
      <c r="C21" s="266">
        <v>2.288529</v>
      </c>
      <c r="D21" s="266">
        <v>2.3965299999999998</v>
      </c>
      <c r="E21" s="266">
        <v>2.5203760000000002</v>
      </c>
      <c r="F21" s="266">
        <v>2.6075819999999998</v>
      </c>
      <c r="G21" s="266">
        <v>2.562303</v>
      </c>
      <c r="H21" s="266">
        <v>2.533515</v>
      </c>
      <c r="I21" s="266">
        <v>2.5148000000000001</v>
      </c>
      <c r="J21" s="266">
        <v>2.4944809999999999</v>
      </c>
      <c r="K21" s="266">
        <v>2.4826299999999999</v>
      </c>
      <c r="L21" s="266">
        <v>2.4713959999999999</v>
      </c>
      <c r="M21" s="266">
        <v>2.4567709999999998</v>
      </c>
      <c r="N21" s="266">
        <v>2.4500829999999998</v>
      </c>
      <c r="O21" s="266">
        <v>2.436512</v>
      </c>
      <c r="P21" s="266">
        <v>2.4270999999999998</v>
      </c>
      <c r="Q21" s="266">
        <v>2.4106049999999999</v>
      </c>
      <c r="R21" s="266">
        <v>2.3970229999999999</v>
      </c>
      <c r="S21" s="266">
        <v>2.3926630000000002</v>
      </c>
      <c r="T21" s="266">
        <v>2.3816570000000001</v>
      </c>
      <c r="U21" s="266">
        <v>2.3768020000000001</v>
      </c>
      <c r="V21" s="266">
        <v>2.3701400000000001</v>
      </c>
      <c r="W21" s="266">
        <v>2.3620960000000002</v>
      </c>
      <c r="X21" s="266">
        <v>2.3541889999999999</v>
      </c>
      <c r="Y21" s="266">
        <v>2.3426999999999998</v>
      </c>
      <c r="Z21" s="266">
        <v>2.3369900000000001</v>
      </c>
      <c r="AA21" s="266">
        <v>2.3251300000000001</v>
      </c>
      <c r="AB21" s="266">
        <v>2.3184429999999998</v>
      </c>
      <c r="AC21" s="266">
        <v>2.3090259999999998</v>
      </c>
      <c r="AD21" s="266">
        <v>2.304834</v>
      </c>
      <c r="AE21" s="266">
        <v>2.2952330000000001</v>
      </c>
      <c r="AF21" s="266">
        <v>2.2746879999999998</v>
      </c>
      <c r="AG21" s="262">
        <v>-2.0900000000000001E-4</v>
      </c>
    </row>
    <row r="22" spans="1:33" ht="15" customHeight="1" x14ac:dyDescent="0.25">
      <c r="A22" s="265" t="s">
        <v>140</v>
      </c>
      <c r="B22" s="264" t="s">
        <v>141</v>
      </c>
      <c r="C22" s="266">
        <v>4.7011900000000004</v>
      </c>
      <c r="D22" s="266">
        <v>4.8336649999999999</v>
      </c>
      <c r="E22" s="266">
        <v>4.7369510000000004</v>
      </c>
      <c r="F22" s="266">
        <v>4.7318429999999996</v>
      </c>
      <c r="G22" s="266">
        <v>4.7514820000000002</v>
      </c>
      <c r="H22" s="266">
        <v>4.7400380000000002</v>
      </c>
      <c r="I22" s="266">
        <v>4.7281459999999997</v>
      </c>
      <c r="J22" s="266">
        <v>4.7067750000000004</v>
      </c>
      <c r="K22" s="266">
        <v>4.7082629999999996</v>
      </c>
      <c r="L22" s="266">
        <v>4.6997</v>
      </c>
      <c r="M22" s="266">
        <v>4.6885269999999997</v>
      </c>
      <c r="N22" s="266">
        <v>4.6818270000000002</v>
      </c>
      <c r="O22" s="266">
        <v>4.6667490000000003</v>
      </c>
      <c r="P22" s="266">
        <v>4.6540860000000004</v>
      </c>
      <c r="Q22" s="266">
        <v>4.6489719999999997</v>
      </c>
      <c r="R22" s="266">
        <v>4.641438</v>
      </c>
      <c r="S22" s="266">
        <v>4.6341799999999997</v>
      </c>
      <c r="T22" s="266">
        <v>4.6383159999999997</v>
      </c>
      <c r="U22" s="266">
        <v>4.6474570000000002</v>
      </c>
      <c r="V22" s="266">
        <v>4.6834860000000003</v>
      </c>
      <c r="W22" s="266">
        <v>4.7054450000000001</v>
      </c>
      <c r="X22" s="266">
        <v>4.7221570000000002</v>
      </c>
      <c r="Y22" s="266">
        <v>4.7483430000000002</v>
      </c>
      <c r="Z22" s="266">
        <v>4.7919939999999999</v>
      </c>
      <c r="AA22" s="266">
        <v>4.8140039999999997</v>
      </c>
      <c r="AB22" s="266">
        <v>4.8435649999999999</v>
      </c>
      <c r="AC22" s="266">
        <v>4.8766879999999997</v>
      </c>
      <c r="AD22" s="266">
        <v>4.909999</v>
      </c>
      <c r="AE22" s="266">
        <v>4.942437</v>
      </c>
      <c r="AF22" s="266">
        <v>4.9846370000000002</v>
      </c>
      <c r="AG22" s="262">
        <v>2.0209999999999998E-3</v>
      </c>
    </row>
    <row r="23" spans="1:33" ht="15" customHeight="1" x14ac:dyDescent="0.25">
      <c r="A23" s="265" t="s">
        <v>142</v>
      </c>
      <c r="B23" s="264" t="s">
        <v>143</v>
      </c>
      <c r="C23" s="266">
        <v>4.8390050000000002</v>
      </c>
      <c r="D23" s="266">
        <v>5.5444839999999997</v>
      </c>
      <c r="E23" s="266">
        <v>6.0855569999999997</v>
      </c>
      <c r="F23" s="266">
        <v>6.9892269999999996</v>
      </c>
      <c r="G23" s="266">
        <v>7.5613590000000004</v>
      </c>
      <c r="H23" s="266">
        <v>7.8463159999999998</v>
      </c>
      <c r="I23" s="266">
        <v>8.3474660000000007</v>
      </c>
      <c r="J23" s="266">
        <v>8.5777000000000001</v>
      </c>
      <c r="K23" s="266">
        <v>8.7871590000000008</v>
      </c>
      <c r="L23" s="266">
        <v>9.1559860000000004</v>
      </c>
      <c r="M23" s="266">
        <v>9.4117800000000003</v>
      </c>
      <c r="N23" s="266">
        <v>9.6492149999999999</v>
      </c>
      <c r="O23" s="266">
        <v>9.9103840000000005</v>
      </c>
      <c r="P23" s="266">
        <v>10.464489</v>
      </c>
      <c r="Q23" s="266">
        <v>11.179779999999999</v>
      </c>
      <c r="R23" s="266">
        <v>11.560812</v>
      </c>
      <c r="S23" s="266">
        <v>11.709242</v>
      </c>
      <c r="T23" s="266">
        <v>11.735645</v>
      </c>
      <c r="U23" s="266">
        <v>11.787336</v>
      </c>
      <c r="V23" s="266">
        <v>11.864063</v>
      </c>
      <c r="W23" s="266">
        <v>11.965892999999999</v>
      </c>
      <c r="X23" s="266">
        <v>12.084974000000001</v>
      </c>
      <c r="Y23" s="266">
        <v>12.202391</v>
      </c>
      <c r="Z23" s="266">
        <v>12.369851000000001</v>
      </c>
      <c r="AA23" s="266">
        <v>12.586577</v>
      </c>
      <c r="AB23" s="266">
        <v>12.70438</v>
      </c>
      <c r="AC23" s="266">
        <v>12.871214</v>
      </c>
      <c r="AD23" s="266">
        <v>13.03612</v>
      </c>
      <c r="AE23" s="266">
        <v>13.182046</v>
      </c>
      <c r="AF23" s="266">
        <v>13.273847</v>
      </c>
      <c r="AG23" s="262">
        <v>3.5408000000000002E-2</v>
      </c>
    </row>
    <row r="24" spans="1:33" ht="15" customHeight="1" x14ac:dyDescent="0.25">
      <c r="A24" s="265" t="s">
        <v>144</v>
      </c>
      <c r="B24" s="264" t="s">
        <v>145</v>
      </c>
      <c r="C24" s="266">
        <v>2.1335760000000001</v>
      </c>
      <c r="D24" s="266">
        <v>1.0129729999999999</v>
      </c>
      <c r="E24" s="266">
        <v>0.87985500000000005</v>
      </c>
      <c r="F24" s="266">
        <v>0.89494600000000002</v>
      </c>
      <c r="G24" s="266">
        <v>0.77427100000000004</v>
      </c>
      <c r="H24" s="266">
        <v>0.88321000000000005</v>
      </c>
      <c r="I24" s="266">
        <v>0.86990000000000001</v>
      </c>
      <c r="J24" s="266">
        <v>0.79612899999999998</v>
      </c>
      <c r="K24" s="266">
        <v>0.77055099999999999</v>
      </c>
      <c r="L24" s="266">
        <v>0.770231</v>
      </c>
      <c r="M24" s="266">
        <v>0.76856500000000005</v>
      </c>
      <c r="N24" s="266">
        <v>0.63267300000000004</v>
      </c>
      <c r="O24" s="266">
        <v>0.63193500000000002</v>
      </c>
      <c r="P24" s="266">
        <v>0.64056500000000005</v>
      </c>
      <c r="Q24" s="266">
        <v>0.63755099999999998</v>
      </c>
      <c r="R24" s="266">
        <v>0.64736700000000003</v>
      </c>
      <c r="S24" s="266">
        <v>0.651814</v>
      </c>
      <c r="T24" s="266">
        <v>0.65363300000000002</v>
      </c>
      <c r="U24" s="266">
        <v>0.65149100000000004</v>
      </c>
      <c r="V24" s="266">
        <v>0.64203699999999997</v>
      </c>
      <c r="W24" s="266">
        <v>0.639621</v>
      </c>
      <c r="X24" s="266">
        <v>0.63405599999999995</v>
      </c>
      <c r="Y24" s="266">
        <v>0.62779700000000005</v>
      </c>
      <c r="Z24" s="266">
        <v>0.63269799999999998</v>
      </c>
      <c r="AA24" s="266">
        <v>0.62671699999999997</v>
      </c>
      <c r="AB24" s="266">
        <v>0.61856599999999995</v>
      </c>
      <c r="AC24" s="266">
        <v>0.61455000000000004</v>
      </c>
      <c r="AD24" s="266">
        <v>0.62107800000000002</v>
      </c>
      <c r="AE24" s="266">
        <v>0.62837600000000005</v>
      </c>
      <c r="AF24" s="266">
        <v>0.62333499999999997</v>
      </c>
      <c r="AG24" s="262">
        <v>-4.1542000000000003E-2</v>
      </c>
    </row>
    <row r="25" spans="1:33" ht="15" customHeight="1" x14ac:dyDescent="0.2">
      <c r="A25" s="265" t="s">
        <v>146</v>
      </c>
      <c r="B25" s="268" t="s">
        <v>147</v>
      </c>
      <c r="C25" s="270">
        <v>101.035904</v>
      </c>
      <c r="D25" s="270">
        <v>103.611946</v>
      </c>
      <c r="E25" s="270">
        <v>105.53733099999999</v>
      </c>
      <c r="F25" s="270">
        <v>106.119095</v>
      </c>
      <c r="G25" s="270">
        <v>107.18489099999999</v>
      </c>
      <c r="H25" s="270">
        <v>107.723572</v>
      </c>
      <c r="I25" s="270">
        <v>107.503479</v>
      </c>
      <c r="J25" s="270">
        <v>107.924797</v>
      </c>
      <c r="K25" s="270">
        <v>108.254341</v>
      </c>
      <c r="L25" s="270">
        <v>108.515762</v>
      </c>
      <c r="M25" s="270">
        <v>108.721436</v>
      </c>
      <c r="N25" s="270">
        <v>108.80585499999999</v>
      </c>
      <c r="O25" s="270">
        <v>108.714989</v>
      </c>
      <c r="P25" s="270">
        <v>108.427834</v>
      </c>
      <c r="Q25" s="270">
        <v>108.496422</v>
      </c>
      <c r="R25" s="270">
        <v>108.431175</v>
      </c>
      <c r="S25" s="270">
        <v>108.238113</v>
      </c>
      <c r="T25" s="270">
        <v>108.297737</v>
      </c>
      <c r="U25" s="270">
        <v>108.592575</v>
      </c>
      <c r="V25" s="270">
        <v>109.01973</v>
      </c>
      <c r="W25" s="270">
        <v>109.081749</v>
      </c>
      <c r="X25" s="270">
        <v>109.385757</v>
      </c>
      <c r="Y25" s="270">
        <v>109.844543</v>
      </c>
      <c r="Z25" s="270">
        <v>110.147972</v>
      </c>
      <c r="AA25" s="270">
        <v>110.90757000000001</v>
      </c>
      <c r="AB25" s="270">
        <v>111.437744</v>
      </c>
      <c r="AC25" s="270">
        <v>111.86885100000001</v>
      </c>
      <c r="AD25" s="270">
        <v>112.08251199999999</v>
      </c>
      <c r="AE25" s="270">
        <v>112.10244</v>
      </c>
      <c r="AF25" s="270">
        <v>113.393669</v>
      </c>
      <c r="AG25" s="269">
        <v>3.9870000000000001E-3</v>
      </c>
    </row>
    <row r="26" spans="1:33" ht="15" customHeight="1" x14ac:dyDescent="0.25">
      <c r="B26" s="304"/>
      <c r="C26" s="304"/>
      <c r="D26" s="304"/>
      <c r="E26" s="304"/>
      <c r="F26" s="304"/>
      <c r="G26" s="304"/>
      <c r="H26" s="304"/>
      <c r="I26" s="304"/>
      <c r="J26" s="304"/>
      <c r="K26" s="304"/>
      <c r="L26" s="304"/>
      <c r="M26" s="304"/>
      <c r="N26" s="304"/>
      <c r="O26" s="304"/>
      <c r="P26" s="304"/>
      <c r="Q26" s="304"/>
      <c r="R26" s="304"/>
      <c r="S26" s="304"/>
      <c r="T26" s="304"/>
      <c r="U26" s="304"/>
      <c r="V26" s="304"/>
      <c r="W26" s="304"/>
      <c r="X26" s="304"/>
      <c r="Y26" s="304"/>
      <c r="Z26" s="304"/>
      <c r="AA26" s="304"/>
      <c r="AB26" s="304"/>
      <c r="AC26" s="304"/>
      <c r="AD26" s="304"/>
      <c r="AE26" s="304"/>
      <c r="AF26" s="304"/>
      <c r="AG26" s="304"/>
    </row>
    <row r="27" spans="1:33" ht="15" customHeight="1" x14ac:dyDescent="0.25">
      <c r="B27" s="268" t="s">
        <v>38</v>
      </c>
      <c r="C27" s="304"/>
      <c r="D27" s="304"/>
      <c r="E27" s="304"/>
      <c r="F27" s="304"/>
      <c r="G27" s="304"/>
      <c r="H27" s="304"/>
      <c r="I27" s="304"/>
      <c r="J27" s="304"/>
      <c r="K27" s="304"/>
      <c r="L27" s="304"/>
      <c r="M27" s="304"/>
      <c r="N27" s="304"/>
      <c r="O27" s="304"/>
      <c r="P27" s="304"/>
      <c r="Q27" s="304"/>
      <c r="R27" s="304"/>
      <c r="S27" s="304"/>
      <c r="T27" s="304"/>
      <c r="U27" s="304"/>
      <c r="V27" s="304"/>
      <c r="W27" s="304"/>
      <c r="X27" s="304"/>
      <c r="Y27" s="304"/>
      <c r="Z27" s="304"/>
      <c r="AA27" s="304"/>
      <c r="AB27" s="304"/>
      <c r="AC27" s="304"/>
      <c r="AD27" s="304"/>
      <c r="AE27" s="304"/>
      <c r="AF27" s="304"/>
      <c r="AG27" s="304"/>
    </row>
    <row r="28" spans="1:33" ht="15" customHeight="1" x14ac:dyDescent="0.25">
      <c r="A28" s="265" t="s">
        <v>148</v>
      </c>
      <c r="B28" s="264" t="s">
        <v>149</v>
      </c>
      <c r="C28" s="266">
        <v>13.849983</v>
      </c>
      <c r="D28" s="266">
        <v>16.370850000000001</v>
      </c>
      <c r="E28" s="266">
        <v>16.629141000000001</v>
      </c>
      <c r="F28" s="266">
        <v>15.971055</v>
      </c>
      <c r="G28" s="266">
        <v>15.230758</v>
      </c>
      <c r="H28" s="266">
        <v>14.679036</v>
      </c>
      <c r="I28" s="266">
        <v>14.643375000000001</v>
      </c>
      <c r="J28" s="266">
        <v>14.357627000000001</v>
      </c>
      <c r="K28" s="266">
        <v>14.264915999999999</v>
      </c>
      <c r="L28" s="266">
        <v>14.200820999999999</v>
      </c>
      <c r="M28" s="266">
        <v>14.399286</v>
      </c>
      <c r="N28" s="266">
        <v>14.778255</v>
      </c>
      <c r="O28" s="266">
        <v>14.611300999999999</v>
      </c>
      <c r="P28" s="266">
        <v>14.955673000000001</v>
      </c>
      <c r="Q28" s="266">
        <v>15.036996</v>
      </c>
      <c r="R28" s="266">
        <v>15.363056</v>
      </c>
      <c r="S28" s="266">
        <v>15.527345</v>
      </c>
      <c r="T28" s="266">
        <v>15.740888</v>
      </c>
      <c r="U28" s="266">
        <v>15.813135000000001</v>
      </c>
      <c r="V28" s="266">
        <v>15.458242</v>
      </c>
      <c r="W28" s="266">
        <v>15.443821</v>
      </c>
      <c r="X28" s="266">
        <v>15.243117</v>
      </c>
      <c r="Y28" s="266">
        <v>14.882616000000001</v>
      </c>
      <c r="Z28" s="266">
        <v>15.204732</v>
      </c>
      <c r="AA28" s="266">
        <v>14.507173999999999</v>
      </c>
      <c r="AB28" s="266">
        <v>14.091373000000001</v>
      </c>
      <c r="AC28" s="266">
        <v>13.903983999999999</v>
      </c>
      <c r="AD28" s="266">
        <v>14.131474000000001</v>
      </c>
      <c r="AE28" s="266">
        <v>14.485480000000001</v>
      </c>
      <c r="AF28" s="266">
        <v>13.759513</v>
      </c>
      <c r="AG28" s="262">
        <v>-2.2599999999999999E-4</v>
      </c>
    </row>
    <row r="29" spans="1:33" ht="15" customHeight="1" x14ac:dyDescent="0.25">
      <c r="A29" s="265" t="s">
        <v>150</v>
      </c>
      <c r="B29" s="264" t="s">
        <v>151</v>
      </c>
      <c r="C29" s="266">
        <v>4.7159639999999996</v>
      </c>
      <c r="D29" s="266">
        <v>4.4709909999999997</v>
      </c>
      <c r="E29" s="266">
        <v>3.845002</v>
      </c>
      <c r="F29" s="266">
        <v>3.9238819999999999</v>
      </c>
      <c r="G29" s="266">
        <v>4.01288</v>
      </c>
      <c r="H29" s="266">
        <v>3.9654750000000001</v>
      </c>
      <c r="I29" s="266">
        <v>3.9148239999999999</v>
      </c>
      <c r="J29" s="266">
        <v>3.8320599999999998</v>
      </c>
      <c r="K29" s="266">
        <v>3.7203219999999999</v>
      </c>
      <c r="L29" s="266">
        <v>3.6937340000000001</v>
      </c>
      <c r="M29" s="266">
        <v>3.6342319999999999</v>
      </c>
      <c r="N29" s="266">
        <v>3.635437</v>
      </c>
      <c r="O29" s="266">
        <v>3.5949499999999999</v>
      </c>
      <c r="P29" s="266">
        <v>3.5628989999999998</v>
      </c>
      <c r="Q29" s="266">
        <v>3.5439729999999998</v>
      </c>
      <c r="R29" s="266">
        <v>3.4976250000000002</v>
      </c>
      <c r="S29" s="266">
        <v>3.494834</v>
      </c>
      <c r="T29" s="266">
        <v>3.5053169999999998</v>
      </c>
      <c r="U29" s="266">
        <v>3.5012050000000001</v>
      </c>
      <c r="V29" s="266">
        <v>3.4830779999999999</v>
      </c>
      <c r="W29" s="266">
        <v>3.5034010000000002</v>
      </c>
      <c r="X29" s="266">
        <v>3.5066989999999998</v>
      </c>
      <c r="Y29" s="266">
        <v>3.5148820000000001</v>
      </c>
      <c r="Z29" s="266">
        <v>3.5296599999999998</v>
      </c>
      <c r="AA29" s="266">
        <v>3.55301</v>
      </c>
      <c r="AB29" s="266">
        <v>3.5662569999999998</v>
      </c>
      <c r="AC29" s="266">
        <v>3.5994120000000001</v>
      </c>
      <c r="AD29" s="266">
        <v>3.6864880000000002</v>
      </c>
      <c r="AE29" s="266">
        <v>3.6776529999999998</v>
      </c>
      <c r="AF29" s="266">
        <v>3.6424300000000001</v>
      </c>
      <c r="AG29" s="262">
        <v>-8.8669999999999999E-3</v>
      </c>
    </row>
    <row r="30" spans="1:33" ht="15" customHeight="1" x14ac:dyDescent="0.25">
      <c r="A30" s="265" t="s">
        <v>152</v>
      </c>
      <c r="B30" s="264" t="s">
        <v>153</v>
      </c>
      <c r="C30" s="266">
        <v>2.798295</v>
      </c>
      <c r="D30" s="266">
        <v>2.540921</v>
      </c>
      <c r="E30" s="266">
        <v>2.4598689999999999</v>
      </c>
      <c r="F30" s="266">
        <v>2.3568530000000001</v>
      </c>
      <c r="G30" s="266">
        <v>2.2828909999999998</v>
      </c>
      <c r="H30" s="266">
        <v>2.2567409999999999</v>
      </c>
      <c r="I30" s="266">
        <v>2.221225</v>
      </c>
      <c r="J30" s="266">
        <v>2.1706270000000001</v>
      </c>
      <c r="K30" s="266">
        <v>2.0368050000000002</v>
      </c>
      <c r="L30" s="266">
        <v>1.983411</v>
      </c>
      <c r="M30" s="266">
        <v>1.890747</v>
      </c>
      <c r="N30" s="266">
        <v>1.8788009999999999</v>
      </c>
      <c r="O30" s="266">
        <v>1.924771</v>
      </c>
      <c r="P30" s="266">
        <v>1.886512</v>
      </c>
      <c r="Q30" s="266">
        <v>1.844462</v>
      </c>
      <c r="R30" s="266">
        <v>1.8390280000000001</v>
      </c>
      <c r="S30" s="266">
        <v>1.8733390000000001</v>
      </c>
      <c r="T30" s="266">
        <v>1.870136</v>
      </c>
      <c r="U30" s="266">
        <v>1.8399859999999999</v>
      </c>
      <c r="V30" s="266">
        <v>1.805083</v>
      </c>
      <c r="W30" s="266">
        <v>1.780095</v>
      </c>
      <c r="X30" s="266">
        <v>1.7721610000000001</v>
      </c>
      <c r="Y30" s="266">
        <v>1.7107829999999999</v>
      </c>
      <c r="Z30" s="266">
        <v>1.5873250000000001</v>
      </c>
      <c r="AA30" s="266">
        <v>1.509457</v>
      </c>
      <c r="AB30" s="266">
        <v>1.489166</v>
      </c>
      <c r="AC30" s="266">
        <v>1.4608019999999999</v>
      </c>
      <c r="AD30" s="266">
        <v>1.464388</v>
      </c>
      <c r="AE30" s="266">
        <v>1.431648</v>
      </c>
      <c r="AF30" s="266">
        <v>1.387205</v>
      </c>
      <c r="AG30" s="262">
        <v>-2.3907000000000001E-2</v>
      </c>
    </row>
    <row r="31" spans="1:33" x14ac:dyDescent="0.25">
      <c r="A31" s="265" t="s">
        <v>154</v>
      </c>
      <c r="B31" s="264" t="s">
        <v>155</v>
      </c>
      <c r="C31" s="266">
        <v>0.29038799999999998</v>
      </c>
      <c r="D31" s="266">
        <v>0.22012000000000001</v>
      </c>
      <c r="E31" s="266">
        <v>0.11650000000000001</v>
      </c>
      <c r="F31" s="266">
        <v>0.120814</v>
      </c>
      <c r="G31" s="266">
        <v>0.110212</v>
      </c>
      <c r="H31" s="266">
        <v>0.115351</v>
      </c>
      <c r="I31" s="266">
        <v>0.128298</v>
      </c>
      <c r="J31" s="266">
        <v>0.136961</v>
      </c>
      <c r="K31" s="266">
        <v>0.13830899999999999</v>
      </c>
      <c r="L31" s="266">
        <v>0.145788</v>
      </c>
      <c r="M31" s="266">
        <v>0.13736599999999999</v>
      </c>
      <c r="N31" s="266">
        <v>0.14191400000000001</v>
      </c>
      <c r="O31" s="266">
        <v>0.134995</v>
      </c>
      <c r="P31" s="266">
        <v>0.140072</v>
      </c>
      <c r="Q31" s="266">
        <v>0.137182</v>
      </c>
      <c r="R31" s="266">
        <v>0.13678799999999999</v>
      </c>
      <c r="S31" s="266">
        <v>0.13159199999999999</v>
      </c>
      <c r="T31" s="266">
        <v>0.13375000000000001</v>
      </c>
      <c r="U31" s="266">
        <v>0.13447799999999999</v>
      </c>
      <c r="V31" s="266">
        <v>0.13620399999999999</v>
      </c>
      <c r="W31" s="266">
        <v>0.131303</v>
      </c>
      <c r="X31" s="266">
        <v>0.131657</v>
      </c>
      <c r="Y31" s="266">
        <v>0.13910800000000001</v>
      </c>
      <c r="Z31" s="266">
        <v>0.13867099999999999</v>
      </c>
      <c r="AA31" s="266">
        <v>0.13456899999999999</v>
      </c>
      <c r="AB31" s="266">
        <v>0.13466600000000001</v>
      </c>
      <c r="AC31" s="266">
        <v>0.13440299999999999</v>
      </c>
      <c r="AD31" s="266">
        <v>0.13461000000000001</v>
      </c>
      <c r="AE31" s="266">
        <v>0.13483000000000001</v>
      </c>
      <c r="AF31" s="266">
        <v>0.13547200000000001</v>
      </c>
      <c r="AG31" s="262">
        <v>-2.5949E-2</v>
      </c>
    </row>
    <row r="32" spans="1:33" ht="12" x14ac:dyDescent="0.2">
      <c r="A32" s="265" t="s">
        <v>156</v>
      </c>
      <c r="B32" s="268" t="s">
        <v>147</v>
      </c>
      <c r="C32" s="270">
        <v>21.654629</v>
      </c>
      <c r="D32" s="270">
        <v>23.602882000000001</v>
      </c>
      <c r="E32" s="270">
        <v>23.050509999999999</v>
      </c>
      <c r="F32" s="270">
        <v>22.372603999999999</v>
      </c>
      <c r="G32" s="270">
        <v>21.63674</v>
      </c>
      <c r="H32" s="270">
        <v>21.016601999999999</v>
      </c>
      <c r="I32" s="270">
        <v>20.907722</v>
      </c>
      <c r="J32" s="270">
        <v>20.497274000000001</v>
      </c>
      <c r="K32" s="270">
        <v>20.160353000000001</v>
      </c>
      <c r="L32" s="270">
        <v>20.023755999999999</v>
      </c>
      <c r="M32" s="270">
        <v>20.061630000000001</v>
      </c>
      <c r="N32" s="270">
        <v>20.434408000000001</v>
      </c>
      <c r="O32" s="270">
        <v>20.266016</v>
      </c>
      <c r="P32" s="270">
        <v>20.545155999999999</v>
      </c>
      <c r="Q32" s="270">
        <v>20.562612999999999</v>
      </c>
      <c r="R32" s="270">
        <v>20.836497999999999</v>
      </c>
      <c r="S32" s="270">
        <v>21.027108999999999</v>
      </c>
      <c r="T32" s="270">
        <v>21.250091999999999</v>
      </c>
      <c r="U32" s="270">
        <v>21.288803000000001</v>
      </c>
      <c r="V32" s="270">
        <v>20.882607</v>
      </c>
      <c r="W32" s="270">
        <v>20.858619999999998</v>
      </c>
      <c r="X32" s="270">
        <v>20.653632999999999</v>
      </c>
      <c r="Y32" s="270">
        <v>20.247391</v>
      </c>
      <c r="Z32" s="270">
        <v>20.460387999999998</v>
      </c>
      <c r="AA32" s="270">
        <v>19.70421</v>
      </c>
      <c r="AB32" s="270">
        <v>19.281464</v>
      </c>
      <c r="AC32" s="270">
        <v>19.098602</v>
      </c>
      <c r="AD32" s="270">
        <v>19.41696</v>
      </c>
      <c r="AE32" s="270">
        <v>19.729611999999999</v>
      </c>
      <c r="AF32" s="270">
        <v>18.924620000000001</v>
      </c>
      <c r="AG32" s="269">
        <v>-4.6360000000000004E-3</v>
      </c>
    </row>
    <row r="33" spans="1:33" x14ac:dyDescent="0.25">
      <c r="B33" s="304"/>
      <c r="C33" s="304"/>
      <c r="D33" s="304"/>
      <c r="E33" s="304"/>
      <c r="F33" s="304"/>
      <c r="G33" s="304"/>
      <c r="H33" s="304"/>
      <c r="I33" s="304"/>
      <c r="J33" s="304"/>
      <c r="K33" s="304"/>
      <c r="L33" s="304"/>
      <c r="M33" s="304"/>
      <c r="N33" s="304"/>
      <c r="O33" s="304"/>
      <c r="P33" s="304"/>
      <c r="Q33" s="304"/>
      <c r="R33" s="304"/>
      <c r="S33" s="304"/>
      <c r="T33" s="304"/>
      <c r="U33" s="304"/>
      <c r="V33" s="304"/>
      <c r="W33" s="304"/>
      <c r="X33" s="304"/>
      <c r="Y33" s="304"/>
      <c r="Z33" s="304"/>
      <c r="AA33" s="304"/>
      <c r="AB33" s="304"/>
      <c r="AC33" s="304"/>
      <c r="AD33" s="304"/>
      <c r="AE33" s="304"/>
      <c r="AF33" s="304"/>
      <c r="AG33" s="304"/>
    </row>
    <row r="34" spans="1:33" x14ac:dyDescent="0.25">
      <c r="B34" s="268" t="s">
        <v>43</v>
      </c>
      <c r="C34" s="304"/>
      <c r="D34" s="304"/>
      <c r="E34" s="304"/>
      <c r="F34" s="304"/>
      <c r="G34" s="304"/>
      <c r="H34" s="304"/>
      <c r="I34" s="304"/>
      <c r="J34" s="304"/>
      <c r="K34" s="304"/>
      <c r="L34" s="304"/>
      <c r="M34" s="304"/>
      <c r="N34" s="304"/>
      <c r="O34" s="304"/>
      <c r="P34" s="304"/>
      <c r="Q34" s="304"/>
      <c r="R34" s="304"/>
      <c r="S34" s="304"/>
      <c r="T34" s="304"/>
      <c r="U34" s="304"/>
      <c r="V34" s="304"/>
      <c r="W34" s="304"/>
      <c r="X34" s="304"/>
      <c r="Y34" s="304"/>
      <c r="Z34" s="304"/>
      <c r="AA34" s="304"/>
      <c r="AB34" s="304"/>
      <c r="AC34" s="304"/>
      <c r="AD34" s="304"/>
      <c r="AE34" s="304"/>
      <c r="AF34" s="304"/>
      <c r="AG34" s="304"/>
    </row>
    <row r="35" spans="1:33" x14ac:dyDescent="0.25">
      <c r="A35" s="265" t="s">
        <v>157</v>
      </c>
      <c r="B35" s="264" t="s">
        <v>158</v>
      </c>
      <c r="C35" s="266">
        <v>16.73385</v>
      </c>
      <c r="D35" s="266">
        <v>18.356297999999999</v>
      </c>
      <c r="E35" s="266">
        <v>19.182388</v>
      </c>
      <c r="F35" s="266">
        <v>19.602926</v>
      </c>
      <c r="G35" s="266">
        <v>19.941938</v>
      </c>
      <c r="H35" s="266">
        <v>19.903314999999999</v>
      </c>
      <c r="I35" s="266">
        <v>19.849981</v>
      </c>
      <c r="J35" s="266">
        <v>19.863662999999999</v>
      </c>
      <c r="K35" s="266">
        <v>19.811287</v>
      </c>
      <c r="L35" s="266">
        <v>19.834377</v>
      </c>
      <c r="M35" s="266">
        <v>19.808157000000001</v>
      </c>
      <c r="N35" s="266">
        <v>19.842936000000002</v>
      </c>
      <c r="O35" s="266">
        <v>19.662490999999999</v>
      </c>
      <c r="P35" s="266">
        <v>19.775711000000001</v>
      </c>
      <c r="Q35" s="266">
        <v>19.814879999999999</v>
      </c>
      <c r="R35" s="266">
        <v>19.950239</v>
      </c>
      <c r="S35" s="266">
        <v>19.816631000000001</v>
      </c>
      <c r="T35" s="266">
        <v>19.884661000000001</v>
      </c>
      <c r="U35" s="266">
        <v>19.983006</v>
      </c>
      <c r="V35" s="266">
        <v>19.831689999999998</v>
      </c>
      <c r="W35" s="266">
        <v>19.682124999999999</v>
      </c>
      <c r="X35" s="266">
        <v>19.486173999999998</v>
      </c>
      <c r="Y35" s="266">
        <v>19.221823000000001</v>
      </c>
      <c r="Z35" s="266">
        <v>19.413260999999999</v>
      </c>
      <c r="AA35" s="266">
        <v>19.138691000000001</v>
      </c>
      <c r="AB35" s="266">
        <v>18.841377000000001</v>
      </c>
      <c r="AC35" s="266">
        <v>18.655954000000001</v>
      </c>
      <c r="AD35" s="266">
        <v>18.810967999999999</v>
      </c>
      <c r="AE35" s="266">
        <v>18.771132999999999</v>
      </c>
      <c r="AF35" s="266">
        <v>18.527114999999998</v>
      </c>
      <c r="AG35" s="262">
        <v>3.5170000000000002E-3</v>
      </c>
    </row>
    <row r="36" spans="1:33" x14ac:dyDescent="0.25">
      <c r="A36" s="265" t="s">
        <v>159</v>
      </c>
      <c r="B36" s="264" t="s">
        <v>153</v>
      </c>
      <c r="C36" s="266">
        <v>6.8096719999999999</v>
      </c>
      <c r="D36" s="266">
        <v>7.5794759999999997</v>
      </c>
      <c r="E36" s="266">
        <v>7.7887389999999996</v>
      </c>
      <c r="F36" s="266">
        <v>7.8755379999999997</v>
      </c>
      <c r="G36" s="266">
        <v>8.0950819999999997</v>
      </c>
      <c r="H36" s="266">
        <v>8.1097380000000001</v>
      </c>
      <c r="I36" s="266">
        <v>8.2476500000000001</v>
      </c>
      <c r="J36" s="266">
        <v>8.5402070000000005</v>
      </c>
      <c r="K36" s="266">
        <v>8.7917880000000004</v>
      </c>
      <c r="L36" s="266">
        <v>9.0232550000000007</v>
      </c>
      <c r="M36" s="266">
        <v>9.3001489999999993</v>
      </c>
      <c r="N36" s="266">
        <v>9.5525009999999995</v>
      </c>
      <c r="O36" s="266">
        <v>9.6708750000000006</v>
      </c>
      <c r="P36" s="266">
        <v>9.7149719999999995</v>
      </c>
      <c r="Q36" s="266">
        <v>9.7774830000000001</v>
      </c>
      <c r="R36" s="266">
        <v>9.7998709999999996</v>
      </c>
      <c r="S36" s="266">
        <v>9.7984690000000008</v>
      </c>
      <c r="T36" s="266">
        <v>9.8207819999999995</v>
      </c>
      <c r="U36" s="266">
        <v>9.8456899999999994</v>
      </c>
      <c r="V36" s="266">
        <v>9.8811859999999996</v>
      </c>
      <c r="W36" s="266">
        <v>9.8682149999999993</v>
      </c>
      <c r="X36" s="266">
        <v>9.8854209999999991</v>
      </c>
      <c r="Y36" s="266">
        <v>9.8951910000000005</v>
      </c>
      <c r="Z36" s="266">
        <v>9.9312100000000001</v>
      </c>
      <c r="AA36" s="266">
        <v>9.9280050000000006</v>
      </c>
      <c r="AB36" s="266">
        <v>9.9116309999999999</v>
      </c>
      <c r="AC36" s="266">
        <v>9.8997290000000007</v>
      </c>
      <c r="AD36" s="266">
        <v>9.9049610000000001</v>
      </c>
      <c r="AE36" s="266">
        <v>9.8765959999999993</v>
      </c>
      <c r="AF36" s="266">
        <v>9.8704999999999998</v>
      </c>
      <c r="AG36" s="262">
        <v>1.2881999999999999E-2</v>
      </c>
    </row>
    <row r="37" spans="1:33" x14ac:dyDescent="0.25">
      <c r="A37" s="265" t="s">
        <v>160</v>
      </c>
      <c r="B37" s="264" t="s">
        <v>161</v>
      </c>
      <c r="C37" s="266">
        <v>2.2533989999999999</v>
      </c>
      <c r="D37" s="266">
        <v>2.3004180000000001</v>
      </c>
      <c r="E37" s="266">
        <v>2.9242330000000001</v>
      </c>
      <c r="F37" s="266">
        <v>2.8064490000000002</v>
      </c>
      <c r="G37" s="266">
        <v>2.745555</v>
      </c>
      <c r="H37" s="266">
        <v>2.8780790000000001</v>
      </c>
      <c r="I37" s="266">
        <v>2.8222209999999999</v>
      </c>
      <c r="J37" s="266">
        <v>2.8147229999999999</v>
      </c>
      <c r="K37" s="266">
        <v>2.789355</v>
      </c>
      <c r="L37" s="266">
        <v>2.7811759999999999</v>
      </c>
      <c r="M37" s="266">
        <v>2.8095370000000002</v>
      </c>
      <c r="N37" s="266">
        <v>2.8647689999999999</v>
      </c>
      <c r="O37" s="266">
        <v>2.790718</v>
      </c>
      <c r="P37" s="266">
        <v>2.767172</v>
      </c>
      <c r="Q37" s="266">
        <v>2.7934779999999999</v>
      </c>
      <c r="R37" s="266">
        <v>2.759903</v>
      </c>
      <c r="S37" s="266">
        <v>2.751223</v>
      </c>
      <c r="T37" s="266">
        <v>2.7855810000000001</v>
      </c>
      <c r="U37" s="266">
        <v>2.7260239999999998</v>
      </c>
      <c r="V37" s="266">
        <v>2.735147</v>
      </c>
      <c r="W37" s="266">
        <v>2.7193100000000001</v>
      </c>
      <c r="X37" s="266">
        <v>2.7343320000000002</v>
      </c>
      <c r="Y37" s="266">
        <v>2.698877</v>
      </c>
      <c r="Z37" s="266">
        <v>2.6986759999999999</v>
      </c>
      <c r="AA37" s="266">
        <v>2.7121629999999999</v>
      </c>
      <c r="AB37" s="266">
        <v>2.696237</v>
      </c>
      <c r="AC37" s="266">
        <v>2.690248</v>
      </c>
      <c r="AD37" s="266">
        <v>2.7119900000000001</v>
      </c>
      <c r="AE37" s="266">
        <v>2.7228439999999998</v>
      </c>
      <c r="AF37" s="266">
        <v>2.7371850000000002</v>
      </c>
      <c r="AG37" s="262">
        <v>6.7289999999999997E-3</v>
      </c>
    </row>
    <row r="38" spans="1:33" ht="12" x14ac:dyDescent="0.2">
      <c r="A38" s="265" t="s">
        <v>162</v>
      </c>
      <c r="B38" s="268" t="s">
        <v>147</v>
      </c>
      <c r="C38" s="270">
        <v>25.796921000000001</v>
      </c>
      <c r="D38" s="270">
        <v>28.236191000000002</v>
      </c>
      <c r="E38" s="270">
        <v>29.895358999999999</v>
      </c>
      <c r="F38" s="270">
        <v>30.284914000000001</v>
      </c>
      <c r="G38" s="270">
        <v>30.782578000000001</v>
      </c>
      <c r="H38" s="270">
        <v>30.891131999999999</v>
      </c>
      <c r="I38" s="270">
        <v>30.919853</v>
      </c>
      <c r="J38" s="270">
        <v>31.218594</v>
      </c>
      <c r="K38" s="270">
        <v>31.392429</v>
      </c>
      <c r="L38" s="270">
        <v>31.638807</v>
      </c>
      <c r="M38" s="270">
        <v>31.917843000000001</v>
      </c>
      <c r="N38" s="270">
        <v>32.260204000000002</v>
      </c>
      <c r="O38" s="270">
        <v>32.124084000000003</v>
      </c>
      <c r="P38" s="270">
        <v>32.257857999999999</v>
      </c>
      <c r="Q38" s="270">
        <v>32.385840999999999</v>
      </c>
      <c r="R38" s="270">
        <v>32.510013999999998</v>
      </c>
      <c r="S38" s="270">
        <v>32.366325000000003</v>
      </c>
      <c r="T38" s="270">
        <v>32.491024000000003</v>
      </c>
      <c r="U38" s="270">
        <v>32.554718000000001</v>
      </c>
      <c r="V38" s="270">
        <v>32.448020999999997</v>
      </c>
      <c r="W38" s="270">
        <v>32.269649999999999</v>
      </c>
      <c r="X38" s="270">
        <v>32.105927000000001</v>
      </c>
      <c r="Y38" s="270">
        <v>31.815891000000001</v>
      </c>
      <c r="Z38" s="270">
        <v>32.043148000000002</v>
      </c>
      <c r="AA38" s="270">
        <v>31.778858</v>
      </c>
      <c r="AB38" s="270">
        <v>31.449245000000001</v>
      </c>
      <c r="AC38" s="270">
        <v>31.245932</v>
      </c>
      <c r="AD38" s="270">
        <v>31.427918999999999</v>
      </c>
      <c r="AE38" s="270">
        <v>31.370574999999999</v>
      </c>
      <c r="AF38" s="270">
        <v>31.134799999999998</v>
      </c>
      <c r="AG38" s="269">
        <v>6.5059999999999996E-3</v>
      </c>
    </row>
    <row r="39" spans="1:33" x14ac:dyDescent="0.25">
      <c r="B39" s="304"/>
      <c r="C39" s="304"/>
      <c r="D39" s="304"/>
      <c r="E39" s="304"/>
      <c r="F39" s="304"/>
      <c r="G39" s="304"/>
      <c r="H39" s="304"/>
      <c r="I39" s="304"/>
      <c r="J39" s="304"/>
      <c r="K39" s="304"/>
      <c r="L39" s="304"/>
      <c r="M39" s="304"/>
      <c r="N39" s="304"/>
      <c r="O39" s="304"/>
      <c r="P39" s="304"/>
      <c r="Q39" s="304"/>
      <c r="R39" s="304"/>
      <c r="S39" s="304"/>
      <c r="T39" s="304"/>
      <c r="U39" s="304"/>
      <c r="V39" s="304"/>
      <c r="W39" s="304"/>
      <c r="X39" s="304"/>
      <c r="Y39" s="304"/>
      <c r="Z39" s="304"/>
      <c r="AA39" s="304"/>
      <c r="AB39" s="304"/>
      <c r="AC39" s="304"/>
      <c r="AD39" s="304"/>
      <c r="AE39" s="304"/>
      <c r="AF39" s="304"/>
      <c r="AG39" s="304"/>
    </row>
    <row r="40" spans="1:33" ht="12" x14ac:dyDescent="0.2">
      <c r="A40" s="265" t="s">
        <v>163</v>
      </c>
      <c r="B40" s="268" t="s">
        <v>164</v>
      </c>
      <c r="C40" s="270">
        <v>-9.9559999999999996E-2</v>
      </c>
      <c r="D40" s="270">
        <v>1.014343</v>
      </c>
      <c r="E40" s="270">
        <v>0.351906</v>
      </c>
      <c r="F40" s="270">
        <v>0.37148900000000001</v>
      </c>
      <c r="G40" s="270">
        <v>0.34117700000000001</v>
      </c>
      <c r="H40" s="270">
        <v>0.382046</v>
      </c>
      <c r="I40" s="270">
        <v>0.38127899999999998</v>
      </c>
      <c r="J40" s="270">
        <v>0.35733999999999999</v>
      </c>
      <c r="K40" s="270">
        <v>0.38627099999999998</v>
      </c>
      <c r="L40" s="270">
        <v>0.38148700000000002</v>
      </c>
      <c r="M40" s="270">
        <v>0.40063900000000002</v>
      </c>
      <c r="N40" s="270">
        <v>0.43374299999999999</v>
      </c>
      <c r="O40" s="270">
        <v>0.41500900000000002</v>
      </c>
      <c r="P40" s="270">
        <v>0.41313899999999998</v>
      </c>
      <c r="Q40" s="270">
        <v>0.41773199999999999</v>
      </c>
      <c r="R40" s="270">
        <v>0.40796700000000002</v>
      </c>
      <c r="S40" s="270">
        <v>0.411499</v>
      </c>
      <c r="T40" s="270">
        <v>0.40859600000000001</v>
      </c>
      <c r="U40" s="270">
        <v>0.40251199999999998</v>
      </c>
      <c r="V40" s="270">
        <v>0.37765500000000002</v>
      </c>
      <c r="W40" s="270">
        <v>0.373608</v>
      </c>
      <c r="X40" s="270">
        <v>0.35802499999999998</v>
      </c>
      <c r="Y40" s="270">
        <v>0.34440199999999999</v>
      </c>
      <c r="Z40" s="270">
        <v>0.34875899999999999</v>
      </c>
      <c r="AA40" s="270">
        <v>0.32074399999999997</v>
      </c>
      <c r="AB40" s="270">
        <v>0.279781</v>
      </c>
      <c r="AC40" s="270">
        <v>0.300562</v>
      </c>
      <c r="AD40" s="270">
        <v>0.30450100000000002</v>
      </c>
      <c r="AE40" s="270">
        <v>0.30743199999999998</v>
      </c>
      <c r="AF40" s="270">
        <v>0.309587</v>
      </c>
      <c r="AG40" s="269" t="s">
        <v>695</v>
      </c>
    </row>
    <row r="41" spans="1:33" x14ac:dyDescent="0.25">
      <c r="B41" s="304"/>
      <c r="C41" s="304"/>
      <c r="D41" s="304"/>
      <c r="E41" s="304"/>
      <c r="F41" s="304"/>
      <c r="G41" s="304"/>
      <c r="H41" s="304"/>
      <c r="I41" s="304"/>
      <c r="J41" s="304"/>
      <c r="K41" s="304"/>
      <c r="L41" s="304"/>
      <c r="M41" s="304"/>
      <c r="N41" s="304"/>
      <c r="O41" s="304"/>
      <c r="P41" s="304"/>
      <c r="Q41" s="304"/>
      <c r="R41" s="304"/>
      <c r="S41" s="304"/>
      <c r="T41" s="304"/>
      <c r="U41" s="304"/>
      <c r="V41" s="304"/>
      <c r="W41" s="304"/>
      <c r="X41" s="304"/>
      <c r="Y41" s="304"/>
      <c r="Z41" s="304"/>
      <c r="AA41" s="304"/>
      <c r="AB41" s="304"/>
      <c r="AC41" s="304"/>
      <c r="AD41" s="304"/>
      <c r="AE41" s="304"/>
      <c r="AF41" s="304"/>
      <c r="AG41" s="304"/>
    </row>
    <row r="42" spans="1:33" x14ac:dyDescent="0.25">
      <c r="B42" s="268" t="s">
        <v>166</v>
      </c>
      <c r="C42" s="304"/>
      <c r="D42" s="304"/>
      <c r="E42" s="304"/>
      <c r="F42" s="304"/>
      <c r="G42" s="304"/>
      <c r="H42" s="304"/>
      <c r="I42" s="304"/>
      <c r="J42" s="304"/>
      <c r="K42" s="304"/>
      <c r="L42" s="304"/>
      <c r="M42" s="304"/>
      <c r="N42" s="304"/>
      <c r="O42" s="304"/>
      <c r="P42" s="304"/>
      <c r="Q42" s="304"/>
      <c r="R42" s="304"/>
      <c r="S42" s="304"/>
      <c r="T42" s="304"/>
      <c r="U42" s="304"/>
      <c r="V42" s="304"/>
      <c r="W42" s="304"/>
      <c r="X42" s="304"/>
      <c r="Y42" s="304"/>
      <c r="Z42" s="304"/>
      <c r="AA42" s="304"/>
      <c r="AB42" s="304"/>
      <c r="AC42" s="304"/>
      <c r="AD42" s="304"/>
      <c r="AE42" s="304"/>
      <c r="AF42" s="304"/>
      <c r="AG42" s="304"/>
    </row>
    <row r="43" spans="1:33" x14ac:dyDescent="0.25">
      <c r="A43" s="265" t="s">
        <v>167</v>
      </c>
      <c r="B43" s="264" t="s">
        <v>168</v>
      </c>
      <c r="C43" s="266">
        <v>36.038910000000001</v>
      </c>
      <c r="D43" s="266">
        <v>36.753875999999998</v>
      </c>
      <c r="E43" s="266">
        <v>37.164867000000001</v>
      </c>
      <c r="F43" s="266">
        <v>37.008743000000003</v>
      </c>
      <c r="G43" s="266">
        <v>36.993271</v>
      </c>
      <c r="H43" s="266">
        <v>36.890811999999997</v>
      </c>
      <c r="I43" s="266">
        <v>36.698307</v>
      </c>
      <c r="J43" s="266">
        <v>36.579684999999998</v>
      </c>
      <c r="K43" s="266">
        <v>36.420642999999998</v>
      </c>
      <c r="L43" s="266">
        <v>36.309967</v>
      </c>
      <c r="M43" s="266">
        <v>36.218291999999998</v>
      </c>
      <c r="N43" s="266">
        <v>36.215271000000001</v>
      </c>
      <c r="O43" s="266">
        <v>36.163837000000001</v>
      </c>
      <c r="P43" s="266">
        <v>36.030982999999999</v>
      </c>
      <c r="Q43" s="266">
        <v>35.914290999999999</v>
      </c>
      <c r="R43" s="266">
        <v>35.832382000000003</v>
      </c>
      <c r="S43" s="266">
        <v>35.810935999999998</v>
      </c>
      <c r="T43" s="266">
        <v>35.784923999999997</v>
      </c>
      <c r="U43" s="266">
        <v>35.813648000000001</v>
      </c>
      <c r="V43" s="266">
        <v>35.779423000000001</v>
      </c>
      <c r="W43" s="266">
        <v>35.801689000000003</v>
      </c>
      <c r="X43" s="266">
        <v>35.841453999999999</v>
      </c>
      <c r="Y43" s="266">
        <v>35.887526999999999</v>
      </c>
      <c r="Z43" s="266">
        <v>35.903362000000001</v>
      </c>
      <c r="AA43" s="266">
        <v>35.944035</v>
      </c>
      <c r="AB43" s="266">
        <v>36.088379000000003</v>
      </c>
      <c r="AC43" s="266">
        <v>36.201034999999997</v>
      </c>
      <c r="AD43" s="266">
        <v>36.273766000000002</v>
      </c>
      <c r="AE43" s="266">
        <v>36.392871999999997</v>
      </c>
      <c r="AF43" s="266">
        <v>36.628177999999998</v>
      </c>
      <c r="AG43" s="262">
        <v>5.5900000000000004E-4</v>
      </c>
    </row>
    <row r="44" spans="1:33" x14ac:dyDescent="0.25">
      <c r="A44" s="265" t="s">
        <v>169</v>
      </c>
      <c r="B44" s="264" t="s">
        <v>153</v>
      </c>
      <c r="C44" s="266">
        <v>31.361422000000001</v>
      </c>
      <c r="D44" s="266">
        <v>31.199945</v>
      </c>
      <c r="E44" s="266">
        <v>31.177605</v>
      </c>
      <c r="F44" s="266">
        <v>31.16921</v>
      </c>
      <c r="G44" s="266">
        <v>30.965534000000002</v>
      </c>
      <c r="H44" s="266">
        <v>30.880772</v>
      </c>
      <c r="I44" s="266">
        <v>30.613737</v>
      </c>
      <c r="J44" s="266">
        <v>30.871202</v>
      </c>
      <c r="K44" s="266">
        <v>30.754141000000001</v>
      </c>
      <c r="L44" s="266">
        <v>30.537724999999998</v>
      </c>
      <c r="M44" s="266">
        <v>30.416205999999999</v>
      </c>
      <c r="N44" s="266">
        <v>30.414434</v>
      </c>
      <c r="O44" s="266">
        <v>30.607911999999999</v>
      </c>
      <c r="P44" s="266">
        <v>30.353966</v>
      </c>
      <c r="Q44" s="266">
        <v>30.106273999999999</v>
      </c>
      <c r="R44" s="266">
        <v>30.033339999999999</v>
      </c>
      <c r="S44" s="266">
        <v>30.184532000000001</v>
      </c>
      <c r="T44" s="266">
        <v>30.381095999999999</v>
      </c>
      <c r="U44" s="266">
        <v>30.592625000000002</v>
      </c>
      <c r="V44" s="266">
        <v>30.803253000000002</v>
      </c>
      <c r="W44" s="266">
        <v>30.909265999999999</v>
      </c>
      <c r="X44" s="266">
        <v>31.077223</v>
      </c>
      <c r="Y44" s="266">
        <v>31.346886000000001</v>
      </c>
      <c r="Z44" s="266">
        <v>31.509253000000001</v>
      </c>
      <c r="AA44" s="266">
        <v>31.678867</v>
      </c>
      <c r="AB44" s="266">
        <v>31.934574000000001</v>
      </c>
      <c r="AC44" s="266">
        <v>32.173541999999998</v>
      </c>
      <c r="AD44" s="266">
        <v>32.373511999999998</v>
      </c>
      <c r="AE44" s="266">
        <v>32.546021000000003</v>
      </c>
      <c r="AF44" s="266">
        <v>32.886066</v>
      </c>
      <c r="AG44" s="262">
        <v>1.6379999999999999E-3</v>
      </c>
    </row>
    <row r="45" spans="1:33" x14ac:dyDescent="0.25">
      <c r="A45" s="265" t="s">
        <v>170</v>
      </c>
      <c r="B45" s="264" t="s">
        <v>171</v>
      </c>
      <c r="C45" s="266">
        <v>10.883374999999999</v>
      </c>
      <c r="D45" s="266">
        <v>10.484755</v>
      </c>
      <c r="E45" s="266">
        <v>9.8739120000000007</v>
      </c>
      <c r="F45" s="266">
        <v>8.5102779999999996</v>
      </c>
      <c r="G45" s="266">
        <v>8.1401909999999997</v>
      </c>
      <c r="H45" s="266">
        <v>7.937951</v>
      </c>
      <c r="I45" s="266">
        <v>7.7050960000000002</v>
      </c>
      <c r="J45" s="266">
        <v>7.669232</v>
      </c>
      <c r="K45" s="266">
        <v>7.6152100000000003</v>
      </c>
      <c r="L45" s="266">
        <v>7.4647059999999996</v>
      </c>
      <c r="M45" s="266">
        <v>7.3934369999999996</v>
      </c>
      <c r="N45" s="266">
        <v>7.2461659999999997</v>
      </c>
      <c r="O45" s="266">
        <v>7.2936759999999996</v>
      </c>
      <c r="P45" s="266">
        <v>6.99925</v>
      </c>
      <c r="Q45" s="266">
        <v>6.7008510000000001</v>
      </c>
      <c r="R45" s="266">
        <v>6.583507</v>
      </c>
      <c r="S45" s="266">
        <v>6.4617940000000003</v>
      </c>
      <c r="T45" s="266">
        <v>6.4417299999999997</v>
      </c>
      <c r="U45" s="266">
        <v>6.426641</v>
      </c>
      <c r="V45" s="266">
        <v>6.3371519999999997</v>
      </c>
      <c r="W45" s="266">
        <v>6.3267569999999997</v>
      </c>
      <c r="X45" s="266">
        <v>6.277361</v>
      </c>
      <c r="Y45" s="266">
        <v>6.194617</v>
      </c>
      <c r="Z45" s="266">
        <v>6.1279820000000003</v>
      </c>
      <c r="AA45" s="266">
        <v>6.0038099999999996</v>
      </c>
      <c r="AB45" s="266">
        <v>5.9578810000000004</v>
      </c>
      <c r="AC45" s="266">
        <v>5.8664969999999999</v>
      </c>
      <c r="AD45" s="266">
        <v>5.765072</v>
      </c>
      <c r="AE45" s="266">
        <v>5.7176580000000001</v>
      </c>
      <c r="AF45" s="266">
        <v>5.7663779999999996</v>
      </c>
      <c r="AG45" s="262">
        <v>-2.1665E-2</v>
      </c>
    </row>
    <row r="46" spans="1:33" x14ac:dyDescent="0.25">
      <c r="A46" s="265" t="s">
        <v>172</v>
      </c>
      <c r="B46" s="264" t="s">
        <v>137</v>
      </c>
      <c r="C46" s="266">
        <v>8.1211500000000001</v>
      </c>
      <c r="D46" s="266">
        <v>8.1831110000000002</v>
      </c>
      <c r="E46" s="266">
        <v>8.2025790000000001</v>
      </c>
      <c r="F46" s="266">
        <v>8.239058</v>
      </c>
      <c r="G46" s="266">
        <v>8.1638990000000007</v>
      </c>
      <c r="H46" s="266">
        <v>8.0757549999999991</v>
      </c>
      <c r="I46" s="266">
        <v>7.9302669999999997</v>
      </c>
      <c r="J46" s="266">
        <v>7.3689460000000002</v>
      </c>
      <c r="K46" s="266">
        <v>7.2995039999999998</v>
      </c>
      <c r="L46" s="266">
        <v>7.3070060000000003</v>
      </c>
      <c r="M46" s="266">
        <v>7.3184230000000001</v>
      </c>
      <c r="N46" s="266">
        <v>7.3263429999999996</v>
      </c>
      <c r="O46" s="266">
        <v>6.8084160000000002</v>
      </c>
      <c r="P46" s="266">
        <v>6.8156670000000004</v>
      </c>
      <c r="Q46" s="266">
        <v>6.7474470000000002</v>
      </c>
      <c r="R46" s="266">
        <v>6.7583539999999998</v>
      </c>
      <c r="S46" s="266">
        <v>6.760554</v>
      </c>
      <c r="T46" s="266">
        <v>6.7626590000000002</v>
      </c>
      <c r="U46" s="266">
        <v>6.762759</v>
      </c>
      <c r="V46" s="266">
        <v>6.766273</v>
      </c>
      <c r="W46" s="266">
        <v>6.7793599999999996</v>
      </c>
      <c r="X46" s="266">
        <v>6.788805</v>
      </c>
      <c r="Y46" s="266">
        <v>6.797936</v>
      </c>
      <c r="Z46" s="266">
        <v>6.8059019999999997</v>
      </c>
      <c r="AA46" s="266">
        <v>6.8144450000000001</v>
      </c>
      <c r="AB46" s="266">
        <v>6.8189029999999997</v>
      </c>
      <c r="AC46" s="266">
        <v>6.8233490000000003</v>
      </c>
      <c r="AD46" s="266">
        <v>6.8261190000000003</v>
      </c>
      <c r="AE46" s="266">
        <v>6.829472</v>
      </c>
      <c r="AF46" s="266">
        <v>6.8343129999999999</v>
      </c>
      <c r="AG46" s="262">
        <v>-5.9309999999999996E-3</v>
      </c>
    </row>
    <row r="47" spans="1:33" x14ac:dyDescent="0.25">
      <c r="A47" s="265" t="s">
        <v>173</v>
      </c>
      <c r="B47" s="264" t="s">
        <v>139</v>
      </c>
      <c r="C47" s="266">
        <v>2.288529</v>
      </c>
      <c r="D47" s="266">
        <v>2.3965299999999998</v>
      </c>
      <c r="E47" s="266">
        <v>2.5203760000000002</v>
      </c>
      <c r="F47" s="266">
        <v>2.6075819999999998</v>
      </c>
      <c r="G47" s="266">
        <v>2.562303</v>
      </c>
      <c r="H47" s="266">
        <v>2.533515</v>
      </c>
      <c r="I47" s="266">
        <v>2.5148000000000001</v>
      </c>
      <c r="J47" s="266">
        <v>2.4944809999999999</v>
      </c>
      <c r="K47" s="266">
        <v>2.4826299999999999</v>
      </c>
      <c r="L47" s="266">
        <v>2.4713959999999999</v>
      </c>
      <c r="M47" s="266">
        <v>2.4567709999999998</v>
      </c>
      <c r="N47" s="266">
        <v>2.4500829999999998</v>
      </c>
      <c r="O47" s="266">
        <v>2.436512</v>
      </c>
      <c r="P47" s="266">
        <v>2.4270999999999998</v>
      </c>
      <c r="Q47" s="266">
        <v>2.4106049999999999</v>
      </c>
      <c r="R47" s="266">
        <v>2.3970229999999999</v>
      </c>
      <c r="S47" s="266">
        <v>2.3926630000000002</v>
      </c>
      <c r="T47" s="266">
        <v>2.3816570000000001</v>
      </c>
      <c r="U47" s="266">
        <v>2.3768020000000001</v>
      </c>
      <c r="V47" s="266">
        <v>2.3701400000000001</v>
      </c>
      <c r="W47" s="266">
        <v>2.3620960000000002</v>
      </c>
      <c r="X47" s="266">
        <v>2.3541889999999999</v>
      </c>
      <c r="Y47" s="266">
        <v>2.3426999999999998</v>
      </c>
      <c r="Z47" s="266">
        <v>2.3369900000000001</v>
      </c>
      <c r="AA47" s="266">
        <v>2.3251300000000001</v>
      </c>
      <c r="AB47" s="266">
        <v>2.3184429999999998</v>
      </c>
      <c r="AC47" s="266">
        <v>2.3090259999999998</v>
      </c>
      <c r="AD47" s="266">
        <v>2.304834</v>
      </c>
      <c r="AE47" s="266">
        <v>2.2952330000000001</v>
      </c>
      <c r="AF47" s="266">
        <v>2.2746879999999998</v>
      </c>
      <c r="AG47" s="262">
        <v>-2.0900000000000001E-4</v>
      </c>
    </row>
    <row r="48" spans="1:33" x14ac:dyDescent="0.25">
      <c r="A48" s="265" t="s">
        <v>174</v>
      </c>
      <c r="B48" s="264" t="s">
        <v>175</v>
      </c>
      <c r="C48" s="266">
        <v>3.124412</v>
      </c>
      <c r="D48" s="266">
        <v>3.1245669999999999</v>
      </c>
      <c r="E48" s="266">
        <v>3.05355</v>
      </c>
      <c r="F48" s="266">
        <v>3.0459540000000001</v>
      </c>
      <c r="G48" s="266">
        <v>3.0558299999999998</v>
      </c>
      <c r="H48" s="266">
        <v>3.0414469999999998</v>
      </c>
      <c r="I48" s="266">
        <v>3.0265740000000001</v>
      </c>
      <c r="J48" s="266">
        <v>3.002259</v>
      </c>
      <c r="K48" s="266">
        <v>2.9924819999999999</v>
      </c>
      <c r="L48" s="266">
        <v>2.9805280000000001</v>
      </c>
      <c r="M48" s="266">
        <v>2.9658829999999998</v>
      </c>
      <c r="N48" s="266">
        <v>2.9562680000000001</v>
      </c>
      <c r="O48" s="266">
        <v>2.9392529999999999</v>
      </c>
      <c r="P48" s="266">
        <v>2.923384</v>
      </c>
      <c r="Q48" s="266">
        <v>2.9118710000000001</v>
      </c>
      <c r="R48" s="266">
        <v>2.9001670000000002</v>
      </c>
      <c r="S48" s="266">
        <v>2.8886090000000002</v>
      </c>
      <c r="T48" s="266">
        <v>2.8791690000000001</v>
      </c>
      <c r="U48" s="266">
        <v>2.8820519999999998</v>
      </c>
      <c r="V48" s="266">
        <v>2.8721390000000002</v>
      </c>
      <c r="W48" s="266">
        <v>2.8727550000000002</v>
      </c>
      <c r="X48" s="266">
        <v>2.8721779999999999</v>
      </c>
      <c r="Y48" s="266">
        <v>2.8794590000000002</v>
      </c>
      <c r="Z48" s="266">
        <v>2.8831980000000001</v>
      </c>
      <c r="AA48" s="266">
        <v>2.8833709999999999</v>
      </c>
      <c r="AB48" s="266">
        <v>2.891699</v>
      </c>
      <c r="AC48" s="266">
        <v>2.9005019999999999</v>
      </c>
      <c r="AD48" s="266">
        <v>2.9111570000000002</v>
      </c>
      <c r="AE48" s="266">
        <v>2.9138310000000001</v>
      </c>
      <c r="AF48" s="266">
        <v>2.9330039999999999</v>
      </c>
      <c r="AG48" s="262">
        <v>-2.1779999999999998E-3</v>
      </c>
    </row>
    <row r="49" spans="1:33" x14ac:dyDescent="0.25">
      <c r="A49" s="265" t="s">
        <v>176</v>
      </c>
      <c r="B49" s="264" t="s">
        <v>143</v>
      </c>
      <c r="C49" s="266">
        <v>4.8390050000000002</v>
      </c>
      <c r="D49" s="266">
        <v>5.5444839999999997</v>
      </c>
      <c r="E49" s="266">
        <v>6.0855569999999997</v>
      </c>
      <c r="F49" s="266">
        <v>6.9892269999999996</v>
      </c>
      <c r="G49" s="266">
        <v>7.5613590000000004</v>
      </c>
      <c r="H49" s="266">
        <v>7.8463159999999998</v>
      </c>
      <c r="I49" s="266">
        <v>8.3474660000000007</v>
      </c>
      <c r="J49" s="266">
        <v>8.5777000000000001</v>
      </c>
      <c r="K49" s="266">
        <v>8.7871590000000008</v>
      </c>
      <c r="L49" s="266">
        <v>9.1559860000000004</v>
      </c>
      <c r="M49" s="266">
        <v>9.4117800000000003</v>
      </c>
      <c r="N49" s="266">
        <v>9.6492149999999999</v>
      </c>
      <c r="O49" s="266">
        <v>9.9103840000000005</v>
      </c>
      <c r="P49" s="266">
        <v>10.464489</v>
      </c>
      <c r="Q49" s="266">
        <v>11.179779999999999</v>
      </c>
      <c r="R49" s="266">
        <v>11.560812</v>
      </c>
      <c r="S49" s="266">
        <v>11.709242</v>
      </c>
      <c r="T49" s="266">
        <v>11.735645</v>
      </c>
      <c r="U49" s="266">
        <v>11.787336</v>
      </c>
      <c r="V49" s="266">
        <v>11.864063</v>
      </c>
      <c r="W49" s="266">
        <v>11.965892999999999</v>
      </c>
      <c r="X49" s="266">
        <v>12.084974000000001</v>
      </c>
      <c r="Y49" s="266">
        <v>12.202391</v>
      </c>
      <c r="Z49" s="266">
        <v>12.369851000000001</v>
      </c>
      <c r="AA49" s="266">
        <v>12.586577</v>
      </c>
      <c r="AB49" s="266">
        <v>12.70438</v>
      </c>
      <c r="AC49" s="266">
        <v>12.871214</v>
      </c>
      <c r="AD49" s="266">
        <v>13.03612</v>
      </c>
      <c r="AE49" s="266">
        <v>13.182046</v>
      </c>
      <c r="AF49" s="266">
        <v>13.273847</v>
      </c>
      <c r="AG49" s="262">
        <v>3.5408000000000002E-2</v>
      </c>
    </row>
    <row r="50" spans="1:33" ht="15" customHeight="1" x14ac:dyDescent="0.25">
      <c r="A50" s="265" t="s">
        <v>177</v>
      </c>
      <c r="B50" s="264" t="s">
        <v>178</v>
      </c>
      <c r="C50" s="266">
        <v>0.33637299999999998</v>
      </c>
      <c r="D50" s="266">
        <v>0.27702399999999999</v>
      </c>
      <c r="E50" s="266">
        <v>0.26213999999999998</v>
      </c>
      <c r="F50" s="266">
        <v>0.26524199999999998</v>
      </c>
      <c r="G50" s="266">
        <v>0.255492</v>
      </c>
      <c r="H50" s="266">
        <v>0.26043100000000002</v>
      </c>
      <c r="I50" s="266">
        <v>0.27382699999999999</v>
      </c>
      <c r="J50" s="266">
        <v>0.28262100000000001</v>
      </c>
      <c r="K50" s="266">
        <v>0.284219</v>
      </c>
      <c r="L50" s="266">
        <v>0.29190700000000003</v>
      </c>
      <c r="M50" s="266">
        <v>0.28378999999999999</v>
      </c>
      <c r="N50" s="266">
        <v>0.28854600000000002</v>
      </c>
      <c r="O50" s="266">
        <v>0.28191300000000002</v>
      </c>
      <c r="P50" s="266">
        <v>0.28715800000000002</v>
      </c>
      <c r="Q50" s="266">
        <v>0.28434199999999998</v>
      </c>
      <c r="R50" s="266">
        <v>0.28410600000000003</v>
      </c>
      <c r="S50" s="266">
        <v>0.27906500000000001</v>
      </c>
      <c r="T50" s="266">
        <v>0.281331</v>
      </c>
      <c r="U50" s="266">
        <v>0.28228500000000001</v>
      </c>
      <c r="V50" s="266">
        <v>0.28422199999999997</v>
      </c>
      <c r="W50" s="266">
        <v>0.27929999999999999</v>
      </c>
      <c r="X50" s="266">
        <v>0.27926000000000001</v>
      </c>
      <c r="Y50" s="266">
        <v>0.28012500000000001</v>
      </c>
      <c r="Z50" s="266">
        <v>0.279916</v>
      </c>
      <c r="AA50" s="266">
        <v>0.275945</v>
      </c>
      <c r="AB50" s="266">
        <v>0.27593000000000001</v>
      </c>
      <c r="AC50" s="266">
        <v>0.27579500000000001</v>
      </c>
      <c r="AD50" s="266">
        <v>0.276476</v>
      </c>
      <c r="AE50" s="266">
        <v>0.27690799999999999</v>
      </c>
      <c r="AF50" s="266">
        <v>0.27742</v>
      </c>
      <c r="AG50" s="262">
        <v>-6.6220000000000003E-3</v>
      </c>
    </row>
    <row r="51" spans="1:33" ht="15" customHeight="1" x14ac:dyDescent="0.2">
      <c r="A51" s="265" t="s">
        <v>179</v>
      </c>
      <c r="B51" s="268" t="s">
        <v>180</v>
      </c>
      <c r="C51" s="270">
        <v>96.993172000000001</v>
      </c>
      <c r="D51" s="270">
        <v>97.964293999999995</v>
      </c>
      <c r="E51" s="270">
        <v>98.340575999999999</v>
      </c>
      <c r="F51" s="270">
        <v>97.835296999999997</v>
      </c>
      <c r="G51" s="270">
        <v>97.697875999999994</v>
      </c>
      <c r="H51" s="270">
        <v>97.466994999999997</v>
      </c>
      <c r="I51" s="270">
        <v>97.110068999999996</v>
      </c>
      <c r="J51" s="270">
        <v>96.846137999999996</v>
      </c>
      <c r="K51" s="270">
        <v>96.635993999999997</v>
      </c>
      <c r="L51" s="270">
        <v>96.519226000000003</v>
      </c>
      <c r="M51" s="270">
        <v>96.464584000000002</v>
      </c>
      <c r="N51" s="270">
        <v>96.546317999999999</v>
      </c>
      <c r="O51" s="270">
        <v>96.441909999999993</v>
      </c>
      <c r="P51" s="270">
        <v>96.301993999999993</v>
      </c>
      <c r="Q51" s="270">
        <v>96.255463000000006</v>
      </c>
      <c r="R51" s="270">
        <v>96.349693000000002</v>
      </c>
      <c r="S51" s="270">
        <v>96.487396000000004</v>
      </c>
      <c r="T51" s="270">
        <v>96.648208999999994</v>
      </c>
      <c r="U51" s="270">
        <v>96.924149</v>
      </c>
      <c r="V51" s="270">
        <v>97.076660000000004</v>
      </c>
      <c r="W51" s="270">
        <v>97.297111999999998</v>
      </c>
      <c r="X51" s="270">
        <v>97.575439000000003</v>
      </c>
      <c r="Y51" s="270">
        <v>97.931640999999999</v>
      </c>
      <c r="Z51" s="270">
        <v>98.216453999999999</v>
      </c>
      <c r="AA51" s="270">
        <v>98.512176999999994</v>
      </c>
      <c r="AB51" s="270">
        <v>98.990181000000007</v>
      </c>
      <c r="AC51" s="270">
        <v>99.420958999999996</v>
      </c>
      <c r="AD51" s="270">
        <v>99.767052000000007</v>
      </c>
      <c r="AE51" s="270">
        <v>100.154045</v>
      </c>
      <c r="AF51" s="270">
        <v>100.873901</v>
      </c>
      <c r="AG51" s="269">
        <v>1.354E-3</v>
      </c>
    </row>
    <row r="52" spans="1:33" ht="15" customHeight="1" x14ac:dyDescent="0.25">
      <c r="B52" s="304"/>
      <c r="C52" s="304"/>
      <c r="D52" s="304"/>
      <c r="E52" s="304"/>
      <c r="F52" s="304"/>
      <c r="G52" s="304"/>
      <c r="H52" s="304"/>
      <c r="I52" s="304"/>
      <c r="J52" s="304"/>
      <c r="K52" s="304"/>
      <c r="L52" s="304"/>
      <c r="M52" s="304"/>
      <c r="N52" s="304"/>
      <c r="O52" s="304"/>
      <c r="P52" s="304"/>
      <c r="Q52" s="304"/>
      <c r="R52" s="304"/>
      <c r="S52" s="304"/>
      <c r="T52" s="304"/>
      <c r="U52" s="304"/>
      <c r="V52" s="304"/>
      <c r="W52" s="304"/>
      <c r="X52" s="304"/>
      <c r="Y52" s="304"/>
      <c r="Z52" s="304"/>
      <c r="AA52" s="304"/>
      <c r="AB52" s="304"/>
      <c r="AC52" s="304"/>
      <c r="AD52" s="304"/>
      <c r="AE52" s="304"/>
      <c r="AF52" s="304"/>
      <c r="AG52" s="304"/>
    </row>
    <row r="53" spans="1:33" ht="15" customHeight="1" x14ac:dyDescent="0.25">
      <c r="B53" s="268" t="s">
        <v>694</v>
      </c>
      <c r="C53" s="304"/>
      <c r="D53" s="304"/>
      <c r="E53" s="304"/>
      <c r="F53" s="304"/>
      <c r="G53" s="304"/>
      <c r="H53" s="304"/>
      <c r="I53" s="304"/>
      <c r="J53" s="304"/>
      <c r="K53" s="304"/>
      <c r="L53" s="304"/>
      <c r="M53" s="304"/>
      <c r="N53" s="304"/>
      <c r="O53" s="304"/>
      <c r="P53" s="304"/>
      <c r="Q53" s="304"/>
      <c r="R53" s="304"/>
      <c r="S53" s="304"/>
      <c r="T53" s="304"/>
      <c r="U53" s="304"/>
      <c r="V53" s="304"/>
      <c r="W53" s="304"/>
      <c r="X53" s="304"/>
      <c r="Y53" s="304"/>
      <c r="Z53" s="304"/>
      <c r="AA53" s="304"/>
      <c r="AB53" s="304"/>
      <c r="AC53" s="304"/>
      <c r="AD53" s="304"/>
      <c r="AE53" s="304"/>
      <c r="AF53" s="304"/>
      <c r="AG53" s="304"/>
    </row>
    <row r="54" spans="1:33" ht="15" customHeight="1" x14ac:dyDescent="0.25">
      <c r="A54" s="265" t="s">
        <v>181</v>
      </c>
      <c r="B54" s="264" t="s">
        <v>182</v>
      </c>
      <c r="C54" s="267">
        <v>71.587997000000001</v>
      </c>
      <c r="D54" s="267">
        <v>69.665710000000004</v>
      </c>
      <c r="E54" s="267">
        <v>60.115009000000001</v>
      </c>
      <c r="F54" s="267">
        <v>65.487526000000003</v>
      </c>
      <c r="G54" s="267">
        <v>66.944946000000002</v>
      </c>
      <c r="H54" s="267">
        <v>68.336487000000005</v>
      </c>
      <c r="I54" s="267">
        <v>70.188248000000002</v>
      </c>
      <c r="J54" s="267">
        <v>71.247107999999997</v>
      </c>
      <c r="K54" s="267">
        <v>72.276756000000006</v>
      </c>
      <c r="L54" s="267">
        <v>73.089027000000002</v>
      </c>
      <c r="M54" s="267">
        <v>74.201713999999996</v>
      </c>
      <c r="N54" s="267">
        <v>75.693770999999998</v>
      </c>
      <c r="O54" s="267">
        <v>76.516807999999997</v>
      </c>
      <c r="P54" s="267">
        <v>77.011725999999996</v>
      </c>
      <c r="Q54" s="267">
        <v>77.511916999999997</v>
      </c>
      <c r="R54" s="267">
        <v>77.914551000000003</v>
      </c>
      <c r="S54" s="267">
        <v>79.120429999999999</v>
      </c>
      <c r="T54" s="267">
        <v>79.949264999999997</v>
      </c>
      <c r="U54" s="267">
        <v>80.107307000000006</v>
      </c>
      <c r="V54" s="267">
        <v>81.746223000000001</v>
      </c>
      <c r="W54" s="267">
        <v>82.892478999999994</v>
      </c>
      <c r="X54" s="267">
        <v>83.244727999999995</v>
      </c>
      <c r="Y54" s="267">
        <v>84.953598</v>
      </c>
      <c r="Z54" s="267">
        <v>86.823943999999997</v>
      </c>
      <c r="AA54" s="267">
        <v>87.048102999999998</v>
      </c>
      <c r="AB54" s="267">
        <v>88.261673000000002</v>
      </c>
      <c r="AC54" s="267">
        <v>88.154121000000004</v>
      </c>
      <c r="AD54" s="267">
        <v>88.153580000000005</v>
      </c>
      <c r="AE54" s="267">
        <v>88.626503</v>
      </c>
      <c r="AF54" s="267">
        <v>88.049567999999994</v>
      </c>
      <c r="AG54" s="262">
        <v>7.1630000000000001E-3</v>
      </c>
    </row>
    <row r="55" spans="1:33" ht="15" customHeight="1" x14ac:dyDescent="0.25">
      <c r="A55" s="265" t="s">
        <v>183</v>
      </c>
      <c r="B55" s="264" t="s">
        <v>693</v>
      </c>
      <c r="C55" s="267">
        <v>69.023003000000003</v>
      </c>
      <c r="D55" s="267">
        <v>66.150893999999994</v>
      </c>
      <c r="E55" s="267">
        <v>58.565804</v>
      </c>
      <c r="F55" s="267">
        <v>63.481312000000003</v>
      </c>
      <c r="G55" s="267">
        <v>64.713440000000006</v>
      </c>
      <c r="H55" s="267">
        <v>65.889472999999995</v>
      </c>
      <c r="I55" s="267">
        <v>67.339889999999997</v>
      </c>
      <c r="J55" s="267">
        <v>68.794830000000005</v>
      </c>
      <c r="K55" s="267">
        <v>69.806861999999995</v>
      </c>
      <c r="L55" s="267">
        <v>70.716560000000001</v>
      </c>
      <c r="M55" s="267">
        <v>71.664321999999999</v>
      </c>
      <c r="N55" s="267">
        <v>73.149719000000005</v>
      </c>
      <c r="O55" s="267">
        <v>74.028023000000005</v>
      </c>
      <c r="P55" s="267">
        <v>74.299271000000005</v>
      </c>
      <c r="Q55" s="267">
        <v>74.585869000000002</v>
      </c>
      <c r="R55" s="267">
        <v>74.74485</v>
      </c>
      <c r="S55" s="267">
        <v>75.858504999999994</v>
      </c>
      <c r="T55" s="267">
        <v>76.686295000000001</v>
      </c>
      <c r="U55" s="267">
        <v>76.795463999999996</v>
      </c>
      <c r="V55" s="267">
        <v>78.571479999999994</v>
      </c>
      <c r="W55" s="267">
        <v>79.729445999999996</v>
      </c>
      <c r="X55" s="267">
        <v>80.188102999999998</v>
      </c>
      <c r="Y55" s="267">
        <v>81.850860999999995</v>
      </c>
      <c r="Z55" s="267">
        <v>83.591797</v>
      </c>
      <c r="AA55" s="267">
        <v>84.018883000000002</v>
      </c>
      <c r="AB55" s="267">
        <v>85.136870999999999</v>
      </c>
      <c r="AC55" s="267">
        <v>85.346710000000002</v>
      </c>
      <c r="AD55" s="267">
        <v>85.364227</v>
      </c>
      <c r="AE55" s="267">
        <v>85.855141000000003</v>
      </c>
      <c r="AF55" s="267">
        <v>85.234679999999997</v>
      </c>
      <c r="AG55" s="262">
        <v>7.3010000000000002E-3</v>
      </c>
    </row>
    <row r="56" spans="1:33" ht="15" customHeight="1" x14ac:dyDescent="0.25">
      <c r="A56" s="265" t="s">
        <v>185</v>
      </c>
      <c r="B56" s="264" t="s">
        <v>186</v>
      </c>
      <c r="C56" s="266">
        <v>4.115437</v>
      </c>
      <c r="D56" s="266">
        <v>3.8375569999999999</v>
      </c>
      <c r="E56" s="266">
        <v>3.4711470000000002</v>
      </c>
      <c r="F56" s="266">
        <v>3.1265849999999999</v>
      </c>
      <c r="G56" s="266">
        <v>2.9537409999999999</v>
      </c>
      <c r="H56" s="266">
        <v>2.9069660000000002</v>
      </c>
      <c r="I56" s="266">
        <v>2.9545490000000001</v>
      </c>
      <c r="J56" s="266">
        <v>3.1361569999999999</v>
      </c>
      <c r="K56" s="266">
        <v>3.2922310000000001</v>
      </c>
      <c r="L56" s="266">
        <v>3.3889710000000002</v>
      </c>
      <c r="M56" s="266">
        <v>3.4544480000000002</v>
      </c>
      <c r="N56" s="266">
        <v>3.4918580000000001</v>
      </c>
      <c r="O56" s="266">
        <v>3.5932900000000001</v>
      </c>
      <c r="P56" s="266">
        <v>3.5941529999999999</v>
      </c>
      <c r="Q56" s="266">
        <v>3.5243639999999998</v>
      </c>
      <c r="R56" s="266">
        <v>3.4853049999999999</v>
      </c>
      <c r="S56" s="266">
        <v>3.4869300000000001</v>
      </c>
      <c r="T56" s="266">
        <v>3.5182699999999998</v>
      </c>
      <c r="U56" s="266">
        <v>3.5456129999999999</v>
      </c>
      <c r="V56" s="266">
        <v>3.577658</v>
      </c>
      <c r="W56" s="266">
        <v>3.6346500000000002</v>
      </c>
      <c r="X56" s="266">
        <v>3.6520290000000002</v>
      </c>
      <c r="Y56" s="266">
        <v>3.5895619999999999</v>
      </c>
      <c r="Z56" s="266">
        <v>3.5611259999999998</v>
      </c>
      <c r="AA56" s="266">
        <v>3.4696760000000002</v>
      </c>
      <c r="AB56" s="266">
        <v>3.4253659999999999</v>
      </c>
      <c r="AC56" s="266">
        <v>3.400315</v>
      </c>
      <c r="AD56" s="266">
        <v>3.3924319999999999</v>
      </c>
      <c r="AE56" s="266">
        <v>3.4035679999999999</v>
      </c>
      <c r="AF56" s="266">
        <v>3.4095119999999999</v>
      </c>
      <c r="AG56" s="262">
        <v>-6.4679999999999998E-3</v>
      </c>
    </row>
    <row r="57" spans="1:33" ht="15" customHeight="1" x14ac:dyDescent="0.25">
      <c r="A57" s="265" t="s">
        <v>187</v>
      </c>
      <c r="B57" s="264" t="s">
        <v>188</v>
      </c>
      <c r="C57" s="263">
        <v>36.126964999999998</v>
      </c>
      <c r="D57" s="263">
        <v>33.048690999999998</v>
      </c>
      <c r="E57" s="263">
        <v>33.697308</v>
      </c>
      <c r="F57" s="263">
        <v>34.915207000000002</v>
      </c>
      <c r="G57" s="263">
        <v>33.191757000000003</v>
      </c>
      <c r="H57" s="263">
        <v>31.716324</v>
      </c>
      <c r="I57" s="263">
        <v>31.066441000000001</v>
      </c>
      <c r="J57" s="263">
        <v>30.505334999999999</v>
      </c>
      <c r="K57" s="263">
        <v>30.725069000000001</v>
      </c>
      <c r="L57" s="263">
        <v>30.714941</v>
      </c>
      <c r="M57" s="263">
        <v>30.711940999999999</v>
      </c>
      <c r="N57" s="263">
        <v>30.82056</v>
      </c>
      <c r="O57" s="263">
        <v>31.028635000000001</v>
      </c>
      <c r="P57" s="263">
        <v>31.325903</v>
      </c>
      <c r="Q57" s="263">
        <v>31.308147000000002</v>
      </c>
      <c r="R57" s="263">
        <v>31.61187</v>
      </c>
      <c r="S57" s="263">
        <v>32.129680999999998</v>
      </c>
      <c r="T57" s="263">
        <v>32.227969999999999</v>
      </c>
      <c r="U57" s="263">
        <v>32.280780999999998</v>
      </c>
      <c r="V57" s="263">
        <v>32.69191</v>
      </c>
      <c r="W57" s="263">
        <v>32.910851000000001</v>
      </c>
      <c r="X57" s="263">
        <v>32.751488000000002</v>
      </c>
      <c r="Y57" s="263">
        <v>33.197136</v>
      </c>
      <c r="Z57" s="263">
        <v>33.294753999999998</v>
      </c>
      <c r="AA57" s="263">
        <v>33.901966000000002</v>
      </c>
      <c r="AB57" s="263">
        <v>34.154437999999999</v>
      </c>
      <c r="AC57" s="263">
        <v>34.402785999999999</v>
      </c>
      <c r="AD57" s="263">
        <v>34.352524000000003</v>
      </c>
      <c r="AE57" s="263">
        <v>34.457165000000003</v>
      </c>
      <c r="AF57" s="263">
        <v>34.526252999999997</v>
      </c>
      <c r="AG57" s="262">
        <v>-1.562E-3</v>
      </c>
    </row>
    <row r="58" spans="1:33" ht="15" customHeight="1" x14ac:dyDescent="0.25">
      <c r="A58" s="265" t="s">
        <v>189</v>
      </c>
      <c r="B58" s="264" t="s">
        <v>190</v>
      </c>
      <c r="C58" s="266">
        <v>1.753047</v>
      </c>
      <c r="D58" s="266">
        <v>1.605396</v>
      </c>
      <c r="E58" s="266">
        <v>1.612716</v>
      </c>
      <c r="F58" s="266">
        <v>1.644811</v>
      </c>
      <c r="G58" s="266">
        <v>1.5786800000000001</v>
      </c>
      <c r="H58" s="266">
        <v>1.524597</v>
      </c>
      <c r="I58" s="266">
        <v>1.4982040000000001</v>
      </c>
      <c r="J58" s="266">
        <v>1.483403</v>
      </c>
      <c r="K58" s="266">
        <v>1.4923</v>
      </c>
      <c r="L58" s="266">
        <v>1.492875</v>
      </c>
      <c r="M58" s="266">
        <v>1.493347</v>
      </c>
      <c r="N58" s="266">
        <v>1.4936529999999999</v>
      </c>
      <c r="O58" s="266">
        <v>1.4965390000000001</v>
      </c>
      <c r="P58" s="266">
        <v>1.510248</v>
      </c>
      <c r="Q58" s="266">
        <v>1.5111859999999999</v>
      </c>
      <c r="R58" s="266">
        <v>1.522797</v>
      </c>
      <c r="S58" s="266">
        <v>1.5360039999999999</v>
      </c>
      <c r="T58" s="266">
        <v>1.543051</v>
      </c>
      <c r="U58" s="266">
        <v>1.5474950000000001</v>
      </c>
      <c r="V58" s="266">
        <v>1.5640559999999999</v>
      </c>
      <c r="W58" s="266">
        <v>1.574198</v>
      </c>
      <c r="X58" s="266">
        <v>1.5691949999999999</v>
      </c>
      <c r="Y58" s="266">
        <v>1.5863130000000001</v>
      </c>
      <c r="Z58" s="266">
        <v>1.5902780000000001</v>
      </c>
      <c r="AA58" s="266">
        <v>1.607756</v>
      </c>
      <c r="AB58" s="266">
        <v>1.618476</v>
      </c>
      <c r="AC58" s="266">
        <v>1.6294310000000001</v>
      </c>
      <c r="AD58" s="266">
        <v>1.6292679999999999</v>
      </c>
      <c r="AE58" s="266">
        <v>1.6348339999999999</v>
      </c>
      <c r="AF58" s="266">
        <v>1.639391</v>
      </c>
      <c r="AG58" s="262">
        <v>-2.3089999999999999E-3</v>
      </c>
    </row>
    <row r="59" spans="1:33" ht="15" customHeight="1" x14ac:dyDescent="0.25">
      <c r="A59" s="265" t="s">
        <v>191</v>
      </c>
      <c r="B59" s="264" t="s">
        <v>192</v>
      </c>
      <c r="C59" s="266">
        <v>2.2292390000000002</v>
      </c>
      <c r="D59" s="266">
        <v>2.1085590000000001</v>
      </c>
      <c r="E59" s="266">
        <v>2.1093130000000002</v>
      </c>
      <c r="F59" s="266">
        <v>2.1188609999999999</v>
      </c>
      <c r="G59" s="266">
        <v>2.0726010000000001</v>
      </c>
      <c r="H59" s="266">
        <v>2.0520100000000001</v>
      </c>
      <c r="I59" s="266">
        <v>2.0395110000000001</v>
      </c>
      <c r="J59" s="266">
        <v>2.0317379999999998</v>
      </c>
      <c r="K59" s="266">
        <v>2.0420389999999999</v>
      </c>
      <c r="L59" s="266">
        <v>2.041963</v>
      </c>
      <c r="M59" s="266">
        <v>2.0381300000000002</v>
      </c>
      <c r="N59" s="266">
        <v>2.033941</v>
      </c>
      <c r="O59" s="266">
        <v>2.0277940000000001</v>
      </c>
      <c r="P59" s="266">
        <v>2.0314239999999999</v>
      </c>
      <c r="Q59" s="266">
        <v>2.0170699999999999</v>
      </c>
      <c r="R59" s="266">
        <v>2.0104799999999998</v>
      </c>
      <c r="S59" s="266">
        <v>2.012397</v>
      </c>
      <c r="T59" s="266">
        <v>2.0086400000000002</v>
      </c>
      <c r="U59" s="266">
        <v>2.0080589999999998</v>
      </c>
      <c r="V59" s="266">
        <v>2.0107750000000002</v>
      </c>
      <c r="W59" s="266">
        <v>2.0145870000000001</v>
      </c>
      <c r="X59" s="266">
        <v>2.0022630000000001</v>
      </c>
      <c r="Y59" s="266">
        <v>2.0030899999999998</v>
      </c>
      <c r="Z59" s="266">
        <v>2.0003690000000001</v>
      </c>
      <c r="AA59" s="266">
        <v>2.0006309999999998</v>
      </c>
      <c r="AB59" s="266">
        <v>2.0018259999999999</v>
      </c>
      <c r="AC59" s="266">
        <v>1.9972270000000001</v>
      </c>
      <c r="AD59" s="266">
        <v>1.9858020000000001</v>
      </c>
      <c r="AE59" s="266">
        <v>1.98377</v>
      </c>
      <c r="AF59" s="266">
        <v>1.9814369999999999</v>
      </c>
      <c r="AG59" s="262">
        <v>-4.0549999999999996E-3</v>
      </c>
    </row>
    <row r="60" spans="1:33" ht="15" customHeight="1" x14ac:dyDescent="0.25">
      <c r="A60" s="265" t="s">
        <v>193</v>
      </c>
      <c r="B60" s="264" t="s">
        <v>194</v>
      </c>
      <c r="C60" s="263">
        <v>11.09206</v>
      </c>
      <c r="D60" s="263">
        <v>10.975097</v>
      </c>
      <c r="E60" s="263">
        <v>10.752556999999999</v>
      </c>
      <c r="F60" s="263">
        <v>10.540874000000001</v>
      </c>
      <c r="G60" s="263">
        <v>10.475073</v>
      </c>
      <c r="H60" s="263">
        <v>10.501467999999999</v>
      </c>
      <c r="I60" s="263">
        <v>10.507842</v>
      </c>
      <c r="J60" s="263">
        <v>10.523569999999999</v>
      </c>
      <c r="K60" s="263">
        <v>10.553371</v>
      </c>
      <c r="L60" s="263">
        <v>10.551202999999999</v>
      </c>
      <c r="M60" s="263">
        <v>10.580885</v>
      </c>
      <c r="N60" s="263">
        <v>10.611276999999999</v>
      </c>
      <c r="O60" s="263">
        <v>10.653981</v>
      </c>
      <c r="P60" s="263">
        <v>10.673109999999999</v>
      </c>
      <c r="Q60" s="263">
        <v>10.574654000000001</v>
      </c>
      <c r="R60" s="263">
        <v>10.500532</v>
      </c>
      <c r="S60" s="263">
        <v>10.454601</v>
      </c>
      <c r="T60" s="263">
        <v>10.40737</v>
      </c>
      <c r="U60" s="263">
        <v>10.364239</v>
      </c>
      <c r="V60" s="263">
        <v>10.379671</v>
      </c>
      <c r="W60" s="263">
        <v>10.349372000000001</v>
      </c>
      <c r="X60" s="263">
        <v>10.349371</v>
      </c>
      <c r="Y60" s="263">
        <v>10.292790999999999</v>
      </c>
      <c r="Z60" s="263">
        <v>10.252166000000001</v>
      </c>
      <c r="AA60" s="263">
        <v>10.25128</v>
      </c>
      <c r="AB60" s="263">
        <v>10.175208</v>
      </c>
      <c r="AC60" s="263">
        <v>10.157688</v>
      </c>
      <c r="AD60" s="263">
        <v>10.123593</v>
      </c>
      <c r="AE60" s="263">
        <v>10.092719000000001</v>
      </c>
      <c r="AF60" s="263">
        <v>10.021296</v>
      </c>
      <c r="AG60" s="262">
        <v>-3.4940000000000001E-3</v>
      </c>
    </row>
    <row r="61" spans="1:33" ht="15" customHeight="1" x14ac:dyDescent="0.25">
      <c r="B61" s="304"/>
      <c r="C61" s="304"/>
      <c r="D61" s="304"/>
      <c r="E61" s="304"/>
      <c r="F61" s="304"/>
      <c r="G61" s="304"/>
      <c r="H61" s="304"/>
      <c r="I61" s="304"/>
      <c r="J61" s="304"/>
      <c r="K61" s="304"/>
      <c r="L61" s="304"/>
      <c r="M61" s="304"/>
      <c r="N61" s="304"/>
      <c r="O61" s="304"/>
      <c r="P61" s="304"/>
      <c r="Q61" s="304"/>
      <c r="R61" s="304"/>
      <c r="S61" s="304"/>
      <c r="T61" s="304"/>
      <c r="U61" s="304"/>
      <c r="V61" s="304"/>
      <c r="W61" s="304"/>
      <c r="X61" s="304"/>
      <c r="Y61" s="304"/>
      <c r="Z61" s="304"/>
      <c r="AA61" s="304"/>
      <c r="AB61" s="304"/>
      <c r="AC61" s="304"/>
      <c r="AD61" s="304"/>
      <c r="AE61" s="304"/>
      <c r="AF61" s="304"/>
      <c r="AG61" s="304"/>
    </row>
    <row r="62" spans="1:33" ht="15" customHeight="1" x14ac:dyDescent="0.25">
      <c r="B62" s="304"/>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4"/>
      <c r="AC62" s="304"/>
      <c r="AD62" s="304"/>
      <c r="AE62" s="304"/>
      <c r="AF62" s="304"/>
      <c r="AG62" s="304"/>
    </row>
    <row r="63" spans="1:33" ht="15" customHeight="1" x14ac:dyDescent="0.25">
      <c r="B63" s="268" t="s">
        <v>195</v>
      </c>
      <c r="C63" s="304"/>
      <c r="D63" s="304"/>
      <c r="E63" s="304"/>
      <c r="F63" s="304"/>
      <c r="G63" s="304"/>
      <c r="H63" s="304"/>
      <c r="I63" s="304"/>
      <c r="J63" s="304"/>
      <c r="K63" s="304"/>
      <c r="L63" s="304"/>
      <c r="M63" s="304"/>
      <c r="N63" s="304"/>
      <c r="O63" s="304"/>
      <c r="P63" s="304"/>
      <c r="Q63" s="304"/>
      <c r="R63" s="304"/>
      <c r="S63" s="304"/>
      <c r="T63" s="304"/>
      <c r="U63" s="304"/>
      <c r="V63" s="304"/>
      <c r="W63" s="304"/>
      <c r="X63" s="304"/>
      <c r="Y63" s="304"/>
      <c r="Z63" s="304"/>
      <c r="AA63" s="304"/>
      <c r="AB63" s="304"/>
      <c r="AC63" s="304"/>
      <c r="AD63" s="304"/>
      <c r="AE63" s="304"/>
      <c r="AF63" s="304"/>
      <c r="AG63" s="304"/>
    </row>
    <row r="64" spans="1:33" ht="15" customHeight="1" x14ac:dyDescent="0.25">
      <c r="A64" s="265" t="s">
        <v>196</v>
      </c>
      <c r="B64" s="264" t="s">
        <v>182</v>
      </c>
      <c r="C64" s="267">
        <v>71.587997000000001</v>
      </c>
      <c r="D64" s="267">
        <v>71.908996999999999</v>
      </c>
      <c r="E64" s="267">
        <v>63.619979999999998</v>
      </c>
      <c r="F64" s="267">
        <v>71.373054999999994</v>
      </c>
      <c r="G64" s="267">
        <v>75.273742999999996</v>
      </c>
      <c r="H64" s="267">
        <v>79.457572999999996</v>
      </c>
      <c r="I64" s="267">
        <v>84.495559999999998</v>
      </c>
      <c r="J64" s="267">
        <v>88.816947999999996</v>
      </c>
      <c r="K64" s="267">
        <v>93.240852000000004</v>
      </c>
      <c r="L64" s="267">
        <v>97.461692999999997</v>
      </c>
      <c r="M64" s="267">
        <v>102.242752</v>
      </c>
      <c r="N64" s="267">
        <v>107.677361</v>
      </c>
      <c r="O64" s="267">
        <v>112.40005499999999</v>
      </c>
      <c r="P64" s="267">
        <v>116.90786</v>
      </c>
      <c r="Q64" s="267">
        <v>121.683891</v>
      </c>
      <c r="R64" s="267">
        <v>126.524063</v>
      </c>
      <c r="S64" s="267">
        <v>132.93751499999999</v>
      </c>
      <c r="T64" s="267">
        <v>138.98382599999999</v>
      </c>
      <c r="U64" s="267">
        <v>144.00289900000001</v>
      </c>
      <c r="V64" s="267">
        <v>152.015152</v>
      </c>
      <c r="W64" s="267">
        <v>159.442139</v>
      </c>
      <c r="X64" s="267">
        <v>165.62905900000001</v>
      </c>
      <c r="Y64" s="267">
        <v>174.78681900000001</v>
      </c>
      <c r="Z64" s="267">
        <v>184.651535</v>
      </c>
      <c r="AA64" s="267">
        <v>191.32926900000001</v>
      </c>
      <c r="AB64" s="267">
        <v>200.49499499999999</v>
      </c>
      <c r="AC64" s="267">
        <v>206.955399</v>
      </c>
      <c r="AD64" s="267">
        <v>213.823441</v>
      </c>
      <c r="AE64" s="267">
        <v>221.992188</v>
      </c>
      <c r="AF64" s="267">
        <v>227.62056000000001</v>
      </c>
      <c r="AG64" s="262">
        <v>4.0694000000000001E-2</v>
      </c>
    </row>
    <row r="65" spans="1:33" ht="15" customHeight="1" x14ac:dyDescent="0.25">
      <c r="A65" s="265" t="s">
        <v>197</v>
      </c>
      <c r="B65" s="264" t="s">
        <v>693</v>
      </c>
      <c r="C65" s="267">
        <v>69.023003000000003</v>
      </c>
      <c r="D65" s="267">
        <v>68.280997999999997</v>
      </c>
      <c r="E65" s="267">
        <v>61.980446000000001</v>
      </c>
      <c r="F65" s="267">
        <v>69.186538999999996</v>
      </c>
      <c r="G65" s="267">
        <v>72.764610000000005</v>
      </c>
      <c r="H65" s="267">
        <v>76.612328000000005</v>
      </c>
      <c r="I65" s="267">
        <v>81.066588999999993</v>
      </c>
      <c r="J65" s="267">
        <v>85.759925999999993</v>
      </c>
      <c r="K65" s="267">
        <v>90.054550000000006</v>
      </c>
      <c r="L65" s="267">
        <v>94.298096000000001</v>
      </c>
      <c r="M65" s="267">
        <v>98.746475000000004</v>
      </c>
      <c r="N65" s="267">
        <v>104.058342</v>
      </c>
      <c r="O65" s="267">
        <v>108.744141</v>
      </c>
      <c r="P65" s="267">
        <v>112.790207</v>
      </c>
      <c r="Q65" s="267">
        <v>117.090363</v>
      </c>
      <c r="R65" s="267">
        <v>121.376839</v>
      </c>
      <c r="S65" s="267">
        <v>127.456856</v>
      </c>
      <c r="T65" s="267">
        <v>133.31147799999999</v>
      </c>
      <c r="U65" s="267">
        <v>138.049454</v>
      </c>
      <c r="V65" s="267">
        <v>146.111389</v>
      </c>
      <c r="W65" s="267">
        <v>153.358124</v>
      </c>
      <c r="X65" s="267">
        <v>159.54740899999999</v>
      </c>
      <c r="Y65" s="267">
        <v>168.40313699999999</v>
      </c>
      <c r="Z65" s="267">
        <v>177.777603</v>
      </c>
      <c r="AA65" s="267">
        <v>184.67111199999999</v>
      </c>
      <c r="AB65" s="267">
        <v>193.39669799999999</v>
      </c>
      <c r="AC65" s="267">
        <v>200.364563</v>
      </c>
      <c r="AD65" s="267">
        <v>207.057648</v>
      </c>
      <c r="AE65" s="267">
        <v>215.05046100000001</v>
      </c>
      <c r="AF65" s="267">
        <v>220.34367399999999</v>
      </c>
      <c r="AG65" s="262">
        <v>4.0837999999999999E-2</v>
      </c>
    </row>
    <row r="66" spans="1:33" x14ac:dyDescent="0.25">
      <c r="A66" s="265" t="s">
        <v>198</v>
      </c>
      <c r="B66" s="264" t="s">
        <v>186</v>
      </c>
      <c r="C66" s="266">
        <v>4.115437</v>
      </c>
      <c r="D66" s="266">
        <v>3.9611290000000001</v>
      </c>
      <c r="E66" s="266">
        <v>3.67353</v>
      </c>
      <c r="F66" s="266">
        <v>3.4075790000000001</v>
      </c>
      <c r="G66" s="266">
        <v>3.3212229999999998</v>
      </c>
      <c r="H66" s="266">
        <v>3.3800460000000001</v>
      </c>
      <c r="I66" s="266">
        <v>3.55681</v>
      </c>
      <c r="J66" s="266">
        <v>3.9095469999999999</v>
      </c>
      <c r="K66" s="266">
        <v>4.247153</v>
      </c>
      <c r="L66" s="266">
        <v>4.519075</v>
      </c>
      <c r="M66" s="266">
        <v>4.7598940000000001</v>
      </c>
      <c r="N66" s="266">
        <v>4.9673059999999998</v>
      </c>
      <c r="O66" s="266">
        <v>5.2783959999999999</v>
      </c>
      <c r="P66" s="266">
        <v>5.4561140000000004</v>
      </c>
      <c r="Q66" s="266">
        <v>5.5328049999999998</v>
      </c>
      <c r="R66" s="266">
        <v>5.6597249999999999</v>
      </c>
      <c r="S66" s="266">
        <v>5.8587119999999997</v>
      </c>
      <c r="T66" s="266">
        <v>6.1161620000000001</v>
      </c>
      <c r="U66" s="266">
        <v>6.3736819999999996</v>
      </c>
      <c r="V66" s="266">
        <v>6.6530069999999997</v>
      </c>
      <c r="W66" s="266">
        <v>6.9911810000000001</v>
      </c>
      <c r="X66" s="266">
        <v>7.266311</v>
      </c>
      <c r="Y66" s="266">
        <v>7.3853030000000004</v>
      </c>
      <c r="Z66" s="266">
        <v>7.5735729999999997</v>
      </c>
      <c r="AA66" s="266">
        <v>7.6262499999999998</v>
      </c>
      <c r="AB66" s="266">
        <v>7.7810519999999999</v>
      </c>
      <c r="AC66" s="266">
        <v>7.9827640000000004</v>
      </c>
      <c r="AD66" s="266">
        <v>8.2286110000000008</v>
      </c>
      <c r="AE66" s="266">
        <v>8.5252770000000009</v>
      </c>
      <c r="AF66" s="266">
        <v>8.8140680000000007</v>
      </c>
      <c r="AG66" s="262">
        <v>2.6610000000000002E-2</v>
      </c>
    </row>
    <row r="67" spans="1:33" ht="15" customHeight="1" x14ac:dyDescent="0.25">
      <c r="A67" s="265" t="s">
        <v>199</v>
      </c>
      <c r="B67" s="264" t="s">
        <v>188</v>
      </c>
      <c r="C67" s="263">
        <v>36.126964999999998</v>
      </c>
      <c r="D67" s="263">
        <v>34.112881000000002</v>
      </c>
      <c r="E67" s="263">
        <v>35.662010000000002</v>
      </c>
      <c r="F67" s="263">
        <v>38.053122999999999</v>
      </c>
      <c r="G67" s="263">
        <v>37.321235999999999</v>
      </c>
      <c r="H67" s="263">
        <v>36.877842000000001</v>
      </c>
      <c r="I67" s="263">
        <v>37.399085999999997</v>
      </c>
      <c r="J67" s="263">
        <v>38.028080000000003</v>
      </c>
      <c r="K67" s="263">
        <v>39.636966999999999</v>
      </c>
      <c r="L67" s="263">
        <v>40.957313999999997</v>
      </c>
      <c r="M67" s="263">
        <v>42.318069000000001</v>
      </c>
      <c r="N67" s="263">
        <v>43.843456000000003</v>
      </c>
      <c r="O67" s="263">
        <v>45.579796000000002</v>
      </c>
      <c r="P67" s="263">
        <v>47.554371000000003</v>
      </c>
      <c r="Q67" s="263">
        <v>49.149825999999997</v>
      </c>
      <c r="R67" s="263">
        <v>51.333953999999999</v>
      </c>
      <c r="S67" s="263">
        <v>53.984034999999999</v>
      </c>
      <c r="T67" s="263">
        <v>56.025112</v>
      </c>
      <c r="U67" s="263">
        <v>58.028739999999999</v>
      </c>
      <c r="V67" s="263">
        <v>60.793827</v>
      </c>
      <c r="W67" s="263">
        <v>63.30341</v>
      </c>
      <c r="X67" s="263">
        <v>65.164467000000002</v>
      </c>
      <c r="Y67" s="263">
        <v>68.301070999999993</v>
      </c>
      <c r="Z67" s="263">
        <v>70.809119999999993</v>
      </c>
      <c r="AA67" s="263">
        <v>74.515556000000004</v>
      </c>
      <c r="AB67" s="263">
        <v>77.585136000000006</v>
      </c>
      <c r="AC67" s="263">
        <v>80.765845999999996</v>
      </c>
      <c r="AD67" s="263">
        <v>83.324744999999993</v>
      </c>
      <c r="AE67" s="263">
        <v>86.308509999999998</v>
      </c>
      <c r="AF67" s="263">
        <v>89.255225999999993</v>
      </c>
      <c r="AG67" s="262">
        <v>3.168E-2</v>
      </c>
    </row>
    <row r="68" spans="1:33" ht="15" customHeight="1" x14ac:dyDescent="0.25">
      <c r="A68" s="265" t="s">
        <v>200</v>
      </c>
      <c r="B68" s="264" t="s">
        <v>190</v>
      </c>
      <c r="C68" s="266">
        <v>1.753047</v>
      </c>
      <c r="D68" s="266">
        <v>1.65709</v>
      </c>
      <c r="E68" s="266">
        <v>1.706745</v>
      </c>
      <c r="F68" s="266">
        <v>1.792635</v>
      </c>
      <c r="G68" s="266">
        <v>1.775088</v>
      </c>
      <c r="H68" s="266">
        <v>1.77271</v>
      </c>
      <c r="I68" s="266">
        <v>1.803601</v>
      </c>
      <c r="J68" s="266">
        <v>1.8492170000000001</v>
      </c>
      <c r="K68" s="266">
        <v>1.925146</v>
      </c>
      <c r="L68" s="266">
        <v>1.9906969999999999</v>
      </c>
      <c r="M68" s="266">
        <v>2.057687</v>
      </c>
      <c r="N68" s="266">
        <v>2.1247790000000002</v>
      </c>
      <c r="O68" s="266">
        <v>2.1983540000000001</v>
      </c>
      <c r="P68" s="266">
        <v>2.2926359999999999</v>
      </c>
      <c r="Q68" s="266">
        <v>2.3723700000000001</v>
      </c>
      <c r="R68" s="266">
        <v>2.4728430000000001</v>
      </c>
      <c r="S68" s="266">
        <v>2.580781</v>
      </c>
      <c r="T68" s="266">
        <v>2.6824400000000002</v>
      </c>
      <c r="U68" s="266">
        <v>2.7818160000000001</v>
      </c>
      <c r="V68" s="266">
        <v>2.9085169999999998</v>
      </c>
      <c r="W68" s="266">
        <v>3.0279400000000001</v>
      </c>
      <c r="X68" s="266">
        <v>3.1221709999999998</v>
      </c>
      <c r="Y68" s="266">
        <v>3.263741</v>
      </c>
      <c r="Z68" s="266">
        <v>3.3820999999999999</v>
      </c>
      <c r="AA68" s="266">
        <v>3.5338020000000001</v>
      </c>
      <c r="AB68" s="266">
        <v>3.676526</v>
      </c>
      <c r="AC68" s="266">
        <v>3.8253409999999999</v>
      </c>
      <c r="AD68" s="266">
        <v>3.951918</v>
      </c>
      <c r="AE68" s="266">
        <v>4.0949419999999996</v>
      </c>
      <c r="AF68" s="266">
        <v>4.2380579999999997</v>
      </c>
      <c r="AG68" s="262">
        <v>3.0908000000000001E-2</v>
      </c>
    </row>
    <row r="69" spans="1:33" ht="15" customHeight="1" x14ac:dyDescent="0.25">
      <c r="A69" s="265" t="s">
        <v>201</v>
      </c>
      <c r="B69" s="264" t="s">
        <v>192</v>
      </c>
      <c r="C69" s="266">
        <v>2.2292390000000002</v>
      </c>
      <c r="D69" s="266">
        <v>2.1764559999999999</v>
      </c>
      <c r="E69" s="266">
        <v>2.2322959999999998</v>
      </c>
      <c r="F69" s="266">
        <v>2.309288</v>
      </c>
      <c r="G69" s="266">
        <v>2.3304589999999998</v>
      </c>
      <c r="H69" s="266">
        <v>2.3859539999999999</v>
      </c>
      <c r="I69" s="266">
        <v>2.4552489999999998</v>
      </c>
      <c r="J69" s="266">
        <v>2.5327730000000002</v>
      </c>
      <c r="K69" s="266">
        <v>2.6343390000000002</v>
      </c>
      <c r="L69" s="266">
        <v>2.7228870000000001</v>
      </c>
      <c r="M69" s="266">
        <v>2.808344</v>
      </c>
      <c r="N69" s="266">
        <v>2.8933599999999999</v>
      </c>
      <c r="O69" s="266">
        <v>2.9787469999999998</v>
      </c>
      <c r="P69" s="266">
        <v>3.0838079999999999</v>
      </c>
      <c r="Q69" s="266">
        <v>3.166544</v>
      </c>
      <c r="R69" s="266">
        <v>3.264783</v>
      </c>
      <c r="S69" s="266">
        <v>3.3812139999999999</v>
      </c>
      <c r="T69" s="266">
        <v>3.4918209999999998</v>
      </c>
      <c r="U69" s="266">
        <v>3.609737</v>
      </c>
      <c r="V69" s="266">
        <v>3.7392340000000002</v>
      </c>
      <c r="W69" s="266">
        <v>3.8750209999999998</v>
      </c>
      <c r="X69" s="266">
        <v>3.9838300000000002</v>
      </c>
      <c r="Y69" s="266">
        <v>4.1212350000000004</v>
      </c>
      <c r="Z69" s="266">
        <v>4.2542540000000004</v>
      </c>
      <c r="AA69" s="266">
        <v>4.3973310000000003</v>
      </c>
      <c r="AB69" s="266">
        <v>4.5473439999999998</v>
      </c>
      <c r="AC69" s="266">
        <v>4.6887990000000004</v>
      </c>
      <c r="AD69" s="266">
        <v>4.8167200000000001</v>
      </c>
      <c r="AE69" s="266">
        <v>4.9689589999999999</v>
      </c>
      <c r="AF69" s="266">
        <v>5.1222940000000001</v>
      </c>
      <c r="AG69" s="262">
        <v>2.9103E-2</v>
      </c>
    </row>
    <row r="70" spans="1:33" ht="15" customHeight="1" x14ac:dyDescent="0.25">
      <c r="A70" s="265" t="s">
        <v>202</v>
      </c>
      <c r="B70" s="264" t="s">
        <v>194</v>
      </c>
      <c r="C70" s="263">
        <v>11.09206</v>
      </c>
      <c r="D70" s="263">
        <v>11.328503</v>
      </c>
      <c r="E70" s="263">
        <v>11.379478000000001</v>
      </c>
      <c r="F70" s="263">
        <v>11.48821</v>
      </c>
      <c r="G70" s="263">
        <v>11.778304</v>
      </c>
      <c r="H70" s="263">
        <v>12.210476999999999</v>
      </c>
      <c r="I70" s="263">
        <v>12.649781000000001</v>
      </c>
      <c r="J70" s="263">
        <v>13.118728000000001</v>
      </c>
      <c r="K70" s="263">
        <v>13.614407999999999</v>
      </c>
      <c r="L70" s="263">
        <v>14.069665000000001</v>
      </c>
      <c r="M70" s="263">
        <v>14.579432000000001</v>
      </c>
      <c r="N70" s="263">
        <v>15.094956</v>
      </c>
      <c r="O70" s="263">
        <v>15.650263000000001</v>
      </c>
      <c r="P70" s="263">
        <v>16.202342999999999</v>
      </c>
      <c r="Q70" s="263">
        <v>16.600866</v>
      </c>
      <c r="R70" s="263">
        <v>17.051628000000001</v>
      </c>
      <c r="S70" s="263">
        <v>17.565736999999999</v>
      </c>
      <c r="T70" s="263">
        <v>18.092175000000001</v>
      </c>
      <c r="U70" s="263">
        <v>18.631014</v>
      </c>
      <c r="V70" s="263">
        <v>19.302019000000001</v>
      </c>
      <c r="W70" s="263">
        <v>19.906824</v>
      </c>
      <c r="X70" s="263">
        <v>20.591771999999999</v>
      </c>
      <c r="Y70" s="263">
        <v>21.176786</v>
      </c>
      <c r="Z70" s="263">
        <v>21.803642</v>
      </c>
      <c r="AA70" s="263">
        <v>22.532022000000001</v>
      </c>
      <c r="AB70" s="263">
        <v>23.113976999999998</v>
      </c>
      <c r="AC70" s="263">
        <v>23.846741000000002</v>
      </c>
      <c r="AD70" s="263">
        <v>24.555572999999999</v>
      </c>
      <c r="AE70" s="263">
        <v>25.280301999999999</v>
      </c>
      <c r="AF70" s="263">
        <v>25.906462000000001</v>
      </c>
      <c r="AG70" s="262">
        <v>2.9682E-2</v>
      </c>
    </row>
    <row r="71" spans="1:33" ht="15" customHeight="1" thickBot="1" x14ac:dyDescent="0.25"/>
    <row r="72" spans="1:33" ht="15" customHeight="1" x14ac:dyDescent="0.2">
      <c r="B72" s="261" t="s">
        <v>692</v>
      </c>
    </row>
    <row r="73" spans="1:33" ht="12" x14ac:dyDescent="0.2">
      <c r="B73" s="260" t="s">
        <v>691</v>
      </c>
    </row>
    <row r="74" spans="1:33" ht="15" customHeight="1" x14ac:dyDescent="0.2">
      <c r="B74" s="260" t="s">
        <v>205</v>
      </c>
    </row>
    <row r="75" spans="1:33" ht="15" customHeight="1" x14ac:dyDescent="0.2">
      <c r="B75" s="260" t="s">
        <v>690</v>
      </c>
    </row>
    <row r="76" spans="1:33" ht="15" customHeight="1" x14ac:dyDescent="0.2">
      <c r="B76" s="260" t="s">
        <v>207</v>
      </c>
    </row>
    <row r="77" spans="1:33" ht="15" customHeight="1" x14ac:dyDescent="0.2">
      <c r="B77" s="260" t="s">
        <v>689</v>
      </c>
    </row>
    <row r="78" spans="1:33" ht="15" customHeight="1" x14ac:dyDescent="0.2">
      <c r="B78" s="260" t="s">
        <v>688</v>
      </c>
    </row>
    <row r="79" spans="1:33" ht="12" x14ac:dyDescent="0.2">
      <c r="B79" s="260" t="s">
        <v>210</v>
      </c>
    </row>
    <row r="80" spans="1:33" ht="15" customHeight="1" x14ac:dyDescent="0.2">
      <c r="B80" s="260" t="s">
        <v>687</v>
      </c>
    </row>
    <row r="81" spans="2:2" ht="12" x14ac:dyDescent="0.2">
      <c r="B81" s="260" t="s">
        <v>686</v>
      </c>
    </row>
    <row r="82" spans="2:2" ht="15" customHeight="1" x14ac:dyDescent="0.2">
      <c r="B82" s="260" t="s">
        <v>685</v>
      </c>
    </row>
    <row r="83" spans="2:2" ht="15" customHeight="1" x14ac:dyDescent="0.2">
      <c r="B83" s="260" t="s">
        <v>684</v>
      </c>
    </row>
    <row r="84" spans="2:2" ht="15" customHeight="1" x14ac:dyDescent="0.2">
      <c r="B84" s="260" t="s">
        <v>683</v>
      </c>
    </row>
    <row r="85" spans="2:2" ht="15" customHeight="1" x14ac:dyDescent="0.2">
      <c r="B85" s="260" t="s">
        <v>682</v>
      </c>
    </row>
    <row r="86" spans="2:2" ht="15" customHeight="1" x14ac:dyDescent="0.2">
      <c r="B86" s="260" t="s">
        <v>217</v>
      </c>
    </row>
    <row r="87" spans="2:2" ht="15" customHeight="1" x14ac:dyDescent="0.2">
      <c r="B87" s="260" t="s">
        <v>218</v>
      </c>
    </row>
    <row r="88" spans="2:2" ht="15" customHeight="1" x14ac:dyDescent="0.2">
      <c r="B88" s="260" t="s">
        <v>681</v>
      </c>
    </row>
    <row r="89" spans="2:2" ht="15" customHeight="1" x14ac:dyDescent="0.2">
      <c r="B89" s="260" t="s">
        <v>680</v>
      </c>
    </row>
    <row r="90" spans="2:2" ht="15" customHeight="1" x14ac:dyDescent="0.2">
      <c r="B90" s="260" t="s">
        <v>221</v>
      </c>
    </row>
    <row r="91" spans="2:2" ht="15" customHeight="1" x14ac:dyDescent="0.2">
      <c r="B91" s="260" t="s">
        <v>679</v>
      </c>
    </row>
    <row r="92" spans="2:2" ht="12" x14ac:dyDescent="0.2">
      <c r="B92" s="260" t="s">
        <v>678</v>
      </c>
    </row>
    <row r="93" spans="2:2" ht="15" customHeight="1" x14ac:dyDescent="0.2">
      <c r="B93" s="260" t="s">
        <v>224</v>
      </c>
    </row>
    <row r="94" spans="2:2" ht="15" customHeight="1" x14ac:dyDescent="0.2">
      <c r="B94" s="260" t="s">
        <v>677</v>
      </c>
    </row>
    <row r="95" spans="2:2" ht="15" customHeight="1" x14ac:dyDescent="0.2">
      <c r="B95" s="260" t="s">
        <v>676</v>
      </c>
    </row>
    <row r="96" spans="2:2" ht="15" customHeight="1" x14ac:dyDescent="0.2">
      <c r="B96" s="260" t="s">
        <v>675</v>
      </c>
    </row>
    <row r="97" spans="2:33" ht="15" customHeight="1" x14ac:dyDescent="0.2">
      <c r="B97" s="260" t="s">
        <v>644</v>
      </c>
    </row>
    <row r="98" spans="2:33" ht="15" customHeight="1" x14ac:dyDescent="0.2">
      <c r="B98" s="260" t="s">
        <v>674</v>
      </c>
    </row>
    <row r="99" spans="2:33" ht="15" customHeight="1" x14ac:dyDescent="0.2">
      <c r="B99" s="260" t="s">
        <v>673</v>
      </c>
    </row>
    <row r="100" spans="2:33" ht="15" customHeight="1" x14ac:dyDescent="0.2">
      <c r="B100" s="260" t="s">
        <v>672</v>
      </c>
    </row>
    <row r="101" spans="2:33" ht="12" x14ac:dyDescent="0.2"/>
    <row r="102" spans="2:33" ht="12" x14ac:dyDescent="0.2"/>
    <row r="112" spans="2:33" ht="15" customHeight="1" x14ac:dyDescent="0.2">
      <c r="B112" s="321"/>
      <c r="C112" s="321"/>
      <c r="D112" s="321"/>
      <c r="E112" s="321"/>
      <c r="F112" s="321"/>
      <c r="G112" s="321"/>
      <c r="H112" s="321"/>
      <c r="I112" s="321"/>
      <c r="J112" s="321"/>
      <c r="K112" s="321"/>
      <c r="L112" s="321"/>
      <c r="M112" s="321"/>
      <c r="N112" s="321"/>
      <c r="O112" s="321"/>
      <c r="P112" s="321"/>
      <c r="Q112" s="321"/>
      <c r="R112" s="321"/>
      <c r="S112" s="321"/>
      <c r="T112" s="321"/>
      <c r="U112" s="321"/>
      <c r="V112" s="321"/>
      <c r="W112" s="321"/>
      <c r="X112" s="321"/>
      <c r="Y112" s="321"/>
      <c r="Z112" s="321"/>
      <c r="AA112" s="321"/>
      <c r="AB112" s="321"/>
      <c r="AC112" s="321"/>
      <c r="AD112" s="321"/>
      <c r="AE112" s="321"/>
      <c r="AF112" s="321"/>
      <c r="AG112" s="321"/>
    </row>
    <row r="308" spans="2:33" ht="15" customHeight="1" x14ac:dyDescent="0.2">
      <c r="B308" s="321"/>
      <c r="C308" s="321"/>
      <c r="D308" s="321"/>
      <c r="E308" s="321"/>
      <c r="F308" s="321"/>
      <c r="G308" s="321"/>
      <c r="H308" s="321"/>
      <c r="I308" s="321"/>
      <c r="J308" s="321"/>
      <c r="K308" s="321"/>
      <c r="L308" s="321"/>
      <c r="M308" s="321"/>
      <c r="N308" s="321"/>
      <c r="O308" s="321"/>
      <c r="P308" s="321"/>
      <c r="Q308" s="321"/>
      <c r="R308" s="321"/>
      <c r="S308" s="321"/>
      <c r="T308" s="321"/>
      <c r="U308" s="321"/>
      <c r="V308" s="321"/>
      <c r="W308" s="321"/>
      <c r="X308" s="321"/>
      <c r="Y308" s="321"/>
      <c r="Z308" s="321"/>
      <c r="AA308" s="321"/>
      <c r="AB308" s="321"/>
      <c r="AC308" s="321"/>
      <c r="AD308" s="321"/>
      <c r="AE308" s="321"/>
      <c r="AF308" s="321"/>
      <c r="AG308" s="321"/>
    </row>
    <row r="511" spans="2:33" ht="15" customHeight="1" x14ac:dyDescent="0.2">
      <c r="B511" s="321"/>
      <c r="C511" s="321"/>
      <c r="D511" s="321"/>
      <c r="E511" s="321"/>
      <c r="F511" s="321"/>
      <c r="G511" s="321"/>
      <c r="H511" s="321"/>
      <c r="I511" s="321"/>
      <c r="J511" s="321"/>
      <c r="K511" s="321"/>
      <c r="L511" s="321"/>
      <c r="M511" s="321"/>
      <c r="N511" s="321"/>
      <c r="O511" s="321"/>
      <c r="P511" s="321"/>
      <c r="Q511" s="321"/>
      <c r="R511" s="321"/>
      <c r="S511" s="321"/>
      <c r="T511" s="321"/>
      <c r="U511" s="321"/>
      <c r="V511" s="321"/>
      <c r="W511" s="321"/>
      <c r="X511" s="321"/>
      <c r="Y511" s="321"/>
      <c r="Z511" s="321"/>
      <c r="AA511" s="321"/>
      <c r="AB511" s="321"/>
      <c r="AC511" s="321"/>
      <c r="AD511" s="321"/>
      <c r="AE511" s="321"/>
      <c r="AF511" s="321"/>
      <c r="AG511" s="321"/>
    </row>
    <row r="712" spans="2:33" ht="15" customHeight="1" x14ac:dyDescent="0.2">
      <c r="B712" s="321"/>
      <c r="C712" s="321"/>
      <c r="D712" s="321"/>
      <c r="E712" s="321"/>
      <c r="F712" s="321"/>
      <c r="G712" s="321"/>
      <c r="H712" s="321"/>
      <c r="I712" s="321"/>
      <c r="J712" s="321"/>
      <c r="K712" s="321"/>
      <c r="L712" s="321"/>
      <c r="M712" s="321"/>
      <c r="N712" s="321"/>
      <c r="O712" s="321"/>
      <c r="P712" s="321"/>
      <c r="Q712" s="321"/>
      <c r="R712" s="321"/>
      <c r="S712" s="321"/>
      <c r="T712" s="321"/>
      <c r="U712" s="321"/>
      <c r="V712" s="321"/>
      <c r="W712" s="321"/>
      <c r="X712" s="321"/>
      <c r="Y712" s="321"/>
      <c r="Z712" s="321"/>
      <c r="AA712" s="321"/>
      <c r="AB712" s="321"/>
      <c r="AC712" s="321"/>
      <c r="AD712" s="321"/>
      <c r="AE712" s="321"/>
      <c r="AF712" s="321"/>
      <c r="AG712" s="321"/>
    </row>
    <row r="887" spans="2:33" ht="15" customHeight="1" x14ac:dyDescent="0.2">
      <c r="B887" s="321"/>
      <c r="C887" s="321"/>
      <c r="D887" s="321"/>
      <c r="E887" s="321"/>
      <c r="F887" s="321"/>
      <c r="G887" s="321"/>
      <c r="H887" s="321"/>
      <c r="I887" s="321"/>
      <c r="J887" s="321"/>
      <c r="K887" s="321"/>
      <c r="L887" s="321"/>
      <c r="M887" s="321"/>
      <c r="N887" s="321"/>
      <c r="O887" s="321"/>
      <c r="P887" s="321"/>
      <c r="Q887" s="321"/>
      <c r="R887" s="321"/>
      <c r="S887" s="321"/>
      <c r="T887" s="321"/>
      <c r="U887" s="321"/>
      <c r="V887" s="321"/>
      <c r="W887" s="321"/>
      <c r="X887" s="321"/>
      <c r="Y887" s="321"/>
      <c r="Z887" s="321"/>
      <c r="AA887" s="321"/>
      <c r="AB887" s="321"/>
      <c r="AC887" s="321"/>
      <c r="AD887" s="321"/>
      <c r="AE887" s="321"/>
      <c r="AF887" s="321"/>
      <c r="AG887" s="321"/>
    </row>
    <row r="1100" spans="2:33" ht="15" customHeight="1" x14ac:dyDescent="0.2">
      <c r="B1100" s="321"/>
      <c r="C1100" s="321"/>
      <c r="D1100" s="321"/>
      <c r="E1100" s="321"/>
      <c r="F1100" s="321"/>
      <c r="G1100" s="321"/>
      <c r="H1100" s="321"/>
      <c r="I1100" s="321"/>
      <c r="J1100" s="321"/>
      <c r="K1100" s="321"/>
      <c r="L1100" s="321"/>
      <c r="M1100" s="321"/>
      <c r="N1100" s="321"/>
      <c r="O1100" s="321"/>
      <c r="P1100" s="321"/>
      <c r="Q1100" s="321"/>
      <c r="R1100" s="321"/>
      <c r="S1100" s="321"/>
      <c r="T1100" s="321"/>
      <c r="U1100" s="321"/>
      <c r="V1100" s="321"/>
      <c r="W1100" s="321"/>
      <c r="X1100" s="321"/>
      <c r="Y1100" s="321"/>
      <c r="Z1100" s="321"/>
      <c r="AA1100" s="321"/>
      <c r="AB1100" s="321"/>
      <c r="AC1100" s="321"/>
      <c r="AD1100" s="321"/>
      <c r="AE1100" s="321"/>
      <c r="AF1100" s="321"/>
      <c r="AG1100" s="321"/>
    </row>
    <row r="1227" spans="2:33" ht="15" customHeight="1" x14ac:dyDescent="0.2">
      <c r="B1227" s="321"/>
      <c r="C1227" s="321"/>
      <c r="D1227" s="321"/>
      <c r="E1227" s="321"/>
      <c r="F1227" s="321"/>
      <c r="G1227" s="321"/>
      <c r="H1227" s="321"/>
      <c r="I1227" s="321"/>
      <c r="J1227" s="321"/>
      <c r="K1227" s="321"/>
      <c r="L1227" s="321"/>
      <c r="M1227" s="321"/>
      <c r="N1227" s="321"/>
      <c r="O1227" s="321"/>
      <c r="P1227" s="321"/>
      <c r="Q1227" s="321"/>
      <c r="R1227" s="321"/>
      <c r="S1227" s="321"/>
      <c r="T1227" s="321"/>
      <c r="U1227" s="321"/>
      <c r="V1227" s="321"/>
      <c r="W1227" s="321"/>
      <c r="X1227" s="321"/>
      <c r="Y1227" s="321"/>
      <c r="Z1227" s="321"/>
      <c r="AA1227" s="321"/>
      <c r="AB1227" s="321"/>
      <c r="AC1227" s="321"/>
      <c r="AD1227" s="321"/>
      <c r="AE1227" s="321"/>
      <c r="AF1227" s="321"/>
      <c r="AG1227" s="321"/>
    </row>
    <row r="1390" spans="2:33" ht="15" customHeight="1" x14ac:dyDescent="0.2">
      <c r="B1390" s="321"/>
      <c r="C1390" s="321"/>
      <c r="D1390" s="321"/>
      <c r="E1390" s="321"/>
      <c r="F1390" s="321"/>
      <c r="G1390" s="321"/>
      <c r="H1390" s="321"/>
      <c r="I1390" s="321"/>
      <c r="J1390" s="321"/>
      <c r="K1390" s="321"/>
      <c r="L1390" s="321"/>
      <c r="M1390" s="321"/>
      <c r="N1390" s="321"/>
      <c r="O1390" s="321"/>
      <c r="P1390" s="321"/>
      <c r="Q1390" s="321"/>
      <c r="R1390" s="321"/>
      <c r="S1390" s="321"/>
      <c r="T1390" s="321"/>
      <c r="U1390" s="321"/>
      <c r="V1390" s="321"/>
      <c r="W1390" s="321"/>
      <c r="X1390" s="321"/>
      <c r="Y1390" s="321"/>
      <c r="Z1390" s="321"/>
      <c r="AA1390" s="321"/>
      <c r="AB1390" s="321"/>
      <c r="AC1390" s="321"/>
      <c r="AD1390" s="321"/>
      <c r="AE1390" s="321"/>
      <c r="AF1390" s="321"/>
      <c r="AG1390" s="321"/>
    </row>
    <row r="1502" spans="2:33" ht="15" customHeight="1" x14ac:dyDescent="0.2">
      <c r="B1502" s="321"/>
      <c r="C1502" s="321"/>
      <c r="D1502" s="321"/>
      <c r="E1502" s="321"/>
      <c r="F1502" s="321"/>
      <c r="G1502" s="321"/>
      <c r="H1502" s="321"/>
      <c r="I1502" s="321"/>
      <c r="J1502" s="321"/>
      <c r="K1502" s="321"/>
      <c r="L1502" s="321"/>
      <c r="M1502" s="321"/>
      <c r="N1502" s="321"/>
      <c r="O1502" s="321"/>
      <c r="P1502" s="321"/>
      <c r="Q1502" s="321"/>
      <c r="R1502" s="321"/>
      <c r="S1502" s="321"/>
      <c r="T1502" s="321"/>
      <c r="U1502" s="321"/>
      <c r="V1502" s="321"/>
      <c r="W1502" s="321"/>
      <c r="X1502" s="321"/>
      <c r="Y1502" s="321"/>
      <c r="Z1502" s="321"/>
      <c r="AA1502" s="321"/>
      <c r="AB1502" s="321"/>
      <c r="AC1502" s="321"/>
      <c r="AD1502" s="321"/>
      <c r="AE1502" s="321"/>
      <c r="AF1502" s="321"/>
      <c r="AG1502" s="321"/>
    </row>
    <row r="1604" spans="2:33" ht="15" customHeight="1" x14ac:dyDescent="0.2">
      <c r="B1604" s="321"/>
      <c r="C1604" s="321"/>
      <c r="D1604" s="321"/>
      <c r="E1604" s="321"/>
      <c r="F1604" s="321"/>
      <c r="G1604" s="321"/>
      <c r="H1604" s="321"/>
      <c r="I1604" s="321"/>
      <c r="J1604" s="321"/>
      <c r="K1604" s="321"/>
      <c r="L1604" s="321"/>
      <c r="M1604" s="321"/>
      <c r="N1604" s="321"/>
      <c r="O1604" s="321"/>
      <c r="P1604" s="321"/>
      <c r="Q1604" s="321"/>
      <c r="R1604" s="321"/>
      <c r="S1604" s="321"/>
      <c r="T1604" s="321"/>
      <c r="U1604" s="321"/>
      <c r="V1604" s="321"/>
      <c r="W1604" s="321"/>
      <c r="X1604" s="321"/>
      <c r="Y1604" s="321"/>
      <c r="Z1604" s="321"/>
      <c r="AA1604" s="321"/>
      <c r="AB1604" s="321"/>
      <c r="AC1604" s="321"/>
      <c r="AD1604" s="321"/>
      <c r="AE1604" s="321"/>
      <c r="AF1604" s="321"/>
      <c r="AG1604" s="321"/>
    </row>
    <row r="1698" spans="2:33" ht="15" customHeight="1" x14ac:dyDescent="0.2">
      <c r="B1698" s="321"/>
      <c r="C1698" s="321"/>
      <c r="D1698" s="321"/>
      <c r="E1698" s="321"/>
      <c r="F1698" s="321"/>
      <c r="G1698" s="321"/>
      <c r="H1698" s="321"/>
      <c r="I1698" s="321"/>
      <c r="J1698" s="321"/>
      <c r="K1698" s="321"/>
      <c r="L1698" s="321"/>
      <c r="M1698" s="321"/>
      <c r="N1698" s="321"/>
      <c r="O1698" s="321"/>
      <c r="P1698" s="321"/>
      <c r="Q1698" s="321"/>
      <c r="R1698" s="321"/>
      <c r="S1698" s="321"/>
      <c r="T1698" s="321"/>
      <c r="U1698" s="321"/>
      <c r="V1698" s="321"/>
      <c r="W1698" s="321"/>
      <c r="X1698" s="321"/>
      <c r="Y1698" s="321"/>
      <c r="Z1698" s="321"/>
      <c r="AA1698" s="321"/>
      <c r="AB1698" s="321"/>
      <c r="AC1698" s="321"/>
      <c r="AD1698" s="321"/>
      <c r="AE1698" s="321"/>
      <c r="AF1698" s="321"/>
      <c r="AG1698" s="321"/>
    </row>
    <row r="1945" spans="2:33" ht="15" customHeight="1" x14ac:dyDescent="0.2">
      <c r="B1945" s="321"/>
      <c r="C1945" s="321"/>
      <c r="D1945" s="321"/>
      <c r="E1945" s="321"/>
      <c r="F1945" s="321"/>
      <c r="G1945" s="321"/>
      <c r="H1945" s="321"/>
      <c r="I1945" s="321"/>
      <c r="J1945" s="321"/>
      <c r="K1945" s="321"/>
      <c r="L1945" s="321"/>
      <c r="M1945" s="321"/>
      <c r="N1945" s="321"/>
      <c r="O1945" s="321"/>
      <c r="P1945" s="321"/>
      <c r="Q1945" s="321"/>
      <c r="R1945" s="321"/>
      <c r="S1945" s="321"/>
      <c r="T1945" s="321"/>
      <c r="U1945" s="321"/>
      <c r="V1945" s="321"/>
      <c r="W1945" s="321"/>
      <c r="X1945" s="321"/>
      <c r="Y1945" s="321"/>
      <c r="Z1945" s="321"/>
      <c r="AA1945" s="321"/>
      <c r="AB1945" s="321"/>
      <c r="AC1945" s="321"/>
      <c r="AD1945" s="321"/>
      <c r="AE1945" s="321"/>
      <c r="AF1945" s="321"/>
      <c r="AG1945" s="321"/>
    </row>
    <row r="2031" spans="2:33" ht="15" customHeight="1" x14ac:dyDescent="0.2">
      <c r="B2031" s="321"/>
      <c r="C2031" s="321"/>
      <c r="D2031" s="321"/>
      <c r="E2031" s="321"/>
      <c r="F2031" s="321"/>
      <c r="G2031" s="321"/>
      <c r="H2031" s="321"/>
      <c r="I2031" s="321"/>
      <c r="J2031" s="321"/>
      <c r="K2031" s="321"/>
      <c r="L2031" s="321"/>
      <c r="M2031" s="321"/>
      <c r="N2031" s="321"/>
      <c r="O2031" s="321"/>
      <c r="P2031" s="321"/>
      <c r="Q2031" s="321"/>
      <c r="R2031" s="321"/>
      <c r="S2031" s="321"/>
      <c r="T2031" s="321"/>
      <c r="U2031" s="321"/>
      <c r="V2031" s="321"/>
      <c r="W2031" s="321"/>
      <c r="X2031" s="321"/>
      <c r="Y2031" s="321"/>
      <c r="Z2031" s="321"/>
      <c r="AA2031" s="321"/>
      <c r="AB2031" s="321"/>
      <c r="AC2031" s="321"/>
      <c r="AD2031" s="321"/>
      <c r="AE2031" s="321"/>
      <c r="AF2031" s="321"/>
      <c r="AG2031" s="321"/>
    </row>
    <row r="2153" spans="2:33" ht="15" customHeight="1" x14ac:dyDescent="0.2">
      <c r="B2153" s="321"/>
      <c r="C2153" s="321"/>
      <c r="D2153" s="321"/>
      <c r="E2153" s="321"/>
      <c r="F2153" s="321"/>
      <c r="G2153" s="321"/>
      <c r="H2153" s="321"/>
      <c r="I2153" s="321"/>
      <c r="J2153" s="321"/>
      <c r="K2153" s="321"/>
      <c r="L2153" s="321"/>
      <c r="M2153" s="321"/>
      <c r="N2153" s="321"/>
      <c r="O2153" s="321"/>
      <c r="P2153" s="321"/>
      <c r="Q2153" s="321"/>
      <c r="R2153" s="321"/>
      <c r="S2153" s="321"/>
      <c r="T2153" s="321"/>
      <c r="U2153" s="321"/>
      <c r="V2153" s="321"/>
      <c r="W2153" s="321"/>
      <c r="X2153" s="321"/>
      <c r="Y2153" s="321"/>
      <c r="Z2153" s="321"/>
      <c r="AA2153" s="321"/>
      <c r="AB2153" s="321"/>
      <c r="AC2153" s="321"/>
      <c r="AD2153" s="321"/>
      <c r="AE2153" s="321"/>
      <c r="AF2153" s="321"/>
      <c r="AG2153" s="321"/>
    </row>
    <row r="2317" spans="2:33" ht="15" customHeight="1" x14ac:dyDescent="0.2">
      <c r="B2317" s="321"/>
      <c r="C2317" s="321"/>
      <c r="D2317" s="321"/>
      <c r="E2317" s="321"/>
      <c r="F2317" s="321"/>
      <c r="G2317" s="321"/>
      <c r="H2317" s="321"/>
      <c r="I2317" s="321"/>
      <c r="J2317" s="321"/>
      <c r="K2317" s="321"/>
      <c r="L2317" s="321"/>
      <c r="M2317" s="321"/>
      <c r="N2317" s="321"/>
      <c r="O2317" s="321"/>
      <c r="P2317" s="321"/>
      <c r="Q2317" s="321"/>
      <c r="R2317" s="321"/>
      <c r="S2317" s="321"/>
      <c r="T2317" s="321"/>
      <c r="U2317" s="321"/>
      <c r="V2317" s="321"/>
      <c r="W2317" s="321"/>
      <c r="X2317" s="321"/>
      <c r="Y2317" s="321"/>
      <c r="Z2317" s="321"/>
      <c r="AA2317" s="321"/>
      <c r="AB2317" s="321"/>
      <c r="AC2317" s="321"/>
      <c r="AD2317" s="321"/>
      <c r="AE2317" s="321"/>
      <c r="AF2317" s="321"/>
      <c r="AG2317" s="321"/>
    </row>
    <row r="2419" spans="2:33" ht="15" customHeight="1" x14ac:dyDescent="0.2">
      <c r="B2419" s="321"/>
      <c r="C2419" s="321"/>
      <c r="D2419" s="321"/>
      <c r="E2419" s="321"/>
      <c r="F2419" s="321"/>
      <c r="G2419" s="321"/>
      <c r="H2419" s="321"/>
      <c r="I2419" s="321"/>
      <c r="J2419" s="321"/>
      <c r="K2419" s="321"/>
      <c r="L2419" s="321"/>
      <c r="M2419" s="321"/>
      <c r="N2419" s="321"/>
      <c r="O2419" s="321"/>
      <c r="P2419" s="321"/>
      <c r="Q2419" s="321"/>
      <c r="R2419" s="321"/>
      <c r="S2419" s="321"/>
      <c r="T2419" s="321"/>
      <c r="U2419" s="321"/>
      <c r="V2419" s="321"/>
      <c r="W2419" s="321"/>
      <c r="X2419" s="321"/>
      <c r="Y2419" s="321"/>
      <c r="Z2419" s="321"/>
      <c r="AA2419" s="321"/>
      <c r="AB2419" s="321"/>
      <c r="AC2419" s="321"/>
      <c r="AD2419" s="321"/>
      <c r="AE2419" s="321"/>
      <c r="AF2419" s="321"/>
      <c r="AG2419" s="321"/>
    </row>
    <row r="2509" spans="2:33" ht="15" customHeight="1" x14ac:dyDescent="0.2">
      <c r="B2509" s="321"/>
      <c r="C2509" s="321"/>
      <c r="D2509" s="321"/>
      <c r="E2509" s="321"/>
      <c r="F2509" s="321"/>
      <c r="G2509" s="321"/>
      <c r="H2509" s="321"/>
      <c r="I2509" s="321"/>
      <c r="J2509" s="321"/>
      <c r="K2509" s="321"/>
      <c r="L2509" s="321"/>
      <c r="M2509" s="321"/>
      <c r="N2509" s="321"/>
      <c r="O2509" s="321"/>
      <c r="P2509" s="321"/>
      <c r="Q2509" s="321"/>
      <c r="R2509" s="321"/>
      <c r="S2509" s="321"/>
      <c r="T2509" s="321"/>
      <c r="U2509" s="321"/>
      <c r="V2509" s="321"/>
      <c r="W2509" s="321"/>
      <c r="X2509" s="321"/>
      <c r="Y2509" s="321"/>
      <c r="Z2509" s="321"/>
      <c r="AA2509" s="321"/>
      <c r="AB2509" s="321"/>
      <c r="AC2509" s="321"/>
      <c r="AD2509" s="321"/>
      <c r="AE2509" s="321"/>
      <c r="AF2509" s="321"/>
      <c r="AG2509" s="321"/>
    </row>
    <row r="2598" spans="2:33" ht="15" customHeight="1" x14ac:dyDescent="0.2">
      <c r="B2598" s="321"/>
      <c r="C2598" s="321"/>
      <c r="D2598" s="321"/>
      <c r="E2598" s="321"/>
      <c r="F2598" s="321"/>
      <c r="G2598" s="321"/>
      <c r="H2598" s="321"/>
      <c r="I2598" s="321"/>
      <c r="J2598" s="321"/>
      <c r="K2598" s="321"/>
      <c r="L2598" s="321"/>
      <c r="M2598" s="321"/>
      <c r="N2598" s="321"/>
      <c r="O2598" s="321"/>
      <c r="P2598" s="321"/>
      <c r="Q2598" s="321"/>
      <c r="R2598" s="321"/>
      <c r="S2598" s="321"/>
      <c r="T2598" s="321"/>
      <c r="U2598" s="321"/>
      <c r="V2598" s="321"/>
      <c r="W2598" s="321"/>
      <c r="X2598" s="321"/>
      <c r="Y2598" s="321"/>
      <c r="Z2598" s="321"/>
      <c r="AA2598" s="321"/>
      <c r="AB2598" s="321"/>
      <c r="AC2598" s="321"/>
      <c r="AD2598" s="321"/>
      <c r="AE2598" s="321"/>
      <c r="AF2598" s="321"/>
      <c r="AG2598" s="321"/>
    </row>
    <row r="2719" spans="2:33" ht="15" customHeight="1" x14ac:dyDescent="0.2">
      <c r="B2719" s="321"/>
      <c r="C2719" s="321"/>
      <c r="D2719" s="321"/>
      <c r="E2719" s="321"/>
      <c r="F2719" s="321"/>
      <c r="G2719" s="321"/>
      <c r="H2719" s="321"/>
      <c r="I2719" s="321"/>
      <c r="J2719" s="321"/>
      <c r="K2719" s="321"/>
      <c r="L2719" s="321"/>
      <c r="M2719" s="321"/>
      <c r="N2719" s="321"/>
      <c r="O2719" s="321"/>
      <c r="P2719" s="321"/>
      <c r="Q2719" s="321"/>
      <c r="R2719" s="321"/>
      <c r="S2719" s="321"/>
      <c r="T2719" s="321"/>
      <c r="U2719" s="321"/>
      <c r="V2719" s="321"/>
      <c r="W2719" s="321"/>
      <c r="X2719" s="321"/>
      <c r="Y2719" s="321"/>
      <c r="Z2719" s="321"/>
      <c r="AA2719" s="321"/>
      <c r="AB2719" s="321"/>
      <c r="AC2719" s="321"/>
      <c r="AD2719" s="321"/>
      <c r="AE2719" s="321"/>
      <c r="AF2719" s="321"/>
      <c r="AG2719" s="321"/>
    </row>
    <row r="2837" spans="2:33" ht="15" customHeight="1" x14ac:dyDescent="0.2">
      <c r="B2837" s="321"/>
      <c r="C2837" s="321"/>
      <c r="D2837" s="321"/>
      <c r="E2837" s="321"/>
      <c r="F2837" s="321"/>
      <c r="G2837" s="321"/>
      <c r="H2837" s="321"/>
      <c r="I2837" s="321"/>
      <c r="J2837" s="321"/>
      <c r="K2837" s="321"/>
      <c r="L2837" s="321"/>
      <c r="M2837" s="321"/>
      <c r="N2837" s="321"/>
      <c r="O2837" s="321"/>
      <c r="P2837" s="321"/>
      <c r="Q2837" s="321"/>
      <c r="R2837" s="321"/>
      <c r="S2837" s="321"/>
      <c r="T2837" s="321"/>
      <c r="U2837" s="321"/>
      <c r="V2837" s="321"/>
      <c r="W2837" s="321"/>
      <c r="X2837" s="321"/>
      <c r="Y2837" s="321"/>
      <c r="Z2837" s="321"/>
      <c r="AA2837" s="321"/>
      <c r="AB2837" s="321"/>
      <c r="AC2837" s="321"/>
      <c r="AD2837" s="321"/>
      <c r="AE2837" s="321"/>
      <c r="AF2837" s="321"/>
      <c r="AG2837" s="321"/>
    </row>
  </sheetData>
  <mergeCells count="20">
    <mergeCell ref="B1604:AG1604"/>
    <mergeCell ref="B1698:AG1698"/>
    <mergeCell ref="B2719:AG2719"/>
    <mergeCell ref="B2837:AG2837"/>
    <mergeCell ref="B2031:AG2031"/>
    <mergeCell ref="B2153:AG2153"/>
    <mergeCell ref="B2317:AG2317"/>
    <mergeCell ref="B2419:AG2419"/>
    <mergeCell ref="B2509:AG2509"/>
    <mergeCell ref="B2598:AG2598"/>
    <mergeCell ref="B1945:AG1945"/>
    <mergeCell ref="B1100:AG1100"/>
    <mergeCell ref="B1227:AG1227"/>
    <mergeCell ref="B1390:AG1390"/>
    <mergeCell ref="B1502:AG1502"/>
    <mergeCell ref="B112:AG112"/>
    <mergeCell ref="B308:AG308"/>
    <mergeCell ref="B511:AG511"/>
    <mergeCell ref="B712:AG712"/>
    <mergeCell ref="B887:AG887"/>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2540"/>
  <sheetViews>
    <sheetView workbookViewId="0">
      <pane xSplit="2" ySplit="1" topLeftCell="C17" activePane="bottomRight" state="frozen"/>
      <selection activeCell="B1" sqref="B1"/>
      <selection pane="topRight" activeCell="B1" sqref="B1"/>
      <selection pane="bottomLeft" activeCell="B1" sqref="B1"/>
      <selection pane="bottomRight" activeCell="N45" sqref="N45"/>
    </sheetView>
  </sheetViews>
  <sheetFormatPr defaultRowHeight="15" customHeight="1" x14ac:dyDescent="0.25"/>
  <cols>
    <col min="1" max="1" width="30.42578125" customWidth="1"/>
    <col min="2" max="2" width="49" customWidth="1"/>
  </cols>
  <sheetData>
    <row r="1" spans="1:34" ht="15" customHeight="1" thickBot="1" x14ac:dyDescent="0.3">
      <c r="B1" s="237" t="s">
        <v>645</v>
      </c>
      <c r="C1" s="238">
        <v>2020</v>
      </c>
      <c r="D1" s="238">
        <v>2021</v>
      </c>
      <c r="E1" s="238">
        <v>2022</v>
      </c>
      <c r="F1" s="238">
        <v>2023</v>
      </c>
      <c r="G1" s="238">
        <v>2024</v>
      </c>
      <c r="H1" s="238">
        <v>2025</v>
      </c>
      <c r="I1" s="238">
        <v>2026</v>
      </c>
      <c r="J1" s="238">
        <v>2027</v>
      </c>
      <c r="K1" s="238">
        <v>2028</v>
      </c>
      <c r="L1" s="238">
        <v>2029</v>
      </c>
      <c r="M1" s="238">
        <v>2030</v>
      </c>
      <c r="N1" s="238">
        <v>2031</v>
      </c>
      <c r="O1" s="238">
        <v>2032</v>
      </c>
      <c r="P1" s="238">
        <v>2033</v>
      </c>
      <c r="Q1" s="238">
        <v>2034</v>
      </c>
      <c r="R1" s="238">
        <v>2035</v>
      </c>
      <c r="S1" s="238">
        <v>2036</v>
      </c>
      <c r="T1" s="238">
        <v>2037</v>
      </c>
      <c r="U1" s="238">
        <v>2038</v>
      </c>
      <c r="V1" s="238">
        <v>2039</v>
      </c>
      <c r="W1" s="238">
        <v>2040</v>
      </c>
      <c r="X1" s="238">
        <v>2041</v>
      </c>
      <c r="Y1" s="238">
        <v>2042</v>
      </c>
      <c r="Z1" s="238">
        <v>2043</v>
      </c>
      <c r="AA1" s="238">
        <v>2044</v>
      </c>
      <c r="AB1" s="238">
        <v>2045</v>
      </c>
      <c r="AC1" s="238">
        <v>2046</v>
      </c>
      <c r="AD1" s="238">
        <v>2047</v>
      </c>
      <c r="AE1" s="238">
        <v>2048</v>
      </c>
      <c r="AF1" s="238">
        <v>2049</v>
      </c>
      <c r="AG1" s="238">
        <v>2050</v>
      </c>
    </row>
    <row r="2" spans="1:34" ht="15" customHeight="1" thickTop="1" x14ac:dyDescent="0.25"/>
    <row r="3" spans="1:34" ht="15" customHeight="1" x14ac:dyDescent="0.25">
      <c r="C3" s="239" t="s">
        <v>117</v>
      </c>
      <c r="D3" s="239" t="s">
        <v>636</v>
      </c>
      <c r="E3" s="240"/>
      <c r="F3" s="240"/>
      <c r="G3" s="240"/>
      <c r="H3" s="240"/>
    </row>
    <row r="4" spans="1:34" ht="15" customHeight="1" x14ac:dyDescent="0.25">
      <c r="C4" s="239" t="s">
        <v>118</v>
      </c>
      <c r="D4" s="239" t="s">
        <v>637</v>
      </c>
      <c r="E4" s="240"/>
      <c r="F4" s="240"/>
      <c r="G4" s="239" t="s">
        <v>119</v>
      </c>
      <c r="H4" s="240"/>
    </row>
    <row r="5" spans="1:34" ht="15" customHeight="1" x14ac:dyDescent="0.25">
      <c r="C5" s="239" t="s">
        <v>120</v>
      </c>
      <c r="D5" s="239" t="s">
        <v>638</v>
      </c>
      <c r="E5" s="240"/>
      <c r="F5" s="240"/>
      <c r="G5" s="240"/>
      <c r="H5" s="240"/>
    </row>
    <row r="6" spans="1:34" ht="15" customHeight="1" x14ac:dyDescent="0.25">
      <c r="C6" s="239" t="s">
        <v>121</v>
      </c>
      <c r="D6" s="240"/>
      <c r="E6" s="239" t="s">
        <v>639</v>
      </c>
      <c r="F6" s="240"/>
      <c r="G6" s="240"/>
      <c r="H6" s="240"/>
    </row>
    <row r="10" spans="1:34" ht="15" customHeight="1" x14ac:dyDescent="0.25">
      <c r="A10" s="241" t="s">
        <v>294</v>
      </c>
      <c r="B10" s="242" t="s">
        <v>646</v>
      </c>
      <c r="AH10" s="243" t="s">
        <v>640</v>
      </c>
    </row>
    <row r="11" spans="1:34" ht="15" customHeight="1" x14ac:dyDescent="0.25">
      <c r="B11" s="237" t="s">
        <v>295</v>
      </c>
      <c r="AH11" s="243" t="s">
        <v>641</v>
      </c>
    </row>
    <row r="12" spans="1:34" ht="15" customHeight="1" x14ac:dyDescent="0.25">
      <c r="B12" s="23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43" t="s">
        <v>642</v>
      </c>
    </row>
    <row r="13" spans="1:34" ht="15" customHeight="1" thickBot="1" x14ac:dyDescent="0.3">
      <c r="B13" s="238"/>
      <c r="C13" s="238">
        <v>2020</v>
      </c>
      <c r="D13" s="238">
        <v>2021</v>
      </c>
      <c r="E13" s="238">
        <v>2022</v>
      </c>
      <c r="F13" s="238">
        <v>2023</v>
      </c>
      <c r="G13" s="238">
        <v>2024</v>
      </c>
      <c r="H13" s="238">
        <v>2025</v>
      </c>
      <c r="I13" s="238">
        <v>2026</v>
      </c>
      <c r="J13" s="238">
        <v>2027</v>
      </c>
      <c r="K13" s="238">
        <v>2028</v>
      </c>
      <c r="L13" s="238">
        <v>2029</v>
      </c>
      <c r="M13" s="238">
        <v>2030</v>
      </c>
      <c r="N13" s="238">
        <v>2031</v>
      </c>
      <c r="O13" s="238">
        <v>2032</v>
      </c>
      <c r="P13" s="238">
        <v>2033</v>
      </c>
      <c r="Q13" s="238">
        <v>2034</v>
      </c>
      <c r="R13" s="238">
        <v>2035</v>
      </c>
      <c r="S13" s="238">
        <v>2036</v>
      </c>
      <c r="T13" s="238">
        <v>2037</v>
      </c>
      <c r="U13" s="238">
        <v>2038</v>
      </c>
      <c r="V13" s="238">
        <v>2039</v>
      </c>
      <c r="W13" s="238">
        <v>2040</v>
      </c>
      <c r="X13" s="238">
        <v>2041</v>
      </c>
      <c r="Y13" s="238">
        <v>2042</v>
      </c>
      <c r="Z13" s="238">
        <v>2043</v>
      </c>
      <c r="AA13" s="238">
        <v>2044</v>
      </c>
      <c r="AB13" s="238">
        <v>2045</v>
      </c>
      <c r="AC13" s="238">
        <v>2046</v>
      </c>
      <c r="AD13" s="238">
        <v>2047</v>
      </c>
      <c r="AE13" s="238">
        <v>2048</v>
      </c>
      <c r="AF13" s="238">
        <v>2049</v>
      </c>
      <c r="AG13" s="238">
        <v>2050</v>
      </c>
      <c r="AH13" s="244" t="s">
        <v>643</v>
      </c>
    </row>
    <row r="14" spans="1:34" ht="15" customHeight="1" thickTop="1" x14ac:dyDescent="0.25">
      <c r="B14" s="245" t="s">
        <v>296</v>
      </c>
    </row>
    <row r="15" spans="1:34" ht="15" customHeight="1" x14ac:dyDescent="0.25">
      <c r="B15" s="245" t="s">
        <v>297</v>
      </c>
    </row>
    <row r="16" spans="1:34" ht="15" customHeight="1" x14ac:dyDescent="0.25">
      <c r="A16" s="241" t="s">
        <v>298</v>
      </c>
      <c r="B16" s="246" t="s">
        <v>299</v>
      </c>
      <c r="C16" s="255">
        <v>6.6360000000000001</v>
      </c>
      <c r="D16" s="255">
        <v>6.6360000000000001</v>
      </c>
      <c r="E16" s="255">
        <v>6.6360000000000001</v>
      </c>
      <c r="F16" s="255">
        <v>6.6360000000000001</v>
      </c>
      <c r="G16" s="255">
        <v>6.6360000000000001</v>
      </c>
      <c r="H16" s="255">
        <v>6.6360000000000001</v>
      </c>
      <c r="I16" s="255">
        <v>6.6360000000000001</v>
      </c>
      <c r="J16" s="255">
        <v>6.6360000000000001</v>
      </c>
      <c r="K16" s="255">
        <v>6.6360000000000001</v>
      </c>
      <c r="L16" s="255">
        <v>6.6360000000000001</v>
      </c>
      <c r="M16" s="255">
        <v>6.6360000000000001</v>
      </c>
      <c r="N16" s="255">
        <v>6.6360000000000001</v>
      </c>
      <c r="O16" s="255">
        <v>6.6360000000000001</v>
      </c>
      <c r="P16" s="255">
        <v>6.6360000000000001</v>
      </c>
      <c r="Q16" s="255">
        <v>6.6360000000000001</v>
      </c>
      <c r="R16" s="255">
        <v>6.6360000000000001</v>
      </c>
      <c r="S16" s="255">
        <v>6.6360000000000001</v>
      </c>
      <c r="T16" s="255">
        <v>6.6360000000000001</v>
      </c>
      <c r="U16" s="255">
        <v>6.6360000000000001</v>
      </c>
      <c r="V16" s="255">
        <v>6.6360000000000001</v>
      </c>
      <c r="W16" s="255">
        <v>6.6360000000000001</v>
      </c>
      <c r="X16" s="255">
        <v>6.6360000000000001</v>
      </c>
      <c r="Y16" s="255">
        <v>6.6360000000000001</v>
      </c>
      <c r="Z16" s="255">
        <v>6.6360000000000001</v>
      </c>
      <c r="AA16" s="255">
        <v>6.6360000000000001</v>
      </c>
      <c r="AB16" s="255">
        <v>6.6360000000000001</v>
      </c>
      <c r="AC16" s="255">
        <v>6.6360000000000001</v>
      </c>
      <c r="AD16" s="255">
        <v>6.6360000000000001</v>
      </c>
      <c r="AE16" s="255">
        <v>6.6360000000000001</v>
      </c>
      <c r="AF16" s="255">
        <v>6.6360000000000001</v>
      </c>
      <c r="AG16" s="255">
        <v>6.6360000000000001</v>
      </c>
      <c r="AH16" s="248">
        <v>0</v>
      </c>
    </row>
    <row r="17" spans="1:34" ht="15" customHeight="1" x14ac:dyDescent="0.25">
      <c r="A17" s="241" t="s">
        <v>300</v>
      </c>
      <c r="B17" s="246" t="s">
        <v>301</v>
      </c>
      <c r="C17" s="255">
        <v>5.048</v>
      </c>
      <c r="D17" s="255">
        <v>5.048</v>
      </c>
      <c r="E17" s="255">
        <v>5.048</v>
      </c>
      <c r="F17" s="255">
        <v>5.048</v>
      </c>
      <c r="G17" s="255">
        <v>5.048</v>
      </c>
      <c r="H17" s="255">
        <v>5.048</v>
      </c>
      <c r="I17" s="255">
        <v>5.048</v>
      </c>
      <c r="J17" s="255">
        <v>5.048</v>
      </c>
      <c r="K17" s="255">
        <v>5.048</v>
      </c>
      <c r="L17" s="255">
        <v>5.048</v>
      </c>
      <c r="M17" s="255">
        <v>5.048</v>
      </c>
      <c r="N17" s="255">
        <v>5.048</v>
      </c>
      <c r="O17" s="255">
        <v>5.048</v>
      </c>
      <c r="P17" s="255">
        <v>5.048</v>
      </c>
      <c r="Q17" s="255">
        <v>5.048</v>
      </c>
      <c r="R17" s="255">
        <v>5.048</v>
      </c>
      <c r="S17" s="255">
        <v>5.048</v>
      </c>
      <c r="T17" s="255">
        <v>5.048</v>
      </c>
      <c r="U17" s="255">
        <v>5.048</v>
      </c>
      <c r="V17" s="255">
        <v>5.048</v>
      </c>
      <c r="W17" s="255">
        <v>5.048</v>
      </c>
      <c r="X17" s="255">
        <v>5.048</v>
      </c>
      <c r="Y17" s="255">
        <v>5.048</v>
      </c>
      <c r="Z17" s="255">
        <v>5.048</v>
      </c>
      <c r="AA17" s="255">
        <v>5.048</v>
      </c>
      <c r="AB17" s="255">
        <v>5.048</v>
      </c>
      <c r="AC17" s="255">
        <v>5.048</v>
      </c>
      <c r="AD17" s="255">
        <v>5.048</v>
      </c>
      <c r="AE17" s="255">
        <v>5.048</v>
      </c>
      <c r="AF17" s="255">
        <v>5.048</v>
      </c>
      <c r="AG17" s="255">
        <v>5.048</v>
      </c>
      <c r="AH17" s="248">
        <v>0</v>
      </c>
    </row>
    <row r="18" spans="1:34" ht="15" customHeight="1" x14ac:dyDescent="0.25">
      <c r="A18" s="241" t="s">
        <v>302</v>
      </c>
      <c r="B18" s="246" t="s">
        <v>303</v>
      </c>
      <c r="C18" s="255">
        <v>5.359</v>
      </c>
      <c r="D18" s="255">
        <v>5.359</v>
      </c>
      <c r="E18" s="255">
        <v>5.359</v>
      </c>
      <c r="F18" s="255">
        <v>5.359</v>
      </c>
      <c r="G18" s="255">
        <v>5.359</v>
      </c>
      <c r="H18" s="255">
        <v>5.359</v>
      </c>
      <c r="I18" s="255">
        <v>5.359</v>
      </c>
      <c r="J18" s="255">
        <v>5.359</v>
      </c>
      <c r="K18" s="255">
        <v>5.359</v>
      </c>
      <c r="L18" s="255">
        <v>5.359</v>
      </c>
      <c r="M18" s="255">
        <v>5.359</v>
      </c>
      <c r="N18" s="255">
        <v>5.359</v>
      </c>
      <c r="O18" s="255">
        <v>5.359</v>
      </c>
      <c r="P18" s="255">
        <v>5.359</v>
      </c>
      <c r="Q18" s="255">
        <v>5.359</v>
      </c>
      <c r="R18" s="255">
        <v>5.359</v>
      </c>
      <c r="S18" s="255">
        <v>5.359</v>
      </c>
      <c r="T18" s="255">
        <v>5.359</v>
      </c>
      <c r="U18" s="255">
        <v>5.359</v>
      </c>
      <c r="V18" s="255">
        <v>5.359</v>
      </c>
      <c r="W18" s="255">
        <v>5.359</v>
      </c>
      <c r="X18" s="255">
        <v>5.359</v>
      </c>
      <c r="Y18" s="255">
        <v>5.359</v>
      </c>
      <c r="Z18" s="255">
        <v>5.359</v>
      </c>
      <c r="AA18" s="255">
        <v>5.359</v>
      </c>
      <c r="AB18" s="255">
        <v>5.359</v>
      </c>
      <c r="AC18" s="255">
        <v>5.359</v>
      </c>
      <c r="AD18" s="255">
        <v>5.359</v>
      </c>
      <c r="AE18" s="255">
        <v>5.359</v>
      </c>
      <c r="AF18" s="255">
        <v>5.359</v>
      </c>
      <c r="AG18" s="255">
        <v>5.359</v>
      </c>
      <c r="AH18" s="248">
        <v>0</v>
      </c>
    </row>
    <row r="19" spans="1:34" ht="15" customHeight="1" x14ac:dyDescent="0.25">
      <c r="A19" s="241" t="s">
        <v>304</v>
      </c>
      <c r="B19" s="246" t="s">
        <v>305</v>
      </c>
      <c r="C19" s="255">
        <v>5.8250000000000002</v>
      </c>
      <c r="D19" s="255">
        <v>5.8250000000000002</v>
      </c>
      <c r="E19" s="255">
        <v>5.8250000000000002</v>
      </c>
      <c r="F19" s="255">
        <v>5.8250000000000002</v>
      </c>
      <c r="G19" s="255">
        <v>5.8250000000000002</v>
      </c>
      <c r="H19" s="255">
        <v>5.8250000000000002</v>
      </c>
      <c r="I19" s="255">
        <v>5.8250000000000002</v>
      </c>
      <c r="J19" s="255">
        <v>5.8250000000000002</v>
      </c>
      <c r="K19" s="255">
        <v>5.8250000000000002</v>
      </c>
      <c r="L19" s="255">
        <v>5.8250000000000002</v>
      </c>
      <c r="M19" s="255">
        <v>5.8250000000000002</v>
      </c>
      <c r="N19" s="255">
        <v>5.8250000000000002</v>
      </c>
      <c r="O19" s="255">
        <v>5.8250000000000002</v>
      </c>
      <c r="P19" s="255">
        <v>5.8250000000000002</v>
      </c>
      <c r="Q19" s="255">
        <v>5.8250000000000002</v>
      </c>
      <c r="R19" s="255">
        <v>5.8250000000000002</v>
      </c>
      <c r="S19" s="255">
        <v>5.8250000000000002</v>
      </c>
      <c r="T19" s="255">
        <v>5.8250000000000002</v>
      </c>
      <c r="U19" s="255">
        <v>5.8250000000000002</v>
      </c>
      <c r="V19" s="255">
        <v>5.8250000000000002</v>
      </c>
      <c r="W19" s="255">
        <v>5.8250000000000002</v>
      </c>
      <c r="X19" s="255">
        <v>5.8250000000000002</v>
      </c>
      <c r="Y19" s="255">
        <v>5.8250000000000002</v>
      </c>
      <c r="Z19" s="255">
        <v>5.8250000000000002</v>
      </c>
      <c r="AA19" s="255">
        <v>5.8250000000000002</v>
      </c>
      <c r="AB19" s="255">
        <v>5.8250000000000002</v>
      </c>
      <c r="AC19" s="255">
        <v>5.8250000000000002</v>
      </c>
      <c r="AD19" s="255">
        <v>5.8250000000000002</v>
      </c>
      <c r="AE19" s="255">
        <v>5.8250000000000002</v>
      </c>
      <c r="AF19" s="255">
        <v>5.8250000000000002</v>
      </c>
      <c r="AG19" s="255">
        <v>5.8250000000000002</v>
      </c>
      <c r="AH19" s="248">
        <v>0</v>
      </c>
    </row>
    <row r="20" spans="1:34" ht="15" customHeight="1" x14ac:dyDescent="0.25">
      <c r="A20" s="241" t="s">
        <v>306</v>
      </c>
      <c r="B20" s="246" t="s">
        <v>307</v>
      </c>
      <c r="C20" s="255">
        <v>5.7722249999999997</v>
      </c>
      <c r="D20" s="255">
        <v>5.7704339999999998</v>
      </c>
      <c r="E20" s="255">
        <v>5.7694679999999998</v>
      </c>
      <c r="F20" s="255">
        <v>5.7695970000000001</v>
      </c>
      <c r="G20" s="255">
        <v>5.7700829999999996</v>
      </c>
      <c r="H20" s="255">
        <v>5.7697419999999999</v>
      </c>
      <c r="I20" s="255">
        <v>5.7699959999999999</v>
      </c>
      <c r="J20" s="255">
        <v>5.7706080000000002</v>
      </c>
      <c r="K20" s="255">
        <v>5.7698460000000003</v>
      </c>
      <c r="L20" s="255">
        <v>5.7701969999999996</v>
      </c>
      <c r="M20" s="255">
        <v>5.7697099999999999</v>
      </c>
      <c r="N20" s="255">
        <v>5.7698</v>
      </c>
      <c r="O20" s="255">
        <v>5.7694869999999998</v>
      </c>
      <c r="P20" s="255">
        <v>5.7695980000000002</v>
      </c>
      <c r="Q20" s="255">
        <v>5.7694359999999998</v>
      </c>
      <c r="R20" s="255">
        <v>5.7696139999999998</v>
      </c>
      <c r="S20" s="255">
        <v>5.7701029999999998</v>
      </c>
      <c r="T20" s="255">
        <v>5.769971</v>
      </c>
      <c r="U20" s="255">
        <v>5.7701409999999997</v>
      </c>
      <c r="V20" s="255">
        <v>5.7698689999999999</v>
      </c>
      <c r="W20" s="255">
        <v>5.770143</v>
      </c>
      <c r="X20" s="255">
        <v>5.7702980000000004</v>
      </c>
      <c r="Y20" s="255">
        <v>5.7705109999999999</v>
      </c>
      <c r="Z20" s="255">
        <v>5.7700509999999996</v>
      </c>
      <c r="AA20" s="255">
        <v>5.7695379999999998</v>
      </c>
      <c r="AB20" s="255">
        <v>5.7692560000000004</v>
      </c>
      <c r="AC20" s="255">
        <v>5.770041</v>
      </c>
      <c r="AD20" s="255">
        <v>5.7690229999999998</v>
      </c>
      <c r="AE20" s="255">
        <v>5.7687850000000003</v>
      </c>
      <c r="AF20" s="255">
        <v>5.7686109999999999</v>
      </c>
      <c r="AG20" s="255">
        <v>5.7680179999999996</v>
      </c>
      <c r="AH20" s="248">
        <v>-2.4000000000000001E-5</v>
      </c>
    </row>
    <row r="21" spans="1:34" ht="15" customHeight="1" x14ac:dyDescent="0.25">
      <c r="A21" s="241" t="s">
        <v>308</v>
      </c>
      <c r="B21" s="246" t="s">
        <v>309</v>
      </c>
      <c r="C21" s="255">
        <v>5.7722249999999997</v>
      </c>
      <c r="D21" s="255">
        <v>5.7704339999999998</v>
      </c>
      <c r="E21" s="255">
        <v>5.7694679999999998</v>
      </c>
      <c r="F21" s="255">
        <v>5.7695970000000001</v>
      </c>
      <c r="G21" s="255">
        <v>5.7700829999999996</v>
      </c>
      <c r="H21" s="255">
        <v>5.7697419999999999</v>
      </c>
      <c r="I21" s="255">
        <v>5.7699959999999999</v>
      </c>
      <c r="J21" s="255">
        <v>5.7706080000000002</v>
      </c>
      <c r="K21" s="255">
        <v>5.7698460000000003</v>
      </c>
      <c r="L21" s="255">
        <v>5.7701969999999996</v>
      </c>
      <c r="M21" s="255">
        <v>5.7697099999999999</v>
      </c>
      <c r="N21" s="255">
        <v>5.7698</v>
      </c>
      <c r="O21" s="255">
        <v>5.7694869999999998</v>
      </c>
      <c r="P21" s="255">
        <v>5.7695980000000002</v>
      </c>
      <c r="Q21" s="255">
        <v>5.7694359999999998</v>
      </c>
      <c r="R21" s="255">
        <v>5.7696139999999998</v>
      </c>
      <c r="S21" s="255">
        <v>5.7701029999999998</v>
      </c>
      <c r="T21" s="255">
        <v>5.769971</v>
      </c>
      <c r="U21" s="255">
        <v>5.7701409999999997</v>
      </c>
      <c r="V21" s="255">
        <v>5.7698689999999999</v>
      </c>
      <c r="W21" s="255">
        <v>5.770143</v>
      </c>
      <c r="X21" s="255">
        <v>5.7702980000000004</v>
      </c>
      <c r="Y21" s="255">
        <v>5.7705109999999999</v>
      </c>
      <c r="Z21" s="255">
        <v>5.7700509999999996</v>
      </c>
      <c r="AA21" s="255">
        <v>5.7695379999999998</v>
      </c>
      <c r="AB21" s="255">
        <v>5.7692560000000004</v>
      </c>
      <c r="AC21" s="255">
        <v>5.770041</v>
      </c>
      <c r="AD21" s="255">
        <v>5.7690229999999998</v>
      </c>
      <c r="AE21" s="255">
        <v>5.7687850000000003</v>
      </c>
      <c r="AF21" s="255">
        <v>5.7686109999999999</v>
      </c>
      <c r="AG21" s="255">
        <v>5.7680179999999996</v>
      </c>
      <c r="AH21" s="248">
        <v>-2.4000000000000001E-5</v>
      </c>
    </row>
    <row r="22" spans="1:34" ht="15" customHeight="1" x14ac:dyDescent="0.25">
      <c r="A22" s="241" t="s">
        <v>310</v>
      </c>
      <c r="B22" s="246" t="s">
        <v>311</v>
      </c>
      <c r="C22" s="255">
        <v>5.7722249999999997</v>
      </c>
      <c r="D22" s="255">
        <v>5.7704339999999998</v>
      </c>
      <c r="E22" s="255">
        <v>5.7694679999999998</v>
      </c>
      <c r="F22" s="255">
        <v>5.7695970000000001</v>
      </c>
      <c r="G22" s="255">
        <v>5.7700829999999996</v>
      </c>
      <c r="H22" s="255">
        <v>5.7697419999999999</v>
      </c>
      <c r="I22" s="255">
        <v>5.7699959999999999</v>
      </c>
      <c r="J22" s="255">
        <v>5.7706080000000002</v>
      </c>
      <c r="K22" s="255">
        <v>5.7698460000000003</v>
      </c>
      <c r="L22" s="255">
        <v>5.7701969999999996</v>
      </c>
      <c r="M22" s="255">
        <v>5.7697099999999999</v>
      </c>
      <c r="N22" s="255">
        <v>5.7698</v>
      </c>
      <c r="O22" s="255">
        <v>5.7694869999999998</v>
      </c>
      <c r="P22" s="255">
        <v>5.7695980000000002</v>
      </c>
      <c r="Q22" s="255">
        <v>5.7694359999999998</v>
      </c>
      <c r="R22" s="255">
        <v>5.7696139999999998</v>
      </c>
      <c r="S22" s="255">
        <v>5.7701029999999998</v>
      </c>
      <c r="T22" s="255">
        <v>5.769971</v>
      </c>
      <c r="U22" s="255">
        <v>5.7701409999999997</v>
      </c>
      <c r="V22" s="255">
        <v>5.7698689999999999</v>
      </c>
      <c r="W22" s="255">
        <v>5.770143</v>
      </c>
      <c r="X22" s="255">
        <v>5.7702980000000004</v>
      </c>
      <c r="Y22" s="255">
        <v>5.7705109999999999</v>
      </c>
      <c r="Z22" s="255">
        <v>5.7700509999999996</v>
      </c>
      <c r="AA22" s="255">
        <v>5.7695379999999998</v>
      </c>
      <c r="AB22" s="255">
        <v>5.7692560000000004</v>
      </c>
      <c r="AC22" s="255">
        <v>5.770041</v>
      </c>
      <c r="AD22" s="255">
        <v>5.7690229999999998</v>
      </c>
      <c r="AE22" s="255">
        <v>5.7687850000000003</v>
      </c>
      <c r="AF22" s="255">
        <v>5.7686109999999999</v>
      </c>
      <c r="AG22" s="255">
        <v>5.7680179999999996</v>
      </c>
      <c r="AH22" s="248">
        <v>-2.4000000000000001E-5</v>
      </c>
    </row>
    <row r="23" spans="1:34" ht="15" customHeight="1" x14ac:dyDescent="0.25">
      <c r="A23" s="241" t="s">
        <v>312</v>
      </c>
      <c r="B23" s="246" t="s">
        <v>313</v>
      </c>
      <c r="C23" s="255">
        <v>5.7722249999999997</v>
      </c>
      <c r="D23" s="255">
        <v>5.7704339999999998</v>
      </c>
      <c r="E23" s="255">
        <v>5.7694679999999998</v>
      </c>
      <c r="F23" s="255">
        <v>5.7695970000000001</v>
      </c>
      <c r="G23" s="255">
        <v>5.7700829999999996</v>
      </c>
      <c r="H23" s="255">
        <v>5.7697419999999999</v>
      </c>
      <c r="I23" s="255">
        <v>5.7699959999999999</v>
      </c>
      <c r="J23" s="255">
        <v>5.7706080000000002</v>
      </c>
      <c r="K23" s="255">
        <v>5.7698460000000003</v>
      </c>
      <c r="L23" s="255">
        <v>5.7701969999999996</v>
      </c>
      <c r="M23" s="255">
        <v>5.7697099999999999</v>
      </c>
      <c r="N23" s="255">
        <v>5.7698</v>
      </c>
      <c r="O23" s="255">
        <v>5.7694869999999998</v>
      </c>
      <c r="P23" s="255">
        <v>5.7695980000000002</v>
      </c>
      <c r="Q23" s="255">
        <v>5.7694359999999998</v>
      </c>
      <c r="R23" s="255">
        <v>5.7696139999999998</v>
      </c>
      <c r="S23" s="255">
        <v>5.7701029999999998</v>
      </c>
      <c r="T23" s="255">
        <v>5.769971</v>
      </c>
      <c r="U23" s="255">
        <v>5.7701409999999997</v>
      </c>
      <c r="V23" s="255">
        <v>5.7698689999999999</v>
      </c>
      <c r="W23" s="255">
        <v>5.770143</v>
      </c>
      <c r="X23" s="255">
        <v>5.7702980000000004</v>
      </c>
      <c r="Y23" s="255">
        <v>5.7705109999999999</v>
      </c>
      <c r="Z23" s="255">
        <v>5.7700509999999996</v>
      </c>
      <c r="AA23" s="255">
        <v>5.7695379999999998</v>
      </c>
      <c r="AB23" s="255">
        <v>5.7692560000000004</v>
      </c>
      <c r="AC23" s="255">
        <v>5.770041</v>
      </c>
      <c r="AD23" s="255">
        <v>5.7690229999999998</v>
      </c>
      <c r="AE23" s="255">
        <v>5.7687850000000003</v>
      </c>
      <c r="AF23" s="255">
        <v>5.7686109999999999</v>
      </c>
      <c r="AG23" s="255">
        <v>5.7680179999999996</v>
      </c>
      <c r="AH23" s="248">
        <v>-2.4000000000000001E-5</v>
      </c>
    </row>
    <row r="24" spans="1:34" ht="15" customHeight="1" x14ac:dyDescent="0.25">
      <c r="A24" s="241" t="s">
        <v>314</v>
      </c>
      <c r="B24" s="246" t="s">
        <v>315</v>
      </c>
      <c r="C24" s="255">
        <v>5.7722249999999997</v>
      </c>
      <c r="D24" s="255">
        <v>5.7704339999999998</v>
      </c>
      <c r="E24" s="255">
        <v>5.7694679999999998</v>
      </c>
      <c r="F24" s="255">
        <v>5.7695970000000001</v>
      </c>
      <c r="G24" s="255">
        <v>5.7700829999999996</v>
      </c>
      <c r="H24" s="255">
        <v>5.7697419999999999</v>
      </c>
      <c r="I24" s="255">
        <v>5.7699959999999999</v>
      </c>
      <c r="J24" s="255">
        <v>5.7706080000000002</v>
      </c>
      <c r="K24" s="255">
        <v>5.7698460000000003</v>
      </c>
      <c r="L24" s="255">
        <v>5.7701969999999996</v>
      </c>
      <c r="M24" s="255">
        <v>5.7697099999999999</v>
      </c>
      <c r="N24" s="255">
        <v>5.7698</v>
      </c>
      <c r="O24" s="255">
        <v>5.7694869999999998</v>
      </c>
      <c r="P24" s="255">
        <v>5.7695980000000002</v>
      </c>
      <c r="Q24" s="255">
        <v>5.7694359999999998</v>
      </c>
      <c r="R24" s="255">
        <v>5.7696139999999998</v>
      </c>
      <c r="S24" s="255">
        <v>5.7701029999999998</v>
      </c>
      <c r="T24" s="255">
        <v>5.769971</v>
      </c>
      <c r="U24" s="255">
        <v>5.7701409999999997</v>
      </c>
      <c r="V24" s="255">
        <v>5.7698689999999999</v>
      </c>
      <c r="W24" s="255">
        <v>5.770143</v>
      </c>
      <c r="X24" s="255">
        <v>5.7702980000000004</v>
      </c>
      <c r="Y24" s="255">
        <v>5.7705109999999999</v>
      </c>
      <c r="Z24" s="255">
        <v>5.7700509999999996</v>
      </c>
      <c r="AA24" s="255">
        <v>5.7695379999999998</v>
      </c>
      <c r="AB24" s="255">
        <v>5.7692560000000004</v>
      </c>
      <c r="AC24" s="255">
        <v>5.770041</v>
      </c>
      <c r="AD24" s="255">
        <v>5.7690229999999998</v>
      </c>
      <c r="AE24" s="255">
        <v>5.7687850000000003</v>
      </c>
      <c r="AF24" s="255">
        <v>5.7686109999999999</v>
      </c>
      <c r="AG24" s="255">
        <v>5.7680179999999996</v>
      </c>
      <c r="AH24" s="248">
        <v>-2.4000000000000001E-5</v>
      </c>
    </row>
    <row r="25" spans="1:34" ht="15" customHeight="1" x14ac:dyDescent="0.25">
      <c r="A25" s="241" t="s">
        <v>316</v>
      </c>
      <c r="B25" s="246" t="s">
        <v>317</v>
      </c>
      <c r="C25" s="255">
        <v>5.7722259999999999</v>
      </c>
      <c r="D25" s="255">
        <v>5.7704339999999998</v>
      </c>
      <c r="E25" s="255">
        <v>5.7694679999999998</v>
      </c>
      <c r="F25" s="255">
        <v>5.7695970000000001</v>
      </c>
      <c r="G25" s="255">
        <v>5.7700829999999996</v>
      </c>
      <c r="H25" s="255">
        <v>5.7697419999999999</v>
      </c>
      <c r="I25" s="255">
        <v>5.769997</v>
      </c>
      <c r="J25" s="255">
        <v>5.770607</v>
      </c>
      <c r="K25" s="255">
        <v>5.7698450000000001</v>
      </c>
      <c r="L25" s="255">
        <v>5.7701960000000003</v>
      </c>
      <c r="M25" s="255">
        <v>5.7697099999999999</v>
      </c>
      <c r="N25" s="255">
        <v>5.7698</v>
      </c>
      <c r="O25" s="255">
        <v>5.7694869999999998</v>
      </c>
      <c r="P25" s="255">
        <v>5.7695980000000002</v>
      </c>
      <c r="Q25" s="255">
        <v>5.7694359999999998</v>
      </c>
      <c r="R25" s="255">
        <v>5.7696139999999998</v>
      </c>
      <c r="S25" s="255">
        <v>5.7701029999999998</v>
      </c>
      <c r="T25" s="255">
        <v>5.769971</v>
      </c>
      <c r="U25" s="255">
        <v>5.7701409999999997</v>
      </c>
      <c r="V25" s="255">
        <v>5.7698689999999999</v>
      </c>
      <c r="W25" s="255">
        <v>5.770143</v>
      </c>
      <c r="X25" s="255">
        <v>5.7702980000000004</v>
      </c>
      <c r="Y25" s="255">
        <v>5.7705109999999999</v>
      </c>
      <c r="Z25" s="255">
        <v>5.7700509999999996</v>
      </c>
      <c r="AA25" s="255">
        <v>5.7695369999999997</v>
      </c>
      <c r="AB25" s="255">
        <v>5.7692560000000004</v>
      </c>
      <c r="AC25" s="255">
        <v>5.7700420000000001</v>
      </c>
      <c r="AD25" s="255">
        <v>5.7690229999999998</v>
      </c>
      <c r="AE25" s="255">
        <v>5.7687850000000003</v>
      </c>
      <c r="AF25" s="255">
        <v>5.7686109999999999</v>
      </c>
      <c r="AG25" s="255">
        <v>5.7680179999999996</v>
      </c>
      <c r="AH25" s="248">
        <v>-2.4000000000000001E-5</v>
      </c>
    </row>
    <row r="26" spans="1:34" ht="15" customHeight="1" x14ac:dyDescent="0.25">
      <c r="A26" s="241" t="s">
        <v>318</v>
      </c>
      <c r="B26" s="246" t="s">
        <v>319</v>
      </c>
      <c r="C26" s="255">
        <v>5.8170000000000002</v>
      </c>
      <c r="D26" s="255">
        <v>5.8170000000000002</v>
      </c>
      <c r="E26" s="255">
        <v>5.8170000000000002</v>
      </c>
      <c r="F26" s="255">
        <v>5.8170000000000002</v>
      </c>
      <c r="G26" s="255">
        <v>5.8170000000000002</v>
      </c>
      <c r="H26" s="255">
        <v>5.8170000000000002</v>
      </c>
      <c r="I26" s="255">
        <v>5.8170000000000002</v>
      </c>
      <c r="J26" s="255">
        <v>5.8170000000000002</v>
      </c>
      <c r="K26" s="255">
        <v>5.8170000000000002</v>
      </c>
      <c r="L26" s="255">
        <v>5.8170000000000002</v>
      </c>
      <c r="M26" s="255">
        <v>5.8170000000000002</v>
      </c>
      <c r="N26" s="255">
        <v>5.8170000000000002</v>
      </c>
      <c r="O26" s="255">
        <v>5.8170000000000002</v>
      </c>
      <c r="P26" s="255">
        <v>5.8170000000000002</v>
      </c>
      <c r="Q26" s="255">
        <v>5.8170000000000002</v>
      </c>
      <c r="R26" s="255">
        <v>5.8170000000000002</v>
      </c>
      <c r="S26" s="255">
        <v>5.8170000000000002</v>
      </c>
      <c r="T26" s="255">
        <v>5.8170000000000002</v>
      </c>
      <c r="U26" s="255">
        <v>5.8170000000000002</v>
      </c>
      <c r="V26" s="255">
        <v>5.8170000000000002</v>
      </c>
      <c r="W26" s="255">
        <v>5.8170000000000002</v>
      </c>
      <c r="X26" s="255">
        <v>5.8170000000000002</v>
      </c>
      <c r="Y26" s="255">
        <v>5.8170000000000002</v>
      </c>
      <c r="Z26" s="255">
        <v>5.8170000000000002</v>
      </c>
      <c r="AA26" s="255">
        <v>5.8170000000000002</v>
      </c>
      <c r="AB26" s="255">
        <v>5.8170000000000002</v>
      </c>
      <c r="AC26" s="255">
        <v>5.8170000000000002</v>
      </c>
      <c r="AD26" s="255">
        <v>5.8170000000000002</v>
      </c>
      <c r="AE26" s="255">
        <v>5.8170000000000002</v>
      </c>
      <c r="AF26" s="255">
        <v>5.8170000000000002</v>
      </c>
      <c r="AG26" s="255">
        <v>5.8170000000000002</v>
      </c>
      <c r="AH26" s="248">
        <v>0</v>
      </c>
    </row>
    <row r="27" spans="1:34" ht="15" customHeight="1" x14ac:dyDescent="0.25">
      <c r="A27" s="241" t="s">
        <v>320</v>
      </c>
      <c r="B27" s="246" t="s">
        <v>321</v>
      </c>
      <c r="C27" s="255">
        <v>5.77</v>
      </c>
      <c r="D27" s="255">
        <v>5.77</v>
      </c>
      <c r="E27" s="255">
        <v>5.77</v>
      </c>
      <c r="F27" s="255">
        <v>5.77</v>
      </c>
      <c r="G27" s="255">
        <v>5.77</v>
      </c>
      <c r="H27" s="255">
        <v>5.77</v>
      </c>
      <c r="I27" s="255">
        <v>5.77</v>
      </c>
      <c r="J27" s="255">
        <v>5.77</v>
      </c>
      <c r="K27" s="255">
        <v>5.77</v>
      </c>
      <c r="L27" s="255">
        <v>5.77</v>
      </c>
      <c r="M27" s="255">
        <v>5.77</v>
      </c>
      <c r="N27" s="255">
        <v>5.77</v>
      </c>
      <c r="O27" s="255">
        <v>5.77</v>
      </c>
      <c r="P27" s="255">
        <v>5.77</v>
      </c>
      <c r="Q27" s="255">
        <v>5.77</v>
      </c>
      <c r="R27" s="255">
        <v>5.77</v>
      </c>
      <c r="S27" s="255">
        <v>5.77</v>
      </c>
      <c r="T27" s="255">
        <v>5.77</v>
      </c>
      <c r="U27" s="255">
        <v>5.77</v>
      </c>
      <c r="V27" s="255">
        <v>5.77</v>
      </c>
      <c r="W27" s="255">
        <v>5.77</v>
      </c>
      <c r="X27" s="255">
        <v>5.77</v>
      </c>
      <c r="Y27" s="255">
        <v>5.77</v>
      </c>
      <c r="Z27" s="255">
        <v>5.77</v>
      </c>
      <c r="AA27" s="255">
        <v>5.77</v>
      </c>
      <c r="AB27" s="255">
        <v>5.77</v>
      </c>
      <c r="AC27" s="255">
        <v>5.77</v>
      </c>
      <c r="AD27" s="255">
        <v>5.77</v>
      </c>
      <c r="AE27" s="255">
        <v>5.77</v>
      </c>
      <c r="AF27" s="255">
        <v>5.77</v>
      </c>
      <c r="AG27" s="255">
        <v>5.77</v>
      </c>
      <c r="AH27" s="248">
        <v>0</v>
      </c>
    </row>
    <row r="28" spans="1:34" ht="15" customHeight="1" x14ac:dyDescent="0.25">
      <c r="A28" s="241" t="s">
        <v>322</v>
      </c>
      <c r="B28" s="246" t="s">
        <v>323</v>
      </c>
      <c r="C28" s="255">
        <v>3.5630000000000002</v>
      </c>
      <c r="D28" s="255">
        <v>3.5630000000000002</v>
      </c>
      <c r="E28" s="255">
        <v>3.5630000000000002</v>
      </c>
      <c r="F28" s="255">
        <v>3.5630000000000002</v>
      </c>
      <c r="G28" s="255">
        <v>3.5630000000000002</v>
      </c>
      <c r="H28" s="255">
        <v>3.5630000000000002</v>
      </c>
      <c r="I28" s="255">
        <v>3.5630000000000002</v>
      </c>
      <c r="J28" s="255">
        <v>3.5630000000000002</v>
      </c>
      <c r="K28" s="255">
        <v>3.5630000000000002</v>
      </c>
      <c r="L28" s="255">
        <v>3.5630000000000002</v>
      </c>
      <c r="M28" s="255">
        <v>3.5630000000000002</v>
      </c>
      <c r="N28" s="255">
        <v>3.5630000000000002</v>
      </c>
      <c r="O28" s="255">
        <v>3.5630000000000002</v>
      </c>
      <c r="P28" s="255">
        <v>3.5630000000000002</v>
      </c>
      <c r="Q28" s="255">
        <v>3.5630000000000002</v>
      </c>
      <c r="R28" s="255">
        <v>3.5630000000000002</v>
      </c>
      <c r="S28" s="255">
        <v>3.5630000000000002</v>
      </c>
      <c r="T28" s="255">
        <v>3.5630000000000002</v>
      </c>
      <c r="U28" s="255">
        <v>3.5630000000000002</v>
      </c>
      <c r="V28" s="255">
        <v>3.5630000000000002</v>
      </c>
      <c r="W28" s="255">
        <v>3.5630000000000002</v>
      </c>
      <c r="X28" s="255">
        <v>3.5630000000000002</v>
      </c>
      <c r="Y28" s="255">
        <v>3.5630000000000002</v>
      </c>
      <c r="Z28" s="255">
        <v>3.5630000000000002</v>
      </c>
      <c r="AA28" s="255">
        <v>3.5630000000000002</v>
      </c>
      <c r="AB28" s="255">
        <v>3.5630000000000002</v>
      </c>
      <c r="AC28" s="255">
        <v>3.5630000000000002</v>
      </c>
      <c r="AD28" s="255">
        <v>3.5630000000000002</v>
      </c>
      <c r="AE28" s="255">
        <v>3.5630000000000002</v>
      </c>
      <c r="AF28" s="255">
        <v>3.5630000000000002</v>
      </c>
      <c r="AG28" s="255">
        <v>3.5630000000000002</v>
      </c>
      <c r="AH28" s="248">
        <v>0</v>
      </c>
    </row>
    <row r="29" spans="1:34" ht="15" customHeight="1" x14ac:dyDescent="0.25">
      <c r="A29" s="241" t="s">
        <v>324</v>
      </c>
      <c r="B29" s="246" t="s">
        <v>325</v>
      </c>
      <c r="C29" s="255">
        <v>3.9944130000000002</v>
      </c>
      <c r="D29" s="255">
        <v>3.9944130000000002</v>
      </c>
      <c r="E29" s="255">
        <v>3.9944130000000002</v>
      </c>
      <c r="F29" s="255">
        <v>3.9944130000000002</v>
      </c>
      <c r="G29" s="255">
        <v>3.9944130000000002</v>
      </c>
      <c r="H29" s="255">
        <v>3.9944130000000002</v>
      </c>
      <c r="I29" s="255">
        <v>3.9944130000000002</v>
      </c>
      <c r="J29" s="255">
        <v>3.9944130000000002</v>
      </c>
      <c r="K29" s="255">
        <v>3.9944130000000002</v>
      </c>
      <c r="L29" s="255">
        <v>3.9944130000000002</v>
      </c>
      <c r="M29" s="255">
        <v>3.9944130000000002</v>
      </c>
      <c r="N29" s="255">
        <v>3.9944130000000002</v>
      </c>
      <c r="O29" s="255">
        <v>3.9944130000000002</v>
      </c>
      <c r="P29" s="255">
        <v>3.9944130000000002</v>
      </c>
      <c r="Q29" s="255">
        <v>3.9944130000000002</v>
      </c>
      <c r="R29" s="255">
        <v>3.9944130000000002</v>
      </c>
      <c r="S29" s="255">
        <v>3.9944130000000002</v>
      </c>
      <c r="T29" s="255">
        <v>3.9944130000000002</v>
      </c>
      <c r="U29" s="255">
        <v>3.9944130000000002</v>
      </c>
      <c r="V29" s="255">
        <v>3.9944130000000002</v>
      </c>
      <c r="W29" s="255">
        <v>3.9944130000000002</v>
      </c>
      <c r="X29" s="255">
        <v>3.9944130000000002</v>
      </c>
      <c r="Y29" s="255">
        <v>3.9944130000000002</v>
      </c>
      <c r="Z29" s="255">
        <v>3.9944130000000002</v>
      </c>
      <c r="AA29" s="255">
        <v>3.9944130000000002</v>
      </c>
      <c r="AB29" s="255">
        <v>3.9944130000000002</v>
      </c>
      <c r="AC29" s="255">
        <v>3.9944130000000002</v>
      </c>
      <c r="AD29" s="255">
        <v>3.9944130000000002</v>
      </c>
      <c r="AE29" s="255">
        <v>3.9944130000000002</v>
      </c>
      <c r="AF29" s="255">
        <v>3.9944130000000002</v>
      </c>
      <c r="AG29" s="255">
        <v>3.9944130000000002</v>
      </c>
      <c r="AH29" s="248">
        <v>0</v>
      </c>
    </row>
    <row r="30" spans="1:34" ht="15" customHeight="1" x14ac:dyDescent="0.25">
      <c r="A30" s="241" t="s">
        <v>326</v>
      </c>
      <c r="B30" s="246" t="s">
        <v>327</v>
      </c>
      <c r="C30" s="255">
        <v>5.67</v>
      </c>
      <c r="D30" s="255">
        <v>5.67</v>
      </c>
      <c r="E30" s="255">
        <v>5.67</v>
      </c>
      <c r="F30" s="255">
        <v>5.67</v>
      </c>
      <c r="G30" s="255">
        <v>5.67</v>
      </c>
      <c r="H30" s="255">
        <v>5.67</v>
      </c>
      <c r="I30" s="255">
        <v>5.67</v>
      </c>
      <c r="J30" s="255">
        <v>5.67</v>
      </c>
      <c r="K30" s="255">
        <v>5.67</v>
      </c>
      <c r="L30" s="255">
        <v>5.67</v>
      </c>
      <c r="M30" s="255">
        <v>5.67</v>
      </c>
      <c r="N30" s="255">
        <v>5.67</v>
      </c>
      <c r="O30" s="255">
        <v>5.67</v>
      </c>
      <c r="P30" s="255">
        <v>5.67</v>
      </c>
      <c r="Q30" s="255">
        <v>5.67</v>
      </c>
      <c r="R30" s="255">
        <v>5.67</v>
      </c>
      <c r="S30" s="255">
        <v>5.67</v>
      </c>
      <c r="T30" s="255">
        <v>5.67</v>
      </c>
      <c r="U30" s="255">
        <v>5.67</v>
      </c>
      <c r="V30" s="255">
        <v>5.67</v>
      </c>
      <c r="W30" s="255">
        <v>5.67</v>
      </c>
      <c r="X30" s="255">
        <v>5.67</v>
      </c>
      <c r="Y30" s="255">
        <v>5.67</v>
      </c>
      <c r="Z30" s="255">
        <v>5.67</v>
      </c>
      <c r="AA30" s="255">
        <v>5.67</v>
      </c>
      <c r="AB30" s="255">
        <v>5.67</v>
      </c>
      <c r="AC30" s="255">
        <v>5.67</v>
      </c>
      <c r="AD30" s="255">
        <v>5.67</v>
      </c>
      <c r="AE30" s="255">
        <v>5.67</v>
      </c>
      <c r="AF30" s="255">
        <v>5.67</v>
      </c>
      <c r="AG30" s="255">
        <v>5.67</v>
      </c>
      <c r="AH30" s="248">
        <v>0</v>
      </c>
    </row>
    <row r="31" spans="1:34" ht="15" customHeight="1" x14ac:dyDescent="0.25">
      <c r="A31" s="241" t="s">
        <v>328</v>
      </c>
      <c r="B31" s="246" t="s">
        <v>329</v>
      </c>
      <c r="C31" s="255">
        <v>6.0650000000000004</v>
      </c>
      <c r="D31" s="255">
        <v>6.0650000000000004</v>
      </c>
      <c r="E31" s="255">
        <v>6.0650000000000004</v>
      </c>
      <c r="F31" s="255">
        <v>6.0650000000000004</v>
      </c>
      <c r="G31" s="255">
        <v>6.0650000000000004</v>
      </c>
      <c r="H31" s="255">
        <v>6.0650000000000004</v>
      </c>
      <c r="I31" s="255">
        <v>6.0650000000000004</v>
      </c>
      <c r="J31" s="255">
        <v>6.0650000000000004</v>
      </c>
      <c r="K31" s="255">
        <v>6.0650000000000004</v>
      </c>
      <c r="L31" s="255">
        <v>6.0650000000000004</v>
      </c>
      <c r="M31" s="255">
        <v>6.0650000000000004</v>
      </c>
      <c r="N31" s="255">
        <v>6.0650000000000004</v>
      </c>
      <c r="O31" s="255">
        <v>6.0650000000000004</v>
      </c>
      <c r="P31" s="255">
        <v>6.0650000000000004</v>
      </c>
      <c r="Q31" s="255">
        <v>6.0650000000000004</v>
      </c>
      <c r="R31" s="255">
        <v>6.0650000000000004</v>
      </c>
      <c r="S31" s="255">
        <v>6.0650000000000004</v>
      </c>
      <c r="T31" s="255">
        <v>6.0650000000000004</v>
      </c>
      <c r="U31" s="255">
        <v>6.0650000000000004</v>
      </c>
      <c r="V31" s="255">
        <v>6.0650000000000004</v>
      </c>
      <c r="W31" s="255">
        <v>6.0650000000000004</v>
      </c>
      <c r="X31" s="255">
        <v>6.0650000000000004</v>
      </c>
      <c r="Y31" s="255">
        <v>6.0650000000000004</v>
      </c>
      <c r="Z31" s="255">
        <v>6.0650000000000004</v>
      </c>
      <c r="AA31" s="255">
        <v>6.0650000000000004</v>
      </c>
      <c r="AB31" s="255">
        <v>6.0650000000000004</v>
      </c>
      <c r="AC31" s="255">
        <v>6.0650000000000004</v>
      </c>
      <c r="AD31" s="255">
        <v>6.0650000000000004</v>
      </c>
      <c r="AE31" s="255">
        <v>6.0650000000000004</v>
      </c>
      <c r="AF31" s="255">
        <v>6.0650000000000004</v>
      </c>
      <c r="AG31" s="255">
        <v>6.0650000000000004</v>
      </c>
      <c r="AH31" s="248">
        <v>0</v>
      </c>
    </row>
    <row r="32" spans="1:34" ht="15" customHeight="1" x14ac:dyDescent="0.25">
      <c r="A32" s="241" t="s">
        <v>330</v>
      </c>
      <c r="B32" s="246" t="s">
        <v>331</v>
      </c>
      <c r="C32" s="255">
        <v>5.0531009999999998</v>
      </c>
      <c r="D32" s="255">
        <v>5.0529289999999998</v>
      </c>
      <c r="E32" s="255">
        <v>5.0527569999999997</v>
      </c>
      <c r="F32" s="255">
        <v>5.0525820000000001</v>
      </c>
      <c r="G32" s="255">
        <v>5.0524079999999998</v>
      </c>
      <c r="H32" s="255">
        <v>5.0513180000000002</v>
      </c>
      <c r="I32" s="255">
        <v>5.0502149999999997</v>
      </c>
      <c r="J32" s="255">
        <v>5.0491130000000002</v>
      </c>
      <c r="K32" s="255">
        <v>5.0480130000000001</v>
      </c>
      <c r="L32" s="255">
        <v>5.0469140000000001</v>
      </c>
      <c r="M32" s="255">
        <v>5.0458150000000002</v>
      </c>
      <c r="N32" s="255">
        <v>5.0447170000000003</v>
      </c>
      <c r="O32" s="255">
        <v>5.0436209999999999</v>
      </c>
      <c r="P32" s="255">
        <v>5.0425250000000004</v>
      </c>
      <c r="Q32" s="255">
        <v>5.0414300000000001</v>
      </c>
      <c r="R32" s="255">
        <v>5.0403349999999998</v>
      </c>
      <c r="S32" s="255">
        <v>5.0394779999999999</v>
      </c>
      <c r="T32" s="255">
        <v>5.0386230000000003</v>
      </c>
      <c r="U32" s="255">
        <v>5.0377700000000001</v>
      </c>
      <c r="V32" s="255">
        <v>5.0369169999999999</v>
      </c>
      <c r="W32" s="255">
        <v>5.0360649999999998</v>
      </c>
      <c r="X32" s="255">
        <v>5.035336</v>
      </c>
      <c r="Y32" s="255">
        <v>5.0346060000000001</v>
      </c>
      <c r="Z32" s="255">
        <v>5.0338760000000002</v>
      </c>
      <c r="AA32" s="255">
        <v>5.0331469999999996</v>
      </c>
      <c r="AB32" s="255">
        <v>5.032419</v>
      </c>
      <c r="AC32" s="255">
        <v>5.0316919999999996</v>
      </c>
      <c r="AD32" s="255">
        <v>5.0309650000000001</v>
      </c>
      <c r="AE32" s="255">
        <v>5.0302379999999998</v>
      </c>
      <c r="AF32" s="255">
        <v>5.0295110000000003</v>
      </c>
      <c r="AG32" s="255">
        <v>5.0287850000000001</v>
      </c>
      <c r="AH32" s="248">
        <v>-1.6100000000000001E-4</v>
      </c>
    </row>
    <row r="33" spans="1:34" ht="15" customHeight="1" x14ac:dyDescent="0.25">
      <c r="A33" s="241" t="s">
        <v>332</v>
      </c>
      <c r="B33" s="246" t="s">
        <v>333</v>
      </c>
      <c r="C33" s="255">
        <v>5.0527340000000001</v>
      </c>
      <c r="D33" s="255">
        <v>5.0525440000000001</v>
      </c>
      <c r="E33" s="255">
        <v>5.0523530000000001</v>
      </c>
      <c r="F33" s="255">
        <v>5.0521609999999999</v>
      </c>
      <c r="G33" s="255">
        <v>5.0519689999999997</v>
      </c>
      <c r="H33" s="255">
        <v>5.0507609999999996</v>
      </c>
      <c r="I33" s="255">
        <v>5.0495369999999999</v>
      </c>
      <c r="J33" s="255">
        <v>5.0483130000000003</v>
      </c>
      <c r="K33" s="255">
        <v>5.047091</v>
      </c>
      <c r="L33" s="255">
        <v>5.045871</v>
      </c>
      <c r="M33" s="255">
        <v>5.0446530000000003</v>
      </c>
      <c r="N33" s="255">
        <v>5.0434359999999998</v>
      </c>
      <c r="O33" s="255">
        <v>5.0422209999999996</v>
      </c>
      <c r="P33" s="255">
        <v>5.0410079999999997</v>
      </c>
      <c r="Q33" s="255">
        <v>5.0397959999999999</v>
      </c>
      <c r="R33" s="255">
        <v>5.0385850000000003</v>
      </c>
      <c r="S33" s="255">
        <v>5.0376200000000004</v>
      </c>
      <c r="T33" s="255">
        <v>5.0366559999999998</v>
      </c>
      <c r="U33" s="255">
        <v>5.0356949999999996</v>
      </c>
      <c r="V33" s="255">
        <v>5.0347350000000004</v>
      </c>
      <c r="W33" s="255">
        <v>5.0337769999999997</v>
      </c>
      <c r="X33" s="255">
        <v>5.0329709999999999</v>
      </c>
      <c r="Y33" s="255">
        <v>5.0321670000000003</v>
      </c>
      <c r="Z33" s="255">
        <v>5.0313629999999998</v>
      </c>
      <c r="AA33" s="255">
        <v>5.0305600000000004</v>
      </c>
      <c r="AB33" s="255">
        <v>5.0297590000000003</v>
      </c>
      <c r="AC33" s="255">
        <v>5.0289580000000003</v>
      </c>
      <c r="AD33" s="255">
        <v>5.0281599999999997</v>
      </c>
      <c r="AE33" s="255">
        <v>5.027361</v>
      </c>
      <c r="AF33" s="255">
        <v>5.0265639999999996</v>
      </c>
      <c r="AG33" s="255">
        <v>5.0257670000000001</v>
      </c>
      <c r="AH33" s="248">
        <v>-1.7799999999999999E-4</v>
      </c>
    </row>
    <row r="34" spans="1:34" ht="15" customHeight="1" x14ac:dyDescent="0.25">
      <c r="A34" s="241" t="s">
        <v>334</v>
      </c>
      <c r="B34" s="246" t="s">
        <v>335</v>
      </c>
      <c r="C34" s="255">
        <v>5.0524959999999997</v>
      </c>
      <c r="D34" s="255">
        <v>5.0522939999999998</v>
      </c>
      <c r="E34" s="255">
        <v>5.052092</v>
      </c>
      <c r="F34" s="255">
        <v>5.0518890000000001</v>
      </c>
      <c r="G34" s="255">
        <v>5.0516870000000003</v>
      </c>
      <c r="H34" s="255">
        <v>5.0504350000000002</v>
      </c>
      <c r="I34" s="255">
        <v>5.0491729999999997</v>
      </c>
      <c r="J34" s="255">
        <v>5.0479120000000002</v>
      </c>
      <c r="K34" s="255">
        <v>5.0466509999999998</v>
      </c>
      <c r="L34" s="255">
        <v>5.0453919999999997</v>
      </c>
      <c r="M34" s="255">
        <v>5.0441330000000004</v>
      </c>
      <c r="N34" s="255">
        <v>5.0428759999999997</v>
      </c>
      <c r="O34" s="255">
        <v>5.04162</v>
      </c>
      <c r="P34" s="255">
        <v>5.0403650000000004</v>
      </c>
      <c r="Q34" s="255">
        <v>5.0391120000000003</v>
      </c>
      <c r="R34" s="255">
        <v>5.0378590000000001</v>
      </c>
      <c r="S34" s="255">
        <v>5.0369349999999997</v>
      </c>
      <c r="T34" s="255">
        <v>5.0360110000000002</v>
      </c>
      <c r="U34" s="255">
        <v>5.0350890000000001</v>
      </c>
      <c r="V34" s="255">
        <v>5.0341670000000001</v>
      </c>
      <c r="W34" s="255">
        <v>5.0332470000000002</v>
      </c>
      <c r="X34" s="255">
        <v>5.0324169999999997</v>
      </c>
      <c r="Y34" s="255">
        <v>5.0315890000000003</v>
      </c>
      <c r="Z34" s="255">
        <v>5.030761</v>
      </c>
      <c r="AA34" s="255">
        <v>5.0299329999999998</v>
      </c>
      <c r="AB34" s="255">
        <v>5.0291069999999998</v>
      </c>
      <c r="AC34" s="255">
        <v>5.0282809999999998</v>
      </c>
      <c r="AD34" s="255">
        <v>5.0274570000000001</v>
      </c>
      <c r="AE34" s="255">
        <v>5.0266330000000004</v>
      </c>
      <c r="AF34" s="255">
        <v>5.0258099999999999</v>
      </c>
      <c r="AG34" s="255">
        <v>5.0249870000000003</v>
      </c>
      <c r="AH34" s="248">
        <v>-1.8200000000000001E-4</v>
      </c>
    </row>
    <row r="35" spans="1:34" x14ac:dyDescent="0.25">
      <c r="A35" s="241" t="s">
        <v>336</v>
      </c>
      <c r="B35" s="246" t="s">
        <v>337</v>
      </c>
      <c r="C35" s="255">
        <v>5.2222799999999996</v>
      </c>
      <c r="D35" s="255">
        <v>5.2222799999999996</v>
      </c>
      <c r="E35" s="255">
        <v>5.2222799999999996</v>
      </c>
      <c r="F35" s="255">
        <v>5.2222799999999996</v>
      </c>
      <c r="G35" s="255">
        <v>5.2222799999999996</v>
      </c>
      <c r="H35" s="255">
        <v>5.2222799999999996</v>
      </c>
      <c r="I35" s="255">
        <v>5.2222799999999996</v>
      </c>
      <c r="J35" s="255">
        <v>5.2222799999999996</v>
      </c>
      <c r="K35" s="255">
        <v>5.2222799999999996</v>
      </c>
      <c r="L35" s="255">
        <v>5.2222799999999996</v>
      </c>
      <c r="M35" s="255">
        <v>5.2222799999999996</v>
      </c>
      <c r="N35" s="255">
        <v>5.2222799999999996</v>
      </c>
      <c r="O35" s="255">
        <v>5.2222799999999996</v>
      </c>
      <c r="P35" s="255">
        <v>5.2222799999999996</v>
      </c>
      <c r="Q35" s="255">
        <v>5.2222799999999996</v>
      </c>
      <c r="R35" s="255">
        <v>5.2222799999999996</v>
      </c>
      <c r="S35" s="255">
        <v>5.2222799999999996</v>
      </c>
      <c r="T35" s="255">
        <v>5.2222799999999996</v>
      </c>
      <c r="U35" s="255">
        <v>5.2222799999999996</v>
      </c>
      <c r="V35" s="255">
        <v>5.2222799999999996</v>
      </c>
      <c r="W35" s="255">
        <v>5.2222799999999996</v>
      </c>
      <c r="X35" s="255">
        <v>5.2222799999999996</v>
      </c>
      <c r="Y35" s="255">
        <v>5.2222799999999996</v>
      </c>
      <c r="Z35" s="255">
        <v>5.2222799999999996</v>
      </c>
      <c r="AA35" s="255">
        <v>5.2222799999999996</v>
      </c>
      <c r="AB35" s="255">
        <v>5.2222799999999996</v>
      </c>
      <c r="AC35" s="255">
        <v>5.2222799999999996</v>
      </c>
      <c r="AD35" s="255">
        <v>5.2222799999999996</v>
      </c>
      <c r="AE35" s="255">
        <v>5.2222799999999996</v>
      </c>
      <c r="AF35" s="255">
        <v>5.2222799999999996</v>
      </c>
      <c r="AG35" s="255">
        <v>5.2222799999999996</v>
      </c>
      <c r="AH35" s="248">
        <v>0</v>
      </c>
    </row>
    <row r="36" spans="1:34" x14ac:dyDescent="0.25">
      <c r="A36" s="241" t="s">
        <v>338</v>
      </c>
      <c r="B36" s="246" t="s">
        <v>339</v>
      </c>
      <c r="C36" s="255">
        <v>5.2222799999999996</v>
      </c>
      <c r="D36" s="255">
        <v>5.2222799999999996</v>
      </c>
      <c r="E36" s="255">
        <v>5.2222799999999996</v>
      </c>
      <c r="F36" s="255">
        <v>5.2222799999999996</v>
      </c>
      <c r="G36" s="255">
        <v>5.2222799999999996</v>
      </c>
      <c r="H36" s="255">
        <v>5.2222799999999996</v>
      </c>
      <c r="I36" s="255">
        <v>5.2222799999999996</v>
      </c>
      <c r="J36" s="255">
        <v>5.2222799999999996</v>
      </c>
      <c r="K36" s="255">
        <v>5.2222799999999996</v>
      </c>
      <c r="L36" s="255">
        <v>5.2222799999999996</v>
      </c>
      <c r="M36" s="255">
        <v>5.2222799999999996</v>
      </c>
      <c r="N36" s="255">
        <v>5.2222799999999996</v>
      </c>
      <c r="O36" s="255">
        <v>5.2222799999999996</v>
      </c>
      <c r="P36" s="255">
        <v>5.2222799999999996</v>
      </c>
      <c r="Q36" s="255">
        <v>5.2222799999999996</v>
      </c>
      <c r="R36" s="255">
        <v>5.2222799999999996</v>
      </c>
      <c r="S36" s="255">
        <v>5.2222799999999996</v>
      </c>
      <c r="T36" s="255">
        <v>5.2222799999999996</v>
      </c>
      <c r="U36" s="255">
        <v>5.2222799999999996</v>
      </c>
      <c r="V36" s="255">
        <v>5.2222799999999996</v>
      </c>
      <c r="W36" s="255">
        <v>5.2222799999999996</v>
      </c>
      <c r="X36" s="255">
        <v>5.2222799999999996</v>
      </c>
      <c r="Y36" s="255">
        <v>5.2222799999999996</v>
      </c>
      <c r="Z36" s="255">
        <v>5.2222799999999996</v>
      </c>
      <c r="AA36" s="255">
        <v>5.2222799999999996</v>
      </c>
      <c r="AB36" s="255">
        <v>5.2222799999999996</v>
      </c>
      <c r="AC36" s="255">
        <v>5.2222799999999996</v>
      </c>
      <c r="AD36" s="255">
        <v>5.2222799999999996</v>
      </c>
      <c r="AE36" s="255">
        <v>5.2222799999999996</v>
      </c>
      <c r="AF36" s="255">
        <v>5.2222799999999996</v>
      </c>
      <c r="AG36" s="255">
        <v>5.2222799999999996</v>
      </c>
      <c r="AH36" s="248">
        <v>0</v>
      </c>
    </row>
    <row r="37" spans="1:34" x14ac:dyDescent="0.25">
      <c r="A37" s="241" t="s">
        <v>340</v>
      </c>
      <c r="B37" s="246" t="s">
        <v>341</v>
      </c>
      <c r="C37" s="255">
        <v>4.6379999999999999</v>
      </c>
      <c r="D37" s="255">
        <v>4.6379999999999999</v>
      </c>
      <c r="E37" s="255">
        <v>4.6379999999999999</v>
      </c>
      <c r="F37" s="255">
        <v>4.6379999999999999</v>
      </c>
      <c r="G37" s="255">
        <v>4.6379999999999999</v>
      </c>
      <c r="H37" s="255">
        <v>4.6379999999999999</v>
      </c>
      <c r="I37" s="255">
        <v>4.6379999999999999</v>
      </c>
      <c r="J37" s="255">
        <v>4.6379999999999999</v>
      </c>
      <c r="K37" s="255">
        <v>4.6379999999999999</v>
      </c>
      <c r="L37" s="255">
        <v>4.6379999999999999</v>
      </c>
      <c r="M37" s="255">
        <v>4.6379999999999999</v>
      </c>
      <c r="N37" s="255">
        <v>4.6379999999999999</v>
      </c>
      <c r="O37" s="255">
        <v>4.6379999999999999</v>
      </c>
      <c r="P37" s="255">
        <v>4.6379999999999999</v>
      </c>
      <c r="Q37" s="255">
        <v>4.6379999999999999</v>
      </c>
      <c r="R37" s="255">
        <v>4.6379999999999999</v>
      </c>
      <c r="S37" s="255">
        <v>4.6379999999999999</v>
      </c>
      <c r="T37" s="255">
        <v>4.6379999999999999</v>
      </c>
      <c r="U37" s="255">
        <v>4.6379999999999999</v>
      </c>
      <c r="V37" s="255">
        <v>4.6379999999999999</v>
      </c>
      <c r="W37" s="255">
        <v>4.6379999999999999</v>
      </c>
      <c r="X37" s="255">
        <v>4.6379999999999999</v>
      </c>
      <c r="Y37" s="255">
        <v>4.6379999999999999</v>
      </c>
      <c r="Z37" s="255">
        <v>4.6379999999999999</v>
      </c>
      <c r="AA37" s="255">
        <v>4.6379999999999999</v>
      </c>
      <c r="AB37" s="255">
        <v>4.6379999999999999</v>
      </c>
      <c r="AC37" s="255">
        <v>4.6379999999999999</v>
      </c>
      <c r="AD37" s="255">
        <v>4.6379999999999999</v>
      </c>
      <c r="AE37" s="255">
        <v>4.6379999999999999</v>
      </c>
      <c r="AF37" s="255">
        <v>4.6379999999999999</v>
      </c>
      <c r="AG37" s="255">
        <v>4.6379999999999999</v>
      </c>
      <c r="AH37" s="248">
        <v>0</v>
      </c>
    </row>
    <row r="38" spans="1:34" x14ac:dyDescent="0.25">
      <c r="A38" s="241" t="s">
        <v>342</v>
      </c>
      <c r="B38" s="246" t="s">
        <v>343</v>
      </c>
      <c r="C38" s="255">
        <v>5.8</v>
      </c>
      <c r="D38" s="255">
        <v>5.8</v>
      </c>
      <c r="E38" s="255">
        <v>5.8</v>
      </c>
      <c r="F38" s="255">
        <v>5.8</v>
      </c>
      <c r="G38" s="255">
        <v>5.8</v>
      </c>
      <c r="H38" s="255">
        <v>5.8</v>
      </c>
      <c r="I38" s="255">
        <v>5.8</v>
      </c>
      <c r="J38" s="255">
        <v>5.8</v>
      </c>
      <c r="K38" s="255">
        <v>5.8</v>
      </c>
      <c r="L38" s="255">
        <v>5.8</v>
      </c>
      <c r="M38" s="255">
        <v>5.8</v>
      </c>
      <c r="N38" s="255">
        <v>5.8</v>
      </c>
      <c r="O38" s="255">
        <v>5.8</v>
      </c>
      <c r="P38" s="255">
        <v>5.8</v>
      </c>
      <c r="Q38" s="255">
        <v>5.8</v>
      </c>
      <c r="R38" s="255">
        <v>5.8</v>
      </c>
      <c r="S38" s="255">
        <v>5.8</v>
      </c>
      <c r="T38" s="255">
        <v>5.8</v>
      </c>
      <c r="U38" s="255">
        <v>5.8</v>
      </c>
      <c r="V38" s="255">
        <v>5.8</v>
      </c>
      <c r="W38" s="255">
        <v>5.8</v>
      </c>
      <c r="X38" s="255">
        <v>5.8</v>
      </c>
      <c r="Y38" s="255">
        <v>5.8</v>
      </c>
      <c r="Z38" s="255">
        <v>5.8</v>
      </c>
      <c r="AA38" s="255">
        <v>5.8</v>
      </c>
      <c r="AB38" s="255">
        <v>5.8</v>
      </c>
      <c r="AC38" s="255">
        <v>5.8</v>
      </c>
      <c r="AD38" s="255">
        <v>5.8</v>
      </c>
      <c r="AE38" s="255">
        <v>5.8</v>
      </c>
      <c r="AF38" s="255">
        <v>5.8</v>
      </c>
      <c r="AG38" s="255">
        <v>5.8</v>
      </c>
      <c r="AH38" s="248">
        <v>0</v>
      </c>
    </row>
    <row r="39" spans="1:34" x14ac:dyDescent="0.25">
      <c r="A39" s="241" t="s">
        <v>344</v>
      </c>
      <c r="B39" s="246" t="s">
        <v>345</v>
      </c>
      <c r="C39" s="255">
        <v>5.448283</v>
      </c>
      <c r="D39" s="255">
        <v>5.448283</v>
      </c>
      <c r="E39" s="255">
        <v>5.448283</v>
      </c>
      <c r="F39" s="255">
        <v>5.448283</v>
      </c>
      <c r="G39" s="255">
        <v>5.448283</v>
      </c>
      <c r="H39" s="255">
        <v>5.448283</v>
      </c>
      <c r="I39" s="255">
        <v>5.448283</v>
      </c>
      <c r="J39" s="255">
        <v>5.448283</v>
      </c>
      <c r="K39" s="255">
        <v>5.448283</v>
      </c>
      <c r="L39" s="255">
        <v>5.448283</v>
      </c>
      <c r="M39" s="255">
        <v>5.448283</v>
      </c>
      <c r="N39" s="255">
        <v>5.448283</v>
      </c>
      <c r="O39" s="255">
        <v>5.448283</v>
      </c>
      <c r="P39" s="255">
        <v>5.448283</v>
      </c>
      <c r="Q39" s="255">
        <v>5.448283</v>
      </c>
      <c r="R39" s="255">
        <v>5.448283</v>
      </c>
      <c r="S39" s="255">
        <v>5.448283</v>
      </c>
      <c r="T39" s="255">
        <v>5.448283</v>
      </c>
      <c r="U39" s="255">
        <v>5.448283</v>
      </c>
      <c r="V39" s="255">
        <v>5.448283</v>
      </c>
      <c r="W39" s="255">
        <v>5.448283</v>
      </c>
      <c r="X39" s="255">
        <v>5.448283</v>
      </c>
      <c r="Y39" s="255">
        <v>5.448283</v>
      </c>
      <c r="Z39" s="255">
        <v>5.448283</v>
      </c>
      <c r="AA39" s="255">
        <v>5.448283</v>
      </c>
      <c r="AB39" s="255">
        <v>5.448283</v>
      </c>
      <c r="AC39" s="255">
        <v>5.448283</v>
      </c>
      <c r="AD39" s="255">
        <v>5.448283</v>
      </c>
      <c r="AE39" s="255">
        <v>5.448283</v>
      </c>
      <c r="AF39" s="255">
        <v>5.448283</v>
      </c>
      <c r="AG39" s="255">
        <v>5.448283</v>
      </c>
      <c r="AH39" s="248">
        <v>0</v>
      </c>
    </row>
    <row r="40" spans="1:34" x14ac:dyDescent="0.25">
      <c r="A40" s="241" t="s">
        <v>346</v>
      </c>
      <c r="B40" s="246" t="s">
        <v>347</v>
      </c>
      <c r="C40" s="255">
        <v>6.2869999999999999</v>
      </c>
      <c r="D40" s="255">
        <v>6.2869999999999999</v>
      </c>
      <c r="E40" s="255">
        <v>6.2869999999999999</v>
      </c>
      <c r="F40" s="255">
        <v>6.2869999999999999</v>
      </c>
      <c r="G40" s="255">
        <v>6.2869999999999999</v>
      </c>
      <c r="H40" s="255">
        <v>6.2869999999999999</v>
      </c>
      <c r="I40" s="255">
        <v>6.2869999999999999</v>
      </c>
      <c r="J40" s="255">
        <v>6.2869999999999999</v>
      </c>
      <c r="K40" s="255">
        <v>6.2869999999999999</v>
      </c>
      <c r="L40" s="255">
        <v>6.2869999999999999</v>
      </c>
      <c r="M40" s="255">
        <v>6.2869999999999999</v>
      </c>
      <c r="N40" s="255">
        <v>6.2869999999999999</v>
      </c>
      <c r="O40" s="255">
        <v>6.2869999999999999</v>
      </c>
      <c r="P40" s="255">
        <v>6.2869999999999999</v>
      </c>
      <c r="Q40" s="255">
        <v>6.2869999999999999</v>
      </c>
      <c r="R40" s="255">
        <v>6.2869999999999999</v>
      </c>
      <c r="S40" s="255">
        <v>6.2869999999999999</v>
      </c>
      <c r="T40" s="255">
        <v>6.2869999999999999</v>
      </c>
      <c r="U40" s="255">
        <v>6.2869999999999999</v>
      </c>
      <c r="V40" s="255">
        <v>6.2869999999999999</v>
      </c>
      <c r="W40" s="255">
        <v>6.2869999999999999</v>
      </c>
      <c r="X40" s="255">
        <v>6.2869999999999999</v>
      </c>
      <c r="Y40" s="255">
        <v>6.2869999999999999</v>
      </c>
      <c r="Z40" s="255">
        <v>6.2869999999999999</v>
      </c>
      <c r="AA40" s="255">
        <v>6.2869999999999999</v>
      </c>
      <c r="AB40" s="255">
        <v>6.2869999999999999</v>
      </c>
      <c r="AC40" s="255">
        <v>6.2869999999999999</v>
      </c>
      <c r="AD40" s="255">
        <v>6.2869999999999999</v>
      </c>
      <c r="AE40" s="255">
        <v>6.2869999999999999</v>
      </c>
      <c r="AF40" s="255">
        <v>6.2869999999999999</v>
      </c>
      <c r="AG40" s="255">
        <v>6.2869999999999999</v>
      </c>
      <c r="AH40" s="248">
        <v>0</v>
      </c>
    </row>
    <row r="41" spans="1:34" x14ac:dyDescent="0.25">
      <c r="A41" s="241" t="s">
        <v>348</v>
      </c>
      <c r="B41" s="246" t="s">
        <v>349</v>
      </c>
      <c r="C41" s="255">
        <v>6.2869999999999999</v>
      </c>
      <c r="D41" s="255">
        <v>6.2869999999999999</v>
      </c>
      <c r="E41" s="255">
        <v>6.2869999999999999</v>
      </c>
      <c r="F41" s="255">
        <v>6.2869999999999999</v>
      </c>
      <c r="G41" s="255">
        <v>6.2869999999999999</v>
      </c>
      <c r="H41" s="255">
        <v>6.2869999999999999</v>
      </c>
      <c r="I41" s="255">
        <v>6.2869999999999999</v>
      </c>
      <c r="J41" s="255">
        <v>6.2869999999999999</v>
      </c>
      <c r="K41" s="255">
        <v>6.2869999999999999</v>
      </c>
      <c r="L41" s="255">
        <v>6.2869999999999999</v>
      </c>
      <c r="M41" s="255">
        <v>6.2869999999999999</v>
      </c>
      <c r="N41" s="255">
        <v>6.2869999999999999</v>
      </c>
      <c r="O41" s="255">
        <v>6.2869999999999999</v>
      </c>
      <c r="P41" s="255">
        <v>6.2869999999999999</v>
      </c>
      <c r="Q41" s="255">
        <v>6.2869999999999999</v>
      </c>
      <c r="R41" s="255">
        <v>6.2869999999999999</v>
      </c>
      <c r="S41" s="255">
        <v>6.2869999999999999</v>
      </c>
      <c r="T41" s="255">
        <v>6.2869999999999999</v>
      </c>
      <c r="U41" s="255">
        <v>6.2869999999999999</v>
      </c>
      <c r="V41" s="255">
        <v>6.2869999999999999</v>
      </c>
      <c r="W41" s="255">
        <v>6.2869999999999999</v>
      </c>
      <c r="X41" s="255">
        <v>6.2869999999999999</v>
      </c>
      <c r="Y41" s="255">
        <v>6.2869999999999999</v>
      </c>
      <c r="Z41" s="255">
        <v>6.2869999999999999</v>
      </c>
      <c r="AA41" s="255">
        <v>6.2869999999999999</v>
      </c>
      <c r="AB41" s="255">
        <v>6.2869999999999999</v>
      </c>
      <c r="AC41" s="255">
        <v>6.2869999999999999</v>
      </c>
      <c r="AD41" s="255">
        <v>6.2869999999999999</v>
      </c>
      <c r="AE41" s="255">
        <v>6.2869999999999999</v>
      </c>
      <c r="AF41" s="255">
        <v>6.2869999999999999</v>
      </c>
      <c r="AG41" s="255">
        <v>6.2869999999999999</v>
      </c>
      <c r="AH41" s="248">
        <v>0</v>
      </c>
    </row>
    <row r="42" spans="1:34" x14ac:dyDescent="0.25">
      <c r="A42" s="241" t="s">
        <v>350</v>
      </c>
      <c r="B42" s="246" t="s">
        <v>351</v>
      </c>
      <c r="C42" s="255">
        <v>6.2869999999999999</v>
      </c>
      <c r="D42" s="255">
        <v>6.2869999999999999</v>
      </c>
      <c r="E42" s="255">
        <v>6.2869999999999999</v>
      </c>
      <c r="F42" s="255">
        <v>6.2869999999999999</v>
      </c>
      <c r="G42" s="255">
        <v>6.2869999999999999</v>
      </c>
      <c r="H42" s="255">
        <v>6.2869999999999999</v>
      </c>
      <c r="I42" s="255">
        <v>6.2869999999999999</v>
      </c>
      <c r="J42" s="255">
        <v>6.2869999999999999</v>
      </c>
      <c r="K42" s="255">
        <v>6.2869999999999999</v>
      </c>
      <c r="L42" s="255">
        <v>6.2869999999999999</v>
      </c>
      <c r="M42" s="255">
        <v>6.2869999999999999</v>
      </c>
      <c r="N42" s="255">
        <v>6.2869999999999999</v>
      </c>
      <c r="O42" s="255">
        <v>6.2869999999999999</v>
      </c>
      <c r="P42" s="255">
        <v>6.2869999999999999</v>
      </c>
      <c r="Q42" s="255">
        <v>6.2869999999999999</v>
      </c>
      <c r="R42" s="255">
        <v>6.2869999999999999</v>
      </c>
      <c r="S42" s="255">
        <v>6.2869999999999999</v>
      </c>
      <c r="T42" s="255">
        <v>6.2869999999999999</v>
      </c>
      <c r="U42" s="255">
        <v>6.2869999999999999</v>
      </c>
      <c r="V42" s="255">
        <v>6.2869999999999999</v>
      </c>
      <c r="W42" s="255">
        <v>6.2869999999999999</v>
      </c>
      <c r="X42" s="255">
        <v>6.2869999999999999</v>
      </c>
      <c r="Y42" s="255">
        <v>6.2869999999999999</v>
      </c>
      <c r="Z42" s="255">
        <v>6.2869999999999999</v>
      </c>
      <c r="AA42" s="255">
        <v>6.2869999999999999</v>
      </c>
      <c r="AB42" s="255">
        <v>6.2869999999999999</v>
      </c>
      <c r="AC42" s="255">
        <v>6.2869999999999999</v>
      </c>
      <c r="AD42" s="255">
        <v>6.2869999999999999</v>
      </c>
      <c r="AE42" s="255">
        <v>6.2869999999999999</v>
      </c>
      <c r="AF42" s="255">
        <v>6.2869999999999999</v>
      </c>
      <c r="AG42" s="255">
        <v>6.2869999999999999</v>
      </c>
      <c r="AH42" s="248">
        <v>0</v>
      </c>
    </row>
    <row r="43" spans="1:34" x14ac:dyDescent="0.25">
      <c r="A43" s="241" t="s">
        <v>352</v>
      </c>
      <c r="B43" s="246" t="s">
        <v>353</v>
      </c>
      <c r="C43" s="255">
        <v>6.1937170000000004</v>
      </c>
      <c r="D43" s="255">
        <v>6.1870839999999996</v>
      </c>
      <c r="E43" s="255">
        <v>6.1889349999999999</v>
      </c>
      <c r="F43" s="255">
        <v>6.190842</v>
      </c>
      <c r="G43" s="255">
        <v>6.1928010000000002</v>
      </c>
      <c r="H43" s="255">
        <v>6.1635160000000004</v>
      </c>
      <c r="I43" s="255">
        <v>6.1548160000000003</v>
      </c>
      <c r="J43" s="255">
        <v>6.1558929999999998</v>
      </c>
      <c r="K43" s="255">
        <v>6.1574730000000004</v>
      </c>
      <c r="L43" s="255">
        <v>6.1634779999999996</v>
      </c>
      <c r="M43" s="255">
        <v>6.164034</v>
      </c>
      <c r="N43" s="255">
        <v>6.1651040000000004</v>
      </c>
      <c r="O43" s="255">
        <v>6.166696</v>
      </c>
      <c r="P43" s="255">
        <v>6.1677819999999999</v>
      </c>
      <c r="Q43" s="255">
        <v>6.168355</v>
      </c>
      <c r="R43" s="255">
        <v>6.1694529999999999</v>
      </c>
      <c r="S43" s="255">
        <v>6.1705579999999998</v>
      </c>
      <c r="T43" s="255">
        <v>6.1687089999999998</v>
      </c>
      <c r="U43" s="255">
        <v>6.1696900000000001</v>
      </c>
      <c r="V43" s="255">
        <v>6.173915</v>
      </c>
      <c r="W43" s="255">
        <v>6.1750489999999996</v>
      </c>
      <c r="X43" s="255">
        <v>6.1730780000000003</v>
      </c>
      <c r="Y43" s="255">
        <v>6.1748000000000003</v>
      </c>
      <c r="Z43" s="255">
        <v>6.1789620000000003</v>
      </c>
      <c r="AA43" s="255">
        <v>6.180129</v>
      </c>
      <c r="AB43" s="255">
        <v>6.1813029999999998</v>
      </c>
      <c r="AC43" s="255">
        <v>6.1824849999999998</v>
      </c>
      <c r="AD43" s="255">
        <v>6.1836760000000002</v>
      </c>
      <c r="AE43" s="255">
        <v>6.1848739999999998</v>
      </c>
      <c r="AF43" s="255">
        <v>6.1860799999999996</v>
      </c>
      <c r="AG43" s="255">
        <v>6.1872939999999996</v>
      </c>
      <c r="AH43" s="248">
        <v>-3.4999999999999997E-5</v>
      </c>
    </row>
    <row r="44" spans="1:34" x14ac:dyDescent="0.25">
      <c r="A44" s="241" t="s">
        <v>354</v>
      </c>
      <c r="B44" s="246" t="s">
        <v>355</v>
      </c>
      <c r="C44" s="255">
        <v>5.0911869999999997</v>
      </c>
      <c r="D44" s="255">
        <v>4.8991090000000002</v>
      </c>
      <c r="E44" s="255">
        <v>5.0365359999999999</v>
      </c>
      <c r="F44" s="255">
        <v>5.0307719999999998</v>
      </c>
      <c r="G44" s="255">
        <v>5.0215319999999997</v>
      </c>
      <c r="H44" s="255">
        <v>5.0132149999999998</v>
      </c>
      <c r="I44" s="255">
        <v>5.0076020000000003</v>
      </c>
      <c r="J44" s="255">
        <v>5.0032880000000004</v>
      </c>
      <c r="K44" s="255">
        <v>4.9983659999999999</v>
      </c>
      <c r="L44" s="255">
        <v>4.9932129999999999</v>
      </c>
      <c r="M44" s="255">
        <v>4.9874320000000001</v>
      </c>
      <c r="N44" s="255">
        <v>4.9809219999999996</v>
      </c>
      <c r="O44" s="255">
        <v>4.9769540000000001</v>
      </c>
      <c r="P44" s="255">
        <v>4.9723170000000003</v>
      </c>
      <c r="Q44" s="255">
        <v>4.9677410000000002</v>
      </c>
      <c r="R44" s="255">
        <v>4.9651949999999996</v>
      </c>
      <c r="S44" s="255">
        <v>4.9650949999999998</v>
      </c>
      <c r="T44" s="255">
        <v>4.9641000000000002</v>
      </c>
      <c r="U44" s="255">
        <v>4.9627290000000004</v>
      </c>
      <c r="V44" s="255">
        <v>4.9615960000000001</v>
      </c>
      <c r="W44" s="255">
        <v>4.9608759999999998</v>
      </c>
      <c r="X44" s="255">
        <v>4.962008</v>
      </c>
      <c r="Y44" s="255">
        <v>4.960121</v>
      </c>
      <c r="Z44" s="255">
        <v>4.9584799999999998</v>
      </c>
      <c r="AA44" s="255">
        <v>4.9579019999999998</v>
      </c>
      <c r="AB44" s="255">
        <v>4.9585179999999998</v>
      </c>
      <c r="AC44" s="255">
        <v>4.9594319999999996</v>
      </c>
      <c r="AD44" s="255">
        <v>4.9609680000000003</v>
      </c>
      <c r="AE44" s="255">
        <v>4.9618460000000004</v>
      </c>
      <c r="AF44" s="255">
        <v>4.9606079999999997</v>
      </c>
      <c r="AG44" s="255">
        <v>4.9599630000000001</v>
      </c>
      <c r="AH44" s="248">
        <v>-8.7000000000000001E-4</v>
      </c>
    </row>
    <row r="45" spans="1:34" x14ac:dyDescent="0.25">
      <c r="A45" s="241" t="s">
        <v>356</v>
      </c>
      <c r="B45" s="246" t="s">
        <v>357</v>
      </c>
      <c r="C45" s="255">
        <v>5.8806159999999998</v>
      </c>
      <c r="D45" s="255">
        <v>5.8747809999999996</v>
      </c>
      <c r="E45" s="255">
        <v>5.8317769999999998</v>
      </c>
      <c r="F45" s="255">
        <v>5.8231700000000002</v>
      </c>
      <c r="G45" s="255">
        <v>5.8237290000000002</v>
      </c>
      <c r="H45" s="255">
        <v>5.796284</v>
      </c>
      <c r="I45" s="255">
        <v>5.8008009999999999</v>
      </c>
      <c r="J45" s="255">
        <v>5.8114939999999997</v>
      </c>
      <c r="K45" s="255">
        <v>5.8192380000000004</v>
      </c>
      <c r="L45" s="255">
        <v>5.8271129999999998</v>
      </c>
      <c r="M45" s="255">
        <v>5.8345969999999996</v>
      </c>
      <c r="N45" s="255">
        <v>5.83765</v>
      </c>
      <c r="O45" s="255">
        <v>5.8429169999999999</v>
      </c>
      <c r="P45" s="255">
        <v>5.8479840000000003</v>
      </c>
      <c r="Q45" s="255">
        <v>5.8479140000000003</v>
      </c>
      <c r="R45" s="255">
        <v>5.8538829999999997</v>
      </c>
      <c r="S45" s="255">
        <v>5.8510960000000001</v>
      </c>
      <c r="T45" s="255">
        <v>5.8484639999999999</v>
      </c>
      <c r="U45" s="255">
        <v>5.8488680000000004</v>
      </c>
      <c r="V45" s="255">
        <v>5.8539459999999996</v>
      </c>
      <c r="W45" s="255">
        <v>5.8537850000000002</v>
      </c>
      <c r="X45" s="255">
        <v>5.8538209999999999</v>
      </c>
      <c r="Y45" s="255">
        <v>5.8522949999999998</v>
      </c>
      <c r="Z45" s="255">
        <v>5.8523420000000002</v>
      </c>
      <c r="AA45" s="255">
        <v>5.8499569999999999</v>
      </c>
      <c r="AB45" s="255">
        <v>5.8513679999999999</v>
      </c>
      <c r="AC45" s="255">
        <v>5.8484379999999998</v>
      </c>
      <c r="AD45" s="255">
        <v>5.8439860000000001</v>
      </c>
      <c r="AE45" s="255">
        <v>5.838711</v>
      </c>
      <c r="AF45" s="255">
        <v>5.8351050000000004</v>
      </c>
      <c r="AG45" s="255">
        <v>5.8330859999999998</v>
      </c>
      <c r="AH45" s="248">
        <v>-2.7E-4</v>
      </c>
    </row>
    <row r="46" spans="1:34" x14ac:dyDescent="0.25">
      <c r="A46" s="241" t="s">
        <v>358</v>
      </c>
      <c r="B46" s="246" t="s">
        <v>359</v>
      </c>
      <c r="C46" s="255">
        <v>5.2089020000000001</v>
      </c>
      <c r="D46" s="255">
        <v>5.2332590000000003</v>
      </c>
      <c r="E46" s="255">
        <v>5.2480219999999997</v>
      </c>
      <c r="F46" s="255">
        <v>5.2553369999999999</v>
      </c>
      <c r="G46" s="255">
        <v>5.2843359999999997</v>
      </c>
      <c r="H46" s="255">
        <v>5.2845849999999999</v>
      </c>
      <c r="I46" s="255">
        <v>5.2936829999999997</v>
      </c>
      <c r="J46" s="255">
        <v>5.2957789999999996</v>
      </c>
      <c r="K46" s="255">
        <v>5.3046860000000002</v>
      </c>
      <c r="L46" s="255">
        <v>5.3053819999999998</v>
      </c>
      <c r="M46" s="255">
        <v>5.288252</v>
      </c>
      <c r="N46" s="255">
        <v>5.3071330000000003</v>
      </c>
      <c r="O46" s="255">
        <v>5.3175819999999998</v>
      </c>
      <c r="P46" s="255">
        <v>5.3249709999999997</v>
      </c>
      <c r="Q46" s="255">
        <v>5.329218</v>
      </c>
      <c r="R46" s="255">
        <v>5.340077</v>
      </c>
      <c r="S46" s="255">
        <v>5.3411020000000002</v>
      </c>
      <c r="T46" s="255">
        <v>5.3503629999999998</v>
      </c>
      <c r="U46" s="255">
        <v>5.3514189999999999</v>
      </c>
      <c r="V46" s="255">
        <v>5.3476629999999998</v>
      </c>
      <c r="W46" s="255">
        <v>5.3410859999999998</v>
      </c>
      <c r="X46" s="255">
        <v>5.3426549999999997</v>
      </c>
      <c r="Y46" s="255">
        <v>5.3412980000000001</v>
      </c>
      <c r="Z46" s="255">
        <v>5.3334409999999997</v>
      </c>
      <c r="AA46" s="255">
        <v>5.3258299999999998</v>
      </c>
      <c r="AB46" s="255">
        <v>5.3258479999999997</v>
      </c>
      <c r="AC46" s="255">
        <v>5.3243359999999997</v>
      </c>
      <c r="AD46" s="255">
        <v>5.3318120000000002</v>
      </c>
      <c r="AE46" s="255">
        <v>5.3375360000000001</v>
      </c>
      <c r="AF46" s="255">
        <v>5.3371649999999997</v>
      </c>
      <c r="AG46" s="255">
        <v>5.3419569999999998</v>
      </c>
      <c r="AH46" s="248">
        <v>8.4099999999999995E-4</v>
      </c>
    </row>
    <row r="47" spans="1:34" x14ac:dyDescent="0.25">
      <c r="B47" s="245" t="s">
        <v>360</v>
      </c>
    </row>
    <row r="48" spans="1:34" x14ac:dyDescent="0.25">
      <c r="A48" s="241" t="s">
        <v>361</v>
      </c>
      <c r="B48" s="246" t="s">
        <v>362</v>
      </c>
      <c r="C48" s="255">
        <v>5.7012580000000002</v>
      </c>
      <c r="D48" s="255">
        <v>5.7052870000000002</v>
      </c>
      <c r="E48" s="255">
        <v>5.6982419999999996</v>
      </c>
      <c r="F48" s="255">
        <v>5.690741</v>
      </c>
      <c r="G48" s="255">
        <v>5.6862170000000001</v>
      </c>
      <c r="H48" s="255">
        <v>5.6803970000000001</v>
      </c>
      <c r="I48" s="255">
        <v>5.6794820000000001</v>
      </c>
      <c r="J48" s="255">
        <v>5.6802349999999997</v>
      </c>
      <c r="K48" s="255">
        <v>5.6824669999999999</v>
      </c>
      <c r="L48" s="255">
        <v>5.6831519999999998</v>
      </c>
      <c r="M48" s="255">
        <v>5.6855320000000003</v>
      </c>
      <c r="N48" s="255">
        <v>5.6868350000000003</v>
      </c>
      <c r="O48" s="255">
        <v>5.6862810000000001</v>
      </c>
      <c r="P48" s="255">
        <v>5.6884969999999999</v>
      </c>
      <c r="Q48" s="255">
        <v>5.6890989999999997</v>
      </c>
      <c r="R48" s="255">
        <v>5.6879489999999997</v>
      </c>
      <c r="S48" s="255">
        <v>5.6848939999999999</v>
      </c>
      <c r="T48" s="255">
        <v>5.68398</v>
      </c>
      <c r="U48" s="255">
        <v>5.68161</v>
      </c>
      <c r="V48" s="255">
        <v>5.6804550000000003</v>
      </c>
      <c r="W48" s="255">
        <v>5.6786960000000004</v>
      </c>
      <c r="X48" s="255">
        <v>5.677988</v>
      </c>
      <c r="Y48" s="255">
        <v>5.6784020000000002</v>
      </c>
      <c r="Z48" s="255">
        <v>5.6789630000000004</v>
      </c>
      <c r="AA48" s="255">
        <v>5.6789009999999998</v>
      </c>
      <c r="AB48" s="255">
        <v>5.6754790000000002</v>
      </c>
      <c r="AC48" s="255">
        <v>5.6778719999999998</v>
      </c>
      <c r="AD48" s="255">
        <v>5.6785940000000004</v>
      </c>
      <c r="AE48" s="255">
        <v>5.6764460000000003</v>
      </c>
      <c r="AF48" s="255">
        <v>5.6738569999999999</v>
      </c>
      <c r="AG48" s="255">
        <v>5.669861</v>
      </c>
      <c r="AH48" s="248">
        <v>-1.84E-4</v>
      </c>
    </row>
    <row r="49" spans="1:34" x14ac:dyDescent="0.25">
      <c r="A49" s="241" t="s">
        <v>363</v>
      </c>
      <c r="B49" s="246" t="s">
        <v>364</v>
      </c>
      <c r="C49" s="255">
        <v>6.0850910000000002</v>
      </c>
      <c r="D49" s="255">
        <v>6.0664559999999996</v>
      </c>
      <c r="E49" s="255">
        <v>6.068346</v>
      </c>
      <c r="F49" s="255">
        <v>6.0689039999999999</v>
      </c>
      <c r="G49" s="255">
        <v>6.068149</v>
      </c>
      <c r="H49" s="255">
        <v>6.0706020000000001</v>
      </c>
      <c r="I49" s="255">
        <v>6.0877980000000003</v>
      </c>
      <c r="J49" s="255">
        <v>6.0870980000000001</v>
      </c>
      <c r="K49" s="255">
        <v>6.0939500000000004</v>
      </c>
      <c r="L49" s="255">
        <v>6.0917279999999998</v>
      </c>
      <c r="M49" s="255">
        <v>6.0872539999999997</v>
      </c>
      <c r="N49" s="255">
        <v>6.0934569999999999</v>
      </c>
      <c r="O49" s="255">
        <v>6.1030110000000004</v>
      </c>
      <c r="P49" s="255">
        <v>6.1040299999999998</v>
      </c>
      <c r="Q49" s="255">
        <v>6.1104260000000004</v>
      </c>
      <c r="R49" s="255">
        <v>6.1103639999999997</v>
      </c>
      <c r="S49" s="255">
        <v>6.1139349999999997</v>
      </c>
      <c r="T49" s="255">
        <v>6.127923</v>
      </c>
      <c r="U49" s="255">
        <v>6.1267490000000002</v>
      </c>
      <c r="V49" s="255">
        <v>6.1262309999999998</v>
      </c>
      <c r="W49" s="255">
        <v>6.1213369999999996</v>
      </c>
      <c r="X49" s="255">
        <v>6.1213699999999998</v>
      </c>
      <c r="Y49" s="255">
        <v>6.1185340000000004</v>
      </c>
      <c r="Z49" s="255">
        <v>6.1087379999999998</v>
      </c>
      <c r="AA49" s="255">
        <v>6.1085469999999997</v>
      </c>
      <c r="AB49" s="255">
        <v>6.1102720000000001</v>
      </c>
      <c r="AC49" s="255">
        <v>6.1070500000000001</v>
      </c>
      <c r="AD49" s="255">
        <v>6.1077029999999999</v>
      </c>
      <c r="AE49" s="255">
        <v>6.109305</v>
      </c>
      <c r="AF49" s="255">
        <v>6.1080399999999999</v>
      </c>
      <c r="AG49" s="255">
        <v>6.1168779999999998</v>
      </c>
      <c r="AH49" s="248">
        <v>1.74E-4</v>
      </c>
    </row>
    <row r="50" spans="1:34" ht="15" customHeight="1" x14ac:dyDescent="0.25">
      <c r="A50" s="241" t="s">
        <v>365</v>
      </c>
      <c r="B50" s="246" t="s">
        <v>366</v>
      </c>
      <c r="C50" s="255">
        <v>5.5866829999999998</v>
      </c>
      <c r="D50" s="255">
        <v>5.5966930000000001</v>
      </c>
      <c r="E50" s="255">
        <v>5.5962420000000002</v>
      </c>
      <c r="F50" s="255">
        <v>5.5959070000000004</v>
      </c>
      <c r="G50" s="255">
        <v>5.5952450000000002</v>
      </c>
      <c r="H50" s="255">
        <v>5.5951810000000002</v>
      </c>
      <c r="I50" s="255">
        <v>5.5846030000000004</v>
      </c>
      <c r="J50" s="255">
        <v>5.5873860000000004</v>
      </c>
      <c r="K50" s="255">
        <v>5.595116</v>
      </c>
      <c r="L50" s="255">
        <v>5.5861890000000001</v>
      </c>
      <c r="M50" s="255">
        <v>5.5949900000000001</v>
      </c>
      <c r="N50" s="255">
        <v>5.5858759999999998</v>
      </c>
      <c r="O50" s="255">
        <v>5.5948770000000003</v>
      </c>
      <c r="P50" s="255">
        <v>5.5939399999999999</v>
      </c>
      <c r="Q50" s="255">
        <v>5.5902770000000004</v>
      </c>
      <c r="R50" s="255">
        <v>5.591412</v>
      </c>
      <c r="S50" s="255">
        <v>5.5908720000000001</v>
      </c>
      <c r="T50" s="255">
        <v>5.5941979999999996</v>
      </c>
      <c r="U50" s="255">
        <v>5.5941429999999999</v>
      </c>
      <c r="V50" s="255">
        <v>5.5884770000000001</v>
      </c>
      <c r="W50" s="255">
        <v>5.5939329999999998</v>
      </c>
      <c r="X50" s="255">
        <v>5.5938739999999996</v>
      </c>
      <c r="Y50" s="255">
        <v>5.5937190000000001</v>
      </c>
      <c r="Z50" s="255">
        <v>5.5935790000000001</v>
      </c>
      <c r="AA50" s="255">
        <v>5.5970449999999996</v>
      </c>
      <c r="AB50" s="255">
        <v>5.5943199999999997</v>
      </c>
      <c r="AC50" s="255">
        <v>5.5934460000000001</v>
      </c>
      <c r="AD50" s="255">
        <v>5.5932919999999999</v>
      </c>
      <c r="AE50" s="255">
        <v>5.5931540000000002</v>
      </c>
      <c r="AF50" s="255">
        <v>5.5930369999999998</v>
      </c>
      <c r="AG50" s="255">
        <v>5.5929130000000002</v>
      </c>
      <c r="AH50" s="248">
        <v>3.6999999999999998E-5</v>
      </c>
    </row>
    <row r="51" spans="1:34" ht="15" customHeight="1" x14ac:dyDescent="0.25">
      <c r="A51" s="241" t="s">
        <v>367</v>
      </c>
      <c r="B51" s="246" t="s">
        <v>368</v>
      </c>
      <c r="C51" s="255">
        <v>3.588495</v>
      </c>
      <c r="D51" s="255">
        <v>3.5313599999999998</v>
      </c>
      <c r="E51" s="255">
        <v>3.5233819999999998</v>
      </c>
      <c r="F51" s="255">
        <v>3.5490140000000001</v>
      </c>
      <c r="G51" s="255">
        <v>3.5447389999999999</v>
      </c>
      <c r="H51" s="255">
        <v>3.5403289999999998</v>
      </c>
      <c r="I51" s="255">
        <v>3.5393029999999999</v>
      </c>
      <c r="J51" s="255">
        <v>3.5383939999999998</v>
      </c>
      <c r="K51" s="255">
        <v>3.5374590000000001</v>
      </c>
      <c r="L51" s="255">
        <v>3.5352160000000001</v>
      </c>
      <c r="M51" s="255">
        <v>3.5335559999999999</v>
      </c>
      <c r="N51" s="255">
        <v>3.5328460000000002</v>
      </c>
      <c r="O51" s="255">
        <v>3.5329579999999998</v>
      </c>
      <c r="P51" s="255">
        <v>3.5331009999999998</v>
      </c>
      <c r="Q51" s="255">
        <v>3.5325660000000001</v>
      </c>
      <c r="R51" s="255">
        <v>3.531256</v>
      </c>
      <c r="S51" s="255">
        <v>3.5302720000000001</v>
      </c>
      <c r="T51" s="255">
        <v>3.529652</v>
      </c>
      <c r="U51" s="255">
        <v>3.528985</v>
      </c>
      <c r="V51" s="255">
        <v>3.52799</v>
      </c>
      <c r="W51" s="255">
        <v>3.5276179999999999</v>
      </c>
      <c r="X51" s="255">
        <v>3.5283389999999999</v>
      </c>
      <c r="Y51" s="255">
        <v>3.5284070000000001</v>
      </c>
      <c r="Z51" s="255">
        <v>3.5291730000000001</v>
      </c>
      <c r="AA51" s="255">
        <v>3.5294379999999999</v>
      </c>
      <c r="AB51" s="255">
        <v>3.528521</v>
      </c>
      <c r="AC51" s="255">
        <v>3.5295519999999998</v>
      </c>
      <c r="AD51" s="255">
        <v>3.5298620000000001</v>
      </c>
      <c r="AE51" s="255">
        <v>3.5289899999999998</v>
      </c>
      <c r="AF51" s="255">
        <v>3.5276239999999999</v>
      </c>
      <c r="AG51" s="255">
        <v>3.5256240000000001</v>
      </c>
      <c r="AH51" s="248">
        <v>-5.8900000000000001E-4</v>
      </c>
    </row>
    <row r="53" spans="1:34" ht="15" customHeight="1" x14ac:dyDescent="0.25">
      <c r="B53" s="245" t="s">
        <v>369</v>
      </c>
    </row>
    <row r="54" spans="1:34" ht="15" customHeight="1" x14ac:dyDescent="0.25">
      <c r="A54" s="241" t="s">
        <v>370</v>
      </c>
      <c r="B54" s="246" t="s">
        <v>371</v>
      </c>
      <c r="C54" s="255">
        <v>1.0369999999999999</v>
      </c>
      <c r="D54" s="255">
        <v>1.0369999999999999</v>
      </c>
      <c r="E54" s="255">
        <v>1.0369999999999999</v>
      </c>
      <c r="F54" s="255">
        <v>1.0369999999999999</v>
      </c>
      <c r="G54" s="255">
        <v>1.0369999999999999</v>
      </c>
      <c r="H54" s="255">
        <v>1.0369999999999999</v>
      </c>
      <c r="I54" s="255">
        <v>1.0369999999999999</v>
      </c>
      <c r="J54" s="255">
        <v>1.0369999999999999</v>
      </c>
      <c r="K54" s="255">
        <v>1.0369999999999999</v>
      </c>
      <c r="L54" s="255">
        <v>1.0369999999999999</v>
      </c>
      <c r="M54" s="255">
        <v>1.0369999999999999</v>
      </c>
      <c r="N54" s="255">
        <v>1.0369999999999999</v>
      </c>
      <c r="O54" s="255">
        <v>1.0369999999999999</v>
      </c>
      <c r="P54" s="255">
        <v>1.0369999999999999</v>
      </c>
      <c r="Q54" s="255">
        <v>1.0369999999999999</v>
      </c>
      <c r="R54" s="255">
        <v>1.0369999999999999</v>
      </c>
      <c r="S54" s="255">
        <v>1.0369999999999999</v>
      </c>
      <c r="T54" s="255">
        <v>1.0369999999999999</v>
      </c>
      <c r="U54" s="255">
        <v>1.0369999999999999</v>
      </c>
      <c r="V54" s="255">
        <v>1.0369999999999999</v>
      </c>
      <c r="W54" s="255">
        <v>1.0369999999999999</v>
      </c>
      <c r="X54" s="255">
        <v>1.0369999999999999</v>
      </c>
      <c r="Y54" s="255">
        <v>1.0369999999999999</v>
      </c>
      <c r="Z54" s="255">
        <v>1.0369999999999999</v>
      </c>
      <c r="AA54" s="255">
        <v>1.0369999999999999</v>
      </c>
      <c r="AB54" s="255">
        <v>1.0369999999999999</v>
      </c>
      <c r="AC54" s="255">
        <v>1.0369999999999999</v>
      </c>
      <c r="AD54" s="255">
        <v>1.0369999999999999</v>
      </c>
      <c r="AE54" s="255">
        <v>1.0369999999999999</v>
      </c>
      <c r="AF54" s="255">
        <v>1.0369999999999999</v>
      </c>
      <c r="AG54" s="255">
        <v>1.0369999999999999</v>
      </c>
      <c r="AH54" s="248">
        <v>0</v>
      </c>
    </row>
    <row r="55" spans="1:34" ht="15" customHeight="1" x14ac:dyDescent="0.25">
      <c r="A55" s="241" t="s">
        <v>372</v>
      </c>
      <c r="B55" s="246" t="s">
        <v>373</v>
      </c>
      <c r="C55" s="255">
        <v>1.034</v>
      </c>
      <c r="D55" s="255">
        <v>1.034</v>
      </c>
      <c r="E55" s="255">
        <v>1.034</v>
      </c>
      <c r="F55" s="255">
        <v>1.034</v>
      </c>
      <c r="G55" s="255">
        <v>1.034</v>
      </c>
      <c r="H55" s="255">
        <v>1.034</v>
      </c>
      <c r="I55" s="255">
        <v>1.034</v>
      </c>
      <c r="J55" s="255">
        <v>1.034</v>
      </c>
      <c r="K55" s="255">
        <v>1.034</v>
      </c>
      <c r="L55" s="255">
        <v>1.034</v>
      </c>
      <c r="M55" s="255">
        <v>1.034</v>
      </c>
      <c r="N55" s="255">
        <v>1.034</v>
      </c>
      <c r="O55" s="255">
        <v>1.034</v>
      </c>
      <c r="P55" s="255">
        <v>1.034</v>
      </c>
      <c r="Q55" s="255">
        <v>1.034</v>
      </c>
      <c r="R55" s="255">
        <v>1.034</v>
      </c>
      <c r="S55" s="255">
        <v>1.034</v>
      </c>
      <c r="T55" s="255">
        <v>1.034</v>
      </c>
      <c r="U55" s="255">
        <v>1.034</v>
      </c>
      <c r="V55" s="255">
        <v>1.034</v>
      </c>
      <c r="W55" s="255">
        <v>1.034</v>
      </c>
      <c r="X55" s="255">
        <v>1.034</v>
      </c>
      <c r="Y55" s="255">
        <v>1.034</v>
      </c>
      <c r="Z55" s="255">
        <v>1.034</v>
      </c>
      <c r="AA55" s="255">
        <v>1.034</v>
      </c>
      <c r="AB55" s="255">
        <v>1.034</v>
      </c>
      <c r="AC55" s="255">
        <v>1.034</v>
      </c>
      <c r="AD55" s="255">
        <v>1.034</v>
      </c>
      <c r="AE55" s="255">
        <v>1.034</v>
      </c>
      <c r="AF55" s="255">
        <v>1.034</v>
      </c>
      <c r="AG55" s="255">
        <v>1.034</v>
      </c>
      <c r="AH55" s="248">
        <v>0</v>
      </c>
    </row>
    <row r="56" spans="1:34" ht="15" customHeight="1" x14ac:dyDescent="0.25">
      <c r="A56" s="241" t="s">
        <v>374</v>
      </c>
      <c r="B56" s="246" t="s">
        <v>375</v>
      </c>
      <c r="C56" s="255">
        <v>1.0389999999999999</v>
      </c>
      <c r="D56" s="255">
        <v>1.0389999999999999</v>
      </c>
      <c r="E56" s="255">
        <v>1.0389999999999999</v>
      </c>
      <c r="F56" s="255">
        <v>1.0389999999999999</v>
      </c>
      <c r="G56" s="255">
        <v>1.0389999999999999</v>
      </c>
      <c r="H56" s="255">
        <v>1.0389999999999999</v>
      </c>
      <c r="I56" s="255">
        <v>1.0389999999999999</v>
      </c>
      <c r="J56" s="255">
        <v>1.0389999999999999</v>
      </c>
      <c r="K56" s="255">
        <v>1.0389999999999999</v>
      </c>
      <c r="L56" s="255">
        <v>1.0389999999999999</v>
      </c>
      <c r="M56" s="255">
        <v>1.0389999999999999</v>
      </c>
      <c r="N56" s="255">
        <v>1.0389999999999999</v>
      </c>
      <c r="O56" s="255">
        <v>1.0389999999999999</v>
      </c>
      <c r="P56" s="255">
        <v>1.0389999999999999</v>
      </c>
      <c r="Q56" s="255">
        <v>1.0389999999999999</v>
      </c>
      <c r="R56" s="255">
        <v>1.0389999999999999</v>
      </c>
      <c r="S56" s="255">
        <v>1.0389999999999999</v>
      </c>
      <c r="T56" s="255">
        <v>1.0389999999999999</v>
      </c>
      <c r="U56" s="255">
        <v>1.0389999999999999</v>
      </c>
      <c r="V56" s="255">
        <v>1.0389999999999999</v>
      </c>
      <c r="W56" s="255">
        <v>1.0389999999999999</v>
      </c>
      <c r="X56" s="255">
        <v>1.0389999999999999</v>
      </c>
      <c r="Y56" s="255">
        <v>1.0389999999999999</v>
      </c>
      <c r="Z56" s="255">
        <v>1.0389999999999999</v>
      </c>
      <c r="AA56" s="255">
        <v>1.0389999999999999</v>
      </c>
      <c r="AB56" s="255">
        <v>1.0389999999999999</v>
      </c>
      <c r="AC56" s="255">
        <v>1.0389999999999999</v>
      </c>
      <c r="AD56" s="255">
        <v>1.0389999999999999</v>
      </c>
      <c r="AE56" s="255">
        <v>1.0389999999999999</v>
      </c>
      <c r="AF56" s="255">
        <v>1.0389999999999999</v>
      </c>
      <c r="AG56" s="255">
        <v>1.0389999999999999</v>
      </c>
      <c r="AH56" s="248">
        <v>0</v>
      </c>
    </row>
    <row r="57" spans="1:34" ht="15" customHeight="1" x14ac:dyDescent="0.25">
      <c r="A57" s="241" t="s">
        <v>376</v>
      </c>
      <c r="B57" s="246" t="s">
        <v>377</v>
      </c>
      <c r="C57" s="255">
        <v>1.0369999999999999</v>
      </c>
      <c r="D57" s="255">
        <v>1.0369999999999999</v>
      </c>
      <c r="E57" s="255">
        <v>1.0369999999999999</v>
      </c>
      <c r="F57" s="255">
        <v>1.0369999999999999</v>
      </c>
      <c r="G57" s="255">
        <v>1.0369999999999999</v>
      </c>
      <c r="H57" s="255">
        <v>1.0369999999999999</v>
      </c>
      <c r="I57" s="255">
        <v>1.0369999999999999</v>
      </c>
      <c r="J57" s="255">
        <v>1.0369999999999999</v>
      </c>
      <c r="K57" s="255">
        <v>1.0369999999999999</v>
      </c>
      <c r="L57" s="255">
        <v>1.0369999999999999</v>
      </c>
      <c r="M57" s="255">
        <v>1.0369999999999999</v>
      </c>
      <c r="N57" s="255">
        <v>1.0369999999999999</v>
      </c>
      <c r="O57" s="255">
        <v>1.0369999999999999</v>
      </c>
      <c r="P57" s="255">
        <v>1.0369999999999999</v>
      </c>
      <c r="Q57" s="255">
        <v>1.0369999999999999</v>
      </c>
      <c r="R57" s="255">
        <v>1.0369999999999999</v>
      </c>
      <c r="S57" s="255">
        <v>1.0369999999999999</v>
      </c>
      <c r="T57" s="255">
        <v>1.0369999999999999</v>
      </c>
      <c r="U57" s="255">
        <v>1.0369999999999999</v>
      </c>
      <c r="V57" s="255">
        <v>1.0369999999999999</v>
      </c>
      <c r="W57" s="255">
        <v>1.0369999999999999</v>
      </c>
      <c r="X57" s="255">
        <v>1.0369999999999999</v>
      </c>
      <c r="Y57" s="255">
        <v>1.0369999999999999</v>
      </c>
      <c r="Z57" s="255">
        <v>1.0369999999999999</v>
      </c>
      <c r="AA57" s="255">
        <v>1.0369999999999999</v>
      </c>
      <c r="AB57" s="255">
        <v>1.0369999999999999</v>
      </c>
      <c r="AC57" s="255">
        <v>1.0369999999999999</v>
      </c>
      <c r="AD57" s="255">
        <v>1.0369999999999999</v>
      </c>
      <c r="AE57" s="255">
        <v>1.0369999999999999</v>
      </c>
      <c r="AF57" s="255">
        <v>1.0369999999999999</v>
      </c>
      <c r="AG57" s="255">
        <v>1.0369999999999999</v>
      </c>
      <c r="AH57" s="248">
        <v>0</v>
      </c>
    </row>
    <row r="58" spans="1:34" ht="15" customHeight="1" x14ac:dyDescent="0.25">
      <c r="A58" s="241" t="s">
        <v>378</v>
      </c>
      <c r="B58" s="246" t="s">
        <v>379</v>
      </c>
      <c r="C58" s="255">
        <v>1.0249999999999999</v>
      </c>
      <c r="D58" s="255">
        <v>1.0249999999999999</v>
      </c>
      <c r="E58" s="255">
        <v>1.0249999999999999</v>
      </c>
      <c r="F58" s="255">
        <v>1.0249999999999999</v>
      </c>
      <c r="G58" s="255">
        <v>1.0249999999999999</v>
      </c>
      <c r="H58" s="255">
        <v>1.0249999999999999</v>
      </c>
      <c r="I58" s="255">
        <v>1.0249999999999999</v>
      </c>
      <c r="J58" s="255">
        <v>1.0249999999999999</v>
      </c>
      <c r="K58" s="255">
        <v>1.0249999999999999</v>
      </c>
      <c r="L58" s="255">
        <v>1.0249999999999999</v>
      </c>
      <c r="M58" s="255">
        <v>1.0249999999999999</v>
      </c>
      <c r="N58" s="255">
        <v>1.0249999999999999</v>
      </c>
      <c r="O58" s="255">
        <v>1.0249999999999999</v>
      </c>
      <c r="P58" s="255">
        <v>1.0249999999999999</v>
      </c>
      <c r="Q58" s="255">
        <v>1.0249999999999999</v>
      </c>
      <c r="R58" s="255">
        <v>1.0249999999999999</v>
      </c>
      <c r="S58" s="255">
        <v>1.0249999999999999</v>
      </c>
      <c r="T58" s="255">
        <v>1.0249999999999999</v>
      </c>
      <c r="U58" s="255">
        <v>1.0249999999999999</v>
      </c>
      <c r="V58" s="255">
        <v>1.0249999999999999</v>
      </c>
      <c r="W58" s="255">
        <v>1.0249999999999999</v>
      </c>
      <c r="X58" s="255">
        <v>1.0249999999999999</v>
      </c>
      <c r="Y58" s="255">
        <v>1.0249999999999999</v>
      </c>
      <c r="Z58" s="255">
        <v>1.0249999999999999</v>
      </c>
      <c r="AA58" s="255">
        <v>1.0249999999999999</v>
      </c>
      <c r="AB58" s="255">
        <v>1.0249999999999999</v>
      </c>
      <c r="AC58" s="255">
        <v>1.0249999999999999</v>
      </c>
      <c r="AD58" s="255">
        <v>1.0249999999999999</v>
      </c>
      <c r="AE58" s="255">
        <v>1.0249999999999999</v>
      </c>
      <c r="AF58" s="255">
        <v>1.0249999999999999</v>
      </c>
      <c r="AG58" s="255">
        <v>1.0249999999999999</v>
      </c>
      <c r="AH58" s="248">
        <v>0</v>
      </c>
    </row>
    <row r="59" spans="1:34" ht="15" customHeight="1" x14ac:dyDescent="0.25">
      <c r="A59" s="241" t="s">
        <v>380</v>
      </c>
      <c r="B59" s="246" t="s">
        <v>381</v>
      </c>
      <c r="C59" s="255">
        <v>1.0089999999999999</v>
      </c>
      <c r="D59" s="255">
        <v>1.0089999999999999</v>
      </c>
      <c r="E59" s="255">
        <v>1.0089999999999999</v>
      </c>
      <c r="F59" s="255">
        <v>1.0089999999999999</v>
      </c>
      <c r="G59" s="255">
        <v>1.0089999999999999</v>
      </c>
      <c r="H59" s="255">
        <v>1.0089999999999999</v>
      </c>
      <c r="I59" s="255">
        <v>1.0089999999999999</v>
      </c>
      <c r="J59" s="255">
        <v>1.0089999999999999</v>
      </c>
      <c r="K59" s="255">
        <v>1.0089999999999999</v>
      </c>
      <c r="L59" s="255">
        <v>1.0089999999999999</v>
      </c>
      <c r="M59" s="255">
        <v>1.0089999999999999</v>
      </c>
      <c r="N59" s="255">
        <v>1.0089999999999999</v>
      </c>
      <c r="O59" s="255">
        <v>1.0089999999999999</v>
      </c>
      <c r="P59" s="255">
        <v>1.0089999999999999</v>
      </c>
      <c r="Q59" s="255">
        <v>1.0089999999999999</v>
      </c>
      <c r="R59" s="255">
        <v>1.0089999999999999</v>
      </c>
      <c r="S59" s="255">
        <v>1.0089999999999999</v>
      </c>
      <c r="T59" s="255">
        <v>1.0089999999999999</v>
      </c>
      <c r="U59" s="255">
        <v>1.0089999999999999</v>
      </c>
      <c r="V59" s="255">
        <v>1.0089999999999999</v>
      </c>
      <c r="W59" s="255">
        <v>1.0089999999999999</v>
      </c>
      <c r="X59" s="255">
        <v>1.0089999999999999</v>
      </c>
      <c r="Y59" s="255">
        <v>1.0089999999999999</v>
      </c>
      <c r="Z59" s="255">
        <v>1.0089999999999999</v>
      </c>
      <c r="AA59" s="255">
        <v>1.0089999999999999</v>
      </c>
      <c r="AB59" s="255">
        <v>1.0089999999999999</v>
      </c>
      <c r="AC59" s="255">
        <v>1.0089999999999999</v>
      </c>
      <c r="AD59" s="255">
        <v>1.0089999999999999</v>
      </c>
      <c r="AE59" s="255">
        <v>1.0089999999999999</v>
      </c>
      <c r="AF59" s="255">
        <v>1.0089999999999999</v>
      </c>
      <c r="AG59" s="255">
        <v>1.0089999999999999</v>
      </c>
      <c r="AH59" s="248">
        <v>0</v>
      </c>
    </row>
    <row r="60" spans="1:34" ht="15" customHeight="1" x14ac:dyDescent="0.25">
      <c r="A60" s="241" t="s">
        <v>382</v>
      </c>
      <c r="B60" s="246" t="s">
        <v>383</v>
      </c>
      <c r="C60" s="255">
        <v>0.96</v>
      </c>
      <c r="D60" s="255">
        <v>0.96</v>
      </c>
      <c r="E60" s="255">
        <v>0.96</v>
      </c>
      <c r="F60" s="255">
        <v>0.96</v>
      </c>
      <c r="G60" s="255">
        <v>0.96</v>
      </c>
      <c r="H60" s="255">
        <v>0.96</v>
      </c>
      <c r="I60" s="255">
        <v>0.96</v>
      </c>
      <c r="J60" s="255">
        <v>0.96</v>
      </c>
      <c r="K60" s="255">
        <v>0.96</v>
      </c>
      <c r="L60" s="255">
        <v>0.96</v>
      </c>
      <c r="M60" s="255">
        <v>0.96</v>
      </c>
      <c r="N60" s="255">
        <v>0.96</v>
      </c>
      <c r="O60" s="255">
        <v>0.96</v>
      </c>
      <c r="P60" s="255">
        <v>0.96</v>
      </c>
      <c r="Q60" s="255">
        <v>0.96</v>
      </c>
      <c r="R60" s="255">
        <v>0.96</v>
      </c>
      <c r="S60" s="255">
        <v>0.96</v>
      </c>
      <c r="T60" s="255">
        <v>0.96</v>
      </c>
      <c r="U60" s="255">
        <v>0.96</v>
      </c>
      <c r="V60" s="255">
        <v>0.96</v>
      </c>
      <c r="W60" s="255">
        <v>0.96</v>
      </c>
      <c r="X60" s="255">
        <v>0.96</v>
      </c>
      <c r="Y60" s="255">
        <v>0.96</v>
      </c>
      <c r="Z60" s="255">
        <v>0.96</v>
      </c>
      <c r="AA60" s="255">
        <v>0.96</v>
      </c>
      <c r="AB60" s="255">
        <v>0.96</v>
      </c>
      <c r="AC60" s="255">
        <v>0.96</v>
      </c>
      <c r="AD60" s="255">
        <v>0.96</v>
      </c>
      <c r="AE60" s="255">
        <v>0.96</v>
      </c>
      <c r="AF60" s="255">
        <v>0.96</v>
      </c>
      <c r="AG60" s="255">
        <v>0.96</v>
      </c>
      <c r="AH60" s="248">
        <v>0</v>
      </c>
    </row>
    <row r="62" spans="1:34" x14ac:dyDescent="0.25">
      <c r="B62" s="245" t="s">
        <v>384</v>
      </c>
    </row>
    <row r="63" spans="1:34" ht="15" customHeight="1" x14ac:dyDescent="0.25">
      <c r="A63" s="241" t="s">
        <v>385</v>
      </c>
      <c r="B63" s="246" t="s">
        <v>377</v>
      </c>
      <c r="C63" s="247">
        <v>20.313611999999999</v>
      </c>
      <c r="D63" s="247">
        <v>20.251498999999999</v>
      </c>
      <c r="E63" s="247">
        <v>20.463695999999999</v>
      </c>
      <c r="F63" s="247">
        <v>20.630897999999998</v>
      </c>
      <c r="G63" s="247">
        <v>20.585319999999999</v>
      </c>
      <c r="H63" s="247">
        <v>20.620370999999999</v>
      </c>
      <c r="I63" s="247">
        <v>20.558367000000001</v>
      </c>
      <c r="J63" s="247">
        <v>20.551445000000001</v>
      </c>
      <c r="K63" s="247">
        <v>20.452055000000001</v>
      </c>
      <c r="L63" s="247">
        <v>20.355701</v>
      </c>
      <c r="M63" s="247">
        <v>20.289701000000001</v>
      </c>
      <c r="N63" s="247">
        <v>20.316071999999998</v>
      </c>
      <c r="O63" s="247">
        <v>20.341093000000001</v>
      </c>
      <c r="P63" s="247">
        <v>20.369786999999999</v>
      </c>
      <c r="Q63" s="247">
        <v>20.349620999999999</v>
      </c>
      <c r="R63" s="247">
        <v>20.382479</v>
      </c>
      <c r="S63" s="247">
        <v>20.405159000000001</v>
      </c>
      <c r="T63" s="247">
        <v>20.455117999999999</v>
      </c>
      <c r="U63" s="247">
        <v>20.574310000000001</v>
      </c>
      <c r="V63" s="247">
        <v>20.584980000000002</v>
      </c>
      <c r="W63" s="247">
        <v>20.617809000000001</v>
      </c>
      <c r="X63" s="247">
        <v>20.606735</v>
      </c>
      <c r="Y63" s="247">
        <v>20.642296000000002</v>
      </c>
      <c r="Z63" s="247">
        <v>20.684587000000001</v>
      </c>
      <c r="AA63" s="247">
        <v>20.690783</v>
      </c>
      <c r="AB63" s="247">
        <v>20.781717</v>
      </c>
      <c r="AC63" s="247">
        <v>20.824452999999998</v>
      </c>
      <c r="AD63" s="247">
        <v>20.813873000000001</v>
      </c>
      <c r="AE63" s="247">
        <v>20.786306</v>
      </c>
      <c r="AF63" s="247">
        <v>20.831282000000002</v>
      </c>
      <c r="AG63" s="247">
        <v>20.832466</v>
      </c>
      <c r="AH63" s="248">
        <v>8.4099999999999995E-4</v>
      </c>
    </row>
    <row r="64" spans="1:34" ht="15" customHeight="1" x14ac:dyDescent="0.25">
      <c r="A64" s="241" t="s">
        <v>386</v>
      </c>
      <c r="B64" s="246" t="s">
        <v>387</v>
      </c>
      <c r="C64" s="247">
        <v>25.162447</v>
      </c>
      <c r="D64" s="247">
        <v>25.061907000000001</v>
      </c>
      <c r="E64" s="247">
        <v>24.844830999999999</v>
      </c>
      <c r="F64" s="247">
        <v>25.003353000000001</v>
      </c>
      <c r="G64" s="247">
        <v>25.014917000000001</v>
      </c>
      <c r="H64" s="247">
        <v>25.161196</v>
      </c>
      <c r="I64" s="247">
        <v>25.144635999999998</v>
      </c>
      <c r="J64" s="247">
        <v>25.182469999999999</v>
      </c>
      <c r="K64" s="247">
        <v>25.190441</v>
      </c>
      <c r="L64" s="247">
        <v>25.210474000000001</v>
      </c>
      <c r="M64" s="247">
        <v>25.271478999999999</v>
      </c>
      <c r="N64" s="247">
        <v>25.263570999999999</v>
      </c>
      <c r="O64" s="247">
        <v>25.235904999999999</v>
      </c>
      <c r="P64" s="247">
        <v>25.426608999999999</v>
      </c>
      <c r="Q64" s="247">
        <v>25.42605</v>
      </c>
      <c r="R64" s="247">
        <v>25.406255999999999</v>
      </c>
      <c r="S64" s="247">
        <v>25.351739999999999</v>
      </c>
      <c r="T64" s="247">
        <v>25.317278000000002</v>
      </c>
      <c r="U64" s="247">
        <v>25.262371000000002</v>
      </c>
      <c r="V64" s="247">
        <v>25.204082</v>
      </c>
      <c r="W64" s="247">
        <v>25.170407999999998</v>
      </c>
      <c r="X64" s="247">
        <v>25.136365999999999</v>
      </c>
      <c r="Y64" s="247">
        <v>25.124195</v>
      </c>
      <c r="Z64" s="247">
        <v>25.101769999999998</v>
      </c>
      <c r="AA64" s="247">
        <v>25.082879999999999</v>
      </c>
      <c r="AB64" s="247">
        <v>25.036390000000001</v>
      </c>
      <c r="AC64" s="247">
        <v>25.004836999999998</v>
      </c>
      <c r="AD64" s="247">
        <v>24.996421999999999</v>
      </c>
      <c r="AE64" s="247">
        <v>24.994413000000002</v>
      </c>
      <c r="AF64" s="247">
        <v>25.032789000000001</v>
      </c>
      <c r="AG64" s="247">
        <v>25.018826000000001</v>
      </c>
      <c r="AH64" s="248">
        <v>-1.9100000000000001E-4</v>
      </c>
    </row>
    <row r="65" spans="1:34" ht="15" customHeight="1" x14ac:dyDescent="0.25">
      <c r="A65" s="241" t="s">
        <v>388</v>
      </c>
      <c r="B65" s="246" t="s">
        <v>389</v>
      </c>
      <c r="C65" s="247">
        <v>17.310601999999999</v>
      </c>
      <c r="D65" s="247">
        <v>17.309646999999998</v>
      </c>
      <c r="E65" s="247">
        <v>17.211003999999999</v>
      </c>
      <c r="F65" s="247">
        <v>17.263587999999999</v>
      </c>
      <c r="G65" s="247">
        <v>17.337935999999999</v>
      </c>
      <c r="H65" s="247">
        <v>17.308015999999999</v>
      </c>
      <c r="I65" s="247">
        <v>17.259657000000001</v>
      </c>
      <c r="J65" s="247">
        <v>17.224226000000002</v>
      </c>
      <c r="K65" s="247">
        <v>17.166725</v>
      </c>
      <c r="L65" s="247">
        <v>17.176583999999998</v>
      </c>
      <c r="M65" s="247">
        <v>17.131996000000001</v>
      </c>
      <c r="N65" s="247">
        <v>17.134941000000001</v>
      </c>
      <c r="O65" s="247">
        <v>17.114252</v>
      </c>
      <c r="P65" s="247">
        <v>17.091989999999999</v>
      </c>
      <c r="Q65" s="247">
        <v>17.090869999999999</v>
      </c>
      <c r="R65" s="247">
        <v>17.088018000000002</v>
      </c>
      <c r="S65" s="247">
        <v>17.077797</v>
      </c>
      <c r="T65" s="247">
        <v>17.051991000000001</v>
      </c>
      <c r="U65" s="247">
        <v>17.025953000000001</v>
      </c>
      <c r="V65" s="247">
        <v>17.013719999999999</v>
      </c>
      <c r="W65" s="247">
        <v>16.977298999999999</v>
      </c>
      <c r="X65" s="247">
        <v>16.978853000000001</v>
      </c>
      <c r="Y65" s="247">
        <v>17.006622</v>
      </c>
      <c r="Z65" s="247">
        <v>17.016672</v>
      </c>
      <c r="AA65" s="247">
        <v>17.028193000000002</v>
      </c>
      <c r="AB65" s="247">
        <v>17.032865999999999</v>
      </c>
      <c r="AC65" s="247">
        <v>17.039536999999999</v>
      </c>
      <c r="AD65" s="247">
        <v>17.015118000000001</v>
      </c>
      <c r="AE65" s="247">
        <v>16.990679</v>
      </c>
      <c r="AF65" s="247">
        <v>16.993908000000001</v>
      </c>
      <c r="AG65" s="247">
        <v>16.988350000000001</v>
      </c>
      <c r="AH65" s="248">
        <v>-6.2600000000000004E-4</v>
      </c>
    </row>
    <row r="66" spans="1:34" ht="15" customHeight="1" x14ac:dyDescent="0.25">
      <c r="A66" s="241" t="s">
        <v>390</v>
      </c>
      <c r="B66" s="246" t="s">
        <v>371</v>
      </c>
      <c r="C66" s="247">
        <v>19.465235</v>
      </c>
      <c r="D66" s="247">
        <v>19.477029999999999</v>
      </c>
      <c r="E66" s="247">
        <v>19.633654</v>
      </c>
      <c r="F66" s="247">
        <v>19.748118999999999</v>
      </c>
      <c r="G66" s="247">
        <v>19.604624000000001</v>
      </c>
      <c r="H66" s="247">
        <v>19.514042</v>
      </c>
      <c r="I66" s="247">
        <v>19.460508000000001</v>
      </c>
      <c r="J66" s="247">
        <v>19.416695000000001</v>
      </c>
      <c r="K66" s="247">
        <v>19.301138000000002</v>
      </c>
      <c r="L66" s="247">
        <v>19.199217000000001</v>
      </c>
      <c r="M66" s="247">
        <v>19.119923</v>
      </c>
      <c r="N66" s="247">
        <v>19.131233000000002</v>
      </c>
      <c r="O66" s="247">
        <v>19.133019999999998</v>
      </c>
      <c r="P66" s="247">
        <v>19.181491999999999</v>
      </c>
      <c r="Q66" s="247">
        <v>19.162057999999998</v>
      </c>
      <c r="R66" s="247">
        <v>19.166834000000001</v>
      </c>
      <c r="S66" s="247">
        <v>19.206078999999999</v>
      </c>
      <c r="T66" s="247">
        <v>19.242795999999998</v>
      </c>
      <c r="U66" s="247">
        <v>19.352157999999999</v>
      </c>
      <c r="V66" s="247">
        <v>19.394048999999999</v>
      </c>
      <c r="W66" s="247">
        <v>19.422734999999999</v>
      </c>
      <c r="X66" s="247">
        <v>19.419495000000001</v>
      </c>
      <c r="Y66" s="247">
        <v>19.465461999999999</v>
      </c>
      <c r="Z66" s="247">
        <v>19.508917</v>
      </c>
      <c r="AA66" s="247">
        <v>19.511177</v>
      </c>
      <c r="AB66" s="247">
        <v>19.602798</v>
      </c>
      <c r="AC66" s="247">
        <v>19.653092999999998</v>
      </c>
      <c r="AD66" s="247">
        <v>19.640366</v>
      </c>
      <c r="AE66" s="247">
        <v>19.617270000000001</v>
      </c>
      <c r="AF66" s="247">
        <v>19.648813000000001</v>
      </c>
      <c r="AG66" s="247">
        <v>19.641286999999998</v>
      </c>
      <c r="AH66" s="248">
        <v>2.9999999999999997E-4</v>
      </c>
    </row>
    <row r="67" spans="1:34" ht="15" customHeight="1" x14ac:dyDescent="0.25">
      <c r="A67" s="241" t="s">
        <v>391</v>
      </c>
      <c r="B67" s="246" t="s">
        <v>392</v>
      </c>
      <c r="C67" s="247">
        <v>19.07375</v>
      </c>
      <c r="D67" s="247">
        <v>19.023112999999999</v>
      </c>
      <c r="E67" s="247">
        <v>19.023102000000002</v>
      </c>
      <c r="F67" s="247">
        <v>19.320454000000002</v>
      </c>
      <c r="G67" s="247">
        <v>19.262177999999999</v>
      </c>
      <c r="H67" s="247">
        <v>19.226744</v>
      </c>
      <c r="I67" s="247">
        <v>19.203001</v>
      </c>
      <c r="J67" s="247">
        <v>19.198051</v>
      </c>
      <c r="K67" s="247">
        <v>19.173183000000002</v>
      </c>
      <c r="L67" s="247">
        <v>19.142059</v>
      </c>
      <c r="M67" s="247">
        <v>19.111967</v>
      </c>
      <c r="N67" s="247">
        <v>19.063096999999999</v>
      </c>
      <c r="O67" s="247">
        <v>19.027266999999998</v>
      </c>
      <c r="P67" s="247">
        <v>18.988686000000001</v>
      </c>
      <c r="Q67" s="247">
        <v>18.945419000000001</v>
      </c>
      <c r="R67" s="247">
        <v>18.899260999999999</v>
      </c>
      <c r="S67" s="247">
        <v>18.854064999999999</v>
      </c>
      <c r="T67" s="247">
        <v>18.823059000000001</v>
      </c>
      <c r="U67" s="247">
        <v>18.801371</v>
      </c>
      <c r="V67" s="247">
        <v>18.776769999999999</v>
      </c>
      <c r="W67" s="247">
        <v>18.747007</v>
      </c>
      <c r="X67" s="247">
        <v>18.720158000000001</v>
      </c>
      <c r="Y67" s="247">
        <v>18.696238999999998</v>
      </c>
      <c r="Z67" s="247">
        <v>18.664991000000001</v>
      </c>
      <c r="AA67" s="247">
        <v>18.637045000000001</v>
      </c>
      <c r="AB67" s="247">
        <v>18.618738</v>
      </c>
      <c r="AC67" s="247">
        <v>18.595921000000001</v>
      </c>
      <c r="AD67" s="247">
        <v>18.562662</v>
      </c>
      <c r="AE67" s="247">
        <v>18.520022999999998</v>
      </c>
      <c r="AF67" s="247">
        <v>18.478739000000001</v>
      </c>
      <c r="AG67" s="247">
        <v>18.440038999999999</v>
      </c>
      <c r="AH67" s="248">
        <v>-1.126E-3</v>
      </c>
    </row>
    <row r="68" spans="1:34" ht="15" customHeight="1" x14ac:dyDescent="0.25">
      <c r="A68" s="241" t="s">
        <v>393</v>
      </c>
      <c r="B68" s="246" t="s">
        <v>394</v>
      </c>
      <c r="C68" s="247">
        <v>19.047443000000001</v>
      </c>
      <c r="D68" s="247">
        <v>19.293189999999999</v>
      </c>
      <c r="E68" s="247">
        <v>19.406573999999999</v>
      </c>
      <c r="F68" s="247">
        <v>19.401603999999999</v>
      </c>
      <c r="G68" s="247">
        <v>19.396521</v>
      </c>
      <c r="H68" s="247">
        <v>19.387011000000001</v>
      </c>
      <c r="I68" s="247">
        <v>19.386451999999998</v>
      </c>
      <c r="J68" s="247">
        <v>19.379221000000001</v>
      </c>
      <c r="K68" s="247">
        <v>19.369596000000001</v>
      </c>
      <c r="L68" s="247">
        <v>19.360327000000002</v>
      </c>
      <c r="M68" s="247">
        <v>19.351662000000001</v>
      </c>
      <c r="N68" s="247">
        <v>19.343699999999998</v>
      </c>
      <c r="O68" s="247">
        <v>19.335771999999999</v>
      </c>
      <c r="P68" s="247">
        <v>19.328517999999999</v>
      </c>
      <c r="Q68" s="247">
        <v>19.320198000000001</v>
      </c>
      <c r="R68" s="247">
        <v>19.320457000000001</v>
      </c>
      <c r="S68" s="247">
        <v>19.303930000000001</v>
      </c>
      <c r="T68" s="247">
        <v>19.276167000000001</v>
      </c>
      <c r="U68" s="247">
        <v>19.278487999999999</v>
      </c>
      <c r="V68" s="247">
        <v>19.280404999999998</v>
      </c>
      <c r="W68" s="247">
        <v>19.310587000000002</v>
      </c>
      <c r="X68" s="247">
        <v>19.309146999999999</v>
      </c>
      <c r="Y68" s="247">
        <v>19.301651</v>
      </c>
      <c r="Z68" s="247">
        <v>19.294476</v>
      </c>
      <c r="AA68" s="247">
        <v>19.266328999999999</v>
      </c>
      <c r="AB68" s="247">
        <v>19.271349000000001</v>
      </c>
      <c r="AC68" s="247">
        <v>19.274885000000001</v>
      </c>
      <c r="AD68" s="247">
        <v>19.282909</v>
      </c>
      <c r="AE68" s="247">
        <v>19.308188999999999</v>
      </c>
      <c r="AF68" s="247">
        <v>19.315180000000002</v>
      </c>
      <c r="AG68" s="247">
        <v>19.319613</v>
      </c>
      <c r="AH68" s="248">
        <v>4.73E-4</v>
      </c>
    </row>
    <row r="69" spans="1:34" ht="15" customHeight="1" x14ac:dyDescent="0.25">
      <c r="A69" s="241" t="s">
        <v>395</v>
      </c>
      <c r="B69" s="246" t="s">
        <v>396</v>
      </c>
      <c r="C69" s="247">
        <v>28.461829999999999</v>
      </c>
      <c r="D69" s="247">
        <v>28.444407000000002</v>
      </c>
      <c r="E69" s="247">
        <v>28.425611</v>
      </c>
      <c r="F69" s="247">
        <v>28.430610999999999</v>
      </c>
      <c r="G69" s="247">
        <v>28.426397000000001</v>
      </c>
      <c r="H69" s="247">
        <v>28.410816000000001</v>
      </c>
      <c r="I69" s="247">
        <v>28.410643</v>
      </c>
      <c r="J69" s="247">
        <v>28.404917000000001</v>
      </c>
      <c r="K69" s="247">
        <v>28.393972000000002</v>
      </c>
      <c r="L69" s="247">
        <v>28.382809000000002</v>
      </c>
      <c r="M69" s="247">
        <v>28.384378000000002</v>
      </c>
      <c r="N69" s="247">
        <v>28.385469000000001</v>
      </c>
      <c r="O69" s="247">
        <v>28.383551000000001</v>
      </c>
      <c r="P69" s="247">
        <v>28.379474999999999</v>
      </c>
      <c r="Q69" s="247">
        <v>28.381682999999999</v>
      </c>
      <c r="R69" s="247">
        <v>28.384056000000001</v>
      </c>
      <c r="S69" s="247">
        <v>28.383585</v>
      </c>
      <c r="T69" s="247">
        <v>28.384052000000001</v>
      </c>
      <c r="U69" s="247">
        <v>28.388290000000001</v>
      </c>
      <c r="V69" s="247">
        <v>28.391366999999999</v>
      </c>
      <c r="W69" s="247">
        <v>28.388497999999998</v>
      </c>
      <c r="X69" s="247">
        <v>28.391012</v>
      </c>
      <c r="Y69" s="247">
        <v>28.398878</v>
      </c>
      <c r="Z69" s="247">
        <v>28.404837000000001</v>
      </c>
      <c r="AA69" s="247">
        <v>28.404747</v>
      </c>
      <c r="AB69" s="247">
        <v>28.404837000000001</v>
      </c>
      <c r="AC69" s="247">
        <v>28.405666</v>
      </c>
      <c r="AD69" s="247">
        <v>28.405745</v>
      </c>
      <c r="AE69" s="247">
        <v>28.408456999999999</v>
      </c>
      <c r="AF69" s="247">
        <v>28.408840000000001</v>
      </c>
      <c r="AG69" s="247">
        <v>28.414180999999999</v>
      </c>
      <c r="AH69" s="248">
        <v>-5.5999999999999999E-5</v>
      </c>
    </row>
    <row r="70" spans="1:34" x14ac:dyDescent="0.25">
      <c r="A70" s="241" t="s">
        <v>397</v>
      </c>
      <c r="B70" s="246" t="s">
        <v>398</v>
      </c>
      <c r="C70" s="247">
        <v>18.965170000000001</v>
      </c>
      <c r="D70" s="247">
        <v>19.123833000000001</v>
      </c>
      <c r="E70" s="247">
        <v>19.296119999999998</v>
      </c>
      <c r="F70" s="247">
        <v>19.282087000000001</v>
      </c>
      <c r="G70" s="247">
        <v>19.073906000000001</v>
      </c>
      <c r="H70" s="247">
        <v>18.931747000000001</v>
      </c>
      <c r="I70" s="247">
        <v>18.887799999999999</v>
      </c>
      <c r="J70" s="247">
        <v>18.832236999999999</v>
      </c>
      <c r="K70" s="247">
        <v>18.730505000000001</v>
      </c>
      <c r="L70" s="247">
        <v>18.639585</v>
      </c>
      <c r="M70" s="247">
        <v>18.542287999999999</v>
      </c>
      <c r="N70" s="247">
        <v>18.545712999999999</v>
      </c>
      <c r="O70" s="247">
        <v>18.545573999999998</v>
      </c>
      <c r="P70" s="247">
        <v>18.609898000000001</v>
      </c>
      <c r="Q70" s="247">
        <v>18.586058000000001</v>
      </c>
      <c r="R70" s="247">
        <v>18.576267000000001</v>
      </c>
      <c r="S70" s="247">
        <v>18.626121999999999</v>
      </c>
      <c r="T70" s="247">
        <v>18.661646000000001</v>
      </c>
      <c r="U70" s="247">
        <v>18.765039000000002</v>
      </c>
      <c r="V70" s="247">
        <v>18.805761</v>
      </c>
      <c r="W70" s="247">
        <v>18.843643</v>
      </c>
      <c r="X70" s="247">
        <v>18.834778</v>
      </c>
      <c r="Y70" s="247">
        <v>18.874973000000001</v>
      </c>
      <c r="Z70" s="247">
        <v>18.909355000000001</v>
      </c>
      <c r="AA70" s="247">
        <v>18.914787</v>
      </c>
      <c r="AB70" s="247">
        <v>19.009039000000001</v>
      </c>
      <c r="AC70" s="247">
        <v>19.066224999999999</v>
      </c>
      <c r="AD70" s="247">
        <v>19.052852999999999</v>
      </c>
      <c r="AE70" s="247">
        <v>19.023752000000002</v>
      </c>
      <c r="AF70" s="247">
        <v>19.064440000000001</v>
      </c>
      <c r="AG70" s="247">
        <v>19.044858999999999</v>
      </c>
      <c r="AH70" s="248">
        <v>1.3999999999999999E-4</v>
      </c>
    </row>
    <row r="71" spans="1:34" ht="15" customHeight="1" x14ac:dyDescent="0.25">
      <c r="A71" s="241" t="s">
        <v>399</v>
      </c>
      <c r="B71" s="246" t="s">
        <v>379</v>
      </c>
      <c r="C71" s="247">
        <v>21.803574000000001</v>
      </c>
      <c r="D71" s="247">
        <v>23.877344000000001</v>
      </c>
      <c r="E71" s="247">
        <v>24.519646000000002</v>
      </c>
      <c r="F71" s="247">
        <v>24.553909000000001</v>
      </c>
      <c r="G71" s="247">
        <v>24.555077000000001</v>
      </c>
      <c r="H71" s="247">
        <v>24.556545</v>
      </c>
      <c r="I71" s="247">
        <v>24.558163</v>
      </c>
      <c r="J71" s="247">
        <v>24.560095</v>
      </c>
      <c r="K71" s="247">
        <v>24.562294000000001</v>
      </c>
      <c r="L71" s="247">
        <v>24.564135</v>
      </c>
      <c r="M71" s="247">
        <v>24.566006000000002</v>
      </c>
      <c r="N71" s="247">
        <v>24.567416999999999</v>
      </c>
      <c r="O71" s="247">
        <v>24.569372000000001</v>
      </c>
      <c r="P71" s="247">
        <v>24.571027999999998</v>
      </c>
      <c r="Q71" s="247">
        <v>24.572569000000001</v>
      </c>
      <c r="R71" s="247">
        <v>24.572277</v>
      </c>
      <c r="S71" s="247">
        <v>24.416414</v>
      </c>
      <c r="T71" s="247">
        <v>24.415298</v>
      </c>
      <c r="U71" s="247">
        <v>24.413433000000001</v>
      </c>
      <c r="V71" s="247">
        <v>24.411963</v>
      </c>
      <c r="W71" s="247">
        <v>24.410923</v>
      </c>
      <c r="X71" s="247">
        <v>24.409023000000001</v>
      </c>
      <c r="Y71" s="247">
        <v>24.406759000000001</v>
      </c>
      <c r="Z71" s="247">
        <v>24.364961999999998</v>
      </c>
      <c r="AA71" s="247">
        <v>24.290006999999999</v>
      </c>
      <c r="AB71" s="247">
        <v>24.287507999999999</v>
      </c>
      <c r="AC71" s="247">
        <v>24.284723</v>
      </c>
      <c r="AD71" s="247">
        <v>24.282084000000001</v>
      </c>
      <c r="AE71" s="247">
        <v>24.279228</v>
      </c>
      <c r="AF71" s="247">
        <v>24.275148000000002</v>
      </c>
      <c r="AG71" s="247">
        <v>24.271726999999998</v>
      </c>
      <c r="AH71" s="248">
        <v>3.581E-3</v>
      </c>
    </row>
    <row r="72" spans="1:34" ht="15" customHeight="1" x14ac:dyDescent="0.25">
      <c r="A72" s="241" t="s">
        <v>400</v>
      </c>
      <c r="B72" s="246" t="s">
        <v>381</v>
      </c>
      <c r="C72" s="247">
        <v>26.459833</v>
      </c>
      <c r="D72" s="247">
        <v>26.347705999999999</v>
      </c>
      <c r="E72" s="247">
        <v>26.128981</v>
      </c>
      <c r="F72" s="247">
        <v>25.58699</v>
      </c>
      <c r="G72" s="247">
        <v>25.522665</v>
      </c>
      <c r="H72" s="247">
        <v>25.523605</v>
      </c>
      <c r="I72" s="247">
        <v>25.521623999999999</v>
      </c>
      <c r="J72" s="247">
        <v>25.518833000000001</v>
      </c>
      <c r="K72" s="247">
        <v>25.515526000000001</v>
      </c>
      <c r="L72" s="247">
        <v>25.523022000000001</v>
      </c>
      <c r="M72" s="247">
        <v>25.526890000000002</v>
      </c>
      <c r="N72" s="247">
        <v>25.522734</v>
      </c>
      <c r="O72" s="247">
        <v>25.498999000000001</v>
      </c>
      <c r="P72" s="247">
        <v>25.499379999999999</v>
      </c>
      <c r="Q72" s="247">
        <v>25.492809000000001</v>
      </c>
      <c r="R72" s="247">
        <v>25.472090000000001</v>
      </c>
      <c r="S72" s="247">
        <v>25.474277000000001</v>
      </c>
      <c r="T72" s="247">
        <v>25.513757999999999</v>
      </c>
      <c r="U72" s="247">
        <v>25.504107999999999</v>
      </c>
      <c r="V72" s="247">
        <v>25.435742999999999</v>
      </c>
      <c r="W72" s="247">
        <v>25.415844</v>
      </c>
      <c r="X72" s="247">
        <v>25.386637</v>
      </c>
      <c r="Y72" s="247">
        <v>25.381466</v>
      </c>
      <c r="Z72" s="247">
        <v>25.371528999999999</v>
      </c>
      <c r="AA72" s="247">
        <v>25.363153000000001</v>
      </c>
      <c r="AB72" s="247">
        <v>25.322754</v>
      </c>
      <c r="AC72" s="247">
        <v>25.289442000000001</v>
      </c>
      <c r="AD72" s="247">
        <v>25.279551000000001</v>
      </c>
      <c r="AE72" s="247">
        <v>25.278866000000001</v>
      </c>
      <c r="AF72" s="247">
        <v>25.386240000000001</v>
      </c>
      <c r="AG72" s="247">
        <v>25.345205</v>
      </c>
      <c r="AH72" s="248">
        <v>-1.4339999999999999E-3</v>
      </c>
    </row>
    <row r="73" spans="1:34" ht="15" customHeight="1" x14ac:dyDescent="0.25">
      <c r="A73" s="241" t="s">
        <v>401</v>
      </c>
      <c r="B73" s="246" t="s">
        <v>402</v>
      </c>
      <c r="C73" s="247" t="s">
        <v>165</v>
      </c>
      <c r="D73" s="247" t="s">
        <v>165</v>
      </c>
      <c r="E73" s="247" t="s">
        <v>165</v>
      </c>
      <c r="F73" s="247" t="s">
        <v>165</v>
      </c>
      <c r="G73" s="247" t="s">
        <v>165</v>
      </c>
      <c r="H73" s="247" t="s">
        <v>165</v>
      </c>
      <c r="I73" s="247" t="s">
        <v>165</v>
      </c>
      <c r="J73" s="247" t="s">
        <v>165</v>
      </c>
      <c r="K73" s="247" t="s">
        <v>165</v>
      </c>
      <c r="L73" s="247" t="s">
        <v>165</v>
      </c>
      <c r="M73" s="247" t="s">
        <v>165</v>
      </c>
      <c r="N73" s="247" t="s">
        <v>165</v>
      </c>
      <c r="O73" s="247" t="s">
        <v>165</v>
      </c>
      <c r="P73" s="247" t="s">
        <v>165</v>
      </c>
      <c r="Q73" s="247" t="s">
        <v>165</v>
      </c>
      <c r="R73" s="247" t="s">
        <v>165</v>
      </c>
      <c r="S73" s="247" t="s">
        <v>165</v>
      </c>
      <c r="T73" s="247" t="s">
        <v>165</v>
      </c>
      <c r="U73" s="247" t="s">
        <v>165</v>
      </c>
      <c r="V73" s="247" t="s">
        <v>165</v>
      </c>
      <c r="W73" s="247" t="s">
        <v>165</v>
      </c>
      <c r="X73" s="247" t="s">
        <v>165</v>
      </c>
      <c r="Y73" s="247" t="s">
        <v>165</v>
      </c>
      <c r="Z73" s="247" t="s">
        <v>165</v>
      </c>
      <c r="AA73" s="247" t="s">
        <v>165</v>
      </c>
      <c r="AB73" s="247" t="s">
        <v>165</v>
      </c>
      <c r="AC73" s="247" t="s">
        <v>165</v>
      </c>
      <c r="AD73" s="247" t="s">
        <v>165</v>
      </c>
      <c r="AE73" s="247" t="s">
        <v>165</v>
      </c>
      <c r="AF73" s="247" t="s">
        <v>165</v>
      </c>
      <c r="AG73" s="247" t="s">
        <v>165</v>
      </c>
      <c r="AH73" s="248" t="s">
        <v>165</v>
      </c>
    </row>
    <row r="74" spans="1:34" ht="15" customHeight="1" x14ac:dyDescent="0.25">
      <c r="A74" s="241" t="s">
        <v>403</v>
      </c>
      <c r="B74" s="246" t="s">
        <v>404</v>
      </c>
      <c r="C74" s="247">
        <v>13.506</v>
      </c>
      <c r="D74" s="247">
        <v>13.506</v>
      </c>
      <c r="E74" s="247">
        <v>13.506000999999999</v>
      </c>
      <c r="F74" s="247">
        <v>13.506000999999999</v>
      </c>
      <c r="G74" s="247">
        <v>13.506000999999999</v>
      </c>
      <c r="H74" s="247">
        <v>13.506000999999999</v>
      </c>
      <c r="I74" s="247">
        <v>13.506000999999999</v>
      </c>
      <c r="J74" s="247">
        <v>13.506</v>
      </c>
      <c r="K74" s="247">
        <v>13.506</v>
      </c>
      <c r="L74" s="247">
        <v>13.506000999999999</v>
      </c>
      <c r="M74" s="247">
        <v>13.506000999999999</v>
      </c>
      <c r="N74" s="247">
        <v>13.506000999999999</v>
      </c>
      <c r="O74" s="247">
        <v>13.506</v>
      </c>
      <c r="P74" s="247">
        <v>13.506000999999999</v>
      </c>
      <c r="Q74" s="247">
        <v>13.506000999999999</v>
      </c>
      <c r="R74" s="247">
        <v>13.506000999999999</v>
      </c>
      <c r="S74" s="247">
        <v>13.506</v>
      </c>
      <c r="T74" s="247">
        <v>13.506</v>
      </c>
      <c r="U74" s="247">
        <v>13.506000999999999</v>
      </c>
      <c r="V74" s="247">
        <v>13.506000999999999</v>
      </c>
      <c r="W74" s="247">
        <v>13.506</v>
      </c>
      <c r="X74" s="247">
        <v>13.506000999999999</v>
      </c>
      <c r="Y74" s="247">
        <v>13.506000999999999</v>
      </c>
      <c r="Z74" s="247">
        <v>13.506000999999999</v>
      </c>
      <c r="AA74" s="247">
        <v>13.506000999999999</v>
      </c>
      <c r="AB74" s="247">
        <v>13.506</v>
      </c>
      <c r="AC74" s="247">
        <v>13.506</v>
      </c>
      <c r="AD74" s="247">
        <v>13.506</v>
      </c>
      <c r="AE74" s="247">
        <v>13.506</v>
      </c>
      <c r="AF74" s="247">
        <v>13.506000999999999</v>
      </c>
      <c r="AG74" s="247">
        <v>13.506</v>
      </c>
      <c r="AH74" s="248">
        <v>0</v>
      </c>
    </row>
    <row r="76" spans="1:34" ht="15" customHeight="1" x14ac:dyDescent="0.25">
      <c r="B76" s="245" t="s">
        <v>647</v>
      </c>
    </row>
    <row r="77" spans="1:34" ht="15" customHeight="1" x14ac:dyDescent="0.25">
      <c r="B77" s="245" t="s">
        <v>648</v>
      </c>
    </row>
    <row r="78" spans="1:34" x14ac:dyDescent="0.25">
      <c r="A78" s="241" t="s">
        <v>405</v>
      </c>
      <c r="B78" s="246" t="s">
        <v>649</v>
      </c>
      <c r="C78" s="251">
        <v>3412</v>
      </c>
      <c r="D78" s="251">
        <v>3412</v>
      </c>
      <c r="E78" s="251">
        <v>3412</v>
      </c>
      <c r="F78" s="251">
        <v>3412</v>
      </c>
      <c r="G78" s="251">
        <v>3412</v>
      </c>
      <c r="H78" s="251">
        <v>3412</v>
      </c>
      <c r="I78" s="251">
        <v>3412</v>
      </c>
      <c r="J78" s="251">
        <v>3412</v>
      </c>
      <c r="K78" s="251">
        <v>3412</v>
      </c>
      <c r="L78" s="251">
        <v>3412</v>
      </c>
      <c r="M78" s="251">
        <v>3412</v>
      </c>
      <c r="N78" s="251">
        <v>3412</v>
      </c>
      <c r="O78" s="251">
        <v>3412</v>
      </c>
      <c r="P78" s="251">
        <v>3412</v>
      </c>
      <c r="Q78" s="251">
        <v>3412</v>
      </c>
      <c r="R78" s="251">
        <v>3412</v>
      </c>
      <c r="S78" s="251">
        <v>3412</v>
      </c>
      <c r="T78" s="251">
        <v>3412</v>
      </c>
      <c r="U78" s="251">
        <v>3412</v>
      </c>
      <c r="V78" s="251">
        <v>3412</v>
      </c>
      <c r="W78" s="251">
        <v>3412</v>
      </c>
      <c r="X78" s="251">
        <v>3412</v>
      </c>
      <c r="Y78" s="251">
        <v>3412</v>
      </c>
      <c r="Z78" s="251">
        <v>3412</v>
      </c>
      <c r="AA78" s="251">
        <v>3412</v>
      </c>
      <c r="AB78" s="251">
        <v>3412</v>
      </c>
      <c r="AC78" s="251">
        <v>3412</v>
      </c>
      <c r="AD78" s="251">
        <v>3412</v>
      </c>
      <c r="AE78" s="251">
        <v>3412</v>
      </c>
      <c r="AF78" s="251">
        <v>3412</v>
      </c>
      <c r="AG78" s="251">
        <v>3412</v>
      </c>
      <c r="AH78" s="248">
        <v>0</v>
      </c>
    </row>
    <row r="79" spans="1:34" ht="15" customHeight="1" thickBot="1" x14ac:dyDescent="0.3">
      <c r="A79" s="241" t="s">
        <v>650</v>
      </c>
      <c r="B79" s="246" t="s">
        <v>651</v>
      </c>
      <c r="C79" s="251">
        <v>8813.9736329999996</v>
      </c>
      <c r="D79" s="251">
        <v>8888.75</v>
      </c>
      <c r="E79" s="251">
        <v>8900.5576170000004</v>
      </c>
      <c r="F79" s="251">
        <v>8681.8740230000003</v>
      </c>
      <c r="G79" s="251">
        <v>8583.3349610000005</v>
      </c>
      <c r="H79" s="251">
        <v>8331.1445309999999</v>
      </c>
      <c r="I79" s="251">
        <v>8270.6992190000001</v>
      </c>
      <c r="J79" s="251">
        <v>8207.6904300000006</v>
      </c>
      <c r="K79" s="251">
        <v>8195.6640619999998</v>
      </c>
      <c r="L79" s="251">
        <v>8180.2568359999996</v>
      </c>
      <c r="M79" s="251">
        <v>8174.5834960000002</v>
      </c>
      <c r="N79" s="251">
        <v>8143.1289059999999</v>
      </c>
      <c r="O79" s="251">
        <v>8114.2529299999997</v>
      </c>
      <c r="P79" s="251">
        <v>8096.6523440000001</v>
      </c>
      <c r="Q79" s="251">
        <v>8080.8422849999997</v>
      </c>
      <c r="R79" s="251">
        <v>8058.7602539999998</v>
      </c>
      <c r="S79" s="251">
        <v>8044.7465819999998</v>
      </c>
      <c r="T79" s="251">
        <v>8019.1503910000001</v>
      </c>
      <c r="U79" s="251">
        <v>7976.8320309999999</v>
      </c>
      <c r="V79" s="251">
        <v>7954.623047</v>
      </c>
      <c r="W79" s="251">
        <v>7933.0766599999997</v>
      </c>
      <c r="X79" s="251">
        <v>7915.2524409999996</v>
      </c>
      <c r="Y79" s="251">
        <v>7900.6010740000002</v>
      </c>
      <c r="Z79" s="251">
        <v>7871.0732420000004</v>
      </c>
      <c r="AA79" s="251">
        <v>7850.0556640000004</v>
      </c>
      <c r="AB79" s="251">
        <v>7821.7221680000002</v>
      </c>
      <c r="AC79" s="251">
        <v>7808.6508789999998</v>
      </c>
      <c r="AD79" s="251">
        <v>7797.0405270000001</v>
      </c>
      <c r="AE79" s="251">
        <v>7788.7275390000004</v>
      </c>
      <c r="AF79" s="251">
        <v>7768.7768550000001</v>
      </c>
      <c r="AG79" s="251">
        <v>7750.7514650000003</v>
      </c>
      <c r="AH79" s="248">
        <v>-4.2760000000000003E-3</v>
      </c>
    </row>
    <row r="80" spans="1:34" ht="15" customHeight="1" x14ac:dyDescent="0.25">
      <c r="B80" s="322" t="s">
        <v>656</v>
      </c>
      <c r="C80" s="323"/>
      <c r="D80" s="323"/>
      <c r="E80" s="323"/>
      <c r="F80" s="323"/>
      <c r="G80" s="323"/>
      <c r="H80" s="323"/>
      <c r="I80" s="323"/>
      <c r="J80" s="323"/>
      <c r="K80" s="323"/>
      <c r="L80" s="323"/>
      <c r="M80" s="323"/>
      <c r="N80" s="323"/>
      <c r="O80" s="323"/>
      <c r="P80" s="323"/>
      <c r="Q80" s="323"/>
      <c r="R80" s="323"/>
      <c r="S80" s="323"/>
      <c r="T80" s="323"/>
      <c r="U80" s="323"/>
      <c r="V80" s="323"/>
      <c r="W80" s="323"/>
      <c r="X80" s="323"/>
      <c r="Y80" s="323"/>
      <c r="Z80" s="323"/>
      <c r="AA80" s="323"/>
      <c r="AB80" s="323"/>
      <c r="AC80" s="323"/>
      <c r="AD80" s="323"/>
      <c r="AE80" s="323"/>
      <c r="AF80" s="323"/>
      <c r="AG80" s="323"/>
      <c r="AH80" s="253"/>
    </row>
    <row r="81" spans="2:34" ht="15" customHeight="1" x14ac:dyDescent="0.25">
      <c r="B81" s="254" t="s">
        <v>652</v>
      </c>
    </row>
    <row r="82" spans="2:34" ht="15" customHeight="1" x14ac:dyDescent="0.25">
      <c r="B82" s="254" t="s">
        <v>653</v>
      </c>
    </row>
    <row r="83" spans="2:34" ht="15" customHeight="1" x14ac:dyDescent="0.25">
      <c r="B83" s="254" t="s">
        <v>644</v>
      </c>
    </row>
    <row r="84" spans="2:34" x14ac:dyDescent="0.25">
      <c r="B84" s="254" t="s">
        <v>654</v>
      </c>
    </row>
    <row r="85" spans="2:34" ht="15" customHeight="1" x14ac:dyDescent="0.25">
      <c r="B85" s="254" t="s">
        <v>655</v>
      </c>
    </row>
    <row r="88" spans="2:34" ht="15" customHeight="1" x14ac:dyDescent="0.25">
      <c r="B88" s="324"/>
      <c r="C88" s="324"/>
      <c r="D88" s="324"/>
      <c r="E88" s="324"/>
      <c r="F88" s="324"/>
      <c r="G88" s="324"/>
      <c r="H88" s="324"/>
      <c r="I88" s="324"/>
      <c r="J88" s="324"/>
      <c r="K88" s="324"/>
      <c r="L88" s="324"/>
      <c r="M88" s="324"/>
      <c r="N88" s="324"/>
      <c r="O88" s="324"/>
      <c r="P88" s="324"/>
      <c r="Q88" s="324"/>
      <c r="R88" s="324"/>
      <c r="S88" s="324"/>
      <c r="T88" s="324"/>
      <c r="U88" s="324"/>
      <c r="V88" s="324"/>
      <c r="W88" s="324"/>
      <c r="X88" s="324"/>
      <c r="Y88" s="324"/>
      <c r="Z88" s="324"/>
      <c r="AA88" s="324"/>
      <c r="AB88" s="324"/>
      <c r="AC88" s="324"/>
      <c r="AD88" s="324"/>
      <c r="AE88" s="324"/>
      <c r="AF88" s="324"/>
      <c r="AG88" s="324"/>
      <c r="AH88" s="324"/>
    </row>
    <row r="213" spans="2:34" ht="15" customHeight="1" x14ac:dyDescent="0.25">
      <c r="B213" s="324"/>
      <c r="C213" s="324"/>
      <c r="D213" s="324"/>
      <c r="E213" s="324"/>
      <c r="F213" s="324"/>
      <c r="G213" s="324"/>
      <c r="H213" s="324"/>
      <c r="I213" s="324"/>
      <c r="J213" s="324"/>
      <c r="K213" s="324"/>
      <c r="L213" s="324"/>
      <c r="M213" s="324"/>
      <c r="N213" s="324"/>
      <c r="O213" s="324"/>
      <c r="P213" s="324"/>
      <c r="Q213" s="324"/>
      <c r="R213" s="324"/>
      <c r="S213" s="324"/>
      <c r="T213" s="324"/>
      <c r="U213" s="324"/>
      <c r="V213" s="324"/>
      <c r="W213" s="324"/>
      <c r="X213" s="324"/>
      <c r="Y213" s="324"/>
      <c r="Z213" s="324"/>
      <c r="AA213" s="324"/>
      <c r="AB213" s="324"/>
      <c r="AC213" s="324"/>
      <c r="AD213" s="324"/>
      <c r="AE213" s="324"/>
      <c r="AF213" s="324"/>
      <c r="AG213" s="324"/>
      <c r="AH213" s="324"/>
    </row>
    <row r="379" spans="2:34" ht="15" customHeight="1" x14ac:dyDescent="0.25">
      <c r="B379" s="324"/>
      <c r="C379" s="324"/>
      <c r="D379" s="324"/>
      <c r="E379" s="324"/>
      <c r="F379" s="324"/>
      <c r="G379" s="324"/>
      <c r="H379" s="324"/>
      <c r="I379" s="324"/>
      <c r="J379" s="324"/>
      <c r="K379" s="324"/>
      <c r="L379" s="324"/>
      <c r="M379" s="324"/>
      <c r="N379" s="324"/>
      <c r="O379" s="324"/>
      <c r="P379" s="324"/>
      <c r="Q379" s="324"/>
      <c r="R379" s="324"/>
      <c r="S379" s="324"/>
      <c r="T379" s="324"/>
      <c r="U379" s="324"/>
      <c r="V379" s="324"/>
      <c r="W379" s="324"/>
      <c r="X379" s="324"/>
      <c r="Y379" s="324"/>
      <c r="Z379" s="324"/>
      <c r="AA379" s="324"/>
      <c r="AB379" s="324"/>
      <c r="AC379" s="324"/>
      <c r="AD379" s="324"/>
      <c r="AE379" s="324"/>
      <c r="AF379" s="324"/>
      <c r="AG379" s="324"/>
      <c r="AH379" s="324"/>
    </row>
    <row r="496" spans="2:34" ht="15" customHeight="1" x14ac:dyDescent="0.25">
      <c r="B496" s="324"/>
      <c r="C496" s="324"/>
      <c r="D496" s="324"/>
      <c r="E496" s="324"/>
      <c r="F496" s="324"/>
      <c r="G496" s="324"/>
      <c r="H496" s="324"/>
      <c r="I496" s="324"/>
      <c r="J496" s="324"/>
      <c r="K496" s="324"/>
      <c r="L496" s="324"/>
      <c r="M496" s="324"/>
      <c r="N496" s="324"/>
      <c r="O496" s="324"/>
      <c r="P496" s="324"/>
      <c r="Q496" s="324"/>
      <c r="R496" s="324"/>
      <c r="S496" s="324"/>
      <c r="T496" s="324"/>
      <c r="U496" s="324"/>
      <c r="V496" s="324"/>
      <c r="W496" s="324"/>
      <c r="X496" s="324"/>
      <c r="Y496" s="324"/>
      <c r="Z496" s="324"/>
      <c r="AA496" s="324"/>
      <c r="AB496" s="324"/>
      <c r="AC496" s="324"/>
      <c r="AD496" s="324"/>
      <c r="AE496" s="324"/>
      <c r="AF496" s="324"/>
      <c r="AG496" s="324"/>
      <c r="AH496" s="324"/>
    </row>
    <row r="648" spans="2:34" ht="15" customHeight="1" x14ac:dyDescent="0.25">
      <c r="B648" s="324"/>
      <c r="C648" s="324"/>
      <c r="D648" s="324"/>
      <c r="E648" s="324"/>
      <c r="F648" s="324"/>
      <c r="G648" s="324"/>
      <c r="H648" s="324"/>
      <c r="I648" s="324"/>
      <c r="J648" s="324"/>
      <c r="K648" s="324"/>
      <c r="L648" s="324"/>
      <c r="M648" s="324"/>
      <c r="N648" s="324"/>
      <c r="O648" s="324"/>
      <c r="P648" s="324"/>
      <c r="Q648" s="324"/>
      <c r="R648" s="324"/>
      <c r="S648" s="324"/>
      <c r="T648" s="324"/>
      <c r="U648" s="324"/>
      <c r="V648" s="324"/>
      <c r="W648" s="324"/>
      <c r="X648" s="324"/>
      <c r="Y648" s="324"/>
      <c r="Z648" s="324"/>
      <c r="AA648" s="324"/>
      <c r="AB648" s="324"/>
      <c r="AC648" s="324"/>
      <c r="AD648" s="324"/>
      <c r="AE648" s="324"/>
      <c r="AF648" s="324"/>
      <c r="AG648" s="324"/>
      <c r="AH648" s="324"/>
    </row>
    <row r="748" spans="2:34" ht="15" customHeight="1" x14ac:dyDescent="0.25">
      <c r="B748" s="324"/>
      <c r="C748" s="324"/>
      <c r="D748" s="324"/>
      <c r="E748" s="324"/>
      <c r="F748" s="324"/>
      <c r="G748" s="324"/>
      <c r="H748" s="324"/>
      <c r="I748" s="324"/>
      <c r="J748" s="324"/>
      <c r="K748" s="324"/>
      <c r="L748" s="324"/>
      <c r="M748" s="324"/>
      <c r="N748" s="324"/>
      <c r="O748" s="324"/>
      <c r="P748" s="324"/>
      <c r="Q748" s="324"/>
      <c r="R748" s="324"/>
      <c r="S748" s="324"/>
      <c r="T748" s="324"/>
      <c r="U748" s="324"/>
      <c r="V748" s="324"/>
      <c r="W748" s="324"/>
      <c r="X748" s="324"/>
      <c r="Y748" s="324"/>
      <c r="Z748" s="324"/>
      <c r="AA748" s="324"/>
      <c r="AB748" s="324"/>
      <c r="AC748" s="324"/>
      <c r="AD748" s="324"/>
      <c r="AE748" s="324"/>
      <c r="AF748" s="324"/>
      <c r="AG748" s="324"/>
      <c r="AH748" s="324"/>
    </row>
    <row r="839" spans="2:34" ht="15" customHeight="1" x14ac:dyDescent="0.25">
      <c r="B839" s="324"/>
      <c r="C839" s="324"/>
      <c r="D839" s="324"/>
      <c r="E839" s="324"/>
      <c r="F839" s="324"/>
      <c r="G839" s="324"/>
      <c r="H839" s="324"/>
      <c r="I839" s="324"/>
      <c r="J839" s="324"/>
      <c r="K839" s="324"/>
      <c r="L839" s="324"/>
      <c r="M839" s="324"/>
      <c r="N839" s="324"/>
      <c r="O839" s="324"/>
      <c r="P839" s="324"/>
      <c r="Q839" s="324"/>
      <c r="R839" s="324"/>
      <c r="S839" s="324"/>
      <c r="T839" s="324"/>
      <c r="U839" s="324"/>
      <c r="V839" s="324"/>
      <c r="W839" s="324"/>
      <c r="X839" s="324"/>
      <c r="Y839" s="324"/>
      <c r="Z839" s="324"/>
      <c r="AA839" s="324"/>
      <c r="AB839" s="324"/>
      <c r="AC839" s="324"/>
      <c r="AD839" s="324"/>
      <c r="AE839" s="324"/>
      <c r="AF839" s="324"/>
      <c r="AG839" s="324"/>
      <c r="AH839" s="324"/>
    </row>
    <row r="910" spans="2:34" ht="15" customHeight="1" x14ac:dyDescent="0.25">
      <c r="B910" s="324"/>
      <c r="C910" s="324"/>
      <c r="D910" s="324"/>
      <c r="E910" s="324"/>
      <c r="F910" s="324"/>
      <c r="G910" s="324"/>
      <c r="H910" s="324"/>
      <c r="I910" s="324"/>
      <c r="J910" s="324"/>
      <c r="K910" s="324"/>
      <c r="L910" s="324"/>
      <c r="M910" s="324"/>
      <c r="N910" s="324"/>
      <c r="O910" s="324"/>
      <c r="P910" s="324"/>
      <c r="Q910" s="324"/>
      <c r="R910" s="324"/>
      <c r="S910" s="324"/>
      <c r="T910" s="324"/>
      <c r="U910" s="324"/>
      <c r="V910" s="324"/>
      <c r="W910" s="324"/>
      <c r="X910" s="324"/>
      <c r="Y910" s="324"/>
      <c r="Z910" s="324"/>
      <c r="AA910" s="324"/>
      <c r="AB910" s="324"/>
      <c r="AC910" s="324"/>
      <c r="AD910" s="324"/>
      <c r="AE910" s="324"/>
      <c r="AF910" s="324"/>
      <c r="AG910" s="324"/>
      <c r="AH910" s="324"/>
    </row>
    <row r="1005" spans="2:34" ht="15" customHeight="1" x14ac:dyDescent="0.25">
      <c r="B1005" s="324"/>
      <c r="C1005" s="324"/>
      <c r="D1005" s="324"/>
      <c r="E1005" s="324"/>
      <c r="F1005" s="324"/>
      <c r="G1005" s="324"/>
      <c r="H1005" s="324"/>
      <c r="I1005" s="324"/>
      <c r="J1005" s="324"/>
      <c r="K1005" s="324"/>
      <c r="L1005" s="324"/>
      <c r="M1005" s="324"/>
      <c r="N1005" s="324"/>
      <c r="O1005" s="324"/>
      <c r="P1005" s="324"/>
      <c r="Q1005" s="324"/>
      <c r="R1005" s="324"/>
      <c r="S1005" s="324"/>
      <c r="T1005" s="324"/>
      <c r="U1005" s="324"/>
      <c r="V1005" s="324"/>
      <c r="W1005" s="324"/>
      <c r="X1005" s="324"/>
      <c r="Y1005" s="324"/>
      <c r="Z1005" s="324"/>
      <c r="AA1005" s="324"/>
      <c r="AB1005" s="324"/>
      <c r="AC1005" s="324"/>
      <c r="AD1005" s="324"/>
      <c r="AE1005" s="324"/>
      <c r="AF1005" s="324"/>
      <c r="AG1005" s="324"/>
      <c r="AH1005" s="324"/>
    </row>
    <row r="1105" spans="2:34" ht="15" customHeight="1" x14ac:dyDescent="0.25">
      <c r="B1105" s="324"/>
      <c r="C1105" s="324"/>
      <c r="D1105" s="324"/>
      <c r="E1105" s="324"/>
      <c r="F1105" s="324"/>
      <c r="G1105" s="324"/>
      <c r="H1105" s="324"/>
      <c r="I1105" s="324"/>
      <c r="J1105" s="324"/>
      <c r="K1105" s="324"/>
      <c r="L1105" s="324"/>
      <c r="M1105" s="324"/>
      <c r="N1105" s="324"/>
      <c r="O1105" s="324"/>
      <c r="P1105" s="324"/>
      <c r="Q1105" s="324"/>
      <c r="R1105" s="324"/>
      <c r="S1105" s="324"/>
      <c r="T1105" s="324"/>
      <c r="U1105" s="324"/>
      <c r="V1105" s="324"/>
      <c r="W1105" s="324"/>
      <c r="X1105" s="324"/>
      <c r="Y1105" s="324"/>
      <c r="Z1105" s="324"/>
      <c r="AA1105" s="324"/>
      <c r="AB1105" s="324"/>
      <c r="AC1105" s="324"/>
      <c r="AD1105" s="324"/>
      <c r="AE1105" s="324"/>
      <c r="AF1105" s="324"/>
      <c r="AG1105" s="324"/>
      <c r="AH1105" s="324"/>
    </row>
    <row r="1180" spans="2:34" ht="15" customHeight="1" x14ac:dyDescent="0.25">
      <c r="B1180" s="324"/>
      <c r="C1180" s="324"/>
      <c r="D1180" s="324"/>
      <c r="E1180" s="324"/>
      <c r="F1180" s="324"/>
      <c r="G1180" s="324"/>
      <c r="H1180" s="324"/>
      <c r="I1180" s="324"/>
      <c r="J1180" s="324"/>
      <c r="K1180" s="324"/>
      <c r="L1180" s="324"/>
      <c r="M1180" s="324"/>
      <c r="N1180" s="324"/>
      <c r="O1180" s="324"/>
      <c r="P1180" s="324"/>
      <c r="Q1180" s="324"/>
      <c r="R1180" s="324"/>
      <c r="S1180" s="324"/>
      <c r="T1180" s="324"/>
      <c r="U1180" s="324"/>
      <c r="V1180" s="324"/>
      <c r="W1180" s="324"/>
      <c r="X1180" s="324"/>
      <c r="Y1180" s="324"/>
      <c r="Z1180" s="324"/>
      <c r="AA1180" s="324"/>
      <c r="AB1180" s="324"/>
      <c r="AC1180" s="324"/>
      <c r="AD1180" s="324"/>
      <c r="AE1180" s="324"/>
      <c r="AF1180" s="324"/>
      <c r="AG1180" s="324"/>
      <c r="AH1180" s="324"/>
    </row>
    <row r="1255" spans="2:34" ht="15" customHeight="1" x14ac:dyDescent="0.25">
      <c r="B1255" s="324"/>
      <c r="C1255" s="324"/>
      <c r="D1255" s="324"/>
      <c r="E1255" s="324"/>
      <c r="F1255" s="324"/>
      <c r="G1255" s="324"/>
      <c r="H1255" s="324"/>
      <c r="I1255" s="324"/>
      <c r="J1255" s="324"/>
      <c r="K1255" s="324"/>
      <c r="L1255" s="324"/>
      <c r="M1255" s="324"/>
      <c r="N1255" s="324"/>
      <c r="O1255" s="324"/>
      <c r="P1255" s="324"/>
      <c r="Q1255" s="324"/>
      <c r="R1255" s="324"/>
      <c r="S1255" s="324"/>
      <c r="T1255" s="324"/>
      <c r="U1255" s="324"/>
      <c r="V1255" s="324"/>
      <c r="W1255" s="324"/>
      <c r="X1255" s="324"/>
      <c r="Y1255" s="324"/>
      <c r="Z1255" s="324"/>
      <c r="AA1255" s="324"/>
      <c r="AB1255" s="324"/>
      <c r="AC1255" s="324"/>
      <c r="AD1255" s="324"/>
      <c r="AE1255" s="324"/>
      <c r="AF1255" s="324"/>
      <c r="AG1255" s="324"/>
      <c r="AH1255" s="324"/>
    </row>
    <row r="1355" spans="2:34" ht="15" customHeight="1" x14ac:dyDescent="0.25">
      <c r="B1355" s="324"/>
      <c r="C1355" s="324"/>
      <c r="D1355" s="324"/>
      <c r="E1355" s="324"/>
      <c r="F1355" s="324"/>
      <c r="G1355" s="324"/>
      <c r="H1355" s="324"/>
      <c r="I1355" s="324"/>
      <c r="J1355" s="324"/>
      <c r="K1355" s="324"/>
      <c r="L1355" s="324"/>
      <c r="M1355" s="324"/>
      <c r="N1355" s="324"/>
      <c r="O1355" s="324"/>
      <c r="P1355" s="324"/>
      <c r="Q1355" s="324"/>
      <c r="R1355" s="324"/>
      <c r="S1355" s="324"/>
      <c r="T1355" s="324"/>
      <c r="U1355" s="324"/>
      <c r="V1355" s="324"/>
      <c r="W1355" s="324"/>
      <c r="X1355" s="324"/>
      <c r="Y1355" s="324"/>
      <c r="Z1355" s="324"/>
      <c r="AA1355" s="324"/>
      <c r="AB1355" s="324"/>
      <c r="AC1355" s="324"/>
      <c r="AD1355" s="324"/>
      <c r="AE1355" s="324"/>
      <c r="AF1355" s="324"/>
      <c r="AG1355" s="324"/>
      <c r="AH1355" s="324"/>
    </row>
    <row r="1527" spans="2:34" ht="15" customHeight="1" x14ac:dyDescent="0.25">
      <c r="B1527" s="324"/>
      <c r="C1527" s="324"/>
      <c r="D1527" s="324"/>
      <c r="E1527" s="324"/>
      <c r="F1527" s="324"/>
      <c r="G1527" s="324"/>
      <c r="H1527" s="324"/>
      <c r="I1527" s="324"/>
      <c r="J1527" s="324"/>
      <c r="K1527" s="324"/>
      <c r="L1527" s="324"/>
      <c r="M1527" s="324"/>
      <c r="N1527" s="324"/>
      <c r="O1527" s="324"/>
      <c r="P1527" s="324"/>
      <c r="Q1527" s="324"/>
      <c r="R1527" s="324"/>
      <c r="S1527" s="324"/>
      <c r="T1527" s="324"/>
      <c r="U1527" s="324"/>
      <c r="V1527" s="324"/>
      <c r="W1527" s="324"/>
      <c r="X1527" s="324"/>
      <c r="Y1527" s="324"/>
      <c r="Z1527" s="324"/>
      <c r="AA1527" s="324"/>
      <c r="AB1527" s="324"/>
      <c r="AC1527" s="324"/>
      <c r="AD1527" s="324"/>
      <c r="AE1527" s="324"/>
      <c r="AF1527" s="324"/>
      <c r="AG1527" s="324"/>
      <c r="AH1527" s="324"/>
    </row>
    <row r="1622" spans="2:34" ht="15" customHeight="1" x14ac:dyDescent="0.25">
      <c r="B1622" s="324"/>
      <c r="C1622" s="324"/>
      <c r="D1622" s="324"/>
      <c r="E1622" s="324"/>
      <c r="F1622" s="324"/>
      <c r="G1622" s="324"/>
      <c r="H1622" s="324"/>
      <c r="I1622" s="324"/>
      <c r="J1622" s="324"/>
      <c r="K1622" s="324"/>
      <c r="L1622" s="324"/>
      <c r="M1622" s="324"/>
      <c r="N1622" s="324"/>
      <c r="O1622" s="324"/>
      <c r="P1622" s="324"/>
      <c r="Q1622" s="324"/>
      <c r="R1622" s="324"/>
      <c r="S1622" s="324"/>
      <c r="T1622" s="324"/>
      <c r="U1622" s="324"/>
      <c r="V1622" s="324"/>
      <c r="W1622" s="324"/>
      <c r="X1622" s="324"/>
      <c r="Y1622" s="324"/>
      <c r="Z1622" s="324"/>
      <c r="AA1622" s="324"/>
      <c r="AB1622" s="324"/>
      <c r="AC1622" s="324"/>
      <c r="AD1622" s="324"/>
      <c r="AE1622" s="324"/>
      <c r="AF1622" s="324"/>
      <c r="AG1622" s="324"/>
      <c r="AH1622" s="324"/>
    </row>
    <row r="1740" spans="2:34" ht="15" customHeight="1" x14ac:dyDescent="0.25">
      <c r="B1740" s="324"/>
      <c r="C1740" s="324"/>
      <c r="D1740" s="324"/>
      <c r="E1740" s="324"/>
      <c r="F1740" s="324"/>
      <c r="G1740" s="324"/>
      <c r="H1740" s="324"/>
      <c r="I1740" s="324"/>
      <c r="J1740" s="324"/>
      <c r="K1740" s="324"/>
      <c r="L1740" s="324"/>
      <c r="M1740" s="324"/>
      <c r="N1740" s="324"/>
      <c r="O1740" s="324"/>
      <c r="P1740" s="324"/>
      <c r="Q1740" s="324"/>
      <c r="R1740" s="324"/>
      <c r="S1740" s="324"/>
      <c r="T1740" s="324"/>
      <c r="U1740" s="324"/>
      <c r="V1740" s="324"/>
      <c r="W1740" s="324"/>
      <c r="X1740" s="324"/>
      <c r="Y1740" s="324"/>
      <c r="Z1740" s="324"/>
      <c r="AA1740" s="324"/>
      <c r="AB1740" s="324"/>
      <c r="AC1740" s="324"/>
      <c r="AD1740" s="324"/>
      <c r="AE1740" s="324"/>
      <c r="AF1740" s="324"/>
      <c r="AG1740" s="324"/>
      <c r="AH1740" s="324"/>
    </row>
    <row r="1840" spans="2:34" ht="15" customHeight="1" x14ac:dyDescent="0.25">
      <c r="B1840" s="324"/>
      <c r="C1840" s="324"/>
      <c r="D1840" s="324"/>
      <c r="E1840" s="324"/>
      <c r="F1840" s="324"/>
      <c r="G1840" s="324"/>
      <c r="H1840" s="324"/>
      <c r="I1840" s="324"/>
      <c r="J1840" s="324"/>
      <c r="K1840" s="324"/>
      <c r="L1840" s="324"/>
      <c r="M1840" s="324"/>
      <c r="N1840" s="324"/>
      <c r="O1840" s="324"/>
      <c r="P1840" s="324"/>
      <c r="Q1840" s="324"/>
      <c r="R1840" s="324"/>
      <c r="S1840" s="324"/>
      <c r="T1840" s="324"/>
      <c r="U1840" s="324"/>
      <c r="V1840" s="324"/>
      <c r="W1840" s="324"/>
      <c r="X1840" s="324"/>
      <c r="Y1840" s="324"/>
      <c r="Z1840" s="324"/>
      <c r="AA1840" s="324"/>
      <c r="AB1840" s="324"/>
      <c r="AC1840" s="324"/>
      <c r="AD1840" s="324"/>
      <c r="AE1840" s="324"/>
      <c r="AF1840" s="324"/>
      <c r="AG1840" s="324"/>
      <c r="AH1840" s="324"/>
    </row>
    <row r="1940" spans="2:34" ht="15" customHeight="1" x14ac:dyDescent="0.25">
      <c r="B1940" s="324"/>
      <c r="C1940" s="324"/>
      <c r="D1940" s="324"/>
      <c r="E1940" s="324"/>
      <c r="F1940" s="324"/>
      <c r="G1940" s="324"/>
      <c r="H1940" s="324"/>
      <c r="I1940" s="324"/>
      <c r="J1940" s="324"/>
      <c r="K1940" s="324"/>
      <c r="L1940" s="324"/>
      <c r="M1940" s="324"/>
      <c r="N1940" s="324"/>
      <c r="O1940" s="324"/>
      <c r="P1940" s="324"/>
      <c r="Q1940" s="324"/>
      <c r="R1940" s="324"/>
      <c r="S1940" s="324"/>
      <c r="T1940" s="324"/>
      <c r="U1940" s="324"/>
      <c r="V1940" s="324"/>
      <c r="W1940" s="324"/>
      <c r="X1940" s="324"/>
      <c r="Y1940" s="324"/>
      <c r="Z1940" s="324"/>
      <c r="AA1940" s="324"/>
      <c r="AB1940" s="324"/>
      <c r="AC1940" s="324"/>
      <c r="AD1940" s="324"/>
      <c r="AE1940" s="324"/>
      <c r="AF1940" s="324"/>
      <c r="AG1940" s="324"/>
      <c r="AH1940" s="324"/>
    </row>
    <row r="2040" spans="2:34" ht="15" customHeight="1" x14ac:dyDescent="0.25">
      <c r="B2040" s="324"/>
      <c r="C2040" s="324"/>
      <c r="D2040" s="324"/>
      <c r="E2040" s="324"/>
      <c r="F2040" s="324"/>
      <c r="G2040" s="324"/>
      <c r="H2040" s="324"/>
      <c r="I2040" s="324"/>
      <c r="J2040" s="324"/>
      <c r="K2040" s="324"/>
      <c r="L2040" s="324"/>
      <c r="M2040" s="324"/>
      <c r="N2040" s="324"/>
      <c r="O2040" s="324"/>
      <c r="P2040" s="324"/>
      <c r="Q2040" s="324"/>
      <c r="R2040" s="324"/>
      <c r="S2040" s="324"/>
      <c r="T2040" s="324"/>
      <c r="U2040" s="324"/>
      <c r="V2040" s="324"/>
      <c r="W2040" s="324"/>
      <c r="X2040" s="324"/>
      <c r="Y2040" s="324"/>
      <c r="Z2040" s="324"/>
      <c r="AA2040" s="324"/>
      <c r="AB2040" s="324"/>
      <c r="AC2040" s="324"/>
      <c r="AD2040" s="324"/>
      <c r="AE2040" s="324"/>
      <c r="AF2040" s="324"/>
      <c r="AG2040" s="324"/>
      <c r="AH2040" s="324"/>
    </row>
    <row r="2140" spans="2:34" ht="15" customHeight="1" x14ac:dyDescent="0.25">
      <c r="B2140" s="324"/>
      <c r="C2140" s="324"/>
      <c r="D2140" s="324"/>
      <c r="E2140" s="324"/>
      <c r="F2140" s="324"/>
      <c r="G2140" s="324"/>
      <c r="H2140" s="324"/>
      <c r="I2140" s="324"/>
      <c r="J2140" s="324"/>
      <c r="K2140" s="324"/>
      <c r="L2140" s="324"/>
      <c r="M2140" s="324"/>
      <c r="N2140" s="324"/>
      <c r="O2140" s="324"/>
      <c r="P2140" s="324"/>
      <c r="Q2140" s="324"/>
      <c r="R2140" s="324"/>
      <c r="S2140" s="324"/>
      <c r="T2140" s="324"/>
      <c r="U2140" s="324"/>
      <c r="V2140" s="324"/>
      <c r="W2140" s="324"/>
      <c r="X2140" s="324"/>
      <c r="Y2140" s="324"/>
      <c r="Z2140" s="324"/>
      <c r="AA2140" s="324"/>
      <c r="AB2140" s="324"/>
      <c r="AC2140" s="324"/>
      <c r="AD2140" s="324"/>
      <c r="AE2140" s="324"/>
      <c r="AF2140" s="324"/>
      <c r="AG2140" s="324"/>
      <c r="AH2140" s="324"/>
    </row>
    <row r="2240" spans="2:34" ht="15" customHeight="1" x14ac:dyDescent="0.25">
      <c r="B2240" s="324"/>
      <c r="C2240" s="324"/>
      <c r="D2240" s="324"/>
      <c r="E2240" s="324"/>
      <c r="F2240" s="324"/>
      <c r="G2240" s="324"/>
      <c r="H2240" s="324"/>
      <c r="I2240" s="324"/>
      <c r="J2240" s="324"/>
      <c r="K2240" s="324"/>
      <c r="L2240" s="324"/>
      <c r="M2240" s="324"/>
      <c r="N2240" s="324"/>
      <c r="O2240" s="324"/>
      <c r="P2240" s="324"/>
      <c r="Q2240" s="324"/>
      <c r="R2240" s="324"/>
      <c r="S2240" s="324"/>
      <c r="T2240" s="324"/>
      <c r="U2240" s="324"/>
      <c r="V2240" s="324"/>
      <c r="W2240" s="324"/>
      <c r="X2240" s="324"/>
      <c r="Y2240" s="324"/>
      <c r="Z2240" s="324"/>
      <c r="AA2240" s="324"/>
      <c r="AB2240" s="324"/>
      <c r="AC2240" s="324"/>
      <c r="AD2240" s="324"/>
      <c r="AE2240" s="324"/>
      <c r="AF2240" s="324"/>
      <c r="AG2240" s="324"/>
      <c r="AH2240" s="324"/>
    </row>
    <row r="2340" spans="2:34" ht="15" customHeight="1" x14ac:dyDescent="0.25">
      <c r="B2340" s="324"/>
      <c r="C2340" s="324"/>
      <c r="D2340" s="324"/>
      <c r="E2340" s="324"/>
      <c r="F2340" s="324"/>
      <c r="G2340" s="324"/>
      <c r="H2340" s="324"/>
      <c r="I2340" s="324"/>
      <c r="J2340" s="324"/>
      <c r="K2340" s="324"/>
      <c r="L2340" s="324"/>
      <c r="M2340" s="324"/>
      <c r="N2340" s="324"/>
      <c r="O2340" s="324"/>
      <c r="P2340" s="324"/>
      <c r="Q2340" s="324"/>
      <c r="R2340" s="324"/>
      <c r="S2340" s="324"/>
      <c r="T2340" s="324"/>
      <c r="U2340" s="324"/>
      <c r="V2340" s="324"/>
      <c r="W2340" s="324"/>
      <c r="X2340" s="324"/>
      <c r="Y2340" s="324"/>
      <c r="Z2340" s="324"/>
      <c r="AA2340" s="324"/>
      <c r="AB2340" s="324"/>
      <c r="AC2340" s="324"/>
      <c r="AD2340" s="324"/>
      <c r="AE2340" s="324"/>
      <c r="AF2340" s="324"/>
      <c r="AG2340" s="324"/>
      <c r="AH2340" s="324"/>
    </row>
    <row r="2440" spans="2:34" ht="15" customHeight="1" x14ac:dyDescent="0.25">
      <c r="B2440" s="324"/>
      <c r="C2440" s="324"/>
      <c r="D2440" s="324"/>
      <c r="E2440" s="324"/>
      <c r="F2440" s="324"/>
      <c r="G2440" s="324"/>
      <c r="H2440" s="324"/>
      <c r="I2440" s="324"/>
      <c r="J2440" s="324"/>
      <c r="K2440" s="324"/>
      <c r="L2440" s="324"/>
      <c r="M2440" s="324"/>
      <c r="N2440" s="324"/>
      <c r="O2440" s="324"/>
      <c r="P2440" s="324"/>
      <c r="Q2440" s="324"/>
      <c r="R2440" s="324"/>
      <c r="S2440" s="324"/>
      <c r="T2440" s="324"/>
      <c r="U2440" s="324"/>
      <c r="V2440" s="324"/>
      <c r="W2440" s="324"/>
      <c r="X2440" s="324"/>
      <c r="Y2440" s="324"/>
      <c r="Z2440" s="324"/>
      <c r="AA2440" s="324"/>
      <c r="AB2440" s="324"/>
      <c r="AC2440" s="324"/>
      <c r="AD2440" s="324"/>
      <c r="AE2440" s="324"/>
      <c r="AF2440" s="324"/>
      <c r="AG2440" s="324"/>
      <c r="AH2440" s="324"/>
    </row>
    <row r="2540" spans="2:34" ht="15" customHeight="1" x14ac:dyDescent="0.25">
      <c r="B2540" s="324"/>
      <c r="C2540" s="324"/>
      <c r="D2540" s="324"/>
      <c r="E2540" s="324"/>
      <c r="F2540" s="324"/>
      <c r="G2540" s="324"/>
      <c r="H2540" s="324"/>
      <c r="I2540" s="324"/>
      <c r="J2540" s="324"/>
      <c r="K2540" s="324"/>
      <c r="L2540" s="324"/>
      <c r="M2540" s="324"/>
      <c r="N2540" s="324"/>
      <c r="O2540" s="324"/>
      <c r="P2540" s="324"/>
      <c r="Q2540" s="324"/>
      <c r="R2540" s="324"/>
      <c r="S2540" s="324"/>
      <c r="T2540" s="324"/>
      <c r="U2540" s="324"/>
      <c r="V2540" s="324"/>
      <c r="W2540" s="324"/>
      <c r="X2540" s="324"/>
      <c r="Y2540" s="324"/>
      <c r="Z2540" s="324"/>
      <c r="AA2540" s="324"/>
      <c r="AB2540" s="324"/>
      <c r="AC2540" s="324"/>
      <c r="AD2540" s="324"/>
      <c r="AE2540" s="324"/>
      <c r="AF2540" s="324"/>
      <c r="AG2540" s="324"/>
      <c r="AH2540" s="324"/>
    </row>
  </sheetData>
  <mergeCells count="25">
    <mergeCell ref="B1622:AH1622"/>
    <mergeCell ref="B1740:AH1740"/>
    <mergeCell ref="B1840:AH1840"/>
    <mergeCell ref="B1940:AH1940"/>
    <mergeCell ref="B2540:AH2540"/>
    <mergeCell ref="B2040:AH2040"/>
    <mergeCell ref="B2140:AH2140"/>
    <mergeCell ref="B2240:AH2240"/>
    <mergeCell ref="B2340:AH2340"/>
    <mergeCell ref="B2440:AH2440"/>
    <mergeCell ref="B1105:AH1105"/>
    <mergeCell ref="B1180:AH1180"/>
    <mergeCell ref="B1255:AH1255"/>
    <mergeCell ref="B1355:AH1355"/>
    <mergeCell ref="B1527:AH1527"/>
    <mergeCell ref="B648:AH648"/>
    <mergeCell ref="B748:AH748"/>
    <mergeCell ref="B839:AH839"/>
    <mergeCell ref="B910:AH910"/>
    <mergeCell ref="B1005:AH1005"/>
    <mergeCell ref="B80:AG80"/>
    <mergeCell ref="B88:AH88"/>
    <mergeCell ref="B213:AH213"/>
    <mergeCell ref="B379:AH379"/>
    <mergeCell ref="B496:AH496"/>
  </mergeCell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DF60-FD5A-4C54-9EDD-339542AD61AC}">
  <dimension ref="A1:AK43"/>
  <sheetViews>
    <sheetView workbookViewId="0">
      <selection activeCell="A41" sqref="A41"/>
    </sheetView>
  </sheetViews>
  <sheetFormatPr defaultRowHeight="15" x14ac:dyDescent="0.25"/>
  <sheetData>
    <row r="1" spans="1:37" x14ac:dyDescent="0.25">
      <c r="A1" s="304" t="s">
        <v>859</v>
      </c>
      <c r="B1" s="304"/>
      <c r="C1" s="304"/>
      <c r="D1" s="304"/>
      <c r="E1" s="304"/>
      <c r="F1" s="304"/>
      <c r="G1" s="304"/>
      <c r="H1" s="304"/>
      <c r="I1" s="304"/>
      <c r="J1" s="304"/>
      <c r="K1" s="304"/>
      <c r="L1" s="304"/>
      <c r="M1" s="304"/>
      <c r="N1" s="304"/>
      <c r="O1" s="304"/>
      <c r="P1" s="304"/>
      <c r="Q1" s="304"/>
      <c r="R1" s="304"/>
      <c r="S1" s="304"/>
      <c r="T1" s="304"/>
      <c r="U1" s="304"/>
      <c r="V1" s="304"/>
      <c r="W1" s="304"/>
      <c r="X1" s="304"/>
      <c r="Y1" s="304"/>
      <c r="Z1" s="304"/>
      <c r="AA1" s="304"/>
      <c r="AB1" s="304"/>
      <c r="AC1" s="304"/>
      <c r="AD1" s="304"/>
      <c r="AE1" s="304"/>
      <c r="AF1" s="304"/>
      <c r="AG1" s="304"/>
      <c r="AH1" s="304"/>
      <c r="AI1" s="304"/>
      <c r="AJ1" s="304"/>
      <c r="AK1" s="304"/>
    </row>
    <row r="2" spans="1:37" x14ac:dyDescent="0.25">
      <c r="A2" s="304" t="s">
        <v>860</v>
      </c>
      <c r="B2" s="304"/>
      <c r="C2" s="304"/>
      <c r="D2" s="304"/>
      <c r="E2" s="304"/>
      <c r="F2" s="304"/>
      <c r="G2" s="304"/>
      <c r="H2" s="304"/>
      <c r="I2" s="304"/>
      <c r="J2" s="304"/>
      <c r="K2" s="304"/>
      <c r="L2" s="304"/>
      <c r="M2" s="304"/>
      <c r="N2" s="304"/>
      <c r="O2" s="304"/>
      <c r="P2" s="304"/>
      <c r="Q2" s="304"/>
      <c r="R2" s="304"/>
      <c r="S2" s="304"/>
      <c r="T2" s="304"/>
      <c r="U2" s="304"/>
      <c r="V2" s="304"/>
      <c r="W2" s="304"/>
      <c r="X2" s="304"/>
      <c r="Y2" s="304"/>
      <c r="Z2" s="304"/>
      <c r="AA2" s="304"/>
      <c r="AB2" s="304"/>
      <c r="AC2" s="304"/>
      <c r="AD2" s="304"/>
      <c r="AE2" s="304"/>
      <c r="AF2" s="304"/>
      <c r="AG2" s="304"/>
      <c r="AH2" s="304"/>
      <c r="AI2" s="304"/>
      <c r="AJ2" s="304"/>
      <c r="AK2" s="304"/>
    </row>
    <row r="3" spans="1:37" x14ac:dyDescent="0.25">
      <c r="A3" s="304" t="s">
        <v>861</v>
      </c>
      <c r="B3" s="304"/>
      <c r="C3" s="304"/>
      <c r="D3" s="304"/>
      <c r="E3" s="304"/>
      <c r="F3" s="304"/>
      <c r="G3" s="304"/>
      <c r="H3" s="304"/>
      <c r="I3" s="304"/>
      <c r="J3" s="304"/>
      <c r="K3" s="304"/>
      <c r="L3" s="304"/>
      <c r="M3" s="304"/>
      <c r="N3" s="304"/>
      <c r="O3" s="304"/>
      <c r="P3" s="304"/>
      <c r="Q3" s="304"/>
      <c r="R3" s="304"/>
      <c r="S3" s="304"/>
      <c r="T3" s="304"/>
      <c r="U3" s="304"/>
      <c r="V3" s="304"/>
      <c r="W3" s="304"/>
      <c r="X3" s="304"/>
      <c r="Y3" s="304"/>
      <c r="Z3" s="304"/>
      <c r="AA3" s="304"/>
      <c r="AB3" s="304"/>
      <c r="AC3" s="304"/>
      <c r="AD3" s="304"/>
      <c r="AE3" s="304"/>
      <c r="AF3" s="304"/>
      <c r="AG3" s="304"/>
      <c r="AH3" s="304"/>
      <c r="AI3" s="304"/>
      <c r="AJ3" s="304"/>
      <c r="AK3" s="304"/>
    </row>
    <row r="4" spans="1:37" x14ac:dyDescent="0.25">
      <c r="A4" s="304" t="s">
        <v>862</v>
      </c>
      <c r="B4" s="304"/>
      <c r="C4" s="304"/>
      <c r="D4" s="304"/>
      <c r="E4" s="304"/>
      <c r="F4" s="304"/>
      <c r="G4" s="304"/>
      <c r="H4" s="304"/>
      <c r="I4" s="304"/>
      <c r="J4" s="304"/>
      <c r="K4" s="304"/>
      <c r="L4" s="304"/>
      <c r="M4" s="304"/>
      <c r="N4" s="304"/>
      <c r="O4" s="304"/>
      <c r="P4" s="304"/>
      <c r="Q4" s="304"/>
      <c r="R4" s="304"/>
      <c r="S4" s="304"/>
      <c r="T4" s="304"/>
      <c r="U4" s="304"/>
      <c r="V4" s="304"/>
      <c r="W4" s="304"/>
      <c r="X4" s="304"/>
      <c r="Y4" s="304"/>
      <c r="Z4" s="304"/>
      <c r="AA4" s="304"/>
      <c r="AB4" s="304"/>
      <c r="AC4" s="304"/>
      <c r="AD4" s="304"/>
      <c r="AE4" s="304"/>
      <c r="AF4" s="304"/>
      <c r="AG4" s="304"/>
      <c r="AH4" s="304"/>
      <c r="AI4" s="304"/>
      <c r="AJ4" s="304"/>
      <c r="AK4" s="304"/>
    </row>
    <row r="5" spans="1:37" x14ac:dyDescent="0.25">
      <c r="A5" s="304"/>
      <c r="B5" s="304" t="s">
        <v>863</v>
      </c>
      <c r="C5" s="304" t="s">
        <v>864</v>
      </c>
      <c r="D5" s="304" t="s">
        <v>865</v>
      </c>
      <c r="E5" s="304">
        <v>2020</v>
      </c>
      <c r="F5" s="304">
        <v>2021</v>
      </c>
      <c r="G5" s="304">
        <v>2022</v>
      </c>
      <c r="H5" s="304">
        <v>2023</v>
      </c>
      <c r="I5" s="304">
        <v>2024</v>
      </c>
      <c r="J5" s="304">
        <v>2025</v>
      </c>
      <c r="K5" s="304">
        <v>2026</v>
      </c>
      <c r="L5" s="304">
        <v>2027</v>
      </c>
      <c r="M5" s="304">
        <v>2028</v>
      </c>
      <c r="N5" s="304">
        <v>2029</v>
      </c>
      <c r="O5" s="304">
        <v>2030</v>
      </c>
      <c r="P5" s="304">
        <v>2031</v>
      </c>
      <c r="Q5" s="304">
        <v>2032</v>
      </c>
      <c r="R5" s="304">
        <v>2033</v>
      </c>
      <c r="S5" s="304">
        <v>2034</v>
      </c>
      <c r="T5" s="304">
        <v>2035</v>
      </c>
      <c r="U5" s="304">
        <v>2036</v>
      </c>
      <c r="V5" s="304">
        <v>2037</v>
      </c>
      <c r="W5" s="304">
        <v>2038</v>
      </c>
      <c r="X5" s="304">
        <v>2039</v>
      </c>
      <c r="Y5" s="304">
        <v>2040</v>
      </c>
      <c r="Z5" s="304">
        <v>2041</v>
      </c>
      <c r="AA5" s="304">
        <v>2042</v>
      </c>
      <c r="AB5" s="304">
        <v>2043</v>
      </c>
      <c r="AC5" s="304">
        <v>2044</v>
      </c>
      <c r="AD5" s="304">
        <v>2045</v>
      </c>
      <c r="AE5" s="304">
        <v>2046</v>
      </c>
      <c r="AF5" s="304">
        <v>2047</v>
      </c>
      <c r="AG5" s="304">
        <v>2048</v>
      </c>
      <c r="AH5" s="304">
        <v>2049</v>
      </c>
      <c r="AI5" s="304">
        <v>2050</v>
      </c>
      <c r="AJ5" s="304" t="s">
        <v>866</v>
      </c>
      <c r="AK5" s="304"/>
    </row>
    <row r="6" spans="1:37" x14ac:dyDescent="0.25">
      <c r="A6" s="304" t="s">
        <v>867</v>
      </c>
      <c r="B6" s="304"/>
      <c r="C6" s="304"/>
      <c r="D6" s="304"/>
      <c r="E6" s="304"/>
      <c r="F6" s="304"/>
      <c r="G6" s="304"/>
      <c r="H6" s="304"/>
      <c r="I6" s="304"/>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304"/>
      <c r="AJ6" s="304"/>
      <c r="AK6" s="304"/>
    </row>
    <row r="7" spans="1:37" x14ac:dyDescent="0.25">
      <c r="A7" s="304" t="s">
        <v>868</v>
      </c>
      <c r="B7" s="304" t="s">
        <v>868</v>
      </c>
      <c r="C7" s="304" t="s">
        <v>869</v>
      </c>
      <c r="D7" s="304" t="s">
        <v>870</v>
      </c>
      <c r="E7" s="304"/>
      <c r="F7" s="304">
        <v>41.162261999999998</v>
      </c>
      <c r="G7" s="304">
        <v>41.172913000000001</v>
      </c>
      <c r="H7" s="304">
        <v>41.253906000000001</v>
      </c>
      <c r="I7" s="304">
        <v>41.366897999999999</v>
      </c>
      <c r="J7" s="304">
        <v>41.53886</v>
      </c>
      <c r="K7" s="304">
        <v>41.682720000000003</v>
      </c>
      <c r="L7" s="304">
        <v>41.748210999999998</v>
      </c>
      <c r="M7" s="304">
        <v>41.811259999999997</v>
      </c>
      <c r="N7" s="304">
        <v>41.875602999999998</v>
      </c>
      <c r="O7" s="304">
        <v>41.937618000000001</v>
      </c>
      <c r="P7" s="304">
        <v>42.000816</v>
      </c>
      <c r="Q7" s="304">
        <v>42.057938</v>
      </c>
      <c r="R7" s="304">
        <v>42.12059</v>
      </c>
      <c r="S7" s="304">
        <v>42.160876999999999</v>
      </c>
      <c r="T7" s="304">
        <v>42.199894</v>
      </c>
      <c r="U7" s="304">
        <v>42.238571</v>
      </c>
      <c r="V7" s="304">
        <v>42.274901999999997</v>
      </c>
      <c r="W7" s="304">
        <v>42.311931999999999</v>
      </c>
      <c r="X7" s="304">
        <v>42.351025</v>
      </c>
      <c r="Y7" s="304">
        <v>42.383324000000002</v>
      </c>
      <c r="Z7" s="304">
        <v>42.417926999999999</v>
      </c>
      <c r="AA7" s="304">
        <v>42.450802000000003</v>
      </c>
      <c r="AB7" s="304">
        <v>42.484726000000002</v>
      </c>
      <c r="AC7" s="304">
        <v>42.518203999999997</v>
      </c>
      <c r="AD7" s="304">
        <v>42.551932999999998</v>
      </c>
      <c r="AE7" s="304">
        <v>42.584549000000003</v>
      </c>
      <c r="AF7" s="304">
        <v>42.616275999999999</v>
      </c>
      <c r="AG7" s="304">
        <v>42.648032999999998</v>
      </c>
      <c r="AH7" s="304">
        <v>42.679603999999998</v>
      </c>
      <c r="AI7" s="304">
        <v>42.693260000000002</v>
      </c>
      <c r="AJ7" s="327">
        <v>1E-3</v>
      </c>
      <c r="AK7" s="304"/>
    </row>
    <row r="8" spans="1:37" x14ac:dyDescent="0.25">
      <c r="A8" s="304" t="s">
        <v>127</v>
      </c>
      <c r="B8" s="304"/>
      <c r="C8" s="304" t="s">
        <v>871</v>
      </c>
      <c r="D8" s="304"/>
      <c r="E8" s="304"/>
      <c r="F8" s="304"/>
      <c r="G8" s="304"/>
      <c r="H8" s="304"/>
      <c r="I8" s="304"/>
      <c r="J8" s="304"/>
      <c r="K8" s="304"/>
      <c r="L8" s="304"/>
      <c r="M8" s="304"/>
      <c r="N8" s="304"/>
      <c r="O8" s="304"/>
      <c r="P8" s="304"/>
      <c r="Q8" s="304"/>
      <c r="R8" s="304"/>
      <c r="S8" s="304"/>
      <c r="T8" s="304"/>
      <c r="U8" s="304"/>
      <c r="V8" s="304"/>
      <c r="W8" s="304"/>
      <c r="X8" s="304"/>
      <c r="Y8" s="304"/>
      <c r="Z8" s="304"/>
      <c r="AA8" s="304"/>
      <c r="AB8" s="304"/>
      <c r="AC8" s="304"/>
      <c r="AD8" s="304"/>
      <c r="AE8" s="304"/>
      <c r="AF8" s="304"/>
      <c r="AG8" s="304"/>
      <c r="AH8" s="304"/>
      <c r="AI8" s="304"/>
      <c r="AJ8" s="304"/>
      <c r="AK8" s="304"/>
    </row>
    <row r="9" spans="1:37" x14ac:dyDescent="0.25">
      <c r="A9" s="304" t="s">
        <v>777</v>
      </c>
      <c r="B9" s="304"/>
      <c r="C9" s="304" t="s">
        <v>872</v>
      </c>
      <c r="D9" s="304"/>
      <c r="E9" s="304"/>
      <c r="F9" s="304"/>
      <c r="G9" s="304"/>
      <c r="H9" s="304"/>
      <c r="I9" s="304"/>
      <c r="J9" s="304"/>
      <c r="K9" s="304"/>
      <c r="L9" s="304"/>
      <c r="M9" s="304"/>
      <c r="N9" s="304"/>
      <c r="O9" s="304"/>
      <c r="P9" s="304"/>
      <c r="Q9" s="304"/>
      <c r="R9" s="304"/>
      <c r="S9" s="304"/>
      <c r="T9" s="304"/>
      <c r="U9" s="304"/>
      <c r="V9" s="304"/>
      <c r="W9" s="304"/>
      <c r="X9" s="304"/>
      <c r="Y9" s="304"/>
      <c r="Z9" s="304"/>
      <c r="AA9" s="304"/>
      <c r="AB9" s="304"/>
      <c r="AC9" s="304"/>
      <c r="AD9" s="304"/>
      <c r="AE9" s="304"/>
      <c r="AF9" s="304"/>
      <c r="AG9" s="304"/>
      <c r="AH9" s="304"/>
      <c r="AI9" s="304"/>
      <c r="AJ9" s="304"/>
      <c r="AK9" s="304"/>
    </row>
    <row r="10" spans="1:37" x14ac:dyDescent="0.25">
      <c r="A10" s="304" t="s">
        <v>873</v>
      </c>
      <c r="B10" s="304" t="s">
        <v>874</v>
      </c>
      <c r="C10" s="304" t="s">
        <v>875</v>
      </c>
      <c r="D10" s="304" t="s">
        <v>876</v>
      </c>
      <c r="E10" s="304"/>
      <c r="F10" s="304">
        <v>10.691084999999999</v>
      </c>
      <c r="G10" s="304">
        <v>11.476194</v>
      </c>
      <c r="H10" s="304">
        <v>11.881468999999999</v>
      </c>
      <c r="I10" s="304">
        <v>12.199161</v>
      </c>
      <c r="J10" s="304">
        <v>12.595578</v>
      </c>
      <c r="K10" s="304">
        <v>12.757642000000001</v>
      </c>
      <c r="L10" s="304">
        <v>12.683318999999999</v>
      </c>
      <c r="M10" s="304">
        <v>12.793158999999999</v>
      </c>
      <c r="N10" s="304">
        <v>12.755338999999999</v>
      </c>
      <c r="O10" s="304">
        <v>12.675718</v>
      </c>
      <c r="P10" s="304">
        <v>12.541245</v>
      </c>
      <c r="Q10" s="304">
        <v>12.383576</v>
      </c>
      <c r="R10" s="304">
        <v>12.353261</v>
      </c>
      <c r="S10" s="304">
        <v>12.231825000000001</v>
      </c>
      <c r="T10" s="304">
        <v>12.197141999999999</v>
      </c>
      <c r="U10" s="304">
        <v>12.154836</v>
      </c>
      <c r="V10" s="304">
        <v>12.056330000000001</v>
      </c>
      <c r="W10" s="304">
        <v>11.997668000000001</v>
      </c>
      <c r="X10" s="304">
        <v>12.032348000000001</v>
      </c>
      <c r="Y10" s="304">
        <v>12.101470000000001</v>
      </c>
      <c r="Z10" s="304">
        <v>12.046497</v>
      </c>
      <c r="AA10" s="304">
        <v>11.99428</v>
      </c>
      <c r="AB10" s="304">
        <v>11.941829</v>
      </c>
      <c r="AC10" s="304">
        <v>11.814228999999999</v>
      </c>
      <c r="AD10" s="304">
        <v>11.914899</v>
      </c>
      <c r="AE10" s="304">
        <v>11.994498</v>
      </c>
      <c r="AF10" s="304">
        <v>12.006516</v>
      </c>
      <c r="AG10" s="304">
        <v>11.887370000000001</v>
      </c>
      <c r="AH10" s="304">
        <v>11.710285000000001</v>
      </c>
      <c r="AI10" s="304">
        <v>11.958327000000001</v>
      </c>
      <c r="AJ10" s="327">
        <v>4.0000000000000001E-3</v>
      </c>
      <c r="AK10" s="304"/>
    </row>
    <row r="11" spans="1:37" x14ac:dyDescent="0.25">
      <c r="A11" s="304" t="s">
        <v>877</v>
      </c>
      <c r="B11" s="304" t="s">
        <v>878</v>
      </c>
      <c r="C11" s="304" t="s">
        <v>879</v>
      </c>
      <c r="D11" s="304" t="s">
        <v>876</v>
      </c>
      <c r="E11" s="304"/>
      <c r="F11" s="304">
        <v>8.9321780000000004</v>
      </c>
      <c r="G11" s="304">
        <v>9.6014909999999993</v>
      </c>
      <c r="H11" s="304">
        <v>9.9649640000000002</v>
      </c>
      <c r="I11" s="304">
        <v>10.237329000000001</v>
      </c>
      <c r="J11" s="304">
        <v>10.605874</v>
      </c>
      <c r="K11" s="304">
        <v>10.719037999999999</v>
      </c>
      <c r="L11" s="304">
        <v>10.670702</v>
      </c>
      <c r="M11" s="304">
        <v>10.613009999999999</v>
      </c>
      <c r="N11" s="304">
        <v>10.562588999999999</v>
      </c>
      <c r="O11" s="304">
        <v>10.484311</v>
      </c>
      <c r="P11" s="304">
        <v>10.369467</v>
      </c>
      <c r="Q11" s="304">
        <v>10.326845</v>
      </c>
      <c r="R11" s="304">
        <v>10.265739</v>
      </c>
      <c r="S11" s="304">
        <v>10.235268</v>
      </c>
      <c r="T11" s="304">
        <v>10.262755</v>
      </c>
      <c r="U11" s="304">
        <v>10.271739999999999</v>
      </c>
      <c r="V11" s="304">
        <v>10.310568999999999</v>
      </c>
      <c r="W11" s="304">
        <v>10.331844</v>
      </c>
      <c r="X11" s="304">
        <v>10.427184</v>
      </c>
      <c r="Y11" s="304">
        <v>10.515746</v>
      </c>
      <c r="Z11" s="304">
        <v>10.561413</v>
      </c>
      <c r="AA11" s="304">
        <v>10.581417</v>
      </c>
      <c r="AB11" s="304">
        <v>10.577639</v>
      </c>
      <c r="AC11" s="304">
        <v>10.537091999999999</v>
      </c>
      <c r="AD11" s="304">
        <v>10.545298000000001</v>
      </c>
      <c r="AE11" s="304">
        <v>10.524046999999999</v>
      </c>
      <c r="AF11" s="304">
        <v>10.529876</v>
      </c>
      <c r="AG11" s="304">
        <v>10.513233</v>
      </c>
      <c r="AH11" s="304">
        <v>10.531081</v>
      </c>
      <c r="AI11" s="304">
        <v>10.559609999999999</v>
      </c>
      <c r="AJ11" s="327">
        <v>6.0000000000000001E-3</v>
      </c>
      <c r="AK11" s="304"/>
    </row>
    <row r="12" spans="1:37" x14ac:dyDescent="0.25">
      <c r="A12" s="304" t="s">
        <v>880</v>
      </c>
      <c r="B12" s="304" t="s">
        <v>881</v>
      </c>
      <c r="C12" s="304" t="s">
        <v>882</v>
      </c>
      <c r="D12" s="304" t="s">
        <v>876</v>
      </c>
      <c r="E12" s="304"/>
      <c r="F12" s="304">
        <v>0.17790400000000001</v>
      </c>
      <c r="G12" s="304">
        <v>0.21924099999999999</v>
      </c>
      <c r="H12" s="304">
        <v>0.247089</v>
      </c>
      <c r="I12" s="304">
        <v>0.266233</v>
      </c>
      <c r="J12" s="304">
        <v>0.26676699999999998</v>
      </c>
      <c r="K12" s="304">
        <v>0.26488800000000001</v>
      </c>
      <c r="L12" s="304">
        <v>0.26297199999999998</v>
      </c>
      <c r="M12" s="304">
        <v>0.263073</v>
      </c>
      <c r="N12" s="304">
        <v>0.26255299999999998</v>
      </c>
      <c r="O12" s="304">
        <v>0.260212</v>
      </c>
      <c r="P12" s="304">
        <v>0.25826300000000002</v>
      </c>
      <c r="Q12" s="304">
        <v>0.25342999999999999</v>
      </c>
      <c r="R12" s="304">
        <v>0.24920900000000001</v>
      </c>
      <c r="S12" s="304">
        <v>0.24726500000000001</v>
      </c>
      <c r="T12" s="304">
        <v>0.249887</v>
      </c>
      <c r="U12" s="304">
        <v>0.25173800000000002</v>
      </c>
      <c r="V12" s="304">
        <v>0.25886900000000002</v>
      </c>
      <c r="W12" s="304">
        <v>0.26462000000000002</v>
      </c>
      <c r="X12" s="304">
        <v>0.268652</v>
      </c>
      <c r="Y12" s="304">
        <v>0.28235300000000002</v>
      </c>
      <c r="Z12" s="304">
        <v>0.28925400000000001</v>
      </c>
      <c r="AA12" s="304">
        <v>0.29546099999999997</v>
      </c>
      <c r="AB12" s="304">
        <v>0.30095899999999998</v>
      </c>
      <c r="AC12" s="304">
        <v>0.30462400000000001</v>
      </c>
      <c r="AD12" s="304">
        <v>0.30617</v>
      </c>
      <c r="AE12" s="304">
        <v>0.31030000000000002</v>
      </c>
      <c r="AF12" s="304">
        <v>0.31836300000000001</v>
      </c>
      <c r="AG12" s="304">
        <v>0.32380399999999998</v>
      </c>
      <c r="AH12" s="304">
        <v>0.33108599999999999</v>
      </c>
      <c r="AI12" s="304">
        <v>0.33490999999999999</v>
      </c>
      <c r="AJ12" s="327">
        <v>2.1999999999999999E-2</v>
      </c>
      <c r="AK12" s="304"/>
    </row>
    <row r="13" spans="1:37" x14ac:dyDescent="0.25">
      <c r="A13" s="304" t="s">
        <v>883</v>
      </c>
      <c r="B13" s="304" t="s">
        <v>884</v>
      </c>
      <c r="C13" s="304" t="s">
        <v>885</v>
      </c>
      <c r="D13" s="304" t="s">
        <v>876</v>
      </c>
      <c r="E13" s="304"/>
      <c r="F13" s="304">
        <v>1.2982990000000001</v>
      </c>
      <c r="G13" s="304">
        <v>1.441692</v>
      </c>
      <c r="H13" s="304">
        <v>1.4847109999999999</v>
      </c>
      <c r="I13" s="304">
        <v>1.5562609999999999</v>
      </c>
      <c r="J13" s="304">
        <v>1.657715</v>
      </c>
      <c r="K13" s="304">
        <v>1.6917340000000001</v>
      </c>
      <c r="L13" s="304">
        <v>1.6917819999999999</v>
      </c>
      <c r="M13" s="304">
        <v>1.688877</v>
      </c>
      <c r="N13" s="304">
        <v>1.697643</v>
      </c>
      <c r="O13" s="304">
        <v>1.6961820000000001</v>
      </c>
      <c r="P13" s="304">
        <v>1.681684</v>
      </c>
      <c r="Q13" s="304">
        <v>1.6774720000000001</v>
      </c>
      <c r="R13" s="304">
        <v>1.6697869999999999</v>
      </c>
      <c r="S13" s="304">
        <v>1.636533</v>
      </c>
      <c r="T13" s="304">
        <v>1.617785</v>
      </c>
      <c r="U13" s="304">
        <v>1.6101179999999999</v>
      </c>
      <c r="V13" s="304">
        <v>1.6061749999999999</v>
      </c>
      <c r="W13" s="304">
        <v>1.597372</v>
      </c>
      <c r="X13" s="304">
        <v>1.588598</v>
      </c>
      <c r="Y13" s="304">
        <v>1.583253</v>
      </c>
      <c r="Z13" s="304">
        <v>1.5884450000000001</v>
      </c>
      <c r="AA13" s="304">
        <v>1.595227</v>
      </c>
      <c r="AB13" s="304">
        <v>1.593523</v>
      </c>
      <c r="AC13" s="304">
        <v>1.5920799999999999</v>
      </c>
      <c r="AD13" s="304">
        <v>1.592433</v>
      </c>
      <c r="AE13" s="304">
        <v>1.5949040000000001</v>
      </c>
      <c r="AF13" s="304">
        <v>1.5966389999999999</v>
      </c>
      <c r="AG13" s="304">
        <v>1.6089830000000001</v>
      </c>
      <c r="AH13" s="304">
        <v>1.6157619999999999</v>
      </c>
      <c r="AI13" s="304">
        <v>1.623785</v>
      </c>
      <c r="AJ13" s="327">
        <v>8.0000000000000002E-3</v>
      </c>
      <c r="AK13" s="304"/>
    </row>
    <row r="14" spans="1:37" x14ac:dyDescent="0.25">
      <c r="A14" s="304" t="s">
        <v>886</v>
      </c>
      <c r="B14" s="304" t="s">
        <v>887</v>
      </c>
      <c r="C14" s="304" t="s">
        <v>888</v>
      </c>
      <c r="D14" s="304" t="s">
        <v>876</v>
      </c>
      <c r="E14" s="304"/>
      <c r="F14" s="304">
        <v>0.49673200000000001</v>
      </c>
      <c r="G14" s="304">
        <v>0.44895800000000002</v>
      </c>
      <c r="H14" s="304">
        <v>0.42103000000000002</v>
      </c>
      <c r="I14" s="304">
        <v>0.39782499999999998</v>
      </c>
      <c r="J14" s="304">
        <v>0.41504200000000002</v>
      </c>
      <c r="K14" s="304">
        <v>0.42555799999999999</v>
      </c>
      <c r="L14" s="304">
        <v>0.43520700000000001</v>
      </c>
      <c r="M14" s="304">
        <v>0.44921100000000003</v>
      </c>
      <c r="N14" s="304">
        <v>0.46728999999999998</v>
      </c>
      <c r="O14" s="304">
        <v>0.48025699999999999</v>
      </c>
      <c r="P14" s="304">
        <v>0.49599500000000002</v>
      </c>
      <c r="Q14" s="304">
        <v>0.50539800000000001</v>
      </c>
      <c r="R14" s="304">
        <v>0.51343899999999998</v>
      </c>
      <c r="S14" s="304">
        <v>0.52052799999999999</v>
      </c>
      <c r="T14" s="304">
        <v>0.52471699999999999</v>
      </c>
      <c r="U14" s="304">
        <v>0.53432199999999996</v>
      </c>
      <c r="V14" s="304">
        <v>0.54458300000000004</v>
      </c>
      <c r="W14" s="304">
        <v>0.55900300000000003</v>
      </c>
      <c r="X14" s="304">
        <v>0.57861399999999996</v>
      </c>
      <c r="Y14" s="304">
        <v>0.59936</v>
      </c>
      <c r="Z14" s="304">
        <v>0.61293200000000003</v>
      </c>
      <c r="AA14" s="304">
        <v>0.62462200000000001</v>
      </c>
      <c r="AB14" s="304">
        <v>0.63413799999999998</v>
      </c>
      <c r="AC14" s="304">
        <v>0.63927900000000004</v>
      </c>
      <c r="AD14" s="304">
        <v>0.635355</v>
      </c>
      <c r="AE14" s="304">
        <v>0.63142799999999999</v>
      </c>
      <c r="AF14" s="304">
        <v>0.63270800000000005</v>
      </c>
      <c r="AG14" s="304">
        <v>0.63392899999999996</v>
      </c>
      <c r="AH14" s="304">
        <v>0.63102100000000005</v>
      </c>
      <c r="AI14" s="304">
        <v>0.62809700000000002</v>
      </c>
      <c r="AJ14" s="327">
        <v>8.0000000000000002E-3</v>
      </c>
      <c r="AK14" s="304"/>
    </row>
    <row r="15" spans="1:37" x14ac:dyDescent="0.25">
      <c r="A15" s="304" t="s">
        <v>889</v>
      </c>
      <c r="B15" s="304" t="s">
        <v>890</v>
      </c>
      <c r="C15" s="304" t="s">
        <v>869</v>
      </c>
      <c r="D15" s="304" t="s">
        <v>876</v>
      </c>
      <c r="E15" s="304"/>
      <c r="F15" s="304">
        <v>4.7404409999999997</v>
      </c>
      <c r="G15" s="304">
        <v>5.0845789999999997</v>
      </c>
      <c r="H15" s="304">
        <v>5.22492</v>
      </c>
      <c r="I15" s="304">
        <v>5.2783699999999998</v>
      </c>
      <c r="J15" s="304">
        <v>5.330978</v>
      </c>
      <c r="K15" s="304">
        <v>5.3668899999999997</v>
      </c>
      <c r="L15" s="304">
        <v>5.3219789999999998</v>
      </c>
      <c r="M15" s="304">
        <v>5.2693820000000002</v>
      </c>
      <c r="N15" s="304">
        <v>5.2094040000000001</v>
      </c>
      <c r="O15" s="304">
        <v>5.1514709999999999</v>
      </c>
      <c r="P15" s="304">
        <v>5.0849609999999998</v>
      </c>
      <c r="Q15" s="304">
        <v>5.057429</v>
      </c>
      <c r="R15" s="304">
        <v>5.0011640000000002</v>
      </c>
      <c r="S15" s="304">
        <v>4.9569929999999998</v>
      </c>
      <c r="T15" s="304">
        <v>4.9472050000000003</v>
      </c>
      <c r="U15" s="304">
        <v>4.9215920000000004</v>
      </c>
      <c r="V15" s="304">
        <v>4.9276790000000004</v>
      </c>
      <c r="W15" s="304">
        <v>4.9295169999999997</v>
      </c>
      <c r="X15" s="304">
        <v>4.9673480000000003</v>
      </c>
      <c r="Y15" s="304">
        <v>4.9648630000000002</v>
      </c>
      <c r="Z15" s="304">
        <v>4.9656640000000003</v>
      </c>
      <c r="AA15" s="304">
        <v>4.9525439999999996</v>
      </c>
      <c r="AB15" s="304">
        <v>4.9419279999999999</v>
      </c>
      <c r="AC15" s="304">
        <v>4.9194740000000001</v>
      </c>
      <c r="AD15" s="304">
        <v>4.9579310000000003</v>
      </c>
      <c r="AE15" s="304">
        <v>4.9646509999999999</v>
      </c>
      <c r="AF15" s="304">
        <v>4.9716690000000003</v>
      </c>
      <c r="AG15" s="304">
        <v>4.9778250000000002</v>
      </c>
      <c r="AH15" s="304">
        <v>4.9893390000000002</v>
      </c>
      <c r="AI15" s="304">
        <v>5.0113669999999999</v>
      </c>
      <c r="AJ15" s="327">
        <v>2E-3</v>
      </c>
      <c r="AK15" s="304"/>
    </row>
    <row r="16" spans="1:37" x14ac:dyDescent="0.25">
      <c r="A16" s="304" t="s">
        <v>891</v>
      </c>
      <c r="B16" s="304" t="s">
        <v>892</v>
      </c>
      <c r="C16" s="304" t="s">
        <v>893</v>
      </c>
      <c r="D16" s="304" t="s">
        <v>876</v>
      </c>
      <c r="E16" s="304"/>
      <c r="F16" s="304">
        <v>0.73560300000000001</v>
      </c>
      <c r="G16" s="304">
        <v>0.86618399999999995</v>
      </c>
      <c r="H16" s="304">
        <v>0.93794599999999995</v>
      </c>
      <c r="I16" s="304">
        <v>0.96787800000000002</v>
      </c>
      <c r="J16" s="304">
        <v>1.04017</v>
      </c>
      <c r="K16" s="304">
        <v>1.0575019999999999</v>
      </c>
      <c r="L16" s="304">
        <v>1.0647139999999999</v>
      </c>
      <c r="M16" s="304">
        <v>1.0714760000000001</v>
      </c>
      <c r="N16" s="304">
        <v>1.069186</v>
      </c>
      <c r="O16" s="304">
        <v>1.0671139999999999</v>
      </c>
      <c r="P16" s="304">
        <v>1.062954</v>
      </c>
      <c r="Q16" s="304">
        <v>1.056305</v>
      </c>
      <c r="R16" s="304">
        <v>1.0478609999999999</v>
      </c>
      <c r="S16" s="304">
        <v>1.09338</v>
      </c>
      <c r="T16" s="304">
        <v>1.1269830000000001</v>
      </c>
      <c r="U16" s="304">
        <v>1.1467970000000001</v>
      </c>
      <c r="V16" s="304">
        <v>1.1661029999999999</v>
      </c>
      <c r="W16" s="304">
        <v>1.181295</v>
      </c>
      <c r="X16" s="304">
        <v>1.195166</v>
      </c>
      <c r="Y16" s="304">
        <v>1.2446680000000001</v>
      </c>
      <c r="Z16" s="304">
        <v>1.2672099999999999</v>
      </c>
      <c r="AA16" s="304">
        <v>1.2733300000000001</v>
      </c>
      <c r="AB16" s="304">
        <v>1.2711239999999999</v>
      </c>
      <c r="AC16" s="304">
        <v>1.2700910000000001</v>
      </c>
      <c r="AD16" s="304">
        <v>1.2654970000000001</v>
      </c>
      <c r="AE16" s="304">
        <v>1.2632099999999999</v>
      </c>
      <c r="AF16" s="304">
        <v>1.2657940000000001</v>
      </c>
      <c r="AG16" s="304">
        <v>1.2635909999999999</v>
      </c>
      <c r="AH16" s="304">
        <v>1.264038</v>
      </c>
      <c r="AI16" s="304">
        <v>1.2616989999999999</v>
      </c>
      <c r="AJ16" s="327">
        <v>1.9E-2</v>
      </c>
      <c r="AK16" s="304"/>
    </row>
    <row r="17" spans="1:37" x14ac:dyDescent="0.25">
      <c r="A17" s="304" t="s">
        <v>894</v>
      </c>
      <c r="B17" s="304" t="s">
        <v>895</v>
      </c>
      <c r="C17" s="304" t="s">
        <v>896</v>
      </c>
      <c r="D17" s="304" t="s">
        <v>876</v>
      </c>
      <c r="E17" s="304"/>
      <c r="F17" s="304">
        <v>1.1463810000000001</v>
      </c>
      <c r="G17" s="304">
        <v>1.23708</v>
      </c>
      <c r="H17" s="304">
        <v>1.3663650000000001</v>
      </c>
      <c r="I17" s="304">
        <v>1.531906</v>
      </c>
      <c r="J17" s="304">
        <v>1.6632100000000001</v>
      </c>
      <c r="K17" s="304">
        <v>1.686245</v>
      </c>
      <c r="L17" s="304">
        <v>1.6735500000000001</v>
      </c>
      <c r="M17" s="304">
        <v>1.6588160000000001</v>
      </c>
      <c r="N17" s="304">
        <v>1.6467020000000001</v>
      </c>
      <c r="O17" s="304">
        <v>1.6192629999999999</v>
      </c>
      <c r="P17" s="304">
        <v>1.5741050000000001</v>
      </c>
      <c r="Q17" s="304">
        <v>1.560419</v>
      </c>
      <c r="R17" s="304">
        <v>1.5649390000000001</v>
      </c>
      <c r="S17" s="304">
        <v>1.559874</v>
      </c>
      <c r="T17" s="304">
        <v>1.5761149999999999</v>
      </c>
      <c r="U17" s="304">
        <v>1.587804</v>
      </c>
      <c r="V17" s="304">
        <v>1.5880510000000001</v>
      </c>
      <c r="W17" s="304">
        <v>1.582066</v>
      </c>
      <c r="X17" s="304">
        <v>1.6156600000000001</v>
      </c>
      <c r="Y17" s="304">
        <v>1.6350210000000001</v>
      </c>
      <c r="Z17" s="304">
        <v>1.64276</v>
      </c>
      <c r="AA17" s="304">
        <v>1.655567</v>
      </c>
      <c r="AB17" s="304">
        <v>1.6629830000000001</v>
      </c>
      <c r="AC17" s="304">
        <v>1.649805</v>
      </c>
      <c r="AD17" s="304">
        <v>1.636703</v>
      </c>
      <c r="AE17" s="304">
        <v>1.617864</v>
      </c>
      <c r="AF17" s="304">
        <v>1.6118760000000001</v>
      </c>
      <c r="AG17" s="304">
        <v>1.580281</v>
      </c>
      <c r="AH17" s="304">
        <v>1.5825990000000001</v>
      </c>
      <c r="AI17" s="304">
        <v>1.5867709999999999</v>
      </c>
      <c r="AJ17" s="327">
        <v>1.0999999999999999E-2</v>
      </c>
      <c r="AK17" s="304"/>
    </row>
    <row r="18" spans="1:37" x14ac:dyDescent="0.25">
      <c r="A18" s="304" t="s">
        <v>897</v>
      </c>
      <c r="B18" s="304" t="s">
        <v>898</v>
      </c>
      <c r="C18" s="304" t="s">
        <v>899</v>
      </c>
      <c r="D18" s="304" t="s">
        <v>876</v>
      </c>
      <c r="E18" s="304"/>
      <c r="F18" s="304">
        <v>0.33681800000000001</v>
      </c>
      <c r="G18" s="304">
        <v>0.303757</v>
      </c>
      <c r="H18" s="304">
        <v>0.28290300000000002</v>
      </c>
      <c r="I18" s="304">
        <v>0.23885600000000001</v>
      </c>
      <c r="J18" s="304">
        <v>0.231991</v>
      </c>
      <c r="K18" s="304">
        <v>0.22622200000000001</v>
      </c>
      <c r="L18" s="304">
        <v>0.2205</v>
      </c>
      <c r="M18" s="304">
        <v>0.212174</v>
      </c>
      <c r="N18" s="304">
        <v>0.209811</v>
      </c>
      <c r="O18" s="304">
        <v>0.209811</v>
      </c>
      <c r="P18" s="304">
        <v>0.211504</v>
      </c>
      <c r="Q18" s="304">
        <v>0.216393</v>
      </c>
      <c r="R18" s="304">
        <v>0.21934200000000001</v>
      </c>
      <c r="S18" s="304">
        <v>0.220693</v>
      </c>
      <c r="T18" s="304">
        <v>0.22006300000000001</v>
      </c>
      <c r="U18" s="304">
        <v>0.21937000000000001</v>
      </c>
      <c r="V18" s="304">
        <v>0.219108</v>
      </c>
      <c r="W18" s="304">
        <v>0.217972</v>
      </c>
      <c r="X18" s="304">
        <v>0.213145</v>
      </c>
      <c r="Y18" s="304">
        <v>0.20622799999999999</v>
      </c>
      <c r="Z18" s="304">
        <v>0.19514599999999999</v>
      </c>
      <c r="AA18" s="304">
        <v>0.184665</v>
      </c>
      <c r="AB18" s="304">
        <v>0.172983</v>
      </c>
      <c r="AC18" s="304">
        <v>0.16173699999999999</v>
      </c>
      <c r="AD18" s="304">
        <v>0.15120900000000001</v>
      </c>
      <c r="AE18" s="304">
        <v>0.14169100000000001</v>
      </c>
      <c r="AF18" s="304">
        <v>0.132828</v>
      </c>
      <c r="AG18" s="304">
        <v>0.12482</v>
      </c>
      <c r="AH18" s="304">
        <v>0.11723600000000001</v>
      </c>
      <c r="AI18" s="304">
        <v>0.112983</v>
      </c>
      <c r="AJ18" s="327">
        <v>-3.6999999999999998E-2</v>
      </c>
      <c r="AK18" s="304"/>
    </row>
    <row r="19" spans="1:37" x14ac:dyDescent="0.25">
      <c r="A19" s="304" t="s">
        <v>900</v>
      </c>
      <c r="B19" s="304" t="s">
        <v>901</v>
      </c>
      <c r="C19" s="304" t="s">
        <v>902</v>
      </c>
      <c r="D19" s="304" t="s">
        <v>876</v>
      </c>
      <c r="E19" s="304"/>
      <c r="F19" s="304">
        <v>1.758907</v>
      </c>
      <c r="G19" s="304">
        <v>1.8747039999999999</v>
      </c>
      <c r="H19" s="304">
        <v>1.9165049999999999</v>
      </c>
      <c r="I19" s="304">
        <v>1.9618310000000001</v>
      </c>
      <c r="J19" s="304">
        <v>1.9897039999999999</v>
      </c>
      <c r="K19" s="304">
        <v>2.0386030000000002</v>
      </c>
      <c r="L19" s="304">
        <v>2.0126179999999998</v>
      </c>
      <c r="M19" s="304">
        <v>2.180148</v>
      </c>
      <c r="N19" s="304">
        <v>2.1927500000000002</v>
      </c>
      <c r="O19" s="304">
        <v>2.191408</v>
      </c>
      <c r="P19" s="304">
        <v>2.1717780000000002</v>
      </c>
      <c r="Q19" s="304">
        <v>2.0567319999999998</v>
      </c>
      <c r="R19" s="304">
        <v>2.0875219999999999</v>
      </c>
      <c r="S19" s="304">
        <v>1.9965580000000001</v>
      </c>
      <c r="T19" s="304">
        <v>1.9343870000000001</v>
      </c>
      <c r="U19" s="304">
        <v>1.883095</v>
      </c>
      <c r="V19" s="304">
        <v>1.74576</v>
      </c>
      <c r="W19" s="304">
        <v>1.665824</v>
      </c>
      <c r="X19" s="304">
        <v>1.605164</v>
      </c>
      <c r="Y19" s="304">
        <v>1.5857239999999999</v>
      </c>
      <c r="Z19" s="304">
        <v>1.485085</v>
      </c>
      <c r="AA19" s="304">
        <v>1.412863</v>
      </c>
      <c r="AB19" s="304">
        <v>1.36419</v>
      </c>
      <c r="AC19" s="304">
        <v>1.277137</v>
      </c>
      <c r="AD19" s="304">
        <v>1.3696010000000001</v>
      </c>
      <c r="AE19" s="304">
        <v>1.4704520000000001</v>
      </c>
      <c r="AF19" s="304">
        <v>1.4766410000000001</v>
      </c>
      <c r="AG19" s="304">
        <v>1.3741369999999999</v>
      </c>
      <c r="AH19" s="304">
        <v>1.1792039999999999</v>
      </c>
      <c r="AI19" s="304">
        <v>1.398717</v>
      </c>
      <c r="AJ19" s="327">
        <v>-8.0000000000000002E-3</v>
      </c>
      <c r="AK19" s="304"/>
    </row>
    <row r="20" spans="1:37" x14ac:dyDescent="0.25">
      <c r="A20" s="304" t="s">
        <v>903</v>
      </c>
      <c r="B20" s="304" t="s">
        <v>904</v>
      </c>
      <c r="C20" s="304" t="s">
        <v>905</v>
      </c>
      <c r="D20" s="304" t="s">
        <v>876</v>
      </c>
      <c r="E20" s="304"/>
      <c r="F20" s="304">
        <v>1.724907</v>
      </c>
      <c r="G20" s="304">
        <v>1.8402769999999999</v>
      </c>
      <c r="H20" s="304">
        <v>1.882412</v>
      </c>
      <c r="I20" s="304">
        <v>1.9299599999999999</v>
      </c>
      <c r="J20" s="304">
        <v>1.9589589999999999</v>
      </c>
      <c r="K20" s="304">
        <v>2.0088949999999999</v>
      </c>
      <c r="L20" s="304">
        <v>1.9838720000000001</v>
      </c>
      <c r="M20" s="304">
        <v>2.1072489999999999</v>
      </c>
      <c r="N20" s="304">
        <v>2.0973259999999998</v>
      </c>
      <c r="O20" s="304">
        <v>2.0698560000000001</v>
      </c>
      <c r="P20" s="304">
        <v>2.0321720000000001</v>
      </c>
      <c r="Q20" s="304">
        <v>1.912488</v>
      </c>
      <c r="R20" s="304">
        <v>1.9309369999999999</v>
      </c>
      <c r="S20" s="304">
        <v>1.8380320000000001</v>
      </c>
      <c r="T20" s="304">
        <v>1.7398439999999999</v>
      </c>
      <c r="U20" s="304">
        <v>1.667794</v>
      </c>
      <c r="V20" s="304">
        <v>1.5233080000000001</v>
      </c>
      <c r="W20" s="304">
        <v>1.4551000000000001</v>
      </c>
      <c r="X20" s="304">
        <v>1.3767959999999999</v>
      </c>
      <c r="Y20" s="304">
        <v>1.337817</v>
      </c>
      <c r="Z20" s="304">
        <v>1.2428790000000001</v>
      </c>
      <c r="AA20" s="304">
        <v>1.181249</v>
      </c>
      <c r="AB20" s="304">
        <v>1.12155</v>
      </c>
      <c r="AC20" s="304">
        <v>1.027169</v>
      </c>
      <c r="AD20" s="304">
        <v>1.134239</v>
      </c>
      <c r="AE20" s="304">
        <v>1.250154</v>
      </c>
      <c r="AF20" s="304">
        <v>1.2515540000000001</v>
      </c>
      <c r="AG20" s="304">
        <v>1.1617230000000001</v>
      </c>
      <c r="AH20" s="304">
        <v>0.94770500000000002</v>
      </c>
      <c r="AI20" s="304">
        <v>1.0893170000000001</v>
      </c>
      <c r="AJ20" s="327">
        <v>-1.6E-2</v>
      </c>
      <c r="AK20" s="304"/>
    </row>
    <row r="21" spans="1:37" x14ac:dyDescent="0.25">
      <c r="A21" s="304" t="s">
        <v>906</v>
      </c>
      <c r="B21" s="304" t="s">
        <v>907</v>
      </c>
      <c r="C21" s="304" t="s">
        <v>908</v>
      </c>
      <c r="D21" s="304" t="s">
        <v>909</v>
      </c>
      <c r="E21" s="304" t="s">
        <v>876</v>
      </c>
      <c r="F21" s="304"/>
      <c r="G21" s="304">
        <v>1.2448000000000001E-2</v>
      </c>
      <c r="H21" s="304">
        <v>1.1065999999999999E-2</v>
      </c>
      <c r="I21" s="304">
        <v>9.9710000000000007E-3</v>
      </c>
      <c r="J21" s="304">
        <v>9.0799999999999995E-3</v>
      </c>
      <c r="K21" s="304">
        <v>8.3429999999999997E-3</v>
      </c>
      <c r="L21" s="304">
        <v>7.7219999999999997E-3</v>
      </c>
      <c r="M21" s="304">
        <v>7.1910000000000003E-3</v>
      </c>
      <c r="N21" s="304">
        <v>6.7330000000000003E-3</v>
      </c>
      <c r="O21" s="304">
        <v>6.3340000000000002E-3</v>
      </c>
      <c r="P21" s="304">
        <v>5.9820000000000003E-3</v>
      </c>
      <c r="Q21" s="304">
        <v>5.6709999999999998E-3</v>
      </c>
      <c r="R21" s="304">
        <v>5.3920000000000001E-3</v>
      </c>
      <c r="S21" s="304">
        <v>5.1419999999999999E-3</v>
      </c>
      <c r="T21" s="304">
        <v>4.9160000000000002E-3</v>
      </c>
      <c r="U21" s="304">
        <v>4.7109999999999999E-3</v>
      </c>
      <c r="V21" s="304">
        <v>4.5250000000000004E-3</v>
      </c>
      <c r="W21" s="304">
        <v>4.3530000000000001E-3</v>
      </c>
      <c r="X21" s="304">
        <v>4.1960000000000001E-3</v>
      </c>
      <c r="Y21" s="304">
        <v>4.0509999999999999E-3</v>
      </c>
      <c r="Z21" s="304">
        <v>3.9170000000000003E-3</v>
      </c>
      <c r="AA21" s="304">
        <v>3.7929999999999999E-3</v>
      </c>
      <c r="AB21" s="304">
        <v>3.6770000000000001E-3</v>
      </c>
      <c r="AC21" s="304">
        <v>3.5690000000000001E-3</v>
      </c>
      <c r="AD21" s="304">
        <v>3.4680000000000002E-3</v>
      </c>
      <c r="AE21" s="304">
        <v>3.3739999999999998E-3</v>
      </c>
      <c r="AF21" s="304">
        <v>3.2850000000000002E-3</v>
      </c>
      <c r="AG21" s="304">
        <v>3.2009999999999999E-3</v>
      </c>
      <c r="AH21" s="304">
        <v>3.1229999999999999E-3</v>
      </c>
      <c r="AI21" s="304">
        <v>3.0479999999999999E-3</v>
      </c>
      <c r="AJ21" s="304">
        <v>2.9780000000000002E-3</v>
      </c>
      <c r="AK21" s="327">
        <v>-4.8000000000000001E-2</v>
      </c>
    </row>
    <row r="22" spans="1:37" x14ac:dyDescent="0.25">
      <c r="A22" s="304" t="s">
        <v>910</v>
      </c>
      <c r="B22" s="304" t="s">
        <v>907</v>
      </c>
      <c r="C22" s="304" t="s">
        <v>911</v>
      </c>
      <c r="D22" s="304" t="s">
        <v>912</v>
      </c>
      <c r="E22" s="304" t="s">
        <v>876</v>
      </c>
      <c r="F22" s="304"/>
      <c r="G22" s="304">
        <v>0.110805</v>
      </c>
      <c r="H22" s="304">
        <v>9.4646999999999995E-2</v>
      </c>
      <c r="I22" s="304">
        <v>8.4108000000000002E-2</v>
      </c>
      <c r="J22" s="304">
        <v>7.5523000000000007E-2</v>
      </c>
      <c r="K22" s="304">
        <v>6.9556000000000007E-2</v>
      </c>
      <c r="L22" s="304">
        <v>6.4466999999999997E-2</v>
      </c>
      <c r="M22" s="304">
        <v>6.0159999999999998E-2</v>
      </c>
      <c r="N22" s="304">
        <v>5.6612000000000003E-2</v>
      </c>
      <c r="O22" s="304">
        <v>5.3541999999999999E-2</v>
      </c>
      <c r="P22" s="304">
        <v>5.0695999999999998E-2</v>
      </c>
      <c r="Q22" s="304">
        <v>4.8201000000000001E-2</v>
      </c>
      <c r="R22" s="304">
        <v>4.6179999999999999E-2</v>
      </c>
      <c r="S22" s="304">
        <v>4.7427999999999998E-2</v>
      </c>
      <c r="T22" s="304">
        <v>4.5954000000000002E-2</v>
      </c>
      <c r="U22" s="304">
        <v>5.398E-2</v>
      </c>
      <c r="V22" s="304">
        <v>5.8846999999999997E-2</v>
      </c>
      <c r="W22" s="304">
        <v>5.7882000000000003E-2</v>
      </c>
      <c r="X22" s="304">
        <v>6.3362000000000002E-2</v>
      </c>
      <c r="Y22" s="304">
        <v>6.5084000000000003E-2</v>
      </c>
      <c r="Z22" s="304">
        <v>6.4215999999999995E-2</v>
      </c>
      <c r="AA22" s="304">
        <v>6.3378000000000004E-2</v>
      </c>
      <c r="AB22" s="304">
        <v>6.5141000000000004E-2</v>
      </c>
      <c r="AC22" s="304">
        <v>7.3071999999999998E-2</v>
      </c>
      <c r="AD22" s="304">
        <v>7.6220999999999997E-2</v>
      </c>
      <c r="AE22" s="304">
        <v>7.7075000000000005E-2</v>
      </c>
      <c r="AF22" s="304">
        <v>7.5700000000000003E-2</v>
      </c>
      <c r="AG22" s="304">
        <v>7.4759000000000006E-2</v>
      </c>
      <c r="AH22" s="304">
        <v>7.7487E-2</v>
      </c>
      <c r="AI22" s="304">
        <v>8.4515000000000007E-2</v>
      </c>
      <c r="AJ22" s="304">
        <v>8.4885000000000002E-2</v>
      </c>
      <c r="AK22" s="327">
        <v>-8.9999999999999993E-3</v>
      </c>
    </row>
    <row r="23" spans="1:37" x14ac:dyDescent="0.25">
      <c r="A23" s="304" t="s">
        <v>913</v>
      </c>
      <c r="B23" s="304" t="s">
        <v>914</v>
      </c>
      <c r="C23" s="304" t="s">
        <v>915</v>
      </c>
      <c r="D23" s="304" t="s">
        <v>876</v>
      </c>
      <c r="E23" s="304"/>
      <c r="F23" s="304">
        <v>1.6016539999999999</v>
      </c>
      <c r="G23" s="304">
        <v>1.7345630000000001</v>
      </c>
      <c r="H23" s="304">
        <v>1.788333</v>
      </c>
      <c r="I23" s="304">
        <v>1.8453569999999999</v>
      </c>
      <c r="J23" s="304">
        <v>1.88106</v>
      </c>
      <c r="K23" s="304">
        <v>1.936706</v>
      </c>
      <c r="L23" s="304">
        <v>1.91652</v>
      </c>
      <c r="M23" s="304">
        <v>2.0439039999999999</v>
      </c>
      <c r="N23" s="304">
        <v>2.0374500000000002</v>
      </c>
      <c r="O23" s="304">
        <v>2.0131779999999999</v>
      </c>
      <c r="P23" s="304">
        <v>1.9782999999999999</v>
      </c>
      <c r="Q23" s="304">
        <v>1.8609150000000001</v>
      </c>
      <c r="R23" s="304">
        <v>1.8783669999999999</v>
      </c>
      <c r="S23" s="304">
        <v>1.787161</v>
      </c>
      <c r="T23" s="304">
        <v>1.681152</v>
      </c>
      <c r="U23" s="304">
        <v>1.604422</v>
      </c>
      <c r="V23" s="304">
        <v>1.4610730000000001</v>
      </c>
      <c r="W23" s="304">
        <v>1.3875409999999999</v>
      </c>
      <c r="X23" s="304">
        <v>1.307661</v>
      </c>
      <c r="Y23" s="304">
        <v>1.269684</v>
      </c>
      <c r="Z23" s="304">
        <v>1.1757089999999999</v>
      </c>
      <c r="AA23" s="304">
        <v>1.1124320000000001</v>
      </c>
      <c r="AB23" s="304">
        <v>1.0449090000000001</v>
      </c>
      <c r="AC23" s="304">
        <v>0.94747999999999999</v>
      </c>
      <c r="AD23" s="304">
        <v>1.05379</v>
      </c>
      <c r="AE23" s="304">
        <v>1.1711689999999999</v>
      </c>
      <c r="AF23" s="304">
        <v>1.1735930000000001</v>
      </c>
      <c r="AG23" s="304">
        <v>1.0811139999999999</v>
      </c>
      <c r="AH23" s="304">
        <v>0.86014199999999996</v>
      </c>
      <c r="AI23" s="304">
        <v>1.0014540000000001</v>
      </c>
      <c r="AJ23" s="327">
        <v>-1.6E-2</v>
      </c>
      <c r="AK23" s="304"/>
    </row>
    <row r="24" spans="1:37" x14ac:dyDescent="0.25">
      <c r="A24" s="304" t="s">
        <v>916</v>
      </c>
      <c r="B24" s="304" t="s">
        <v>917</v>
      </c>
      <c r="C24" s="304" t="s">
        <v>918</v>
      </c>
      <c r="D24" s="304" t="s">
        <v>876</v>
      </c>
      <c r="E24" s="304"/>
      <c r="F24" s="304">
        <v>3.4000000000000002E-2</v>
      </c>
      <c r="G24" s="304">
        <v>3.4426999999999999E-2</v>
      </c>
      <c r="H24" s="304">
        <v>3.4092999999999998E-2</v>
      </c>
      <c r="I24" s="304">
        <v>3.1870999999999997E-2</v>
      </c>
      <c r="J24" s="304">
        <v>3.0745999999999999E-2</v>
      </c>
      <c r="K24" s="304">
        <v>2.9707000000000001E-2</v>
      </c>
      <c r="L24" s="304">
        <v>2.8746000000000001E-2</v>
      </c>
      <c r="M24" s="304">
        <v>7.2899000000000005E-2</v>
      </c>
      <c r="N24" s="304">
        <v>9.5424999999999996E-2</v>
      </c>
      <c r="O24" s="304">
        <v>0.12155199999999999</v>
      </c>
      <c r="P24" s="304">
        <v>0.13960700000000001</v>
      </c>
      <c r="Q24" s="304">
        <v>0.14424400000000001</v>
      </c>
      <c r="R24" s="304">
        <v>0.156585</v>
      </c>
      <c r="S24" s="304">
        <v>0.158526</v>
      </c>
      <c r="T24" s="304">
        <v>0.19454299999999999</v>
      </c>
      <c r="U24" s="304">
        <v>0.21530099999999999</v>
      </c>
      <c r="V24" s="304">
        <v>0.22245200000000001</v>
      </c>
      <c r="W24" s="304">
        <v>0.21072399999999999</v>
      </c>
      <c r="X24" s="304">
        <v>0.22836799999999999</v>
      </c>
      <c r="Y24" s="304">
        <v>0.24790699999999999</v>
      </c>
      <c r="Z24" s="304">
        <v>0.242206</v>
      </c>
      <c r="AA24" s="304">
        <v>0.23161399999999999</v>
      </c>
      <c r="AB24" s="304">
        <v>0.24263899999999999</v>
      </c>
      <c r="AC24" s="304">
        <v>0.249968</v>
      </c>
      <c r="AD24" s="304">
        <v>0.23536199999999999</v>
      </c>
      <c r="AE24" s="304">
        <v>0.22029699999999999</v>
      </c>
      <c r="AF24" s="304">
        <v>0.22508700000000001</v>
      </c>
      <c r="AG24" s="304">
        <v>0.21241299999999999</v>
      </c>
      <c r="AH24" s="304">
        <v>0.23149800000000001</v>
      </c>
      <c r="AI24" s="304">
        <v>0.30940000000000001</v>
      </c>
      <c r="AJ24" s="327">
        <v>7.9000000000000001E-2</v>
      </c>
      <c r="AK24" s="304"/>
    </row>
    <row r="25" spans="1:37" x14ac:dyDescent="0.25">
      <c r="A25" s="304" t="s">
        <v>919</v>
      </c>
      <c r="B25" s="304" t="s">
        <v>920</v>
      </c>
      <c r="C25" s="304" t="s">
        <v>921</v>
      </c>
      <c r="D25" s="304" t="s">
        <v>876</v>
      </c>
      <c r="E25" s="304"/>
      <c r="F25" s="304">
        <v>2.2615E-2</v>
      </c>
      <c r="G25" s="304">
        <v>2.1694000000000001E-2</v>
      </c>
      <c r="H25" s="304">
        <v>2.0854000000000001E-2</v>
      </c>
      <c r="I25" s="304">
        <v>2.0083E-2</v>
      </c>
      <c r="J25" s="304">
        <v>1.9373999999999999E-2</v>
      </c>
      <c r="K25" s="304">
        <v>1.8720000000000001E-2</v>
      </c>
      <c r="L25" s="304">
        <v>1.8114000000000002E-2</v>
      </c>
      <c r="M25" s="304">
        <v>1.7552000000000002E-2</v>
      </c>
      <c r="N25" s="304">
        <v>1.7028000000000001E-2</v>
      </c>
      <c r="O25" s="304">
        <v>1.6539000000000002E-2</v>
      </c>
      <c r="P25" s="304">
        <v>1.6081999999999999E-2</v>
      </c>
      <c r="Q25" s="304">
        <v>1.5653E-2</v>
      </c>
      <c r="R25" s="304">
        <v>1.525E-2</v>
      </c>
      <c r="S25" s="304">
        <v>1.4871000000000001E-2</v>
      </c>
      <c r="T25" s="304">
        <v>1.4514000000000001E-2</v>
      </c>
      <c r="U25" s="304">
        <v>1.4175999999999999E-2</v>
      </c>
      <c r="V25" s="304">
        <v>1.3857E-2</v>
      </c>
      <c r="W25" s="304">
        <v>1.3554999999999999E-2</v>
      </c>
      <c r="X25" s="304">
        <v>1.3268E-2</v>
      </c>
      <c r="Y25" s="304">
        <v>1.2995E-2</v>
      </c>
      <c r="Z25" s="304">
        <v>1.2736000000000001E-2</v>
      </c>
      <c r="AA25" s="304">
        <v>1.2489E-2</v>
      </c>
      <c r="AB25" s="304">
        <v>1.2253E-2</v>
      </c>
      <c r="AC25" s="304">
        <v>1.2028E-2</v>
      </c>
      <c r="AD25" s="304">
        <v>1.1814E-2</v>
      </c>
      <c r="AE25" s="304">
        <v>1.1608E-2</v>
      </c>
      <c r="AF25" s="304">
        <v>1.1412E-2</v>
      </c>
      <c r="AG25" s="304">
        <v>1.1223E-2</v>
      </c>
      <c r="AH25" s="304">
        <v>1.1042E-2</v>
      </c>
      <c r="AI25" s="304">
        <v>1.0869E-2</v>
      </c>
      <c r="AJ25" s="327">
        <v>-2.5000000000000001E-2</v>
      </c>
      <c r="AK25" s="304"/>
    </row>
    <row r="26" spans="1:37" x14ac:dyDescent="0.25">
      <c r="A26" s="304" t="s">
        <v>922</v>
      </c>
      <c r="B26" s="304" t="s">
        <v>923</v>
      </c>
      <c r="C26" s="304" t="s">
        <v>924</v>
      </c>
      <c r="D26" s="304" t="s">
        <v>876</v>
      </c>
      <c r="E26" s="304"/>
      <c r="F26" s="304">
        <v>1.1384999999999999E-2</v>
      </c>
      <c r="G26" s="304">
        <v>1.2733E-2</v>
      </c>
      <c r="H26" s="304">
        <v>1.324E-2</v>
      </c>
      <c r="I26" s="304">
        <v>1.1787000000000001E-2</v>
      </c>
      <c r="J26" s="304">
        <v>1.1370999999999999E-2</v>
      </c>
      <c r="K26" s="304">
        <v>1.0987E-2</v>
      </c>
      <c r="L26" s="304">
        <v>1.0632000000000001E-2</v>
      </c>
      <c r="M26" s="304">
        <v>5.5347E-2</v>
      </c>
      <c r="N26" s="304">
        <v>7.8396999999999994E-2</v>
      </c>
      <c r="O26" s="304">
        <v>0.105013</v>
      </c>
      <c r="P26" s="304">
        <v>0.123525</v>
      </c>
      <c r="Q26" s="304">
        <v>0.12859100000000001</v>
      </c>
      <c r="R26" s="304">
        <v>0.14133499999999999</v>
      </c>
      <c r="S26" s="304">
        <v>0.143654</v>
      </c>
      <c r="T26" s="304">
        <v>0.18002899999999999</v>
      </c>
      <c r="U26" s="304">
        <v>0.201125</v>
      </c>
      <c r="V26" s="304">
        <v>0.208595</v>
      </c>
      <c r="W26" s="304">
        <v>0.19716900000000001</v>
      </c>
      <c r="X26" s="304">
        <v>0.21510000000000001</v>
      </c>
      <c r="Y26" s="304">
        <v>0.23491200000000001</v>
      </c>
      <c r="Z26" s="304">
        <v>0.22947000000000001</v>
      </c>
      <c r="AA26" s="304">
        <v>0.21912499999999999</v>
      </c>
      <c r="AB26" s="304">
        <v>0.23038600000000001</v>
      </c>
      <c r="AC26" s="304">
        <v>0.23794000000000001</v>
      </c>
      <c r="AD26" s="304">
        <v>0.223548</v>
      </c>
      <c r="AE26" s="304">
        <v>0.20868900000000001</v>
      </c>
      <c r="AF26" s="304">
        <v>0.213675</v>
      </c>
      <c r="AG26" s="304">
        <v>0.20119000000000001</v>
      </c>
      <c r="AH26" s="304">
        <v>0.22045600000000001</v>
      </c>
      <c r="AI26" s="304">
        <v>0.29853099999999999</v>
      </c>
      <c r="AJ26" s="327">
        <v>0.11899999999999999</v>
      </c>
      <c r="AK26" s="304"/>
    </row>
    <row r="27" spans="1:37" x14ac:dyDescent="0.25">
      <c r="A27" s="304" t="s">
        <v>925</v>
      </c>
      <c r="B27" s="304" t="s">
        <v>926</v>
      </c>
      <c r="C27" s="304" t="s">
        <v>927</v>
      </c>
      <c r="D27" s="304" t="s">
        <v>876</v>
      </c>
      <c r="E27" s="304"/>
      <c r="F27" s="304">
        <v>0</v>
      </c>
      <c r="G27" s="304">
        <v>0</v>
      </c>
      <c r="H27" s="304">
        <v>0</v>
      </c>
      <c r="I27" s="304">
        <v>0</v>
      </c>
      <c r="J27" s="304">
        <v>0</v>
      </c>
      <c r="K27" s="304">
        <v>0</v>
      </c>
      <c r="L27" s="304">
        <v>0</v>
      </c>
      <c r="M27" s="304">
        <v>0</v>
      </c>
      <c r="N27" s="304">
        <v>0</v>
      </c>
      <c r="O27" s="304">
        <v>0</v>
      </c>
      <c r="P27" s="304">
        <v>0</v>
      </c>
      <c r="Q27" s="304">
        <v>0</v>
      </c>
      <c r="R27" s="304">
        <v>0</v>
      </c>
      <c r="S27" s="304">
        <v>0</v>
      </c>
      <c r="T27" s="304">
        <v>0</v>
      </c>
      <c r="U27" s="304">
        <v>0</v>
      </c>
      <c r="V27" s="304">
        <v>0</v>
      </c>
      <c r="W27" s="304">
        <v>0</v>
      </c>
      <c r="X27" s="304">
        <v>0</v>
      </c>
      <c r="Y27" s="304">
        <v>0</v>
      </c>
      <c r="Z27" s="304">
        <v>0</v>
      </c>
      <c r="AA27" s="304">
        <v>0</v>
      </c>
      <c r="AB27" s="304">
        <v>0</v>
      </c>
      <c r="AC27" s="304">
        <v>0</v>
      </c>
      <c r="AD27" s="304">
        <v>0</v>
      </c>
      <c r="AE27" s="304">
        <v>0</v>
      </c>
      <c r="AF27" s="304">
        <v>0</v>
      </c>
      <c r="AG27" s="304">
        <v>0</v>
      </c>
      <c r="AH27" s="304">
        <v>0</v>
      </c>
      <c r="AI27" s="304">
        <v>0</v>
      </c>
      <c r="AJ27" s="304" t="s">
        <v>165</v>
      </c>
      <c r="AK27" s="304"/>
    </row>
    <row r="28" spans="1:37" x14ac:dyDescent="0.25">
      <c r="A28" s="304" t="s">
        <v>919</v>
      </c>
      <c r="B28" s="304" t="s">
        <v>928</v>
      </c>
      <c r="C28" s="304" t="s">
        <v>929</v>
      </c>
      <c r="D28" s="304" t="s">
        <v>876</v>
      </c>
      <c r="E28" s="304"/>
      <c r="F28" s="304">
        <v>0</v>
      </c>
      <c r="G28" s="304">
        <v>0</v>
      </c>
      <c r="H28" s="304">
        <v>0</v>
      </c>
      <c r="I28" s="304">
        <v>0</v>
      </c>
      <c r="J28" s="304">
        <v>0</v>
      </c>
      <c r="K28" s="304">
        <v>0</v>
      </c>
      <c r="L28" s="304">
        <v>0</v>
      </c>
      <c r="M28" s="304">
        <v>0</v>
      </c>
      <c r="N28" s="304">
        <v>0</v>
      </c>
      <c r="O28" s="304">
        <v>0</v>
      </c>
      <c r="P28" s="304">
        <v>0</v>
      </c>
      <c r="Q28" s="304">
        <v>0</v>
      </c>
      <c r="R28" s="304">
        <v>0</v>
      </c>
      <c r="S28" s="304">
        <v>0</v>
      </c>
      <c r="T28" s="304">
        <v>0</v>
      </c>
      <c r="U28" s="304">
        <v>0</v>
      </c>
      <c r="V28" s="304">
        <v>0</v>
      </c>
      <c r="W28" s="304">
        <v>0</v>
      </c>
      <c r="X28" s="304">
        <v>0</v>
      </c>
      <c r="Y28" s="304">
        <v>0</v>
      </c>
      <c r="Z28" s="304">
        <v>0</v>
      </c>
      <c r="AA28" s="304">
        <v>0</v>
      </c>
      <c r="AB28" s="304">
        <v>0</v>
      </c>
      <c r="AC28" s="304">
        <v>0</v>
      </c>
      <c r="AD28" s="304">
        <v>0</v>
      </c>
      <c r="AE28" s="304">
        <v>0</v>
      </c>
      <c r="AF28" s="304">
        <v>0</v>
      </c>
      <c r="AG28" s="304">
        <v>0</v>
      </c>
      <c r="AH28" s="304">
        <v>0</v>
      </c>
      <c r="AI28" s="304">
        <v>0</v>
      </c>
      <c r="AJ28" s="304" t="s">
        <v>165</v>
      </c>
      <c r="AK28" s="304"/>
    </row>
    <row r="29" spans="1:37" x14ac:dyDescent="0.25">
      <c r="A29" s="304" t="s">
        <v>922</v>
      </c>
      <c r="B29" s="304" t="s">
        <v>930</v>
      </c>
      <c r="C29" s="304" t="s">
        <v>931</v>
      </c>
      <c r="D29" s="304" t="s">
        <v>876</v>
      </c>
      <c r="E29" s="304"/>
      <c r="F29" s="304">
        <v>0</v>
      </c>
      <c r="G29" s="304">
        <v>0</v>
      </c>
      <c r="H29" s="304">
        <v>0</v>
      </c>
      <c r="I29" s="304">
        <v>0</v>
      </c>
      <c r="J29" s="304">
        <v>0</v>
      </c>
      <c r="K29" s="304">
        <v>0</v>
      </c>
      <c r="L29" s="304">
        <v>0</v>
      </c>
      <c r="M29" s="304">
        <v>0</v>
      </c>
      <c r="N29" s="304">
        <v>0</v>
      </c>
      <c r="O29" s="304">
        <v>0</v>
      </c>
      <c r="P29" s="304">
        <v>0</v>
      </c>
      <c r="Q29" s="304">
        <v>0</v>
      </c>
      <c r="R29" s="304">
        <v>0</v>
      </c>
      <c r="S29" s="304">
        <v>0</v>
      </c>
      <c r="T29" s="304">
        <v>0</v>
      </c>
      <c r="U29" s="304">
        <v>0</v>
      </c>
      <c r="V29" s="304">
        <v>0</v>
      </c>
      <c r="W29" s="304">
        <v>0</v>
      </c>
      <c r="X29" s="304">
        <v>0</v>
      </c>
      <c r="Y29" s="304">
        <v>0</v>
      </c>
      <c r="Z29" s="304">
        <v>0</v>
      </c>
      <c r="AA29" s="304">
        <v>0</v>
      </c>
      <c r="AB29" s="304">
        <v>0</v>
      </c>
      <c r="AC29" s="304">
        <v>0</v>
      </c>
      <c r="AD29" s="304">
        <v>0</v>
      </c>
      <c r="AE29" s="304">
        <v>0</v>
      </c>
      <c r="AF29" s="304">
        <v>0</v>
      </c>
      <c r="AG29" s="304">
        <v>0</v>
      </c>
      <c r="AH29" s="304">
        <v>0</v>
      </c>
      <c r="AI29" s="304">
        <v>0</v>
      </c>
      <c r="AJ29" s="304" t="s">
        <v>165</v>
      </c>
      <c r="AK29" s="304"/>
    </row>
    <row r="30" spans="1:37" x14ac:dyDescent="0.25">
      <c r="A30" s="304" t="s">
        <v>750</v>
      </c>
      <c r="B30" s="304"/>
      <c r="C30" s="304" t="s">
        <v>932</v>
      </c>
      <c r="D30" s="304"/>
      <c r="E30" s="304"/>
      <c r="F30" s="304"/>
      <c r="G30" s="304"/>
      <c r="H30" s="304"/>
      <c r="I30" s="304"/>
      <c r="J30" s="304"/>
      <c r="K30" s="304"/>
      <c r="L30" s="304"/>
      <c r="M30" s="304"/>
      <c r="N30" s="304"/>
      <c r="O30" s="304"/>
      <c r="P30" s="304"/>
      <c r="Q30" s="304"/>
      <c r="R30" s="304"/>
      <c r="S30" s="304"/>
      <c r="T30" s="304"/>
      <c r="U30" s="304"/>
      <c r="V30" s="304"/>
      <c r="W30" s="304"/>
      <c r="X30" s="304"/>
      <c r="Y30" s="304"/>
      <c r="Z30" s="304"/>
      <c r="AA30" s="304"/>
      <c r="AB30" s="304"/>
      <c r="AC30" s="304"/>
      <c r="AD30" s="304"/>
      <c r="AE30" s="304"/>
      <c r="AF30" s="304"/>
      <c r="AG30" s="304"/>
      <c r="AH30" s="304"/>
      <c r="AI30" s="304"/>
      <c r="AJ30" s="304"/>
      <c r="AK30" s="304"/>
    </row>
    <row r="31" spans="1:37" x14ac:dyDescent="0.25">
      <c r="A31" s="304" t="s">
        <v>933</v>
      </c>
      <c r="B31" s="304" t="s">
        <v>934</v>
      </c>
      <c r="C31" s="304" t="s">
        <v>935</v>
      </c>
      <c r="D31" s="304" t="s">
        <v>936</v>
      </c>
      <c r="E31" s="304"/>
      <c r="F31" s="304">
        <v>67.110184000000004</v>
      </c>
      <c r="G31" s="304">
        <v>63.265887999999997</v>
      </c>
      <c r="H31" s="304">
        <v>57.866005000000001</v>
      </c>
      <c r="I31" s="304">
        <v>63.030312000000002</v>
      </c>
      <c r="J31" s="304">
        <v>64.357735000000005</v>
      </c>
      <c r="K31" s="304">
        <v>65.747375000000005</v>
      </c>
      <c r="L31" s="304">
        <v>67.372130999999996</v>
      </c>
      <c r="M31" s="304">
        <v>68.612639999999999</v>
      </c>
      <c r="N31" s="304">
        <v>69.688400000000001</v>
      </c>
      <c r="O31" s="304">
        <v>70.622962999999999</v>
      </c>
      <c r="P31" s="304">
        <v>71.634467999999998</v>
      </c>
      <c r="Q31" s="304">
        <v>73.100753999999995</v>
      </c>
      <c r="R31" s="304">
        <v>73.904404</v>
      </c>
      <c r="S31" s="304">
        <v>74.232665999999995</v>
      </c>
      <c r="T31" s="304">
        <v>74.535362000000006</v>
      </c>
      <c r="U31" s="304">
        <v>74.785911999999996</v>
      </c>
      <c r="V31" s="304">
        <v>75.806572000000003</v>
      </c>
      <c r="W31" s="304">
        <v>76.616294999999994</v>
      </c>
      <c r="X31" s="304">
        <v>76.715637000000001</v>
      </c>
      <c r="Y31" s="304">
        <v>78.337058999999996</v>
      </c>
      <c r="Z31" s="304">
        <v>79.432022000000003</v>
      </c>
      <c r="AA31" s="304">
        <v>79.844527999999997</v>
      </c>
      <c r="AB31" s="304">
        <v>81.555672000000001</v>
      </c>
      <c r="AC31" s="304">
        <v>83.327858000000006</v>
      </c>
      <c r="AD31" s="304">
        <v>83.709770000000006</v>
      </c>
      <c r="AE31" s="304">
        <v>84.896918999999997</v>
      </c>
      <c r="AF31" s="304">
        <v>84.979125999999994</v>
      </c>
      <c r="AG31" s="304">
        <v>84.967590000000001</v>
      </c>
      <c r="AH31" s="304">
        <v>85.391852999999998</v>
      </c>
      <c r="AI31" s="304">
        <v>84.882255999999998</v>
      </c>
      <c r="AJ31" s="327">
        <v>8.0000000000000002E-3</v>
      </c>
      <c r="AK31" s="304"/>
    </row>
    <row r="32" spans="1:37" x14ac:dyDescent="0.25">
      <c r="A32" s="304" t="s">
        <v>877</v>
      </c>
      <c r="B32" s="304"/>
      <c r="C32" s="304" t="s">
        <v>937</v>
      </c>
      <c r="D32" s="304"/>
      <c r="E32" s="304"/>
      <c r="F32" s="304"/>
      <c r="G32" s="304"/>
      <c r="H32" s="304"/>
      <c r="I32" s="304"/>
      <c r="J32" s="304"/>
      <c r="K32" s="304"/>
      <c r="L32" s="304"/>
      <c r="M32" s="304"/>
      <c r="N32" s="304"/>
      <c r="O32" s="304"/>
      <c r="P32" s="304"/>
      <c r="Q32" s="304"/>
      <c r="R32" s="304"/>
      <c r="S32" s="304"/>
      <c r="T32" s="304"/>
      <c r="U32" s="304"/>
      <c r="V32" s="304"/>
      <c r="W32" s="304"/>
      <c r="X32" s="304"/>
      <c r="Y32" s="304"/>
      <c r="Z32" s="304"/>
      <c r="AA32" s="304"/>
      <c r="AB32" s="304"/>
      <c r="AC32" s="304"/>
      <c r="AD32" s="304"/>
      <c r="AE32" s="304"/>
      <c r="AF32" s="304"/>
      <c r="AG32" s="304"/>
      <c r="AH32" s="304"/>
      <c r="AI32" s="304"/>
      <c r="AJ32" s="304"/>
      <c r="AK32" s="304"/>
    </row>
    <row r="33" spans="1:37" x14ac:dyDescent="0.25">
      <c r="A33" s="304" t="s">
        <v>880</v>
      </c>
      <c r="B33" s="304" t="s">
        <v>938</v>
      </c>
      <c r="C33" s="304" t="s">
        <v>939</v>
      </c>
      <c r="D33" s="304" t="s">
        <v>936</v>
      </c>
      <c r="E33" s="304"/>
      <c r="F33" s="304">
        <v>64.166511999999997</v>
      </c>
      <c r="G33" s="304">
        <v>69.440842000000004</v>
      </c>
      <c r="H33" s="304">
        <v>63.019283000000001</v>
      </c>
      <c r="I33" s="304">
        <v>67.738861</v>
      </c>
      <c r="J33" s="304">
        <v>68.800049000000001</v>
      </c>
      <c r="K33" s="304">
        <v>70.013969000000003</v>
      </c>
      <c r="L33" s="304">
        <v>71.470032000000003</v>
      </c>
      <c r="M33" s="304">
        <v>73.023407000000006</v>
      </c>
      <c r="N33" s="304">
        <v>74.189507000000006</v>
      </c>
      <c r="O33" s="304">
        <v>75.244667000000007</v>
      </c>
      <c r="P33" s="304">
        <v>76.113845999999995</v>
      </c>
      <c r="Q33" s="304">
        <v>77.805435000000003</v>
      </c>
      <c r="R33" s="304">
        <v>78.757294000000002</v>
      </c>
      <c r="S33" s="304">
        <v>79.103874000000005</v>
      </c>
      <c r="T33" s="304">
        <v>79.362671000000006</v>
      </c>
      <c r="U33" s="304">
        <v>79.560501000000002</v>
      </c>
      <c r="V33" s="304">
        <v>80.652327999999997</v>
      </c>
      <c r="W33" s="304">
        <v>81.512726000000001</v>
      </c>
      <c r="X33" s="304">
        <v>81.647209000000004</v>
      </c>
      <c r="Y33" s="304">
        <v>83.280745999999994</v>
      </c>
      <c r="Z33" s="304">
        <v>84.468941000000001</v>
      </c>
      <c r="AA33" s="304">
        <v>84.905593999999994</v>
      </c>
      <c r="AB33" s="304">
        <v>86.678214999999994</v>
      </c>
      <c r="AC33" s="304">
        <v>88.506850999999997</v>
      </c>
      <c r="AD33" s="304">
        <v>88.850089999999994</v>
      </c>
      <c r="AE33" s="304">
        <v>89.835564000000005</v>
      </c>
      <c r="AF33" s="304">
        <v>90.033034999999998</v>
      </c>
      <c r="AG33" s="304">
        <v>90.160659999999993</v>
      </c>
      <c r="AH33" s="304">
        <v>90.701057000000006</v>
      </c>
      <c r="AI33" s="304">
        <v>90.147902999999999</v>
      </c>
      <c r="AJ33" s="327">
        <v>1.2E-2</v>
      </c>
      <c r="AK33" s="304"/>
    </row>
    <row r="34" spans="1:37" x14ac:dyDescent="0.25">
      <c r="A34" s="304" t="s">
        <v>883</v>
      </c>
      <c r="B34" s="304" t="s">
        <v>940</v>
      </c>
      <c r="C34" s="304" t="s">
        <v>941</v>
      </c>
      <c r="D34" s="304" t="s">
        <v>936</v>
      </c>
      <c r="E34" s="304"/>
      <c r="F34" s="304">
        <v>68.369392000000005</v>
      </c>
      <c r="G34" s="304">
        <v>68.125679000000005</v>
      </c>
      <c r="H34" s="304">
        <v>63.274096999999998</v>
      </c>
      <c r="I34" s="304">
        <v>68.612869000000003</v>
      </c>
      <c r="J34" s="304">
        <v>69.964980999999995</v>
      </c>
      <c r="K34" s="304">
        <v>71.375052999999994</v>
      </c>
      <c r="L34" s="304">
        <v>73.079659000000007</v>
      </c>
      <c r="M34" s="304">
        <v>74.130058000000005</v>
      </c>
      <c r="N34" s="304">
        <v>75.162064000000001</v>
      </c>
      <c r="O34" s="304">
        <v>76.034751999999997</v>
      </c>
      <c r="P34" s="304">
        <v>77.091125000000005</v>
      </c>
      <c r="Q34" s="304">
        <v>78.558875999999998</v>
      </c>
      <c r="R34" s="304">
        <v>79.291008000000005</v>
      </c>
      <c r="S34" s="304">
        <v>79.708672000000007</v>
      </c>
      <c r="T34" s="304">
        <v>80.089805999999996</v>
      </c>
      <c r="U34" s="304">
        <v>80.430969000000005</v>
      </c>
      <c r="V34" s="304">
        <v>81.481071</v>
      </c>
      <c r="W34" s="304">
        <v>82.356812000000005</v>
      </c>
      <c r="X34" s="304">
        <v>82.515945000000002</v>
      </c>
      <c r="Y34" s="304">
        <v>84.245697000000007</v>
      </c>
      <c r="Z34" s="304">
        <v>85.331244999999996</v>
      </c>
      <c r="AA34" s="304">
        <v>85.794807000000006</v>
      </c>
      <c r="AB34" s="304">
        <v>87.584755000000001</v>
      </c>
      <c r="AC34" s="304">
        <v>89.398124999999993</v>
      </c>
      <c r="AD34" s="304">
        <v>89.674178999999995</v>
      </c>
      <c r="AE34" s="304">
        <v>90.846207000000007</v>
      </c>
      <c r="AF34" s="304">
        <v>90.890465000000006</v>
      </c>
      <c r="AG34" s="304">
        <v>90.855141000000003</v>
      </c>
      <c r="AH34" s="304">
        <v>91.394508000000002</v>
      </c>
      <c r="AI34" s="304">
        <v>90.791884999999994</v>
      </c>
      <c r="AJ34" s="327">
        <v>0.01</v>
      </c>
      <c r="AK34" s="304"/>
    </row>
    <row r="35" spans="1:37" x14ac:dyDescent="0.25">
      <c r="A35" s="304" t="s">
        <v>886</v>
      </c>
      <c r="B35" s="304" t="s">
        <v>942</v>
      </c>
      <c r="C35" s="304" t="s">
        <v>943</v>
      </c>
      <c r="D35" s="304" t="s">
        <v>936</v>
      </c>
      <c r="E35" s="304"/>
      <c r="F35" s="304">
        <v>70.134788999999998</v>
      </c>
      <c r="G35" s="304">
        <v>64.431976000000006</v>
      </c>
      <c r="H35" s="304">
        <v>58.365143000000003</v>
      </c>
      <c r="I35" s="304">
        <v>63.239277000000001</v>
      </c>
      <c r="J35" s="304">
        <v>64.424301</v>
      </c>
      <c r="K35" s="304">
        <v>65.596321000000003</v>
      </c>
      <c r="L35" s="304">
        <v>67.076331999999994</v>
      </c>
      <c r="M35" s="304">
        <v>68.587173000000007</v>
      </c>
      <c r="N35" s="304">
        <v>69.617087999999995</v>
      </c>
      <c r="O35" s="304">
        <v>70.515738999999996</v>
      </c>
      <c r="P35" s="304">
        <v>71.476760999999996</v>
      </c>
      <c r="Q35" s="304">
        <v>72.988906999999998</v>
      </c>
      <c r="R35" s="304">
        <v>73.898078999999996</v>
      </c>
      <c r="S35" s="304">
        <v>74.192001000000005</v>
      </c>
      <c r="T35" s="304">
        <v>74.470543000000006</v>
      </c>
      <c r="U35" s="304">
        <v>74.608352999999994</v>
      </c>
      <c r="V35" s="304">
        <v>75.711128000000002</v>
      </c>
      <c r="W35" s="304">
        <v>76.533737000000002</v>
      </c>
      <c r="X35" s="304">
        <v>76.682670999999999</v>
      </c>
      <c r="Y35" s="304">
        <v>78.312156999999999</v>
      </c>
      <c r="Z35" s="304">
        <v>79.474838000000005</v>
      </c>
      <c r="AA35" s="304">
        <v>79.911818999999994</v>
      </c>
      <c r="AB35" s="304">
        <v>81.589232999999993</v>
      </c>
      <c r="AC35" s="304">
        <v>83.388458</v>
      </c>
      <c r="AD35" s="304">
        <v>83.763930999999999</v>
      </c>
      <c r="AE35" s="304">
        <v>84.793143999999998</v>
      </c>
      <c r="AF35" s="304">
        <v>84.980957000000004</v>
      </c>
      <c r="AG35" s="304">
        <v>85.028587000000002</v>
      </c>
      <c r="AH35" s="304">
        <v>85.534332000000006</v>
      </c>
      <c r="AI35" s="304">
        <v>84.921172999999996</v>
      </c>
      <c r="AJ35" s="327">
        <v>7.0000000000000001E-3</v>
      </c>
      <c r="AK35" s="304"/>
    </row>
    <row r="36" spans="1:37" x14ac:dyDescent="0.25">
      <c r="A36" s="304" t="s">
        <v>889</v>
      </c>
      <c r="B36" s="304" t="s">
        <v>944</v>
      </c>
      <c r="C36" s="304" t="s">
        <v>945</v>
      </c>
      <c r="D36" s="304" t="s">
        <v>936</v>
      </c>
      <c r="E36" s="304"/>
      <c r="F36" s="304">
        <v>66.864777000000004</v>
      </c>
      <c r="G36" s="304">
        <v>60.173687000000001</v>
      </c>
      <c r="H36" s="304">
        <v>54.646037999999997</v>
      </c>
      <c r="I36" s="304">
        <v>59.846558000000002</v>
      </c>
      <c r="J36" s="304">
        <v>61.209164000000001</v>
      </c>
      <c r="K36" s="304">
        <v>62.687286</v>
      </c>
      <c r="L36" s="304">
        <v>64.396912</v>
      </c>
      <c r="M36" s="304">
        <v>65.457863000000003</v>
      </c>
      <c r="N36" s="304">
        <v>66.534439000000006</v>
      </c>
      <c r="O36" s="304">
        <v>67.488326999999998</v>
      </c>
      <c r="P36" s="304">
        <v>68.495979000000005</v>
      </c>
      <c r="Q36" s="304">
        <v>70.096221999999997</v>
      </c>
      <c r="R36" s="304">
        <v>70.844772000000006</v>
      </c>
      <c r="S36" s="304">
        <v>71.252883999999995</v>
      </c>
      <c r="T36" s="304">
        <v>71.647094999999993</v>
      </c>
      <c r="U36" s="304">
        <v>71.978088</v>
      </c>
      <c r="V36" s="304">
        <v>73.095885999999993</v>
      </c>
      <c r="W36" s="304">
        <v>73.924553000000003</v>
      </c>
      <c r="X36" s="304">
        <v>74.092606000000004</v>
      </c>
      <c r="Y36" s="304">
        <v>75.673347000000007</v>
      </c>
      <c r="Z36" s="304">
        <v>76.822800000000001</v>
      </c>
      <c r="AA36" s="304">
        <v>77.250870000000006</v>
      </c>
      <c r="AB36" s="304">
        <v>78.966896000000006</v>
      </c>
      <c r="AC36" s="304">
        <v>80.799873000000005</v>
      </c>
      <c r="AD36" s="304">
        <v>81.135193000000001</v>
      </c>
      <c r="AE36" s="304">
        <v>82.307732000000001</v>
      </c>
      <c r="AF36" s="304">
        <v>82.318107999999995</v>
      </c>
      <c r="AG36" s="304">
        <v>82.353142000000005</v>
      </c>
      <c r="AH36" s="304">
        <v>82.870116999999993</v>
      </c>
      <c r="AI36" s="304">
        <v>82.281647000000007</v>
      </c>
      <c r="AJ36" s="327">
        <v>7.0000000000000001E-3</v>
      </c>
      <c r="AK36" s="304"/>
    </row>
    <row r="37" spans="1:37" x14ac:dyDescent="0.25">
      <c r="A37" s="304" t="s">
        <v>891</v>
      </c>
      <c r="B37" s="304" t="s">
        <v>946</v>
      </c>
      <c r="C37" s="304" t="s">
        <v>947</v>
      </c>
      <c r="D37" s="304" t="s">
        <v>936</v>
      </c>
      <c r="E37" s="304"/>
      <c r="F37" s="304">
        <v>62.952793</v>
      </c>
      <c r="G37" s="304">
        <v>62.056328000000001</v>
      </c>
      <c r="H37" s="304">
        <v>56.161422999999999</v>
      </c>
      <c r="I37" s="304">
        <v>60.964599999999997</v>
      </c>
      <c r="J37" s="304">
        <v>62.164169000000001</v>
      </c>
      <c r="K37" s="304">
        <v>63.331169000000003</v>
      </c>
      <c r="L37" s="304">
        <v>64.714684000000005</v>
      </c>
      <c r="M37" s="304">
        <v>66.201958000000005</v>
      </c>
      <c r="N37" s="304">
        <v>67.272857999999999</v>
      </c>
      <c r="O37" s="304">
        <v>68.215851000000001</v>
      </c>
      <c r="P37" s="304">
        <v>69.144927999999993</v>
      </c>
      <c r="Q37" s="304">
        <v>70.720511999999999</v>
      </c>
      <c r="R37" s="304">
        <v>71.619964999999993</v>
      </c>
      <c r="S37" s="304">
        <v>71.919455999999997</v>
      </c>
      <c r="T37" s="304">
        <v>72.218445000000003</v>
      </c>
      <c r="U37" s="304">
        <v>72.393242000000001</v>
      </c>
      <c r="V37" s="304">
        <v>73.520820999999998</v>
      </c>
      <c r="W37" s="304">
        <v>74.365463000000005</v>
      </c>
      <c r="X37" s="304">
        <v>74.509071000000006</v>
      </c>
      <c r="Y37" s="304">
        <v>76.188811999999999</v>
      </c>
      <c r="Z37" s="304">
        <v>77.359183999999999</v>
      </c>
      <c r="AA37" s="304">
        <v>77.800926000000004</v>
      </c>
      <c r="AB37" s="304">
        <v>79.510963000000004</v>
      </c>
      <c r="AC37" s="304">
        <v>81.301475999999994</v>
      </c>
      <c r="AD37" s="304">
        <v>81.676047999999994</v>
      </c>
      <c r="AE37" s="304">
        <v>82.692886000000001</v>
      </c>
      <c r="AF37" s="304">
        <v>82.873847999999995</v>
      </c>
      <c r="AG37" s="304">
        <v>82.948097000000004</v>
      </c>
      <c r="AH37" s="304">
        <v>83.474770000000007</v>
      </c>
      <c r="AI37" s="304">
        <v>82.891768999999996</v>
      </c>
      <c r="AJ37" s="327">
        <v>0.01</v>
      </c>
      <c r="AK37" s="304"/>
    </row>
    <row r="38" spans="1:37" x14ac:dyDescent="0.25">
      <c r="A38" s="304" t="s">
        <v>894</v>
      </c>
      <c r="B38" s="304" t="s">
        <v>948</v>
      </c>
      <c r="C38" s="304" t="s">
        <v>949</v>
      </c>
      <c r="D38" s="304" t="s">
        <v>936</v>
      </c>
      <c r="E38" s="304"/>
      <c r="F38" s="304">
        <v>62.952793</v>
      </c>
      <c r="G38" s="304">
        <v>62.056328000000001</v>
      </c>
      <c r="H38" s="304">
        <v>56.161422999999999</v>
      </c>
      <c r="I38" s="304">
        <v>60.964599999999997</v>
      </c>
      <c r="J38" s="304">
        <v>62.164169000000001</v>
      </c>
      <c r="K38" s="304">
        <v>63.331169000000003</v>
      </c>
      <c r="L38" s="304">
        <v>64.714684000000005</v>
      </c>
      <c r="M38" s="304">
        <v>66.201958000000005</v>
      </c>
      <c r="N38" s="304">
        <v>67.272857999999999</v>
      </c>
      <c r="O38" s="304">
        <v>68.215851000000001</v>
      </c>
      <c r="P38" s="304">
        <v>69.144927999999993</v>
      </c>
      <c r="Q38" s="304">
        <v>70.720511999999999</v>
      </c>
      <c r="R38" s="304">
        <v>71.619964999999993</v>
      </c>
      <c r="S38" s="304">
        <v>71.919455999999997</v>
      </c>
      <c r="T38" s="304">
        <v>72.218445000000003</v>
      </c>
      <c r="U38" s="304">
        <v>72.393242000000001</v>
      </c>
      <c r="V38" s="304">
        <v>73.520820999999998</v>
      </c>
      <c r="W38" s="304">
        <v>74.365463000000005</v>
      </c>
      <c r="X38" s="304">
        <v>74.509071000000006</v>
      </c>
      <c r="Y38" s="304">
        <v>76.188811999999999</v>
      </c>
      <c r="Z38" s="304">
        <v>77.359183999999999</v>
      </c>
      <c r="AA38" s="304">
        <v>77.800926000000004</v>
      </c>
      <c r="AB38" s="304">
        <v>79.510963000000004</v>
      </c>
      <c r="AC38" s="304">
        <v>81.301475999999994</v>
      </c>
      <c r="AD38" s="304">
        <v>81.676047999999994</v>
      </c>
      <c r="AE38" s="304">
        <v>82.692886000000001</v>
      </c>
      <c r="AF38" s="304">
        <v>82.873847999999995</v>
      </c>
      <c r="AG38" s="304">
        <v>82.948097000000004</v>
      </c>
      <c r="AH38" s="304">
        <v>83.474770000000007</v>
      </c>
      <c r="AI38" s="304">
        <v>82.891768999999996</v>
      </c>
      <c r="AJ38" s="327">
        <v>0.01</v>
      </c>
      <c r="AK38" s="304"/>
    </row>
    <row r="39" spans="1:37" x14ac:dyDescent="0.25">
      <c r="A39" s="304" t="s">
        <v>897</v>
      </c>
      <c r="B39" s="304" t="s">
        <v>950</v>
      </c>
      <c r="C39" s="304" t="s">
        <v>951</v>
      </c>
      <c r="D39" s="304" t="s">
        <v>936</v>
      </c>
      <c r="E39" s="304"/>
      <c r="F39" s="304">
        <v>72.381675999999999</v>
      </c>
      <c r="G39" s="304">
        <v>64.565475000000006</v>
      </c>
      <c r="H39" s="304">
        <v>61.206062000000003</v>
      </c>
      <c r="I39" s="304">
        <v>67.352829</v>
      </c>
      <c r="J39" s="304">
        <v>69.011748999999995</v>
      </c>
      <c r="K39" s="304">
        <v>70.283126999999993</v>
      </c>
      <c r="L39" s="304">
        <v>72.118149000000003</v>
      </c>
      <c r="M39" s="304">
        <v>72.512939000000003</v>
      </c>
      <c r="N39" s="304">
        <v>73.192886000000001</v>
      </c>
      <c r="O39" s="304">
        <v>73.888999999999996</v>
      </c>
      <c r="P39" s="304">
        <v>74.995643999999999</v>
      </c>
      <c r="Q39" s="304">
        <v>75.023467999999994</v>
      </c>
      <c r="R39" s="304">
        <v>75.683234999999996</v>
      </c>
      <c r="S39" s="304">
        <v>76.074119999999994</v>
      </c>
      <c r="T39" s="304">
        <v>76.295151000000004</v>
      </c>
      <c r="U39" s="304">
        <v>76.513596000000007</v>
      </c>
      <c r="V39" s="304">
        <v>77.373801999999998</v>
      </c>
      <c r="W39" s="304">
        <v>78.287711999999999</v>
      </c>
      <c r="X39" s="304">
        <v>78.359329000000002</v>
      </c>
      <c r="Y39" s="304">
        <v>80.03434</v>
      </c>
      <c r="Z39" s="304">
        <v>81.267159000000007</v>
      </c>
      <c r="AA39" s="304">
        <v>81.700057999999999</v>
      </c>
      <c r="AB39" s="304">
        <v>83.626350000000002</v>
      </c>
      <c r="AC39" s="304">
        <v>85.361930999999998</v>
      </c>
      <c r="AD39" s="304">
        <v>85.768364000000005</v>
      </c>
      <c r="AE39" s="304">
        <v>87.138137999999998</v>
      </c>
      <c r="AF39" s="304">
        <v>87.329643000000004</v>
      </c>
      <c r="AG39" s="304">
        <v>87.116287</v>
      </c>
      <c r="AH39" s="304">
        <v>87.696503000000007</v>
      </c>
      <c r="AI39" s="304">
        <v>86.968170000000001</v>
      </c>
      <c r="AJ39" s="327">
        <v>6.0000000000000001E-3</v>
      </c>
      <c r="AK39" s="304"/>
    </row>
    <row r="40" spans="1:37" x14ac:dyDescent="0.25">
      <c r="A40" s="304" t="s">
        <v>900</v>
      </c>
      <c r="B40" s="304"/>
      <c r="C40" s="304" t="s">
        <v>952</v>
      </c>
      <c r="D40" s="304"/>
      <c r="E40" s="304"/>
      <c r="F40" s="304"/>
      <c r="G40" s="304"/>
      <c r="H40" s="304"/>
      <c r="I40" s="304"/>
      <c r="J40" s="304"/>
      <c r="K40" s="304"/>
      <c r="L40" s="304"/>
      <c r="M40" s="304"/>
      <c r="N40" s="304"/>
      <c r="O40" s="304"/>
      <c r="P40" s="304"/>
      <c r="Q40" s="304"/>
      <c r="R40" s="304"/>
      <c r="S40" s="304"/>
      <c r="T40" s="304"/>
      <c r="U40" s="304"/>
      <c r="V40" s="304"/>
      <c r="W40" s="304"/>
      <c r="X40" s="304"/>
      <c r="Y40" s="304"/>
      <c r="Z40" s="304"/>
      <c r="AA40" s="304"/>
      <c r="AB40" s="304"/>
      <c r="AC40" s="304"/>
      <c r="AD40" s="304"/>
      <c r="AE40" s="304"/>
      <c r="AF40" s="304"/>
      <c r="AG40" s="304"/>
      <c r="AH40" s="304"/>
      <c r="AI40" s="304"/>
      <c r="AJ40" s="304"/>
      <c r="AK40" s="304"/>
    </row>
    <row r="41" spans="1:37" x14ac:dyDescent="0.25">
      <c r="A41" s="304" t="s">
        <v>903</v>
      </c>
      <c r="B41" s="304" t="s">
        <v>953</v>
      </c>
      <c r="C41" s="304" t="s">
        <v>954</v>
      </c>
      <c r="D41" s="304" t="s">
        <v>936</v>
      </c>
      <c r="E41" s="304"/>
      <c r="F41" s="304">
        <v>70.094666000000004</v>
      </c>
      <c r="G41" s="304">
        <v>68.125679000000005</v>
      </c>
      <c r="H41" s="304">
        <v>63.274096999999998</v>
      </c>
      <c r="I41" s="304">
        <v>68.612869000000003</v>
      </c>
      <c r="J41" s="304">
        <v>69.964980999999995</v>
      </c>
      <c r="K41" s="304">
        <v>71.375052999999994</v>
      </c>
      <c r="L41" s="304">
        <v>73.079659000000007</v>
      </c>
      <c r="M41" s="304">
        <v>74.130058000000005</v>
      </c>
      <c r="N41" s="304">
        <v>75.162064000000001</v>
      </c>
      <c r="O41" s="304">
        <v>76.034751999999997</v>
      </c>
      <c r="P41" s="304">
        <v>77.091125000000005</v>
      </c>
      <c r="Q41" s="304">
        <v>78.558875999999998</v>
      </c>
      <c r="R41" s="304">
        <v>79.291008000000005</v>
      </c>
      <c r="S41" s="304">
        <v>79.708672000000007</v>
      </c>
      <c r="T41" s="304">
        <v>80.089805999999996</v>
      </c>
      <c r="U41" s="304">
        <v>80.430969000000005</v>
      </c>
      <c r="V41" s="304">
        <v>81.481071</v>
      </c>
      <c r="W41" s="304">
        <v>82.356812000000005</v>
      </c>
      <c r="X41" s="304">
        <v>82.515945000000002</v>
      </c>
      <c r="Y41" s="304">
        <v>84.245697000000007</v>
      </c>
      <c r="Z41" s="304">
        <v>85.331244999999996</v>
      </c>
      <c r="AA41" s="304">
        <v>85.794807000000006</v>
      </c>
      <c r="AB41" s="304">
        <v>87.584755000000001</v>
      </c>
      <c r="AC41" s="304">
        <v>89.398124999999993</v>
      </c>
      <c r="AD41" s="304">
        <v>89.674178999999995</v>
      </c>
      <c r="AE41" s="304">
        <v>90.846207000000007</v>
      </c>
      <c r="AF41" s="304">
        <v>90.890465000000006</v>
      </c>
      <c r="AG41" s="304">
        <v>90.855141000000003</v>
      </c>
      <c r="AH41" s="304">
        <v>91.394508000000002</v>
      </c>
      <c r="AI41" s="304">
        <v>90.791884999999994</v>
      </c>
      <c r="AJ41" s="327">
        <v>8.9999999999999993E-3</v>
      </c>
      <c r="AK41" s="304"/>
    </row>
    <row r="42" spans="1:37" x14ac:dyDescent="0.25">
      <c r="A42" s="304" t="s">
        <v>916</v>
      </c>
      <c r="B42" s="304" t="s">
        <v>955</v>
      </c>
      <c r="C42" s="304" t="s">
        <v>956</v>
      </c>
      <c r="D42" s="304" t="s">
        <v>936</v>
      </c>
      <c r="E42" s="304"/>
      <c r="F42" s="304">
        <v>50.946026000000003</v>
      </c>
      <c r="G42" s="304">
        <v>64.565475000000006</v>
      </c>
      <c r="H42" s="304">
        <v>61.206062000000003</v>
      </c>
      <c r="I42" s="304">
        <v>67.352829</v>
      </c>
      <c r="J42" s="304">
        <v>69.011748999999995</v>
      </c>
      <c r="K42" s="304">
        <v>70.283126999999993</v>
      </c>
      <c r="L42" s="304">
        <v>72.118149000000003</v>
      </c>
      <c r="M42" s="304">
        <v>72.512939000000003</v>
      </c>
      <c r="N42" s="304">
        <v>73.192886000000001</v>
      </c>
      <c r="O42" s="304">
        <v>73.888999999999996</v>
      </c>
      <c r="P42" s="304">
        <v>74.995643999999999</v>
      </c>
      <c r="Q42" s="304">
        <v>75.023467999999994</v>
      </c>
      <c r="R42" s="304">
        <v>75.683234999999996</v>
      </c>
      <c r="S42" s="304">
        <v>76.074119999999994</v>
      </c>
      <c r="T42" s="304">
        <v>76.295151000000004</v>
      </c>
      <c r="U42" s="304">
        <v>76.513596000000007</v>
      </c>
      <c r="V42" s="304">
        <v>77.373801999999998</v>
      </c>
      <c r="W42" s="304">
        <v>78.287711999999999</v>
      </c>
      <c r="X42" s="304">
        <v>78.359329000000002</v>
      </c>
      <c r="Y42" s="304">
        <v>80.03434</v>
      </c>
      <c r="Z42" s="304">
        <v>81.267159000000007</v>
      </c>
      <c r="AA42" s="304">
        <v>81.700057999999999</v>
      </c>
      <c r="AB42" s="304">
        <v>83.626350000000002</v>
      </c>
      <c r="AC42" s="304">
        <v>85.361930999999998</v>
      </c>
      <c r="AD42" s="304">
        <v>85.768364000000005</v>
      </c>
      <c r="AE42" s="304">
        <v>87.138137999999998</v>
      </c>
      <c r="AF42" s="304">
        <v>87.329643000000004</v>
      </c>
      <c r="AG42" s="304">
        <v>87.116287</v>
      </c>
      <c r="AH42" s="304">
        <v>87.696503000000007</v>
      </c>
      <c r="AI42" s="304">
        <v>86.968170000000001</v>
      </c>
      <c r="AJ42" s="327">
        <v>1.9E-2</v>
      </c>
      <c r="AK42" s="304"/>
    </row>
    <row r="43" spans="1:37" x14ac:dyDescent="0.25">
      <c r="A43" s="304" t="s">
        <v>925</v>
      </c>
      <c r="B43" s="304" t="s">
        <v>957</v>
      </c>
      <c r="C43" s="304" t="s">
        <v>958</v>
      </c>
      <c r="D43" s="304" t="s">
        <v>936</v>
      </c>
      <c r="E43" s="304"/>
      <c r="F43" s="304">
        <v>0</v>
      </c>
      <c r="G43" s="304">
        <v>68.913955999999999</v>
      </c>
      <c r="H43" s="304">
        <v>62.902884999999998</v>
      </c>
      <c r="I43" s="304">
        <v>67.790374999999997</v>
      </c>
      <c r="J43" s="304">
        <v>69.106583000000001</v>
      </c>
      <c r="K43" s="304">
        <v>70.37867</v>
      </c>
      <c r="L43" s="304">
        <v>72.056663999999998</v>
      </c>
      <c r="M43" s="304">
        <v>73.023651000000001</v>
      </c>
      <c r="N43" s="304">
        <v>74.037398999999994</v>
      </c>
      <c r="O43" s="304">
        <v>74.975998000000004</v>
      </c>
      <c r="P43" s="304">
        <v>75.885650999999996</v>
      </c>
      <c r="Q43" s="304">
        <v>77.503142999999994</v>
      </c>
      <c r="R43" s="304">
        <v>78.435753000000005</v>
      </c>
      <c r="S43" s="304">
        <v>78.915503999999999</v>
      </c>
      <c r="T43" s="304">
        <v>79.498131000000001</v>
      </c>
      <c r="U43" s="304">
        <v>79.863776999999999</v>
      </c>
      <c r="V43" s="304">
        <v>81.079764999999995</v>
      </c>
      <c r="W43" s="304">
        <v>81.879379</v>
      </c>
      <c r="X43" s="304">
        <v>82.041595000000001</v>
      </c>
      <c r="Y43" s="304">
        <v>83.412491000000003</v>
      </c>
      <c r="Z43" s="304">
        <v>84.604889</v>
      </c>
      <c r="AA43" s="304">
        <v>84.712868</v>
      </c>
      <c r="AB43" s="304">
        <v>86.269424000000001</v>
      </c>
      <c r="AC43" s="304">
        <v>88.301331000000005</v>
      </c>
      <c r="AD43" s="304">
        <v>88.615311000000005</v>
      </c>
      <c r="AE43" s="304">
        <v>89.792418999999995</v>
      </c>
      <c r="AF43" s="304">
        <v>89.515334999999993</v>
      </c>
      <c r="AG43" s="304">
        <v>89.669044</v>
      </c>
      <c r="AH43" s="304">
        <v>90.158043000000006</v>
      </c>
      <c r="AI43" s="304">
        <v>89.680938999999995</v>
      </c>
      <c r="AJ43" s="304" t="s">
        <v>165</v>
      </c>
      <c r="AK43" s="30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CBA82-667D-4FB2-AF39-F06177D59FC6}">
  <dimension ref="A1:AH2344"/>
  <sheetViews>
    <sheetView workbookViewId="0">
      <pane xSplit="2" ySplit="1" topLeftCell="C2" activePane="bottomRight" state="frozen"/>
      <selection pane="topRight" activeCell="C1" sqref="C1"/>
      <selection pane="bottomLeft" activeCell="A2" sqref="A2"/>
      <selection pane="bottomRight" activeCell="O28" sqref="O28"/>
    </sheetView>
  </sheetViews>
  <sheetFormatPr defaultRowHeight="15" customHeight="1" x14ac:dyDescent="0.2"/>
  <cols>
    <col min="1" max="1" width="22.42578125" style="278" hidden="1" customWidth="1"/>
    <col min="2" max="2" width="49" style="278" customWidth="1"/>
    <col min="3" max="3" width="17.140625" style="278" bestFit="1" customWidth="1"/>
    <col min="4" max="4" width="18" style="278" bestFit="1" customWidth="1"/>
    <col min="5" max="16384" width="9.140625" style="278"/>
  </cols>
  <sheetData>
    <row r="1" spans="1:33" ht="15" customHeight="1" thickBot="1" x14ac:dyDescent="0.25">
      <c r="B1" s="275" t="s">
        <v>705</v>
      </c>
      <c r="C1" s="272">
        <v>2021</v>
      </c>
      <c r="D1" s="272">
        <v>2022</v>
      </c>
      <c r="E1" s="272">
        <v>2023</v>
      </c>
      <c r="F1" s="272">
        <v>2024</v>
      </c>
      <c r="G1" s="272">
        <v>2025</v>
      </c>
      <c r="H1" s="272">
        <v>2026</v>
      </c>
      <c r="I1" s="272">
        <v>2027</v>
      </c>
      <c r="J1" s="272">
        <v>2028</v>
      </c>
      <c r="K1" s="272">
        <v>2029</v>
      </c>
      <c r="L1" s="272">
        <v>2030</v>
      </c>
      <c r="M1" s="272">
        <v>2031</v>
      </c>
      <c r="N1" s="272">
        <v>2032</v>
      </c>
      <c r="O1" s="272">
        <v>2033</v>
      </c>
      <c r="P1" s="272">
        <v>2034</v>
      </c>
      <c r="Q1" s="272">
        <v>2035</v>
      </c>
      <c r="R1" s="272">
        <v>2036</v>
      </c>
      <c r="S1" s="272">
        <v>2037</v>
      </c>
      <c r="T1" s="272">
        <v>2038</v>
      </c>
      <c r="U1" s="272">
        <v>2039</v>
      </c>
      <c r="V1" s="272">
        <v>2040</v>
      </c>
      <c r="W1" s="272">
        <v>2041</v>
      </c>
      <c r="X1" s="272">
        <v>2042</v>
      </c>
      <c r="Y1" s="272">
        <v>2043</v>
      </c>
      <c r="Z1" s="272">
        <v>2044</v>
      </c>
      <c r="AA1" s="272">
        <v>2045</v>
      </c>
      <c r="AB1" s="272">
        <v>2046</v>
      </c>
      <c r="AC1" s="272">
        <v>2047</v>
      </c>
      <c r="AD1" s="272">
        <v>2048</v>
      </c>
      <c r="AE1" s="272">
        <v>2049</v>
      </c>
      <c r="AF1" s="272">
        <v>2050</v>
      </c>
    </row>
    <row r="2" spans="1:33" ht="15" customHeight="1" thickTop="1" x14ac:dyDescent="0.2"/>
    <row r="3" spans="1:33" ht="15" customHeight="1" x14ac:dyDescent="0.2">
      <c r="C3" s="299" t="s">
        <v>117</v>
      </c>
      <c r="D3" s="299" t="s">
        <v>704</v>
      </c>
      <c r="E3" s="277"/>
      <c r="F3" s="277"/>
      <c r="G3" s="277"/>
    </row>
    <row r="4" spans="1:33" ht="15" customHeight="1" x14ac:dyDescent="0.2">
      <c r="C4" s="299" t="s">
        <v>118</v>
      </c>
      <c r="D4" s="299" t="s">
        <v>703</v>
      </c>
      <c r="E4" s="277"/>
      <c r="F4" s="277"/>
      <c r="G4" s="299" t="s">
        <v>702</v>
      </c>
    </row>
    <row r="5" spans="1:33" ht="15" customHeight="1" x14ac:dyDescent="0.2">
      <c r="C5" s="299" t="s">
        <v>120</v>
      </c>
      <c r="D5" s="299" t="s">
        <v>701</v>
      </c>
      <c r="E5" s="277"/>
      <c r="F5" s="277"/>
      <c r="G5" s="277"/>
    </row>
    <row r="6" spans="1:33" ht="15" customHeight="1" x14ac:dyDescent="0.2">
      <c r="C6" s="299" t="s">
        <v>121</v>
      </c>
      <c r="D6" s="277"/>
      <c r="E6" s="299" t="s">
        <v>700</v>
      </c>
      <c r="F6" s="277"/>
      <c r="G6" s="277"/>
    </row>
    <row r="7" spans="1:33" ht="12" customHeight="1" x14ac:dyDescent="0.2"/>
    <row r="8" spans="1:33" ht="12" customHeight="1" x14ac:dyDescent="0.2"/>
    <row r="9" spans="1:33" ht="12" customHeight="1" x14ac:dyDescent="0.2"/>
    <row r="10" spans="1:33" ht="15" customHeight="1" x14ac:dyDescent="0.25">
      <c r="A10" s="265" t="s">
        <v>781</v>
      </c>
      <c r="B10" s="276" t="s">
        <v>780</v>
      </c>
      <c r="AG10" s="273" t="s">
        <v>699</v>
      </c>
    </row>
    <row r="11" spans="1:33" ht="15" customHeight="1" x14ac:dyDescent="0.25">
      <c r="B11" s="275"/>
      <c r="D11" s="296">
        <f>D12/C16</f>
        <v>1.0464470906854213</v>
      </c>
      <c r="AG11" s="273" t="s">
        <v>698</v>
      </c>
    </row>
    <row r="12" spans="1:33" ht="15" customHeight="1" x14ac:dyDescent="0.2">
      <c r="B12" s="275"/>
      <c r="C12" s="274"/>
      <c r="D12" s="298">
        <f>4083494*1000*'[2]aeo 68'!C48*10^6</f>
        <v>2.329065721334E+16</v>
      </c>
      <c r="E12" s="274"/>
      <c r="F12" s="274"/>
      <c r="G12" s="274"/>
      <c r="H12" s="274"/>
      <c r="I12" s="274"/>
      <c r="J12" s="274"/>
      <c r="K12" s="274"/>
      <c r="L12" s="274"/>
      <c r="M12" s="274"/>
      <c r="N12" s="274"/>
      <c r="O12" s="274"/>
      <c r="P12" s="274"/>
      <c r="Q12" s="274"/>
      <c r="R12" s="274"/>
      <c r="S12" s="274"/>
      <c r="T12" s="274"/>
      <c r="U12" s="274"/>
      <c r="V12" s="274"/>
      <c r="W12" s="274"/>
      <c r="X12" s="274"/>
      <c r="Y12" s="274"/>
      <c r="Z12" s="274"/>
      <c r="AA12" s="274"/>
      <c r="AB12" s="274"/>
      <c r="AC12" s="274"/>
      <c r="AD12" s="274"/>
      <c r="AE12" s="274"/>
      <c r="AF12" s="274"/>
      <c r="AG12" s="273" t="s">
        <v>697</v>
      </c>
    </row>
    <row r="13" spans="1:33" ht="15" customHeight="1" thickBot="1" x14ac:dyDescent="0.25">
      <c r="B13" s="272" t="s">
        <v>779</v>
      </c>
      <c r="C13" s="272">
        <v>2021</v>
      </c>
      <c r="D13" s="272">
        <v>2022</v>
      </c>
      <c r="E13" s="272">
        <v>2023</v>
      </c>
      <c r="F13" s="272">
        <v>2024</v>
      </c>
      <c r="G13" s="272">
        <v>2025</v>
      </c>
      <c r="H13" s="272">
        <v>2026</v>
      </c>
      <c r="I13" s="272">
        <v>2027</v>
      </c>
      <c r="J13" s="272">
        <v>2028</v>
      </c>
      <c r="K13" s="272">
        <v>2029</v>
      </c>
      <c r="L13" s="272">
        <v>2030</v>
      </c>
      <c r="M13" s="272">
        <v>2031</v>
      </c>
      <c r="N13" s="272">
        <v>2032</v>
      </c>
      <c r="O13" s="272">
        <v>2033</v>
      </c>
      <c r="P13" s="272">
        <v>2034</v>
      </c>
      <c r="Q13" s="272">
        <v>2035</v>
      </c>
      <c r="R13" s="272">
        <v>2036</v>
      </c>
      <c r="S13" s="272">
        <v>2037</v>
      </c>
      <c r="T13" s="272">
        <v>2038</v>
      </c>
      <c r="U13" s="272">
        <v>2039</v>
      </c>
      <c r="V13" s="272">
        <v>2040</v>
      </c>
      <c r="W13" s="272">
        <v>2041</v>
      </c>
      <c r="X13" s="272">
        <v>2042</v>
      </c>
      <c r="Y13" s="272">
        <v>2043</v>
      </c>
      <c r="Z13" s="272">
        <v>2044</v>
      </c>
      <c r="AA13" s="272">
        <v>2045</v>
      </c>
      <c r="AB13" s="272">
        <v>2046</v>
      </c>
      <c r="AC13" s="272">
        <v>2047</v>
      </c>
      <c r="AD13" s="272">
        <v>2048</v>
      </c>
      <c r="AE13" s="272">
        <v>2049</v>
      </c>
      <c r="AF13" s="272">
        <v>2050</v>
      </c>
      <c r="AG13" s="297" t="s">
        <v>696</v>
      </c>
    </row>
    <row r="14" spans="1:33" ht="15" customHeight="1" thickTop="1" x14ac:dyDescent="0.25">
      <c r="D14" s="296"/>
      <c r="AG14" s="295"/>
    </row>
    <row r="15" spans="1:33" ht="15" customHeight="1" x14ac:dyDescent="0.2">
      <c r="B15" s="268" t="s">
        <v>778</v>
      </c>
      <c r="D15" s="294"/>
      <c r="E15" s="294"/>
      <c r="F15" s="294"/>
      <c r="G15" s="294"/>
      <c r="H15" s="294"/>
      <c r="I15" s="294"/>
      <c r="J15" s="294"/>
      <c r="K15" s="294"/>
      <c r="L15" s="294"/>
      <c r="M15" s="294"/>
      <c r="N15" s="294"/>
      <c r="O15" s="294"/>
      <c r="P15" s="294"/>
      <c r="Q15" s="294"/>
      <c r="R15" s="294"/>
      <c r="S15" s="294"/>
      <c r="T15" s="294"/>
      <c r="U15" s="294"/>
      <c r="V15" s="294"/>
      <c r="W15" s="294"/>
      <c r="X15" s="294"/>
      <c r="Y15" s="294"/>
      <c r="Z15" s="294"/>
      <c r="AA15" s="294"/>
      <c r="AB15" s="294"/>
      <c r="AC15" s="294"/>
      <c r="AD15" s="294"/>
      <c r="AE15" s="294"/>
      <c r="AF15" s="294"/>
    </row>
    <row r="16" spans="1:33" ht="15" customHeight="1" x14ac:dyDescent="0.2">
      <c r="B16" s="268" t="s">
        <v>777</v>
      </c>
      <c r="C16" s="293">
        <f>C17*10^6*'ref2022.0112a'!C48*10^6*365</f>
        <v>2.2256889450650252E+16</v>
      </c>
      <c r="D16" s="293">
        <f>D17*10^6*'ref2022.0112a'!D48*10^6*365</f>
        <v>2.3858239052192668E+16</v>
      </c>
      <c r="E16" s="293">
        <f>E17*10^6*'ref2022.0112a'!E48*10^6*365</f>
        <v>2.4675764351742712E+16</v>
      </c>
      <c r="F16" s="293">
        <f>F17*10^6*'ref2022.0112a'!F48*10^6*365</f>
        <v>2.5304008573205308E+16</v>
      </c>
      <c r="G16" s="293">
        <f>G17*10^6*'ref2022.0112a'!G48*10^6*365</f>
        <v>2.610788370527838E+16</v>
      </c>
      <c r="H16" s="293">
        <f>H17*10^6*'ref2022.0112a'!H48*10^6*365</f>
        <v>2.6440561392414808E+16</v>
      </c>
      <c r="I16" s="293">
        <f>I17*10^6*'ref2022.0112a'!I48*10^6*365</f>
        <v>2.62854277750152E+16</v>
      </c>
      <c r="J16" s="293">
        <f>J17*10^6*'ref2022.0112a'!J48*10^6*365</f>
        <v>2.6535394236000568E+16</v>
      </c>
      <c r="K16" s="293">
        <f>K17*10^6*'ref2022.0112a'!K48*10^6*365</f>
        <v>2.6460091109428096E+16</v>
      </c>
      <c r="L16" s="293">
        <f>L17*10^6*'ref2022.0112a'!L48*10^6*365</f>
        <v>2.63026168084328E+16</v>
      </c>
      <c r="M16" s="293">
        <f>M17*10^6*'ref2022.0112a'!M48*10^6*365</f>
        <v>2.6034923188167152E+16</v>
      </c>
      <c r="N16" s="293">
        <f>N17*10^6*'ref2022.0112a'!N48*10^6*365</f>
        <v>2.570259847678316E+16</v>
      </c>
      <c r="O16" s="293">
        <f>O17*10^6*'ref2022.0112a'!O48*10^6*365</f>
        <v>2.564593240350594E+16</v>
      </c>
      <c r="P16" s="293">
        <f>P17*10^6*'ref2022.0112a'!P48*10^6*365</f>
        <v>2.5388503914889496E+16</v>
      </c>
      <c r="Q16" s="293">
        <f>Q17*10^6*'ref2022.0112a'!Q48*10^6*365</f>
        <v>2.531174301958356E+16</v>
      </c>
      <c r="R16" s="293">
        <f>R17*10^6*'ref2022.0112a'!R48*10^6*365</f>
        <v>2.5218123652575656E+16</v>
      </c>
      <c r="S16" s="293">
        <f>S17*10^6*'ref2022.0112a'!S48*10^6*365</f>
        <v>2.499782369227E+16</v>
      </c>
      <c r="T16" s="293">
        <f>T17*10^6*'ref2022.0112a'!T48*10^6*365</f>
        <v>2.487022838619916E+16</v>
      </c>
      <c r="U16" s="293">
        <f>U17*10^6*'ref2022.0112a'!U48*10^6*365</f>
        <v>2.49306634839426E+16</v>
      </c>
      <c r="V16" s="293">
        <f>V17*10^6*'ref2022.0112a'!V48*10^6*365</f>
        <v>2.5075414902509348E+16</v>
      </c>
      <c r="W16" s="293">
        <f>W17*10^6*'ref2022.0112a'!W48*10^6*365</f>
        <v>2.4956281933813548E+16</v>
      </c>
      <c r="X16" s="293">
        <f>X17*10^6*'ref2022.0112a'!X48*10^6*365</f>
        <v>2.48500891019524E+16</v>
      </c>
      <c r="Y16" s="293">
        <f>Y17*10^6*'ref2022.0112a'!Y48*10^6*365</f>
        <v>2.4737161118285024E+16</v>
      </c>
      <c r="Z16" s="293">
        <f>Z17*10^6*'ref2022.0112a'!Z48*10^6*365</f>
        <v>2.4473673579536928E+16</v>
      </c>
      <c r="AA16" s="293">
        <f>AA17*10^6*'ref2022.0112a'!AA48*10^6*365</f>
        <v>2.4680676205691044E+16</v>
      </c>
      <c r="AB16" s="293">
        <f>AB17*10^6*'ref2022.0112a'!AB48*10^6*365</f>
        <v>2.4847857051573328E+16</v>
      </c>
      <c r="AC16" s="293">
        <f>AC17*10^6*'ref2022.0112a'!AC48*10^6*365</f>
        <v>2.4863611954258616E+16</v>
      </c>
      <c r="AD16" s="293">
        <f>AD17*10^6*'ref2022.0112a'!AD48*10^6*365</f>
        <v>2.4627188473705952E+16</v>
      </c>
      <c r="AE16" s="293">
        <f>AE17*10^6*'ref2022.0112a'!AE48*10^6*365</f>
        <v>2.42678294956459E+16</v>
      </c>
      <c r="AF16" s="293">
        <f>AF17*10^6*'ref2022.0112a'!AF48*10^6*365</f>
        <v>2.4787564545625964E+16</v>
      </c>
    </row>
    <row r="17" spans="1:33" ht="15" customHeight="1" x14ac:dyDescent="0.2">
      <c r="A17" s="265" t="s">
        <v>776</v>
      </c>
      <c r="B17" s="268" t="s">
        <v>775</v>
      </c>
      <c r="C17" s="270">
        <f>'AEO22 58 Raw'!F10</f>
        <v>10.691084999999999</v>
      </c>
      <c r="D17" s="270">
        <f>'AEO22 58 Raw'!G10</f>
        <v>11.476194</v>
      </c>
      <c r="E17" s="270">
        <f>'AEO22 58 Raw'!H10</f>
        <v>11.881468999999999</v>
      </c>
      <c r="F17" s="270">
        <f>'AEO22 58 Raw'!I10</f>
        <v>12.199161</v>
      </c>
      <c r="G17" s="270">
        <f>'AEO22 58 Raw'!J10</f>
        <v>12.595578</v>
      </c>
      <c r="H17" s="270">
        <f>'AEO22 58 Raw'!K10</f>
        <v>12.757642000000001</v>
      </c>
      <c r="I17" s="270">
        <f>'AEO22 58 Raw'!L10</f>
        <v>12.683318999999999</v>
      </c>
      <c r="J17" s="270">
        <f>'AEO22 58 Raw'!M10</f>
        <v>12.793158999999999</v>
      </c>
      <c r="K17" s="270">
        <f>'AEO22 58 Raw'!N10</f>
        <v>12.755338999999999</v>
      </c>
      <c r="L17" s="270">
        <f>'AEO22 58 Raw'!O10</f>
        <v>12.675718</v>
      </c>
      <c r="M17" s="270">
        <f>'AEO22 58 Raw'!P10</f>
        <v>12.541245</v>
      </c>
      <c r="N17" s="270">
        <f>'AEO22 58 Raw'!Q10</f>
        <v>12.383576</v>
      </c>
      <c r="O17" s="270">
        <f>'AEO22 58 Raw'!R10</f>
        <v>12.353261</v>
      </c>
      <c r="P17" s="270">
        <f>'AEO22 58 Raw'!S10</f>
        <v>12.231825000000001</v>
      </c>
      <c r="Q17" s="270">
        <f>'AEO22 58 Raw'!T10</f>
        <v>12.197141999999999</v>
      </c>
      <c r="R17" s="270">
        <f>'AEO22 58 Raw'!U10</f>
        <v>12.154836</v>
      </c>
      <c r="S17" s="270">
        <f>'AEO22 58 Raw'!V10</f>
        <v>12.056330000000001</v>
      </c>
      <c r="T17" s="270">
        <f>'AEO22 58 Raw'!W10</f>
        <v>11.997668000000001</v>
      </c>
      <c r="U17" s="270">
        <f>'AEO22 58 Raw'!X10</f>
        <v>12.032348000000001</v>
      </c>
      <c r="V17" s="270">
        <f>'AEO22 58 Raw'!Y10</f>
        <v>12.101470000000001</v>
      </c>
      <c r="W17" s="270">
        <f>'AEO22 58 Raw'!Z10</f>
        <v>12.046497</v>
      </c>
      <c r="X17" s="270">
        <f>'AEO22 58 Raw'!AA10</f>
        <v>11.99428</v>
      </c>
      <c r="Y17" s="270">
        <f>'AEO22 58 Raw'!AB10</f>
        <v>11.941829</v>
      </c>
      <c r="Z17" s="270">
        <f>'AEO22 58 Raw'!AC10</f>
        <v>11.814228999999999</v>
      </c>
      <c r="AA17" s="270">
        <f>'AEO22 58 Raw'!AD10</f>
        <v>11.914899</v>
      </c>
      <c r="AB17" s="270">
        <f>'AEO22 58 Raw'!AE10</f>
        <v>11.994498</v>
      </c>
      <c r="AC17" s="270">
        <f>'AEO22 58 Raw'!AF10</f>
        <v>12.006516</v>
      </c>
      <c r="AD17" s="270">
        <f>'AEO22 58 Raw'!AG10</f>
        <v>11.887370000000001</v>
      </c>
      <c r="AE17" s="270">
        <f>'AEO22 58 Raw'!AH10</f>
        <v>11.710285000000001</v>
      </c>
      <c r="AF17" s="270">
        <f>'AEO22 58 Raw'!AI10</f>
        <v>11.958327000000001</v>
      </c>
      <c r="AG17" s="334">
        <f>'AEO22 58 Raw'!AJ10</f>
        <v>4.0000000000000001E-3</v>
      </c>
    </row>
    <row r="18" spans="1:33" ht="15" customHeight="1" x14ac:dyDescent="0.2">
      <c r="C18" s="270"/>
      <c r="D18" s="270"/>
      <c r="E18" s="270"/>
      <c r="F18" s="270"/>
      <c r="G18" s="270"/>
      <c r="H18" s="270"/>
      <c r="I18" s="270"/>
      <c r="J18" s="270"/>
      <c r="K18" s="270"/>
      <c r="L18" s="270"/>
      <c r="M18" s="270"/>
      <c r="N18" s="270"/>
      <c r="O18" s="270"/>
      <c r="P18" s="270"/>
      <c r="Q18" s="270"/>
      <c r="R18" s="270"/>
      <c r="S18" s="270"/>
      <c r="T18" s="270"/>
      <c r="U18" s="270"/>
      <c r="V18" s="270"/>
      <c r="W18" s="270"/>
      <c r="X18" s="270"/>
      <c r="Y18" s="270"/>
      <c r="Z18" s="270"/>
      <c r="AA18" s="270"/>
      <c r="AB18" s="270"/>
      <c r="AC18" s="270"/>
      <c r="AD18" s="270"/>
      <c r="AE18" s="270"/>
      <c r="AF18" s="270"/>
      <c r="AG18" s="334"/>
    </row>
    <row r="19" spans="1:33" ht="15" customHeight="1" x14ac:dyDescent="0.2">
      <c r="A19" s="265" t="s">
        <v>774</v>
      </c>
      <c r="B19" s="268" t="s">
        <v>747</v>
      </c>
      <c r="C19" s="270">
        <f>'AEO22 58 Raw'!F11</f>
        <v>8.9321780000000004</v>
      </c>
      <c r="D19" s="270">
        <f>'AEO22 58 Raw'!G11</f>
        <v>9.6014909999999993</v>
      </c>
      <c r="E19" s="270">
        <f>'AEO22 58 Raw'!H11</f>
        <v>9.9649640000000002</v>
      </c>
      <c r="F19" s="270">
        <f>'AEO22 58 Raw'!I11</f>
        <v>10.237329000000001</v>
      </c>
      <c r="G19" s="270">
        <f>'AEO22 58 Raw'!J11</f>
        <v>10.605874</v>
      </c>
      <c r="H19" s="270">
        <f>'AEO22 58 Raw'!K11</f>
        <v>10.719037999999999</v>
      </c>
      <c r="I19" s="270">
        <f>'AEO22 58 Raw'!L11</f>
        <v>10.670702</v>
      </c>
      <c r="J19" s="270">
        <f>'AEO22 58 Raw'!M11</f>
        <v>10.613009999999999</v>
      </c>
      <c r="K19" s="270">
        <f>'AEO22 58 Raw'!N11</f>
        <v>10.562588999999999</v>
      </c>
      <c r="L19" s="270">
        <f>'AEO22 58 Raw'!O11</f>
        <v>10.484311</v>
      </c>
      <c r="M19" s="270">
        <f>'AEO22 58 Raw'!P11</f>
        <v>10.369467</v>
      </c>
      <c r="N19" s="270">
        <f>'AEO22 58 Raw'!Q11</f>
        <v>10.326845</v>
      </c>
      <c r="O19" s="270">
        <f>'AEO22 58 Raw'!R11</f>
        <v>10.265739</v>
      </c>
      <c r="P19" s="270">
        <f>'AEO22 58 Raw'!S11</f>
        <v>10.235268</v>
      </c>
      <c r="Q19" s="270">
        <f>'AEO22 58 Raw'!T11</f>
        <v>10.262755</v>
      </c>
      <c r="R19" s="270">
        <f>'AEO22 58 Raw'!U11</f>
        <v>10.271739999999999</v>
      </c>
      <c r="S19" s="270">
        <f>'AEO22 58 Raw'!V11</f>
        <v>10.310568999999999</v>
      </c>
      <c r="T19" s="270">
        <f>'AEO22 58 Raw'!W11</f>
        <v>10.331844</v>
      </c>
      <c r="U19" s="270">
        <f>'AEO22 58 Raw'!X11</f>
        <v>10.427184</v>
      </c>
      <c r="V19" s="270">
        <f>'AEO22 58 Raw'!Y11</f>
        <v>10.515746</v>
      </c>
      <c r="W19" s="270">
        <f>'AEO22 58 Raw'!Z11</f>
        <v>10.561413</v>
      </c>
      <c r="X19" s="270">
        <f>'AEO22 58 Raw'!AA11</f>
        <v>10.581417</v>
      </c>
      <c r="Y19" s="270">
        <f>'AEO22 58 Raw'!AB11</f>
        <v>10.577639</v>
      </c>
      <c r="Z19" s="270">
        <f>'AEO22 58 Raw'!AC11</f>
        <v>10.537091999999999</v>
      </c>
      <c r="AA19" s="270">
        <f>'AEO22 58 Raw'!AD11</f>
        <v>10.545298000000001</v>
      </c>
      <c r="AB19" s="270">
        <f>'AEO22 58 Raw'!AE11</f>
        <v>10.524046999999999</v>
      </c>
      <c r="AC19" s="270">
        <f>'AEO22 58 Raw'!AF11</f>
        <v>10.529876</v>
      </c>
      <c r="AD19" s="270">
        <f>'AEO22 58 Raw'!AG11</f>
        <v>10.513233</v>
      </c>
      <c r="AE19" s="270">
        <f>'AEO22 58 Raw'!AH11</f>
        <v>10.531081</v>
      </c>
      <c r="AF19" s="270">
        <f>'AEO22 58 Raw'!AI11</f>
        <v>10.559609999999999</v>
      </c>
      <c r="AG19" s="334">
        <f>'AEO22 58 Raw'!AJ11</f>
        <v>6.0000000000000001E-3</v>
      </c>
    </row>
    <row r="20" spans="1:33" ht="15" customHeight="1" x14ac:dyDescent="0.25">
      <c r="A20" s="265" t="s">
        <v>773</v>
      </c>
      <c r="B20" s="264" t="s">
        <v>745</v>
      </c>
      <c r="C20" s="270">
        <f>'AEO22 58 Raw'!F12</f>
        <v>0.17790400000000001</v>
      </c>
      <c r="D20" s="270">
        <f>'AEO22 58 Raw'!G12</f>
        <v>0.21924099999999999</v>
      </c>
      <c r="E20" s="270">
        <f>'AEO22 58 Raw'!H12</f>
        <v>0.247089</v>
      </c>
      <c r="F20" s="270">
        <f>'AEO22 58 Raw'!I12</f>
        <v>0.266233</v>
      </c>
      <c r="G20" s="270">
        <f>'AEO22 58 Raw'!J12</f>
        <v>0.26676699999999998</v>
      </c>
      <c r="H20" s="270">
        <f>'AEO22 58 Raw'!K12</f>
        <v>0.26488800000000001</v>
      </c>
      <c r="I20" s="270">
        <f>'AEO22 58 Raw'!L12</f>
        <v>0.26297199999999998</v>
      </c>
      <c r="J20" s="270">
        <f>'AEO22 58 Raw'!M12</f>
        <v>0.263073</v>
      </c>
      <c r="K20" s="270">
        <f>'AEO22 58 Raw'!N12</f>
        <v>0.26255299999999998</v>
      </c>
      <c r="L20" s="270">
        <f>'AEO22 58 Raw'!O12</f>
        <v>0.260212</v>
      </c>
      <c r="M20" s="270">
        <f>'AEO22 58 Raw'!P12</f>
        <v>0.25826300000000002</v>
      </c>
      <c r="N20" s="270">
        <f>'AEO22 58 Raw'!Q12</f>
        <v>0.25342999999999999</v>
      </c>
      <c r="O20" s="270">
        <f>'AEO22 58 Raw'!R12</f>
        <v>0.24920900000000001</v>
      </c>
      <c r="P20" s="270">
        <f>'AEO22 58 Raw'!S12</f>
        <v>0.24726500000000001</v>
      </c>
      <c r="Q20" s="270">
        <f>'AEO22 58 Raw'!T12</f>
        <v>0.249887</v>
      </c>
      <c r="R20" s="270">
        <f>'AEO22 58 Raw'!U12</f>
        <v>0.25173800000000002</v>
      </c>
      <c r="S20" s="270">
        <f>'AEO22 58 Raw'!V12</f>
        <v>0.25886900000000002</v>
      </c>
      <c r="T20" s="270">
        <f>'AEO22 58 Raw'!W12</f>
        <v>0.26462000000000002</v>
      </c>
      <c r="U20" s="270">
        <f>'AEO22 58 Raw'!X12</f>
        <v>0.268652</v>
      </c>
      <c r="V20" s="270">
        <f>'AEO22 58 Raw'!Y12</f>
        <v>0.28235300000000002</v>
      </c>
      <c r="W20" s="270">
        <f>'AEO22 58 Raw'!Z12</f>
        <v>0.28925400000000001</v>
      </c>
      <c r="X20" s="270">
        <f>'AEO22 58 Raw'!AA12</f>
        <v>0.29546099999999997</v>
      </c>
      <c r="Y20" s="270">
        <f>'AEO22 58 Raw'!AB12</f>
        <v>0.30095899999999998</v>
      </c>
      <c r="Z20" s="270">
        <f>'AEO22 58 Raw'!AC12</f>
        <v>0.30462400000000001</v>
      </c>
      <c r="AA20" s="270">
        <f>'AEO22 58 Raw'!AD12</f>
        <v>0.30617</v>
      </c>
      <c r="AB20" s="270">
        <f>'AEO22 58 Raw'!AE12</f>
        <v>0.31030000000000002</v>
      </c>
      <c r="AC20" s="270">
        <f>'AEO22 58 Raw'!AF12</f>
        <v>0.31836300000000001</v>
      </c>
      <c r="AD20" s="270">
        <f>'AEO22 58 Raw'!AG12</f>
        <v>0.32380399999999998</v>
      </c>
      <c r="AE20" s="270">
        <f>'AEO22 58 Raw'!AH12</f>
        <v>0.33108599999999999</v>
      </c>
      <c r="AF20" s="270">
        <f>'AEO22 58 Raw'!AI12</f>
        <v>0.33490999999999999</v>
      </c>
      <c r="AG20" s="334">
        <f>'AEO22 58 Raw'!AJ12</f>
        <v>2.1999999999999999E-2</v>
      </c>
    </row>
    <row r="21" spans="1:33" ht="15" customHeight="1" x14ac:dyDescent="0.25">
      <c r="A21" s="265" t="s">
        <v>772</v>
      </c>
      <c r="B21" s="264" t="s">
        <v>743</v>
      </c>
      <c r="C21" s="270">
        <f>'AEO22 58 Raw'!F13</f>
        <v>1.2982990000000001</v>
      </c>
      <c r="D21" s="270">
        <f>'AEO22 58 Raw'!G13</f>
        <v>1.441692</v>
      </c>
      <c r="E21" s="270">
        <f>'AEO22 58 Raw'!H13</f>
        <v>1.4847109999999999</v>
      </c>
      <c r="F21" s="270">
        <f>'AEO22 58 Raw'!I13</f>
        <v>1.5562609999999999</v>
      </c>
      <c r="G21" s="270">
        <f>'AEO22 58 Raw'!J13</f>
        <v>1.657715</v>
      </c>
      <c r="H21" s="270">
        <f>'AEO22 58 Raw'!K13</f>
        <v>1.6917340000000001</v>
      </c>
      <c r="I21" s="270">
        <f>'AEO22 58 Raw'!L13</f>
        <v>1.6917819999999999</v>
      </c>
      <c r="J21" s="270">
        <f>'AEO22 58 Raw'!M13</f>
        <v>1.688877</v>
      </c>
      <c r="K21" s="270">
        <f>'AEO22 58 Raw'!N13</f>
        <v>1.697643</v>
      </c>
      <c r="L21" s="270">
        <f>'AEO22 58 Raw'!O13</f>
        <v>1.6961820000000001</v>
      </c>
      <c r="M21" s="270">
        <f>'AEO22 58 Raw'!P13</f>
        <v>1.681684</v>
      </c>
      <c r="N21" s="270">
        <f>'AEO22 58 Raw'!Q13</f>
        <v>1.6774720000000001</v>
      </c>
      <c r="O21" s="270">
        <f>'AEO22 58 Raw'!R13</f>
        <v>1.6697869999999999</v>
      </c>
      <c r="P21" s="270">
        <f>'AEO22 58 Raw'!S13</f>
        <v>1.636533</v>
      </c>
      <c r="Q21" s="270">
        <f>'AEO22 58 Raw'!T13</f>
        <v>1.617785</v>
      </c>
      <c r="R21" s="270">
        <f>'AEO22 58 Raw'!U13</f>
        <v>1.6101179999999999</v>
      </c>
      <c r="S21" s="270">
        <f>'AEO22 58 Raw'!V13</f>
        <v>1.6061749999999999</v>
      </c>
      <c r="T21" s="270">
        <f>'AEO22 58 Raw'!W13</f>
        <v>1.597372</v>
      </c>
      <c r="U21" s="270">
        <f>'AEO22 58 Raw'!X13</f>
        <v>1.588598</v>
      </c>
      <c r="V21" s="270">
        <f>'AEO22 58 Raw'!Y13</f>
        <v>1.583253</v>
      </c>
      <c r="W21" s="270">
        <f>'AEO22 58 Raw'!Z13</f>
        <v>1.5884450000000001</v>
      </c>
      <c r="X21" s="270">
        <f>'AEO22 58 Raw'!AA13</f>
        <v>1.595227</v>
      </c>
      <c r="Y21" s="270">
        <f>'AEO22 58 Raw'!AB13</f>
        <v>1.593523</v>
      </c>
      <c r="Z21" s="270">
        <f>'AEO22 58 Raw'!AC13</f>
        <v>1.5920799999999999</v>
      </c>
      <c r="AA21" s="270">
        <f>'AEO22 58 Raw'!AD13</f>
        <v>1.592433</v>
      </c>
      <c r="AB21" s="270">
        <f>'AEO22 58 Raw'!AE13</f>
        <v>1.5949040000000001</v>
      </c>
      <c r="AC21" s="270">
        <f>'AEO22 58 Raw'!AF13</f>
        <v>1.5966389999999999</v>
      </c>
      <c r="AD21" s="270">
        <f>'AEO22 58 Raw'!AG13</f>
        <v>1.6089830000000001</v>
      </c>
      <c r="AE21" s="270">
        <f>'AEO22 58 Raw'!AH13</f>
        <v>1.6157619999999999</v>
      </c>
      <c r="AF21" s="270">
        <f>'AEO22 58 Raw'!AI13</f>
        <v>1.623785</v>
      </c>
      <c r="AG21" s="334">
        <f>'AEO22 58 Raw'!AJ13</f>
        <v>8.0000000000000002E-3</v>
      </c>
    </row>
    <row r="22" spans="1:33" ht="15" customHeight="1" x14ac:dyDescent="0.25">
      <c r="A22" s="265" t="s">
        <v>771</v>
      </c>
      <c r="B22" s="264" t="s">
        <v>741</v>
      </c>
      <c r="C22" s="270">
        <f>'AEO22 58 Raw'!F14</f>
        <v>0.49673200000000001</v>
      </c>
      <c r="D22" s="270">
        <f>'AEO22 58 Raw'!G14</f>
        <v>0.44895800000000002</v>
      </c>
      <c r="E22" s="270">
        <f>'AEO22 58 Raw'!H14</f>
        <v>0.42103000000000002</v>
      </c>
      <c r="F22" s="270">
        <f>'AEO22 58 Raw'!I14</f>
        <v>0.39782499999999998</v>
      </c>
      <c r="G22" s="270">
        <f>'AEO22 58 Raw'!J14</f>
        <v>0.41504200000000002</v>
      </c>
      <c r="H22" s="270">
        <f>'AEO22 58 Raw'!K14</f>
        <v>0.42555799999999999</v>
      </c>
      <c r="I22" s="270">
        <f>'AEO22 58 Raw'!L14</f>
        <v>0.43520700000000001</v>
      </c>
      <c r="J22" s="270">
        <f>'AEO22 58 Raw'!M14</f>
        <v>0.44921100000000003</v>
      </c>
      <c r="K22" s="270">
        <f>'AEO22 58 Raw'!N14</f>
        <v>0.46728999999999998</v>
      </c>
      <c r="L22" s="270">
        <f>'AEO22 58 Raw'!O14</f>
        <v>0.48025699999999999</v>
      </c>
      <c r="M22" s="270">
        <f>'AEO22 58 Raw'!P14</f>
        <v>0.49599500000000002</v>
      </c>
      <c r="N22" s="270">
        <f>'AEO22 58 Raw'!Q14</f>
        <v>0.50539800000000001</v>
      </c>
      <c r="O22" s="270">
        <f>'AEO22 58 Raw'!R14</f>
        <v>0.51343899999999998</v>
      </c>
      <c r="P22" s="270">
        <f>'AEO22 58 Raw'!S14</f>
        <v>0.52052799999999999</v>
      </c>
      <c r="Q22" s="270">
        <f>'AEO22 58 Raw'!T14</f>
        <v>0.52471699999999999</v>
      </c>
      <c r="R22" s="270">
        <f>'AEO22 58 Raw'!U14</f>
        <v>0.53432199999999996</v>
      </c>
      <c r="S22" s="270">
        <f>'AEO22 58 Raw'!V14</f>
        <v>0.54458300000000004</v>
      </c>
      <c r="T22" s="270">
        <f>'AEO22 58 Raw'!W14</f>
        <v>0.55900300000000003</v>
      </c>
      <c r="U22" s="270">
        <f>'AEO22 58 Raw'!X14</f>
        <v>0.57861399999999996</v>
      </c>
      <c r="V22" s="270">
        <f>'AEO22 58 Raw'!Y14</f>
        <v>0.59936</v>
      </c>
      <c r="W22" s="270">
        <f>'AEO22 58 Raw'!Z14</f>
        <v>0.61293200000000003</v>
      </c>
      <c r="X22" s="270">
        <f>'AEO22 58 Raw'!AA14</f>
        <v>0.62462200000000001</v>
      </c>
      <c r="Y22" s="270">
        <f>'AEO22 58 Raw'!AB14</f>
        <v>0.63413799999999998</v>
      </c>
      <c r="Z22" s="270">
        <f>'AEO22 58 Raw'!AC14</f>
        <v>0.63927900000000004</v>
      </c>
      <c r="AA22" s="270">
        <f>'AEO22 58 Raw'!AD14</f>
        <v>0.635355</v>
      </c>
      <c r="AB22" s="270">
        <f>'AEO22 58 Raw'!AE14</f>
        <v>0.63142799999999999</v>
      </c>
      <c r="AC22" s="270">
        <f>'AEO22 58 Raw'!AF14</f>
        <v>0.63270800000000005</v>
      </c>
      <c r="AD22" s="270">
        <f>'AEO22 58 Raw'!AG14</f>
        <v>0.63392899999999996</v>
      </c>
      <c r="AE22" s="270">
        <f>'AEO22 58 Raw'!AH14</f>
        <v>0.63102100000000005</v>
      </c>
      <c r="AF22" s="270">
        <f>'AEO22 58 Raw'!AI14</f>
        <v>0.62809700000000002</v>
      </c>
      <c r="AG22" s="334">
        <f>'AEO22 58 Raw'!AJ14</f>
        <v>8.0000000000000002E-3</v>
      </c>
    </row>
    <row r="23" spans="1:33" ht="15" customHeight="1" x14ac:dyDescent="0.25">
      <c r="A23" s="265" t="s">
        <v>770</v>
      </c>
      <c r="B23" s="264" t="s">
        <v>739</v>
      </c>
      <c r="C23" s="270">
        <f>'AEO22 58 Raw'!F15</f>
        <v>4.7404409999999997</v>
      </c>
      <c r="D23" s="270">
        <f>'AEO22 58 Raw'!G15</f>
        <v>5.0845789999999997</v>
      </c>
      <c r="E23" s="270">
        <f>'AEO22 58 Raw'!H15</f>
        <v>5.22492</v>
      </c>
      <c r="F23" s="270">
        <f>'AEO22 58 Raw'!I15</f>
        <v>5.2783699999999998</v>
      </c>
      <c r="G23" s="270">
        <f>'AEO22 58 Raw'!J15</f>
        <v>5.330978</v>
      </c>
      <c r="H23" s="270">
        <f>'AEO22 58 Raw'!K15</f>
        <v>5.3668899999999997</v>
      </c>
      <c r="I23" s="270">
        <f>'AEO22 58 Raw'!L15</f>
        <v>5.3219789999999998</v>
      </c>
      <c r="J23" s="270">
        <f>'AEO22 58 Raw'!M15</f>
        <v>5.2693820000000002</v>
      </c>
      <c r="K23" s="270">
        <f>'AEO22 58 Raw'!N15</f>
        <v>5.2094040000000001</v>
      </c>
      <c r="L23" s="270">
        <f>'AEO22 58 Raw'!O15</f>
        <v>5.1514709999999999</v>
      </c>
      <c r="M23" s="270">
        <f>'AEO22 58 Raw'!P15</f>
        <v>5.0849609999999998</v>
      </c>
      <c r="N23" s="270">
        <f>'AEO22 58 Raw'!Q15</f>
        <v>5.057429</v>
      </c>
      <c r="O23" s="270">
        <f>'AEO22 58 Raw'!R15</f>
        <v>5.0011640000000002</v>
      </c>
      <c r="P23" s="270">
        <f>'AEO22 58 Raw'!S15</f>
        <v>4.9569929999999998</v>
      </c>
      <c r="Q23" s="270">
        <f>'AEO22 58 Raw'!T15</f>
        <v>4.9472050000000003</v>
      </c>
      <c r="R23" s="270">
        <f>'AEO22 58 Raw'!U15</f>
        <v>4.9215920000000004</v>
      </c>
      <c r="S23" s="270">
        <f>'AEO22 58 Raw'!V15</f>
        <v>4.9276790000000004</v>
      </c>
      <c r="T23" s="270">
        <f>'AEO22 58 Raw'!W15</f>
        <v>4.9295169999999997</v>
      </c>
      <c r="U23" s="270">
        <f>'AEO22 58 Raw'!X15</f>
        <v>4.9673480000000003</v>
      </c>
      <c r="V23" s="270">
        <f>'AEO22 58 Raw'!Y15</f>
        <v>4.9648630000000002</v>
      </c>
      <c r="W23" s="270">
        <f>'AEO22 58 Raw'!Z15</f>
        <v>4.9656640000000003</v>
      </c>
      <c r="X23" s="270">
        <f>'AEO22 58 Raw'!AA15</f>
        <v>4.9525439999999996</v>
      </c>
      <c r="Y23" s="270">
        <f>'AEO22 58 Raw'!AB15</f>
        <v>4.9419279999999999</v>
      </c>
      <c r="Z23" s="270">
        <f>'AEO22 58 Raw'!AC15</f>
        <v>4.9194740000000001</v>
      </c>
      <c r="AA23" s="270">
        <f>'AEO22 58 Raw'!AD15</f>
        <v>4.9579310000000003</v>
      </c>
      <c r="AB23" s="270">
        <f>'AEO22 58 Raw'!AE15</f>
        <v>4.9646509999999999</v>
      </c>
      <c r="AC23" s="270">
        <f>'AEO22 58 Raw'!AF15</f>
        <v>4.9716690000000003</v>
      </c>
      <c r="AD23" s="270">
        <f>'AEO22 58 Raw'!AG15</f>
        <v>4.9778250000000002</v>
      </c>
      <c r="AE23" s="270">
        <f>'AEO22 58 Raw'!AH15</f>
        <v>4.9893390000000002</v>
      </c>
      <c r="AF23" s="270">
        <f>'AEO22 58 Raw'!AI15</f>
        <v>5.0113669999999999</v>
      </c>
      <c r="AG23" s="334">
        <f>'AEO22 58 Raw'!AJ15</f>
        <v>2E-3</v>
      </c>
    </row>
    <row r="24" spans="1:33" ht="15" customHeight="1" x14ac:dyDescent="0.25">
      <c r="A24" s="265" t="s">
        <v>769</v>
      </c>
      <c r="B24" s="264" t="s">
        <v>737</v>
      </c>
      <c r="C24" s="270">
        <f>'AEO22 58 Raw'!F16</f>
        <v>0.73560300000000001</v>
      </c>
      <c r="D24" s="270">
        <f>'AEO22 58 Raw'!G16</f>
        <v>0.86618399999999995</v>
      </c>
      <c r="E24" s="270">
        <f>'AEO22 58 Raw'!H16</f>
        <v>0.93794599999999995</v>
      </c>
      <c r="F24" s="270">
        <f>'AEO22 58 Raw'!I16</f>
        <v>0.96787800000000002</v>
      </c>
      <c r="G24" s="270">
        <f>'AEO22 58 Raw'!J16</f>
        <v>1.04017</v>
      </c>
      <c r="H24" s="270">
        <f>'AEO22 58 Raw'!K16</f>
        <v>1.0575019999999999</v>
      </c>
      <c r="I24" s="270">
        <f>'AEO22 58 Raw'!L16</f>
        <v>1.0647139999999999</v>
      </c>
      <c r="J24" s="270">
        <f>'AEO22 58 Raw'!M16</f>
        <v>1.0714760000000001</v>
      </c>
      <c r="K24" s="270">
        <f>'AEO22 58 Raw'!N16</f>
        <v>1.069186</v>
      </c>
      <c r="L24" s="270">
        <f>'AEO22 58 Raw'!O16</f>
        <v>1.0671139999999999</v>
      </c>
      <c r="M24" s="270">
        <f>'AEO22 58 Raw'!P16</f>
        <v>1.062954</v>
      </c>
      <c r="N24" s="270">
        <f>'AEO22 58 Raw'!Q16</f>
        <v>1.056305</v>
      </c>
      <c r="O24" s="270">
        <f>'AEO22 58 Raw'!R16</f>
        <v>1.0478609999999999</v>
      </c>
      <c r="P24" s="270">
        <f>'AEO22 58 Raw'!S16</f>
        <v>1.09338</v>
      </c>
      <c r="Q24" s="270">
        <f>'AEO22 58 Raw'!T16</f>
        <v>1.1269830000000001</v>
      </c>
      <c r="R24" s="270">
        <f>'AEO22 58 Raw'!U16</f>
        <v>1.1467970000000001</v>
      </c>
      <c r="S24" s="270">
        <f>'AEO22 58 Raw'!V16</f>
        <v>1.1661029999999999</v>
      </c>
      <c r="T24" s="270">
        <f>'AEO22 58 Raw'!W16</f>
        <v>1.181295</v>
      </c>
      <c r="U24" s="270">
        <f>'AEO22 58 Raw'!X16</f>
        <v>1.195166</v>
      </c>
      <c r="V24" s="270">
        <f>'AEO22 58 Raw'!Y16</f>
        <v>1.2446680000000001</v>
      </c>
      <c r="W24" s="270">
        <f>'AEO22 58 Raw'!Z16</f>
        <v>1.2672099999999999</v>
      </c>
      <c r="X24" s="270">
        <f>'AEO22 58 Raw'!AA16</f>
        <v>1.2733300000000001</v>
      </c>
      <c r="Y24" s="270">
        <f>'AEO22 58 Raw'!AB16</f>
        <v>1.2711239999999999</v>
      </c>
      <c r="Z24" s="270">
        <f>'AEO22 58 Raw'!AC16</f>
        <v>1.2700910000000001</v>
      </c>
      <c r="AA24" s="270">
        <f>'AEO22 58 Raw'!AD16</f>
        <v>1.2654970000000001</v>
      </c>
      <c r="AB24" s="270">
        <f>'AEO22 58 Raw'!AE16</f>
        <v>1.2632099999999999</v>
      </c>
      <c r="AC24" s="270">
        <f>'AEO22 58 Raw'!AF16</f>
        <v>1.2657940000000001</v>
      </c>
      <c r="AD24" s="270">
        <f>'AEO22 58 Raw'!AG16</f>
        <v>1.2635909999999999</v>
      </c>
      <c r="AE24" s="270">
        <f>'AEO22 58 Raw'!AH16</f>
        <v>1.264038</v>
      </c>
      <c r="AF24" s="270">
        <f>'AEO22 58 Raw'!AI16</f>
        <v>1.2616989999999999</v>
      </c>
      <c r="AG24" s="334">
        <f>'AEO22 58 Raw'!AJ16</f>
        <v>1.9E-2</v>
      </c>
    </row>
    <row r="25" spans="1:33" ht="15" customHeight="1" x14ac:dyDescent="0.25">
      <c r="A25" s="265" t="s">
        <v>768</v>
      </c>
      <c r="B25" s="264" t="s">
        <v>735</v>
      </c>
      <c r="C25" s="270">
        <f>'AEO22 58 Raw'!F17</f>
        <v>1.1463810000000001</v>
      </c>
      <c r="D25" s="270">
        <f>'AEO22 58 Raw'!G17</f>
        <v>1.23708</v>
      </c>
      <c r="E25" s="270">
        <f>'AEO22 58 Raw'!H17</f>
        <v>1.3663650000000001</v>
      </c>
      <c r="F25" s="270">
        <f>'AEO22 58 Raw'!I17</f>
        <v>1.531906</v>
      </c>
      <c r="G25" s="270">
        <f>'AEO22 58 Raw'!J17</f>
        <v>1.6632100000000001</v>
      </c>
      <c r="H25" s="270">
        <f>'AEO22 58 Raw'!K17</f>
        <v>1.686245</v>
      </c>
      <c r="I25" s="270">
        <f>'AEO22 58 Raw'!L17</f>
        <v>1.6735500000000001</v>
      </c>
      <c r="J25" s="270">
        <f>'AEO22 58 Raw'!M17</f>
        <v>1.6588160000000001</v>
      </c>
      <c r="K25" s="270">
        <f>'AEO22 58 Raw'!N17</f>
        <v>1.6467020000000001</v>
      </c>
      <c r="L25" s="270">
        <f>'AEO22 58 Raw'!O17</f>
        <v>1.6192629999999999</v>
      </c>
      <c r="M25" s="270">
        <f>'AEO22 58 Raw'!P17</f>
        <v>1.5741050000000001</v>
      </c>
      <c r="N25" s="270">
        <f>'AEO22 58 Raw'!Q17</f>
        <v>1.560419</v>
      </c>
      <c r="O25" s="270">
        <f>'AEO22 58 Raw'!R17</f>
        <v>1.5649390000000001</v>
      </c>
      <c r="P25" s="270">
        <f>'AEO22 58 Raw'!S17</f>
        <v>1.559874</v>
      </c>
      <c r="Q25" s="270">
        <f>'AEO22 58 Raw'!T17</f>
        <v>1.5761149999999999</v>
      </c>
      <c r="R25" s="270">
        <f>'AEO22 58 Raw'!U17</f>
        <v>1.587804</v>
      </c>
      <c r="S25" s="270">
        <f>'AEO22 58 Raw'!V17</f>
        <v>1.5880510000000001</v>
      </c>
      <c r="T25" s="270">
        <f>'AEO22 58 Raw'!W17</f>
        <v>1.582066</v>
      </c>
      <c r="U25" s="270">
        <f>'AEO22 58 Raw'!X17</f>
        <v>1.6156600000000001</v>
      </c>
      <c r="V25" s="270">
        <f>'AEO22 58 Raw'!Y17</f>
        <v>1.6350210000000001</v>
      </c>
      <c r="W25" s="270">
        <f>'AEO22 58 Raw'!Z17</f>
        <v>1.64276</v>
      </c>
      <c r="X25" s="270">
        <f>'AEO22 58 Raw'!AA17</f>
        <v>1.655567</v>
      </c>
      <c r="Y25" s="270">
        <f>'AEO22 58 Raw'!AB17</f>
        <v>1.6629830000000001</v>
      </c>
      <c r="Z25" s="270">
        <f>'AEO22 58 Raw'!AC17</f>
        <v>1.649805</v>
      </c>
      <c r="AA25" s="270">
        <f>'AEO22 58 Raw'!AD17</f>
        <v>1.636703</v>
      </c>
      <c r="AB25" s="270">
        <f>'AEO22 58 Raw'!AE17</f>
        <v>1.617864</v>
      </c>
      <c r="AC25" s="270">
        <f>'AEO22 58 Raw'!AF17</f>
        <v>1.6118760000000001</v>
      </c>
      <c r="AD25" s="270">
        <f>'AEO22 58 Raw'!AG17</f>
        <v>1.580281</v>
      </c>
      <c r="AE25" s="270">
        <f>'AEO22 58 Raw'!AH17</f>
        <v>1.5825990000000001</v>
      </c>
      <c r="AF25" s="270">
        <f>'AEO22 58 Raw'!AI17</f>
        <v>1.5867709999999999</v>
      </c>
      <c r="AG25" s="334">
        <f>'AEO22 58 Raw'!AJ17</f>
        <v>1.0999999999999999E-2</v>
      </c>
    </row>
    <row r="26" spans="1:33" ht="15" customHeight="1" x14ac:dyDescent="0.25">
      <c r="A26" s="265" t="s">
        <v>767</v>
      </c>
      <c r="B26" s="264" t="s">
        <v>733</v>
      </c>
      <c r="C26" s="270">
        <f>'AEO22 58 Raw'!F18</f>
        <v>0.33681800000000001</v>
      </c>
      <c r="D26" s="270">
        <f>'AEO22 58 Raw'!G18</f>
        <v>0.303757</v>
      </c>
      <c r="E26" s="270">
        <f>'AEO22 58 Raw'!H18</f>
        <v>0.28290300000000002</v>
      </c>
      <c r="F26" s="270">
        <f>'AEO22 58 Raw'!I18</f>
        <v>0.23885600000000001</v>
      </c>
      <c r="G26" s="270">
        <f>'AEO22 58 Raw'!J18</f>
        <v>0.231991</v>
      </c>
      <c r="H26" s="270">
        <f>'AEO22 58 Raw'!K18</f>
        <v>0.22622200000000001</v>
      </c>
      <c r="I26" s="270">
        <f>'AEO22 58 Raw'!L18</f>
        <v>0.2205</v>
      </c>
      <c r="J26" s="270">
        <f>'AEO22 58 Raw'!M18</f>
        <v>0.212174</v>
      </c>
      <c r="K26" s="270">
        <f>'AEO22 58 Raw'!N18</f>
        <v>0.209811</v>
      </c>
      <c r="L26" s="270">
        <f>'AEO22 58 Raw'!O18</f>
        <v>0.209811</v>
      </c>
      <c r="M26" s="270">
        <f>'AEO22 58 Raw'!P18</f>
        <v>0.211504</v>
      </c>
      <c r="N26" s="270">
        <f>'AEO22 58 Raw'!Q18</f>
        <v>0.216393</v>
      </c>
      <c r="O26" s="270">
        <f>'AEO22 58 Raw'!R18</f>
        <v>0.21934200000000001</v>
      </c>
      <c r="P26" s="270">
        <f>'AEO22 58 Raw'!S18</f>
        <v>0.220693</v>
      </c>
      <c r="Q26" s="270">
        <f>'AEO22 58 Raw'!T18</f>
        <v>0.22006300000000001</v>
      </c>
      <c r="R26" s="270">
        <f>'AEO22 58 Raw'!U18</f>
        <v>0.21937000000000001</v>
      </c>
      <c r="S26" s="270">
        <f>'AEO22 58 Raw'!V18</f>
        <v>0.219108</v>
      </c>
      <c r="T26" s="270">
        <f>'AEO22 58 Raw'!W18</f>
        <v>0.217972</v>
      </c>
      <c r="U26" s="270">
        <f>'AEO22 58 Raw'!X18</f>
        <v>0.213145</v>
      </c>
      <c r="V26" s="270">
        <f>'AEO22 58 Raw'!Y18</f>
        <v>0.20622799999999999</v>
      </c>
      <c r="W26" s="270">
        <f>'AEO22 58 Raw'!Z18</f>
        <v>0.19514599999999999</v>
      </c>
      <c r="X26" s="270">
        <f>'AEO22 58 Raw'!AA18</f>
        <v>0.184665</v>
      </c>
      <c r="Y26" s="270">
        <f>'AEO22 58 Raw'!AB18</f>
        <v>0.172983</v>
      </c>
      <c r="Z26" s="270">
        <f>'AEO22 58 Raw'!AC18</f>
        <v>0.16173699999999999</v>
      </c>
      <c r="AA26" s="270">
        <f>'AEO22 58 Raw'!AD18</f>
        <v>0.15120900000000001</v>
      </c>
      <c r="AB26" s="270">
        <f>'AEO22 58 Raw'!AE18</f>
        <v>0.14169100000000001</v>
      </c>
      <c r="AC26" s="270">
        <f>'AEO22 58 Raw'!AF18</f>
        <v>0.132828</v>
      </c>
      <c r="AD26" s="270">
        <f>'AEO22 58 Raw'!AG18</f>
        <v>0.12482</v>
      </c>
      <c r="AE26" s="270">
        <f>'AEO22 58 Raw'!AH18</f>
        <v>0.11723600000000001</v>
      </c>
      <c r="AF26" s="270">
        <f>'AEO22 58 Raw'!AI18</f>
        <v>0.112983</v>
      </c>
      <c r="AG26" s="334">
        <f>'AEO22 58 Raw'!AJ18</f>
        <v>-3.6999999999999998E-2</v>
      </c>
    </row>
    <row r="27" spans="1:33" ht="15" customHeight="1" x14ac:dyDescent="0.2">
      <c r="C27" s="270"/>
      <c r="D27" s="270"/>
      <c r="E27" s="270"/>
      <c r="F27" s="270"/>
      <c r="G27" s="270"/>
      <c r="H27" s="270"/>
      <c r="I27" s="270"/>
      <c r="J27" s="270"/>
      <c r="K27" s="270"/>
      <c r="L27" s="270"/>
      <c r="M27" s="270"/>
      <c r="N27" s="270"/>
      <c r="O27" s="270"/>
      <c r="P27" s="270"/>
      <c r="Q27" s="270"/>
      <c r="R27" s="270"/>
      <c r="S27" s="270"/>
      <c r="T27" s="270"/>
      <c r="U27" s="270"/>
      <c r="V27" s="270"/>
      <c r="W27" s="270"/>
      <c r="X27" s="270"/>
      <c r="Y27" s="270"/>
      <c r="Z27" s="270"/>
      <c r="AA27" s="270"/>
      <c r="AB27" s="270"/>
      <c r="AC27" s="270"/>
      <c r="AD27" s="270"/>
      <c r="AE27" s="270"/>
      <c r="AF27" s="270"/>
      <c r="AG27" s="334"/>
    </row>
    <row r="28" spans="1:33" ht="15" customHeight="1" x14ac:dyDescent="0.2">
      <c r="A28" s="265" t="s">
        <v>766</v>
      </c>
      <c r="B28" s="268" t="s">
        <v>732</v>
      </c>
      <c r="C28" s="270">
        <f>'AEO22 58 Raw'!F19</f>
        <v>1.758907</v>
      </c>
      <c r="D28" s="270">
        <f>'AEO22 58 Raw'!G19</f>
        <v>1.8747039999999999</v>
      </c>
      <c r="E28" s="270">
        <f>'AEO22 58 Raw'!H19</f>
        <v>1.9165049999999999</v>
      </c>
      <c r="F28" s="270">
        <f>'AEO22 58 Raw'!I19</f>
        <v>1.9618310000000001</v>
      </c>
      <c r="G28" s="270">
        <f>'AEO22 58 Raw'!J19</f>
        <v>1.9897039999999999</v>
      </c>
      <c r="H28" s="270">
        <f>'AEO22 58 Raw'!K19</f>
        <v>2.0386030000000002</v>
      </c>
      <c r="I28" s="270">
        <f>'AEO22 58 Raw'!L19</f>
        <v>2.0126179999999998</v>
      </c>
      <c r="J28" s="270">
        <f>'AEO22 58 Raw'!M19</f>
        <v>2.180148</v>
      </c>
      <c r="K28" s="270">
        <f>'AEO22 58 Raw'!N19</f>
        <v>2.1927500000000002</v>
      </c>
      <c r="L28" s="270">
        <f>'AEO22 58 Raw'!O19</f>
        <v>2.191408</v>
      </c>
      <c r="M28" s="270">
        <f>'AEO22 58 Raw'!P19</f>
        <v>2.1717780000000002</v>
      </c>
      <c r="N28" s="270">
        <f>'AEO22 58 Raw'!Q19</f>
        <v>2.0567319999999998</v>
      </c>
      <c r="O28" s="270">
        <f>'AEO22 58 Raw'!R19</f>
        <v>2.0875219999999999</v>
      </c>
      <c r="P28" s="270">
        <f>'AEO22 58 Raw'!S19</f>
        <v>1.9965580000000001</v>
      </c>
      <c r="Q28" s="270">
        <f>'AEO22 58 Raw'!T19</f>
        <v>1.9343870000000001</v>
      </c>
      <c r="R28" s="270">
        <f>'AEO22 58 Raw'!U19</f>
        <v>1.883095</v>
      </c>
      <c r="S28" s="270">
        <f>'AEO22 58 Raw'!V19</f>
        <v>1.74576</v>
      </c>
      <c r="T28" s="270">
        <f>'AEO22 58 Raw'!W19</f>
        <v>1.665824</v>
      </c>
      <c r="U28" s="270">
        <f>'AEO22 58 Raw'!X19</f>
        <v>1.605164</v>
      </c>
      <c r="V28" s="270">
        <f>'AEO22 58 Raw'!Y19</f>
        <v>1.5857239999999999</v>
      </c>
      <c r="W28" s="270">
        <f>'AEO22 58 Raw'!Z19</f>
        <v>1.485085</v>
      </c>
      <c r="X28" s="270">
        <f>'AEO22 58 Raw'!AA19</f>
        <v>1.412863</v>
      </c>
      <c r="Y28" s="270">
        <f>'AEO22 58 Raw'!AB19</f>
        <v>1.36419</v>
      </c>
      <c r="Z28" s="270">
        <f>'AEO22 58 Raw'!AC19</f>
        <v>1.277137</v>
      </c>
      <c r="AA28" s="270">
        <f>'AEO22 58 Raw'!AD19</f>
        <v>1.3696010000000001</v>
      </c>
      <c r="AB28" s="270">
        <f>'AEO22 58 Raw'!AE19</f>
        <v>1.4704520000000001</v>
      </c>
      <c r="AC28" s="270">
        <f>'AEO22 58 Raw'!AF19</f>
        <v>1.4766410000000001</v>
      </c>
      <c r="AD28" s="270">
        <f>'AEO22 58 Raw'!AG19</f>
        <v>1.3741369999999999</v>
      </c>
      <c r="AE28" s="270">
        <f>'AEO22 58 Raw'!AH19</f>
        <v>1.1792039999999999</v>
      </c>
      <c r="AF28" s="270">
        <f>'AEO22 58 Raw'!AI19</f>
        <v>1.398717</v>
      </c>
      <c r="AG28" s="334">
        <f>'AEO22 58 Raw'!AJ19</f>
        <v>-8.0000000000000002E-3</v>
      </c>
    </row>
    <row r="29" spans="1:33" ht="15" customHeight="1" x14ac:dyDescent="0.25">
      <c r="A29" s="265" t="s">
        <v>765</v>
      </c>
      <c r="B29" s="264" t="s">
        <v>730</v>
      </c>
      <c r="C29" s="270">
        <f>'AEO22 58 Raw'!F20</f>
        <v>1.724907</v>
      </c>
      <c r="D29" s="270">
        <f>'AEO22 58 Raw'!G20</f>
        <v>1.8402769999999999</v>
      </c>
      <c r="E29" s="270">
        <f>'AEO22 58 Raw'!H20</f>
        <v>1.882412</v>
      </c>
      <c r="F29" s="270">
        <f>'AEO22 58 Raw'!I20</f>
        <v>1.9299599999999999</v>
      </c>
      <c r="G29" s="270">
        <f>'AEO22 58 Raw'!J20</f>
        <v>1.9589589999999999</v>
      </c>
      <c r="H29" s="270">
        <f>'AEO22 58 Raw'!K20</f>
        <v>2.0088949999999999</v>
      </c>
      <c r="I29" s="270">
        <f>'AEO22 58 Raw'!L20</f>
        <v>1.9838720000000001</v>
      </c>
      <c r="J29" s="270">
        <f>'AEO22 58 Raw'!M20</f>
        <v>2.1072489999999999</v>
      </c>
      <c r="K29" s="270">
        <f>'AEO22 58 Raw'!N20</f>
        <v>2.0973259999999998</v>
      </c>
      <c r="L29" s="270">
        <f>'AEO22 58 Raw'!O20</f>
        <v>2.0698560000000001</v>
      </c>
      <c r="M29" s="270">
        <f>'AEO22 58 Raw'!P20</f>
        <v>2.0321720000000001</v>
      </c>
      <c r="N29" s="270">
        <f>'AEO22 58 Raw'!Q20</f>
        <v>1.912488</v>
      </c>
      <c r="O29" s="270">
        <f>'AEO22 58 Raw'!R20</f>
        <v>1.9309369999999999</v>
      </c>
      <c r="P29" s="270">
        <f>'AEO22 58 Raw'!S20</f>
        <v>1.8380320000000001</v>
      </c>
      <c r="Q29" s="270">
        <f>'AEO22 58 Raw'!T20</f>
        <v>1.7398439999999999</v>
      </c>
      <c r="R29" s="270">
        <f>'AEO22 58 Raw'!U20</f>
        <v>1.667794</v>
      </c>
      <c r="S29" s="270">
        <f>'AEO22 58 Raw'!V20</f>
        <v>1.5233080000000001</v>
      </c>
      <c r="T29" s="270">
        <f>'AEO22 58 Raw'!W20</f>
        <v>1.4551000000000001</v>
      </c>
      <c r="U29" s="270">
        <f>'AEO22 58 Raw'!X20</f>
        <v>1.3767959999999999</v>
      </c>
      <c r="V29" s="270">
        <f>'AEO22 58 Raw'!Y20</f>
        <v>1.337817</v>
      </c>
      <c r="W29" s="270">
        <f>'AEO22 58 Raw'!Z20</f>
        <v>1.2428790000000001</v>
      </c>
      <c r="X29" s="270">
        <f>'AEO22 58 Raw'!AA20</f>
        <v>1.181249</v>
      </c>
      <c r="Y29" s="270">
        <f>'AEO22 58 Raw'!AB20</f>
        <v>1.12155</v>
      </c>
      <c r="Z29" s="270">
        <f>'AEO22 58 Raw'!AC20</f>
        <v>1.027169</v>
      </c>
      <c r="AA29" s="270">
        <f>'AEO22 58 Raw'!AD20</f>
        <v>1.134239</v>
      </c>
      <c r="AB29" s="270">
        <f>'AEO22 58 Raw'!AE20</f>
        <v>1.250154</v>
      </c>
      <c r="AC29" s="270">
        <f>'AEO22 58 Raw'!AF20</f>
        <v>1.2515540000000001</v>
      </c>
      <c r="AD29" s="270">
        <f>'AEO22 58 Raw'!AG20</f>
        <v>1.1617230000000001</v>
      </c>
      <c r="AE29" s="270">
        <f>'AEO22 58 Raw'!AH20</f>
        <v>0.94770500000000002</v>
      </c>
      <c r="AF29" s="270">
        <f>'AEO22 58 Raw'!AI20</f>
        <v>1.0893170000000001</v>
      </c>
      <c r="AG29" s="334">
        <f>'AEO22 58 Raw'!AJ20</f>
        <v>-1.6E-2</v>
      </c>
    </row>
    <row r="30" spans="1:33" ht="15" customHeight="1" x14ac:dyDescent="0.25">
      <c r="A30" s="265" t="s">
        <v>764</v>
      </c>
      <c r="B30" s="264" t="s">
        <v>763</v>
      </c>
      <c r="C30" s="270">
        <f>'AEO22 58 Raw'!F21</f>
        <v>0</v>
      </c>
      <c r="D30" s="270">
        <f>'AEO22 58 Raw'!G21</f>
        <v>1.2448000000000001E-2</v>
      </c>
      <c r="E30" s="270">
        <f>'AEO22 58 Raw'!H21</f>
        <v>1.1065999999999999E-2</v>
      </c>
      <c r="F30" s="270">
        <f>'AEO22 58 Raw'!I21</f>
        <v>9.9710000000000007E-3</v>
      </c>
      <c r="G30" s="270">
        <f>'AEO22 58 Raw'!J21</f>
        <v>9.0799999999999995E-3</v>
      </c>
      <c r="H30" s="270">
        <f>'AEO22 58 Raw'!K21</f>
        <v>8.3429999999999997E-3</v>
      </c>
      <c r="I30" s="270">
        <f>'AEO22 58 Raw'!L21</f>
        <v>7.7219999999999997E-3</v>
      </c>
      <c r="J30" s="270">
        <f>'AEO22 58 Raw'!M21</f>
        <v>7.1910000000000003E-3</v>
      </c>
      <c r="K30" s="270">
        <f>'AEO22 58 Raw'!N21</f>
        <v>6.7330000000000003E-3</v>
      </c>
      <c r="L30" s="270">
        <f>'AEO22 58 Raw'!O21</f>
        <v>6.3340000000000002E-3</v>
      </c>
      <c r="M30" s="270">
        <f>'AEO22 58 Raw'!P21</f>
        <v>5.9820000000000003E-3</v>
      </c>
      <c r="N30" s="270">
        <f>'AEO22 58 Raw'!Q21</f>
        <v>5.6709999999999998E-3</v>
      </c>
      <c r="O30" s="270">
        <f>'AEO22 58 Raw'!R21</f>
        <v>5.3920000000000001E-3</v>
      </c>
      <c r="P30" s="270">
        <f>'AEO22 58 Raw'!S21</f>
        <v>5.1419999999999999E-3</v>
      </c>
      <c r="Q30" s="270">
        <f>'AEO22 58 Raw'!T21</f>
        <v>4.9160000000000002E-3</v>
      </c>
      <c r="R30" s="270">
        <f>'AEO22 58 Raw'!U21</f>
        <v>4.7109999999999999E-3</v>
      </c>
      <c r="S30" s="270">
        <f>'AEO22 58 Raw'!V21</f>
        <v>4.5250000000000004E-3</v>
      </c>
      <c r="T30" s="270">
        <f>'AEO22 58 Raw'!W21</f>
        <v>4.3530000000000001E-3</v>
      </c>
      <c r="U30" s="270">
        <f>'AEO22 58 Raw'!X21</f>
        <v>4.1960000000000001E-3</v>
      </c>
      <c r="V30" s="270">
        <f>'AEO22 58 Raw'!Y21</f>
        <v>4.0509999999999999E-3</v>
      </c>
      <c r="W30" s="270">
        <f>'AEO22 58 Raw'!Z21</f>
        <v>3.9170000000000003E-3</v>
      </c>
      <c r="X30" s="270">
        <f>'AEO22 58 Raw'!AA21</f>
        <v>3.7929999999999999E-3</v>
      </c>
      <c r="Y30" s="270">
        <f>'AEO22 58 Raw'!AB21</f>
        <v>3.6770000000000001E-3</v>
      </c>
      <c r="Z30" s="270">
        <f>'AEO22 58 Raw'!AC21</f>
        <v>3.5690000000000001E-3</v>
      </c>
      <c r="AA30" s="270">
        <f>'AEO22 58 Raw'!AD21</f>
        <v>3.4680000000000002E-3</v>
      </c>
      <c r="AB30" s="270">
        <f>'AEO22 58 Raw'!AE21</f>
        <v>3.3739999999999998E-3</v>
      </c>
      <c r="AC30" s="270">
        <f>'AEO22 58 Raw'!AF21</f>
        <v>3.2850000000000002E-3</v>
      </c>
      <c r="AD30" s="270">
        <f>'AEO22 58 Raw'!AG21</f>
        <v>3.2009999999999999E-3</v>
      </c>
      <c r="AE30" s="270">
        <f>'AEO22 58 Raw'!AH21</f>
        <v>3.1229999999999999E-3</v>
      </c>
      <c r="AF30" s="270">
        <f>'AEO22 58 Raw'!AI21</f>
        <v>3.0479999999999999E-3</v>
      </c>
      <c r="AG30" s="334">
        <f>'AEO22 58 Raw'!AJ21</f>
        <v>2.9780000000000002E-3</v>
      </c>
    </row>
    <row r="31" spans="1:33" ht="15" customHeight="1" x14ac:dyDescent="0.25">
      <c r="A31" s="265" t="s">
        <v>762</v>
      </c>
      <c r="B31" s="264" t="s">
        <v>761</v>
      </c>
      <c r="C31" s="270">
        <f>'AEO22 58 Raw'!F22</f>
        <v>0</v>
      </c>
      <c r="D31" s="270">
        <f>'AEO22 58 Raw'!G22</f>
        <v>0.110805</v>
      </c>
      <c r="E31" s="270">
        <f>'AEO22 58 Raw'!H22</f>
        <v>9.4646999999999995E-2</v>
      </c>
      <c r="F31" s="270">
        <f>'AEO22 58 Raw'!I22</f>
        <v>8.4108000000000002E-2</v>
      </c>
      <c r="G31" s="270">
        <f>'AEO22 58 Raw'!J22</f>
        <v>7.5523000000000007E-2</v>
      </c>
      <c r="H31" s="270">
        <f>'AEO22 58 Raw'!K22</f>
        <v>6.9556000000000007E-2</v>
      </c>
      <c r="I31" s="270">
        <f>'AEO22 58 Raw'!L22</f>
        <v>6.4466999999999997E-2</v>
      </c>
      <c r="J31" s="270">
        <f>'AEO22 58 Raw'!M22</f>
        <v>6.0159999999999998E-2</v>
      </c>
      <c r="K31" s="270">
        <f>'AEO22 58 Raw'!N22</f>
        <v>5.6612000000000003E-2</v>
      </c>
      <c r="L31" s="270">
        <f>'AEO22 58 Raw'!O22</f>
        <v>5.3541999999999999E-2</v>
      </c>
      <c r="M31" s="270">
        <f>'AEO22 58 Raw'!P22</f>
        <v>5.0695999999999998E-2</v>
      </c>
      <c r="N31" s="270">
        <f>'AEO22 58 Raw'!Q22</f>
        <v>4.8201000000000001E-2</v>
      </c>
      <c r="O31" s="270">
        <f>'AEO22 58 Raw'!R22</f>
        <v>4.6179999999999999E-2</v>
      </c>
      <c r="P31" s="270">
        <f>'AEO22 58 Raw'!S22</f>
        <v>4.7427999999999998E-2</v>
      </c>
      <c r="Q31" s="270">
        <f>'AEO22 58 Raw'!T22</f>
        <v>4.5954000000000002E-2</v>
      </c>
      <c r="R31" s="270">
        <f>'AEO22 58 Raw'!U22</f>
        <v>5.398E-2</v>
      </c>
      <c r="S31" s="270">
        <f>'AEO22 58 Raw'!V22</f>
        <v>5.8846999999999997E-2</v>
      </c>
      <c r="T31" s="270">
        <f>'AEO22 58 Raw'!W22</f>
        <v>5.7882000000000003E-2</v>
      </c>
      <c r="U31" s="270">
        <f>'AEO22 58 Raw'!X22</f>
        <v>6.3362000000000002E-2</v>
      </c>
      <c r="V31" s="270">
        <f>'AEO22 58 Raw'!Y22</f>
        <v>6.5084000000000003E-2</v>
      </c>
      <c r="W31" s="270">
        <f>'AEO22 58 Raw'!Z22</f>
        <v>6.4215999999999995E-2</v>
      </c>
      <c r="X31" s="270">
        <f>'AEO22 58 Raw'!AA22</f>
        <v>6.3378000000000004E-2</v>
      </c>
      <c r="Y31" s="270">
        <f>'AEO22 58 Raw'!AB22</f>
        <v>6.5141000000000004E-2</v>
      </c>
      <c r="Z31" s="270">
        <f>'AEO22 58 Raw'!AC22</f>
        <v>7.3071999999999998E-2</v>
      </c>
      <c r="AA31" s="270">
        <f>'AEO22 58 Raw'!AD22</f>
        <v>7.6220999999999997E-2</v>
      </c>
      <c r="AB31" s="270">
        <f>'AEO22 58 Raw'!AE22</f>
        <v>7.7075000000000005E-2</v>
      </c>
      <c r="AC31" s="270">
        <f>'AEO22 58 Raw'!AF22</f>
        <v>7.5700000000000003E-2</v>
      </c>
      <c r="AD31" s="270">
        <f>'AEO22 58 Raw'!AG22</f>
        <v>7.4759000000000006E-2</v>
      </c>
      <c r="AE31" s="270">
        <f>'AEO22 58 Raw'!AH22</f>
        <v>7.7487E-2</v>
      </c>
      <c r="AF31" s="270">
        <f>'AEO22 58 Raw'!AI22</f>
        <v>8.4515000000000007E-2</v>
      </c>
      <c r="AG31" s="334">
        <f>'AEO22 58 Raw'!AJ22</f>
        <v>8.4885000000000002E-2</v>
      </c>
    </row>
    <row r="32" spans="1:33" ht="12" customHeight="1" x14ac:dyDescent="0.25">
      <c r="A32" s="265" t="s">
        <v>760</v>
      </c>
      <c r="B32" s="264" t="s">
        <v>759</v>
      </c>
      <c r="C32" s="270">
        <f>'AEO22 58 Raw'!F23</f>
        <v>1.6016539999999999</v>
      </c>
      <c r="D32" s="270">
        <f>'AEO22 58 Raw'!G23</f>
        <v>1.7345630000000001</v>
      </c>
      <c r="E32" s="270">
        <f>'AEO22 58 Raw'!H23</f>
        <v>1.788333</v>
      </c>
      <c r="F32" s="270">
        <f>'AEO22 58 Raw'!I23</f>
        <v>1.8453569999999999</v>
      </c>
      <c r="G32" s="270">
        <f>'AEO22 58 Raw'!J23</f>
        <v>1.88106</v>
      </c>
      <c r="H32" s="270">
        <f>'AEO22 58 Raw'!K23</f>
        <v>1.936706</v>
      </c>
      <c r="I32" s="270">
        <f>'AEO22 58 Raw'!L23</f>
        <v>1.91652</v>
      </c>
      <c r="J32" s="270">
        <f>'AEO22 58 Raw'!M23</f>
        <v>2.0439039999999999</v>
      </c>
      <c r="K32" s="270">
        <f>'AEO22 58 Raw'!N23</f>
        <v>2.0374500000000002</v>
      </c>
      <c r="L32" s="270">
        <f>'AEO22 58 Raw'!O23</f>
        <v>2.0131779999999999</v>
      </c>
      <c r="M32" s="270">
        <f>'AEO22 58 Raw'!P23</f>
        <v>1.9782999999999999</v>
      </c>
      <c r="N32" s="270">
        <f>'AEO22 58 Raw'!Q23</f>
        <v>1.8609150000000001</v>
      </c>
      <c r="O32" s="270">
        <f>'AEO22 58 Raw'!R23</f>
        <v>1.8783669999999999</v>
      </c>
      <c r="P32" s="270">
        <f>'AEO22 58 Raw'!S23</f>
        <v>1.787161</v>
      </c>
      <c r="Q32" s="270">
        <f>'AEO22 58 Raw'!T23</f>
        <v>1.681152</v>
      </c>
      <c r="R32" s="270">
        <f>'AEO22 58 Raw'!U23</f>
        <v>1.604422</v>
      </c>
      <c r="S32" s="270">
        <f>'AEO22 58 Raw'!V23</f>
        <v>1.4610730000000001</v>
      </c>
      <c r="T32" s="270">
        <f>'AEO22 58 Raw'!W23</f>
        <v>1.3875409999999999</v>
      </c>
      <c r="U32" s="270">
        <f>'AEO22 58 Raw'!X23</f>
        <v>1.307661</v>
      </c>
      <c r="V32" s="270">
        <f>'AEO22 58 Raw'!Y23</f>
        <v>1.269684</v>
      </c>
      <c r="W32" s="270">
        <f>'AEO22 58 Raw'!Z23</f>
        <v>1.1757089999999999</v>
      </c>
      <c r="X32" s="270">
        <f>'AEO22 58 Raw'!AA23</f>
        <v>1.1124320000000001</v>
      </c>
      <c r="Y32" s="270">
        <f>'AEO22 58 Raw'!AB23</f>
        <v>1.0449090000000001</v>
      </c>
      <c r="Z32" s="270">
        <f>'AEO22 58 Raw'!AC23</f>
        <v>0.94747999999999999</v>
      </c>
      <c r="AA32" s="270">
        <f>'AEO22 58 Raw'!AD23</f>
        <v>1.05379</v>
      </c>
      <c r="AB32" s="270">
        <f>'AEO22 58 Raw'!AE23</f>
        <v>1.1711689999999999</v>
      </c>
      <c r="AC32" s="270">
        <f>'AEO22 58 Raw'!AF23</f>
        <v>1.1735930000000001</v>
      </c>
      <c r="AD32" s="270">
        <f>'AEO22 58 Raw'!AG23</f>
        <v>1.0811139999999999</v>
      </c>
      <c r="AE32" s="270">
        <f>'AEO22 58 Raw'!AH23</f>
        <v>0.86014199999999996</v>
      </c>
      <c r="AF32" s="270">
        <f>'AEO22 58 Raw'!AI23</f>
        <v>1.0014540000000001</v>
      </c>
      <c r="AG32" s="334">
        <f>'AEO22 58 Raw'!AJ23</f>
        <v>-1.6E-2</v>
      </c>
    </row>
    <row r="33" spans="1:33" ht="12" customHeight="1" x14ac:dyDescent="0.25">
      <c r="A33" s="265" t="s">
        <v>758</v>
      </c>
      <c r="B33" s="264" t="s">
        <v>728</v>
      </c>
      <c r="C33" s="270">
        <f>'AEO22 58 Raw'!F24</f>
        <v>3.4000000000000002E-2</v>
      </c>
      <c r="D33" s="270">
        <f>'AEO22 58 Raw'!G24</f>
        <v>3.4426999999999999E-2</v>
      </c>
      <c r="E33" s="270">
        <f>'AEO22 58 Raw'!H24</f>
        <v>3.4092999999999998E-2</v>
      </c>
      <c r="F33" s="270">
        <f>'AEO22 58 Raw'!I24</f>
        <v>3.1870999999999997E-2</v>
      </c>
      <c r="G33" s="270">
        <f>'AEO22 58 Raw'!J24</f>
        <v>3.0745999999999999E-2</v>
      </c>
      <c r="H33" s="270">
        <f>'AEO22 58 Raw'!K24</f>
        <v>2.9707000000000001E-2</v>
      </c>
      <c r="I33" s="270">
        <f>'AEO22 58 Raw'!L24</f>
        <v>2.8746000000000001E-2</v>
      </c>
      <c r="J33" s="270">
        <f>'AEO22 58 Raw'!M24</f>
        <v>7.2899000000000005E-2</v>
      </c>
      <c r="K33" s="270">
        <f>'AEO22 58 Raw'!N24</f>
        <v>9.5424999999999996E-2</v>
      </c>
      <c r="L33" s="270">
        <f>'AEO22 58 Raw'!O24</f>
        <v>0.12155199999999999</v>
      </c>
      <c r="M33" s="270">
        <f>'AEO22 58 Raw'!P24</f>
        <v>0.13960700000000001</v>
      </c>
      <c r="N33" s="270">
        <f>'AEO22 58 Raw'!Q24</f>
        <v>0.14424400000000001</v>
      </c>
      <c r="O33" s="270">
        <f>'AEO22 58 Raw'!R24</f>
        <v>0.156585</v>
      </c>
      <c r="P33" s="270">
        <f>'AEO22 58 Raw'!S24</f>
        <v>0.158526</v>
      </c>
      <c r="Q33" s="270">
        <f>'AEO22 58 Raw'!T24</f>
        <v>0.19454299999999999</v>
      </c>
      <c r="R33" s="270">
        <f>'AEO22 58 Raw'!U24</f>
        <v>0.21530099999999999</v>
      </c>
      <c r="S33" s="270">
        <f>'AEO22 58 Raw'!V24</f>
        <v>0.22245200000000001</v>
      </c>
      <c r="T33" s="270">
        <f>'AEO22 58 Raw'!W24</f>
        <v>0.21072399999999999</v>
      </c>
      <c r="U33" s="270">
        <f>'AEO22 58 Raw'!X24</f>
        <v>0.22836799999999999</v>
      </c>
      <c r="V33" s="270">
        <f>'AEO22 58 Raw'!Y24</f>
        <v>0.24790699999999999</v>
      </c>
      <c r="W33" s="270">
        <f>'AEO22 58 Raw'!Z24</f>
        <v>0.242206</v>
      </c>
      <c r="X33" s="270">
        <f>'AEO22 58 Raw'!AA24</f>
        <v>0.23161399999999999</v>
      </c>
      <c r="Y33" s="270">
        <f>'AEO22 58 Raw'!AB24</f>
        <v>0.24263899999999999</v>
      </c>
      <c r="Z33" s="270">
        <f>'AEO22 58 Raw'!AC24</f>
        <v>0.249968</v>
      </c>
      <c r="AA33" s="270">
        <f>'AEO22 58 Raw'!AD24</f>
        <v>0.23536199999999999</v>
      </c>
      <c r="AB33" s="270">
        <f>'AEO22 58 Raw'!AE24</f>
        <v>0.22029699999999999</v>
      </c>
      <c r="AC33" s="270">
        <f>'AEO22 58 Raw'!AF24</f>
        <v>0.22508700000000001</v>
      </c>
      <c r="AD33" s="270">
        <f>'AEO22 58 Raw'!AG24</f>
        <v>0.21241299999999999</v>
      </c>
      <c r="AE33" s="270">
        <f>'AEO22 58 Raw'!AH24</f>
        <v>0.23149800000000001</v>
      </c>
      <c r="AF33" s="270">
        <f>'AEO22 58 Raw'!AI24</f>
        <v>0.30940000000000001</v>
      </c>
      <c r="AG33" s="334">
        <f>'AEO22 58 Raw'!AJ24</f>
        <v>7.9000000000000001E-2</v>
      </c>
    </row>
    <row r="34" spans="1:33" ht="12" customHeight="1" x14ac:dyDescent="0.25">
      <c r="A34" s="265" t="s">
        <v>757</v>
      </c>
      <c r="B34" s="264" t="s">
        <v>753</v>
      </c>
      <c r="C34" s="270">
        <f>'AEO22 58 Raw'!F25</f>
        <v>2.2615E-2</v>
      </c>
      <c r="D34" s="270">
        <f>'AEO22 58 Raw'!G25</f>
        <v>2.1694000000000001E-2</v>
      </c>
      <c r="E34" s="270">
        <f>'AEO22 58 Raw'!H25</f>
        <v>2.0854000000000001E-2</v>
      </c>
      <c r="F34" s="270">
        <f>'AEO22 58 Raw'!I25</f>
        <v>2.0083E-2</v>
      </c>
      <c r="G34" s="270">
        <f>'AEO22 58 Raw'!J25</f>
        <v>1.9373999999999999E-2</v>
      </c>
      <c r="H34" s="270">
        <f>'AEO22 58 Raw'!K25</f>
        <v>1.8720000000000001E-2</v>
      </c>
      <c r="I34" s="270">
        <f>'AEO22 58 Raw'!L25</f>
        <v>1.8114000000000002E-2</v>
      </c>
      <c r="J34" s="270">
        <f>'AEO22 58 Raw'!M25</f>
        <v>1.7552000000000002E-2</v>
      </c>
      <c r="K34" s="270">
        <f>'AEO22 58 Raw'!N25</f>
        <v>1.7028000000000001E-2</v>
      </c>
      <c r="L34" s="270">
        <f>'AEO22 58 Raw'!O25</f>
        <v>1.6539000000000002E-2</v>
      </c>
      <c r="M34" s="270">
        <f>'AEO22 58 Raw'!P25</f>
        <v>1.6081999999999999E-2</v>
      </c>
      <c r="N34" s="270">
        <f>'AEO22 58 Raw'!Q25</f>
        <v>1.5653E-2</v>
      </c>
      <c r="O34" s="270">
        <f>'AEO22 58 Raw'!R25</f>
        <v>1.525E-2</v>
      </c>
      <c r="P34" s="270">
        <f>'AEO22 58 Raw'!S25</f>
        <v>1.4871000000000001E-2</v>
      </c>
      <c r="Q34" s="270">
        <f>'AEO22 58 Raw'!T25</f>
        <v>1.4514000000000001E-2</v>
      </c>
      <c r="R34" s="270">
        <f>'AEO22 58 Raw'!U25</f>
        <v>1.4175999999999999E-2</v>
      </c>
      <c r="S34" s="270">
        <f>'AEO22 58 Raw'!V25</f>
        <v>1.3857E-2</v>
      </c>
      <c r="T34" s="270">
        <f>'AEO22 58 Raw'!W25</f>
        <v>1.3554999999999999E-2</v>
      </c>
      <c r="U34" s="270">
        <f>'AEO22 58 Raw'!X25</f>
        <v>1.3268E-2</v>
      </c>
      <c r="V34" s="270">
        <f>'AEO22 58 Raw'!Y25</f>
        <v>1.2995E-2</v>
      </c>
      <c r="W34" s="270">
        <f>'AEO22 58 Raw'!Z25</f>
        <v>1.2736000000000001E-2</v>
      </c>
      <c r="X34" s="270">
        <f>'AEO22 58 Raw'!AA25</f>
        <v>1.2489E-2</v>
      </c>
      <c r="Y34" s="270">
        <f>'AEO22 58 Raw'!AB25</f>
        <v>1.2253E-2</v>
      </c>
      <c r="Z34" s="270">
        <f>'AEO22 58 Raw'!AC25</f>
        <v>1.2028E-2</v>
      </c>
      <c r="AA34" s="270">
        <f>'AEO22 58 Raw'!AD25</f>
        <v>1.1814E-2</v>
      </c>
      <c r="AB34" s="270">
        <f>'AEO22 58 Raw'!AE25</f>
        <v>1.1608E-2</v>
      </c>
      <c r="AC34" s="270">
        <f>'AEO22 58 Raw'!AF25</f>
        <v>1.1412E-2</v>
      </c>
      <c r="AD34" s="270">
        <f>'AEO22 58 Raw'!AG25</f>
        <v>1.1223E-2</v>
      </c>
      <c r="AE34" s="270">
        <f>'AEO22 58 Raw'!AH25</f>
        <v>1.1042E-2</v>
      </c>
      <c r="AF34" s="270">
        <f>'AEO22 58 Raw'!AI25</f>
        <v>1.0869E-2</v>
      </c>
      <c r="AG34" s="334">
        <f>'AEO22 58 Raw'!AJ25</f>
        <v>-2.5000000000000001E-2</v>
      </c>
    </row>
    <row r="35" spans="1:33" ht="12" customHeight="1" x14ac:dyDescent="0.25">
      <c r="A35" s="265" t="s">
        <v>756</v>
      </c>
      <c r="B35" s="264" t="s">
        <v>751</v>
      </c>
      <c r="C35" s="270">
        <f>'AEO22 58 Raw'!F26</f>
        <v>1.1384999999999999E-2</v>
      </c>
      <c r="D35" s="270">
        <f>'AEO22 58 Raw'!G26</f>
        <v>1.2733E-2</v>
      </c>
      <c r="E35" s="270">
        <f>'AEO22 58 Raw'!H26</f>
        <v>1.324E-2</v>
      </c>
      <c r="F35" s="270">
        <f>'AEO22 58 Raw'!I26</f>
        <v>1.1787000000000001E-2</v>
      </c>
      <c r="G35" s="270">
        <f>'AEO22 58 Raw'!J26</f>
        <v>1.1370999999999999E-2</v>
      </c>
      <c r="H35" s="270">
        <f>'AEO22 58 Raw'!K26</f>
        <v>1.0987E-2</v>
      </c>
      <c r="I35" s="270">
        <f>'AEO22 58 Raw'!L26</f>
        <v>1.0632000000000001E-2</v>
      </c>
      <c r="J35" s="270">
        <f>'AEO22 58 Raw'!M26</f>
        <v>5.5347E-2</v>
      </c>
      <c r="K35" s="270">
        <f>'AEO22 58 Raw'!N26</f>
        <v>7.8396999999999994E-2</v>
      </c>
      <c r="L35" s="270">
        <f>'AEO22 58 Raw'!O26</f>
        <v>0.105013</v>
      </c>
      <c r="M35" s="270">
        <f>'AEO22 58 Raw'!P26</f>
        <v>0.123525</v>
      </c>
      <c r="N35" s="270">
        <f>'AEO22 58 Raw'!Q26</f>
        <v>0.12859100000000001</v>
      </c>
      <c r="O35" s="270">
        <f>'AEO22 58 Raw'!R26</f>
        <v>0.14133499999999999</v>
      </c>
      <c r="P35" s="270">
        <f>'AEO22 58 Raw'!S26</f>
        <v>0.143654</v>
      </c>
      <c r="Q35" s="270">
        <f>'AEO22 58 Raw'!T26</f>
        <v>0.18002899999999999</v>
      </c>
      <c r="R35" s="270">
        <f>'AEO22 58 Raw'!U26</f>
        <v>0.201125</v>
      </c>
      <c r="S35" s="270">
        <f>'AEO22 58 Raw'!V26</f>
        <v>0.208595</v>
      </c>
      <c r="T35" s="270">
        <f>'AEO22 58 Raw'!W26</f>
        <v>0.19716900000000001</v>
      </c>
      <c r="U35" s="270">
        <f>'AEO22 58 Raw'!X26</f>
        <v>0.21510000000000001</v>
      </c>
      <c r="V35" s="270">
        <f>'AEO22 58 Raw'!Y26</f>
        <v>0.23491200000000001</v>
      </c>
      <c r="W35" s="270">
        <f>'AEO22 58 Raw'!Z26</f>
        <v>0.22947000000000001</v>
      </c>
      <c r="X35" s="270">
        <f>'AEO22 58 Raw'!AA26</f>
        <v>0.21912499999999999</v>
      </c>
      <c r="Y35" s="270">
        <f>'AEO22 58 Raw'!AB26</f>
        <v>0.23038600000000001</v>
      </c>
      <c r="Z35" s="270">
        <f>'AEO22 58 Raw'!AC26</f>
        <v>0.23794000000000001</v>
      </c>
      <c r="AA35" s="270">
        <f>'AEO22 58 Raw'!AD26</f>
        <v>0.223548</v>
      </c>
      <c r="AB35" s="270">
        <f>'AEO22 58 Raw'!AE26</f>
        <v>0.20868900000000001</v>
      </c>
      <c r="AC35" s="270">
        <f>'AEO22 58 Raw'!AF26</f>
        <v>0.213675</v>
      </c>
      <c r="AD35" s="270">
        <f>'AEO22 58 Raw'!AG26</f>
        <v>0.20119000000000001</v>
      </c>
      <c r="AE35" s="270">
        <f>'AEO22 58 Raw'!AH26</f>
        <v>0.22045600000000001</v>
      </c>
      <c r="AF35" s="270">
        <f>'AEO22 58 Raw'!AI26</f>
        <v>0.29853099999999999</v>
      </c>
      <c r="AG35" s="334">
        <f>'AEO22 58 Raw'!AJ26</f>
        <v>0.11899999999999999</v>
      </c>
    </row>
    <row r="36" spans="1:33" ht="12" customHeight="1" x14ac:dyDescent="0.25">
      <c r="A36" s="265" t="s">
        <v>755</v>
      </c>
      <c r="B36" s="264" t="s">
        <v>726</v>
      </c>
      <c r="C36" s="270">
        <f>'AEO22 58 Raw'!F27</f>
        <v>0</v>
      </c>
      <c r="D36" s="270">
        <f>'AEO22 58 Raw'!G27</f>
        <v>0</v>
      </c>
      <c r="E36" s="270">
        <f>'AEO22 58 Raw'!H27</f>
        <v>0</v>
      </c>
      <c r="F36" s="270">
        <f>'AEO22 58 Raw'!I27</f>
        <v>0</v>
      </c>
      <c r="G36" s="270">
        <f>'AEO22 58 Raw'!J27</f>
        <v>0</v>
      </c>
      <c r="H36" s="270">
        <f>'AEO22 58 Raw'!K27</f>
        <v>0</v>
      </c>
      <c r="I36" s="270">
        <f>'AEO22 58 Raw'!L27</f>
        <v>0</v>
      </c>
      <c r="J36" s="270">
        <f>'AEO22 58 Raw'!M27</f>
        <v>0</v>
      </c>
      <c r="K36" s="270">
        <f>'AEO22 58 Raw'!N27</f>
        <v>0</v>
      </c>
      <c r="L36" s="270">
        <f>'AEO22 58 Raw'!O27</f>
        <v>0</v>
      </c>
      <c r="M36" s="270">
        <f>'AEO22 58 Raw'!P27</f>
        <v>0</v>
      </c>
      <c r="N36" s="270">
        <f>'AEO22 58 Raw'!Q27</f>
        <v>0</v>
      </c>
      <c r="O36" s="270">
        <f>'AEO22 58 Raw'!R27</f>
        <v>0</v>
      </c>
      <c r="P36" s="270">
        <f>'AEO22 58 Raw'!S27</f>
        <v>0</v>
      </c>
      <c r="Q36" s="270">
        <f>'AEO22 58 Raw'!T27</f>
        <v>0</v>
      </c>
      <c r="R36" s="270">
        <f>'AEO22 58 Raw'!U27</f>
        <v>0</v>
      </c>
      <c r="S36" s="270">
        <f>'AEO22 58 Raw'!V27</f>
        <v>0</v>
      </c>
      <c r="T36" s="270">
        <f>'AEO22 58 Raw'!W27</f>
        <v>0</v>
      </c>
      <c r="U36" s="270">
        <f>'AEO22 58 Raw'!X27</f>
        <v>0</v>
      </c>
      <c r="V36" s="270">
        <f>'AEO22 58 Raw'!Y27</f>
        <v>0</v>
      </c>
      <c r="W36" s="270">
        <f>'AEO22 58 Raw'!Z27</f>
        <v>0</v>
      </c>
      <c r="X36" s="270">
        <f>'AEO22 58 Raw'!AA27</f>
        <v>0</v>
      </c>
      <c r="Y36" s="270">
        <f>'AEO22 58 Raw'!AB27</f>
        <v>0</v>
      </c>
      <c r="Z36" s="270">
        <f>'AEO22 58 Raw'!AC27</f>
        <v>0</v>
      </c>
      <c r="AA36" s="270">
        <f>'AEO22 58 Raw'!AD27</f>
        <v>0</v>
      </c>
      <c r="AB36" s="270">
        <f>'AEO22 58 Raw'!AE27</f>
        <v>0</v>
      </c>
      <c r="AC36" s="270">
        <f>'AEO22 58 Raw'!AF27</f>
        <v>0</v>
      </c>
      <c r="AD36" s="270">
        <f>'AEO22 58 Raw'!AG27</f>
        <v>0</v>
      </c>
      <c r="AE36" s="270">
        <f>'AEO22 58 Raw'!AH27</f>
        <v>0</v>
      </c>
      <c r="AF36" s="270">
        <f>'AEO22 58 Raw'!AI27</f>
        <v>0</v>
      </c>
      <c r="AG36" s="334" t="str">
        <f>'AEO22 58 Raw'!AJ27</f>
        <v>- -</v>
      </c>
    </row>
    <row r="37" spans="1:33" ht="12" customHeight="1" x14ac:dyDescent="0.25">
      <c r="A37" s="265" t="s">
        <v>754</v>
      </c>
      <c r="B37" s="264" t="s">
        <v>753</v>
      </c>
      <c r="C37" s="270">
        <f>'AEO22 58 Raw'!F28</f>
        <v>0</v>
      </c>
      <c r="D37" s="270">
        <f>'AEO22 58 Raw'!G28</f>
        <v>0</v>
      </c>
      <c r="E37" s="270">
        <f>'AEO22 58 Raw'!H28</f>
        <v>0</v>
      </c>
      <c r="F37" s="270">
        <f>'AEO22 58 Raw'!I28</f>
        <v>0</v>
      </c>
      <c r="G37" s="270">
        <f>'AEO22 58 Raw'!J28</f>
        <v>0</v>
      </c>
      <c r="H37" s="270">
        <f>'AEO22 58 Raw'!K28</f>
        <v>0</v>
      </c>
      <c r="I37" s="270">
        <f>'AEO22 58 Raw'!L28</f>
        <v>0</v>
      </c>
      <c r="J37" s="270">
        <f>'AEO22 58 Raw'!M28</f>
        <v>0</v>
      </c>
      <c r="K37" s="270">
        <f>'AEO22 58 Raw'!N28</f>
        <v>0</v>
      </c>
      <c r="L37" s="270">
        <f>'AEO22 58 Raw'!O28</f>
        <v>0</v>
      </c>
      <c r="M37" s="270">
        <f>'AEO22 58 Raw'!P28</f>
        <v>0</v>
      </c>
      <c r="N37" s="270">
        <f>'AEO22 58 Raw'!Q28</f>
        <v>0</v>
      </c>
      <c r="O37" s="270">
        <f>'AEO22 58 Raw'!R28</f>
        <v>0</v>
      </c>
      <c r="P37" s="270">
        <f>'AEO22 58 Raw'!S28</f>
        <v>0</v>
      </c>
      <c r="Q37" s="270">
        <f>'AEO22 58 Raw'!T28</f>
        <v>0</v>
      </c>
      <c r="R37" s="270">
        <f>'AEO22 58 Raw'!U28</f>
        <v>0</v>
      </c>
      <c r="S37" s="270">
        <f>'AEO22 58 Raw'!V28</f>
        <v>0</v>
      </c>
      <c r="T37" s="270">
        <f>'AEO22 58 Raw'!W28</f>
        <v>0</v>
      </c>
      <c r="U37" s="270">
        <f>'AEO22 58 Raw'!X28</f>
        <v>0</v>
      </c>
      <c r="V37" s="270">
        <f>'AEO22 58 Raw'!Y28</f>
        <v>0</v>
      </c>
      <c r="W37" s="270">
        <f>'AEO22 58 Raw'!Z28</f>
        <v>0</v>
      </c>
      <c r="X37" s="270">
        <f>'AEO22 58 Raw'!AA28</f>
        <v>0</v>
      </c>
      <c r="Y37" s="270">
        <f>'AEO22 58 Raw'!AB28</f>
        <v>0</v>
      </c>
      <c r="Z37" s="270">
        <f>'AEO22 58 Raw'!AC28</f>
        <v>0</v>
      </c>
      <c r="AA37" s="270">
        <f>'AEO22 58 Raw'!AD28</f>
        <v>0</v>
      </c>
      <c r="AB37" s="270">
        <f>'AEO22 58 Raw'!AE28</f>
        <v>0</v>
      </c>
      <c r="AC37" s="270">
        <f>'AEO22 58 Raw'!AF28</f>
        <v>0</v>
      </c>
      <c r="AD37" s="270">
        <f>'AEO22 58 Raw'!AG28</f>
        <v>0</v>
      </c>
      <c r="AE37" s="270">
        <f>'AEO22 58 Raw'!AH28</f>
        <v>0</v>
      </c>
      <c r="AF37" s="270">
        <f>'AEO22 58 Raw'!AI28</f>
        <v>0</v>
      </c>
      <c r="AG37" s="334" t="str">
        <f>'AEO22 58 Raw'!AJ28</f>
        <v>- -</v>
      </c>
    </row>
    <row r="38" spans="1:33" ht="12" customHeight="1" x14ac:dyDescent="0.25">
      <c r="A38" s="265" t="s">
        <v>752</v>
      </c>
      <c r="B38" s="264" t="s">
        <v>751</v>
      </c>
      <c r="C38" s="270">
        <f>'AEO22 58 Raw'!F29</f>
        <v>0</v>
      </c>
      <c r="D38" s="270">
        <f>'AEO22 58 Raw'!G29</f>
        <v>0</v>
      </c>
      <c r="E38" s="270">
        <f>'AEO22 58 Raw'!H29</f>
        <v>0</v>
      </c>
      <c r="F38" s="270">
        <f>'AEO22 58 Raw'!I29</f>
        <v>0</v>
      </c>
      <c r="G38" s="270">
        <f>'AEO22 58 Raw'!J29</f>
        <v>0</v>
      </c>
      <c r="H38" s="270">
        <f>'AEO22 58 Raw'!K29</f>
        <v>0</v>
      </c>
      <c r="I38" s="270">
        <f>'AEO22 58 Raw'!L29</f>
        <v>0</v>
      </c>
      <c r="J38" s="270">
        <f>'AEO22 58 Raw'!M29</f>
        <v>0</v>
      </c>
      <c r="K38" s="270">
        <f>'AEO22 58 Raw'!N29</f>
        <v>0</v>
      </c>
      <c r="L38" s="270">
        <f>'AEO22 58 Raw'!O29</f>
        <v>0</v>
      </c>
      <c r="M38" s="270">
        <f>'AEO22 58 Raw'!P29</f>
        <v>0</v>
      </c>
      <c r="N38" s="270">
        <f>'AEO22 58 Raw'!Q29</f>
        <v>0</v>
      </c>
      <c r="O38" s="270">
        <f>'AEO22 58 Raw'!R29</f>
        <v>0</v>
      </c>
      <c r="P38" s="270">
        <f>'AEO22 58 Raw'!S29</f>
        <v>0</v>
      </c>
      <c r="Q38" s="270">
        <f>'AEO22 58 Raw'!T29</f>
        <v>0</v>
      </c>
      <c r="R38" s="270">
        <f>'AEO22 58 Raw'!U29</f>
        <v>0</v>
      </c>
      <c r="S38" s="270">
        <f>'AEO22 58 Raw'!V29</f>
        <v>0</v>
      </c>
      <c r="T38" s="270">
        <f>'AEO22 58 Raw'!W29</f>
        <v>0</v>
      </c>
      <c r="U38" s="270">
        <f>'AEO22 58 Raw'!X29</f>
        <v>0</v>
      </c>
      <c r="V38" s="270">
        <f>'AEO22 58 Raw'!Y29</f>
        <v>0</v>
      </c>
      <c r="W38" s="270">
        <f>'AEO22 58 Raw'!Z29</f>
        <v>0</v>
      </c>
      <c r="X38" s="270">
        <f>'AEO22 58 Raw'!AA29</f>
        <v>0</v>
      </c>
      <c r="Y38" s="270">
        <f>'AEO22 58 Raw'!AB29</f>
        <v>0</v>
      </c>
      <c r="Z38" s="270">
        <f>'AEO22 58 Raw'!AC29</f>
        <v>0</v>
      </c>
      <c r="AA38" s="270">
        <f>'AEO22 58 Raw'!AD29</f>
        <v>0</v>
      </c>
      <c r="AB38" s="270">
        <f>'AEO22 58 Raw'!AE29</f>
        <v>0</v>
      </c>
      <c r="AC38" s="270">
        <f>'AEO22 58 Raw'!AF29</f>
        <v>0</v>
      </c>
      <c r="AD38" s="270">
        <f>'AEO22 58 Raw'!AG29</f>
        <v>0</v>
      </c>
      <c r="AE38" s="270">
        <f>'AEO22 58 Raw'!AH29</f>
        <v>0</v>
      </c>
      <c r="AF38" s="270">
        <f>'AEO22 58 Raw'!AI29</f>
        <v>0</v>
      </c>
      <c r="AG38" s="334" t="str">
        <f>'AEO22 58 Raw'!AJ29</f>
        <v>- -</v>
      </c>
    </row>
    <row r="39" spans="1:33" ht="12" customHeight="1" x14ac:dyDescent="0.2">
      <c r="C39" s="270"/>
      <c r="D39" s="270"/>
      <c r="E39" s="270"/>
      <c r="F39" s="270"/>
      <c r="G39" s="270"/>
      <c r="H39" s="270"/>
      <c r="I39" s="270"/>
      <c r="J39" s="270"/>
      <c r="K39" s="270"/>
      <c r="L39" s="270"/>
      <c r="M39" s="270"/>
      <c r="N39" s="270"/>
      <c r="O39" s="270"/>
      <c r="P39" s="270"/>
      <c r="Q39" s="270"/>
      <c r="R39" s="270"/>
      <c r="S39" s="270"/>
      <c r="T39" s="270"/>
      <c r="U39" s="270"/>
      <c r="V39" s="270"/>
      <c r="W39" s="270"/>
      <c r="X39" s="270"/>
      <c r="Y39" s="270"/>
      <c r="Z39" s="270"/>
      <c r="AA39" s="270"/>
      <c r="AB39" s="270"/>
      <c r="AC39" s="270"/>
      <c r="AD39" s="270"/>
      <c r="AE39" s="270"/>
      <c r="AF39" s="270"/>
      <c r="AG39" s="334"/>
    </row>
    <row r="40" spans="1:33" ht="12" customHeight="1" x14ac:dyDescent="0.2">
      <c r="C40" s="270"/>
      <c r="D40" s="270"/>
      <c r="E40" s="270"/>
      <c r="F40" s="270"/>
      <c r="G40" s="270"/>
      <c r="H40" s="270"/>
      <c r="I40" s="270"/>
      <c r="J40" s="270"/>
      <c r="K40" s="270"/>
      <c r="L40" s="270"/>
      <c r="M40" s="270"/>
      <c r="N40" s="270"/>
      <c r="O40" s="270"/>
      <c r="P40" s="270"/>
      <c r="Q40" s="270"/>
      <c r="R40" s="270"/>
      <c r="S40" s="270"/>
      <c r="T40" s="270"/>
      <c r="U40" s="270"/>
      <c r="V40" s="270"/>
      <c r="W40" s="270"/>
      <c r="X40" s="270"/>
      <c r="Y40" s="270"/>
      <c r="Z40" s="270"/>
      <c r="AA40" s="270"/>
      <c r="AB40" s="270"/>
      <c r="AC40" s="270"/>
      <c r="AD40" s="270"/>
      <c r="AE40" s="270"/>
      <c r="AF40" s="270"/>
      <c r="AG40" s="334"/>
    </row>
    <row r="41" spans="1:33" ht="12" customHeight="1" x14ac:dyDescent="0.2">
      <c r="B41" s="268" t="s">
        <v>750</v>
      </c>
      <c r="C41" s="270"/>
      <c r="D41" s="270"/>
      <c r="E41" s="270"/>
      <c r="F41" s="270"/>
      <c r="G41" s="270"/>
      <c r="H41" s="270"/>
      <c r="I41" s="270"/>
      <c r="J41" s="270"/>
      <c r="K41" s="270"/>
      <c r="L41" s="270"/>
      <c r="M41" s="270"/>
      <c r="N41" s="270"/>
      <c r="O41" s="270"/>
      <c r="P41" s="270"/>
      <c r="Q41" s="270"/>
      <c r="R41" s="270"/>
      <c r="S41" s="270"/>
      <c r="T41" s="270"/>
      <c r="U41" s="270"/>
      <c r="V41" s="270"/>
      <c r="W41" s="270"/>
      <c r="X41" s="270"/>
      <c r="Y41" s="270"/>
      <c r="Z41" s="270"/>
      <c r="AA41" s="270"/>
      <c r="AB41" s="270"/>
      <c r="AC41" s="270"/>
      <c r="AD41" s="270"/>
      <c r="AE41" s="270"/>
      <c r="AF41" s="270"/>
      <c r="AG41" s="334"/>
    </row>
    <row r="42" spans="1:33" ht="12" customHeight="1" x14ac:dyDescent="0.2">
      <c r="C42" s="270"/>
      <c r="D42" s="270"/>
      <c r="E42" s="270"/>
      <c r="F42" s="270"/>
      <c r="G42" s="270"/>
      <c r="H42" s="270"/>
      <c r="I42" s="270"/>
      <c r="J42" s="270"/>
      <c r="K42" s="270"/>
      <c r="L42" s="270"/>
      <c r="M42" s="270"/>
      <c r="N42" s="270"/>
      <c r="O42" s="270"/>
      <c r="P42" s="270"/>
      <c r="Q42" s="270"/>
      <c r="R42" s="270"/>
      <c r="S42" s="270"/>
      <c r="T42" s="270"/>
      <c r="U42" s="270"/>
      <c r="V42" s="270"/>
      <c r="W42" s="270"/>
      <c r="X42" s="270"/>
      <c r="Y42" s="270"/>
      <c r="Z42" s="270"/>
      <c r="AA42" s="270"/>
      <c r="AB42" s="270"/>
      <c r="AC42" s="270"/>
      <c r="AD42" s="270"/>
      <c r="AE42" s="270"/>
      <c r="AF42" s="270"/>
      <c r="AG42" s="334"/>
    </row>
    <row r="43" spans="1:33" ht="12" customHeight="1" x14ac:dyDescent="0.2">
      <c r="A43" s="265" t="s">
        <v>749</v>
      </c>
      <c r="B43" s="268" t="s">
        <v>748</v>
      </c>
      <c r="C43" s="270">
        <f>'AEO22 58 Raw'!F31</f>
        <v>67.110184000000004</v>
      </c>
      <c r="D43" s="270">
        <f>'AEO22 58 Raw'!G31</f>
        <v>63.265887999999997</v>
      </c>
      <c r="E43" s="270">
        <f>'AEO22 58 Raw'!H31</f>
        <v>57.866005000000001</v>
      </c>
      <c r="F43" s="270">
        <f>'AEO22 58 Raw'!I31</f>
        <v>63.030312000000002</v>
      </c>
      <c r="G43" s="270">
        <f>'AEO22 58 Raw'!J31</f>
        <v>64.357735000000005</v>
      </c>
      <c r="H43" s="270">
        <f>'AEO22 58 Raw'!K31</f>
        <v>65.747375000000005</v>
      </c>
      <c r="I43" s="270">
        <f>'AEO22 58 Raw'!L31</f>
        <v>67.372130999999996</v>
      </c>
      <c r="J43" s="270">
        <f>'AEO22 58 Raw'!M31</f>
        <v>68.612639999999999</v>
      </c>
      <c r="K43" s="270">
        <f>'AEO22 58 Raw'!N31</f>
        <v>69.688400000000001</v>
      </c>
      <c r="L43" s="270">
        <f>'AEO22 58 Raw'!O31</f>
        <v>70.622962999999999</v>
      </c>
      <c r="M43" s="270">
        <f>'AEO22 58 Raw'!P31</f>
        <v>71.634467999999998</v>
      </c>
      <c r="N43" s="270">
        <f>'AEO22 58 Raw'!Q31</f>
        <v>73.100753999999995</v>
      </c>
      <c r="O43" s="270">
        <f>'AEO22 58 Raw'!R31</f>
        <v>73.904404</v>
      </c>
      <c r="P43" s="270">
        <f>'AEO22 58 Raw'!S31</f>
        <v>74.232665999999995</v>
      </c>
      <c r="Q43" s="270">
        <f>'AEO22 58 Raw'!T31</f>
        <v>74.535362000000006</v>
      </c>
      <c r="R43" s="270">
        <f>'AEO22 58 Raw'!U31</f>
        <v>74.785911999999996</v>
      </c>
      <c r="S43" s="270">
        <f>'AEO22 58 Raw'!V31</f>
        <v>75.806572000000003</v>
      </c>
      <c r="T43" s="270">
        <f>'AEO22 58 Raw'!W31</f>
        <v>76.616294999999994</v>
      </c>
      <c r="U43" s="270">
        <f>'AEO22 58 Raw'!X31</f>
        <v>76.715637000000001</v>
      </c>
      <c r="V43" s="270">
        <f>'AEO22 58 Raw'!Y31</f>
        <v>78.337058999999996</v>
      </c>
      <c r="W43" s="270">
        <f>'AEO22 58 Raw'!Z31</f>
        <v>79.432022000000003</v>
      </c>
      <c r="X43" s="270">
        <f>'AEO22 58 Raw'!AA31</f>
        <v>79.844527999999997</v>
      </c>
      <c r="Y43" s="270">
        <f>'AEO22 58 Raw'!AB31</f>
        <v>81.555672000000001</v>
      </c>
      <c r="Z43" s="270">
        <f>'AEO22 58 Raw'!AC31</f>
        <v>83.327858000000006</v>
      </c>
      <c r="AA43" s="270">
        <f>'AEO22 58 Raw'!AD31</f>
        <v>83.709770000000006</v>
      </c>
      <c r="AB43" s="270">
        <f>'AEO22 58 Raw'!AE31</f>
        <v>84.896918999999997</v>
      </c>
      <c r="AC43" s="270">
        <f>'AEO22 58 Raw'!AF31</f>
        <v>84.979125999999994</v>
      </c>
      <c r="AD43" s="270">
        <f>'AEO22 58 Raw'!AG31</f>
        <v>84.967590000000001</v>
      </c>
      <c r="AE43" s="270">
        <f>'AEO22 58 Raw'!AH31</f>
        <v>85.391852999999998</v>
      </c>
      <c r="AF43" s="270">
        <f>'AEO22 58 Raw'!AI31</f>
        <v>84.882255999999998</v>
      </c>
      <c r="AG43" s="334">
        <f>'AEO22 58 Raw'!AJ31</f>
        <v>8.0000000000000002E-3</v>
      </c>
    </row>
    <row r="44" spans="1:33" ht="12" customHeight="1" x14ac:dyDescent="0.2">
      <c r="C44" s="270"/>
      <c r="D44" s="270"/>
      <c r="E44" s="270"/>
      <c r="F44" s="270"/>
      <c r="G44" s="270"/>
      <c r="H44" s="270"/>
      <c r="I44" s="270"/>
      <c r="J44" s="270"/>
      <c r="K44" s="270"/>
      <c r="L44" s="270"/>
      <c r="M44" s="270"/>
      <c r="N44" s="270"/>
      <c r="O44" s="270"/>
      <c r="P44" s="270"/>
      <c r="Q44" s="270"/>
      <c r="R44" s="270"/>
      <c r="S44" s="270"/>
      <c r="T44" s="270"/>
      <c r="U44" s="270"/>
      <c r="V44" s="270"/>
      <c r="W44" s="270"/>
      <c r="X44" s="270"/>
      <c r="Y44" s="270"/>
      <c r="Z44" s="270"/>
      <c r="AA44" s="270"/>
      <c r="AB44" s="270"/>
      <c r="AC44" s="270"/>
      <c r="AD44" s="270"/>
      <c r="AE44" s="270"/>
      <c r="AF44" s="270"/>
      <c r="AG44" s="334"/>
    </row>
    <row r="45" spans="1:33" ht="12" customHeight="1" x14ac:dyDescent="0.2">
      <c r="B45" s="268" t="s">
        <v>747</v>
      </c>
      <c r="C45" s="270"/>
      <c r="D45" s="270"/>
      <c r="E45" s="270"/>
      <c r="F45" s="270"/>
      <c r="G45" s="270"/>
      <c r="H45" s="270"/>
      <c r="I45" s="270"/>
      <c r="J45" s="270"/>
      <c r="K45" s="270"/>
      <c r="L45" s="270"/>
      <c r="M45" s="270"/>
      <c r="N45" s="270"/>
      <c r="O45" s="270"/>
      <c r="P45" s="270"/>
      <c r="Q45" s="270"/>
      <c r="R45" s="270"/>
      <c r="S45" s="270"/>
      <c r="T45" s="270"/>
      <c r="U45" s="270"/>
      <c r="V45" s="270"/>
      <c r="W45" s="270"/>
      <c r="X45" s="270"/>
      <c r="Y45" s="270"/>
      <c r="Z45" s="270"/>
      <c r="AA45" s="270"/>
      <c r="AB45" s="270"/>
      <c r="AC45" s="270"/>
      <c r="AD45" s="270"/>
      <c r="AE45" s="270"/>
      <c r="AF45" s="270"/>
      <c r="AG45" s="334"/>
    </row>
    <row r="46" spans="1:33" ht="12" customHeight="1" x14ac:dyDescent="0.25">
      <c r="A46" s="265" t="s">
        <v>746</v>
      </c>
      <c r="B46" s="264" t="s">
        <v>745</v>
      </c>
      <c r="C46" s="270">
        <f>'AEO22 58 Raw'!F33</f>
        <v>64.166511999999997</v>
      </c>
      <c r="D46" s="270">
        <f>'AEO22 58 Raw'!G33</f>
        <v>69.440842000000004</v>
      </c>
      <c r="E46" s="270">
        <f>'AEO22 58 Raw'!H33</f>
        <v>63.019283000000001</v>
      </c>
      <c r="F46" s="270">
        <f>'AEO22 58 Raw'!I33</f>
        <v>67.738861</v>
      </c>
      <c r="G46" s="270">
        <f>'AEO22 58 Raw'!J33</f>
        <v>68.800049000000001</v>
      </c>
      <c r="H46" s="270">
        <f>'AEO22 58 Raw'!K33</f>
        <v>70.013969000000003</v>
      </c>
      <c r="I46" s="270">
        <f>'AEO22 58 Raw'!L33</f>
        <v>71.470032000000003</v>
      </c>
      <c r="J46" s="270">
        <f>'AEO22 58 Raw'!M33</f>
        <v>73.023407000000006</v>
      </c>
      <c r="K46" s="270">
        <f>'AEO22 58 Raw'!N33</f>
        <v>74.189507000000006</v>
      </c>
      <c r="L46" s="270">
        <f>'AEO22 58 Raw'!O33</f>
        <v>75.244667000000007</v>
      </c>
      <c r="M46" s="270">
        <f>'AEO22 58 Raw'!P33</f>
        <v>76.113845999999995</v>
      </c>
      <c r="N46" s="270">
        <f>'AEO22 58 Raw'!Q33</f>
        <v>77.805435000000003</v>
      </c>
      <c r="O46" s="270">
        <f>'AEO22 58 Raw'!R33</f>
        <v>78.757294000000002</v>
      </c>
      <c r="P46" s="270">
        <f>'AEO22 58 Raw'!S33</f>
        <v>79.103874000000005</v>
      </c>
      <c r="Q46" s="270">
        <f>'AEO22 58 Raw'!T33</f>
        <v>79.362671000000006</v>
      </c>
      <c r="R46" s="270">
        <f>'AEO22 58 Raw'!U33</f>
        <v>79.560501000000002</v>
      </c>
      <c r="S46" s="270">
        <f>'AEO22 58 Raw'!V33</f>
        <v>80.652327999999997</v>
      </c>
      <c r="T46" s="270">
        <f>'AEO22 58 Raw'!W33</f>
        <v>81.512726000000001</v>
      </c>
      <c r="U46" s="270">
        <f>'AEO22 58 Raw'!X33</f>
        <v>81.647209000000004</v>
      </c>
      <c r="V46" s="270">
        <f>'AEO22 58 Raw'!Y33</f>
        <v>83.280745999999994</v>
      </c>
      <c r="W46" s="270">
        <f>'AEO22 58 Raw'!Z33</f>
        <v>84.468941000000001</v>
      </c>
      <c r="X46" s="270">
        <f>'AEO22 58 Raw'!AA33</f>
        <v>84.905593999999994</v>
      </c>
      <c r="Y46" s="270">
        <f>'AEO22 58 Raw'!AB33</f>
        <v>86.678214999999994</v>
      </c>
      <c r="Z46" s="270">
        <f>'AEO22 58 Raw'!AC33</f>
        <v>88.506850999999997</v>
      </c>
      <c r="AA46" s="270">
        <f>'AEO22 58 Raw'!AD33</f>
        <v>88.850089999999994</v>
      </c>
      <c r="AB46" s="270">
        <f>'AEO22 58 Raw'!AE33</f>
        <v>89.835564000000005</v>
      </c>
      <c r="AC46" s="270">
        <f>'AEO22 58 Raw'!AF33</f>
        <v>90.033034999999998</v>
      </c>
      <c r="AD46" s="270">
        <f>'AEO22 58 Raw'!AG33</f>
        <v>90.160659999999993</v>
      </c>
      <c r="AE46" s="270">
        <f>'AEO22 58 Raw'!AH33</f>
        <v>90.701057000000006</v>
      </c>
      <c r="AF46" s="270">
        <f>'AEO22 58 Raw'!AI33</f>
        <v>90.147902999999999</v>
      </c>
      <c r="AG46" s="334">
        <f>'AEO22 58 Raw'!AJ33</f>
        <v>1.2E-2</v>
      </c>
    </row>
    <row r="47" spans="1:33" ht="12" customHeight="1" x14ac:dyDescent="0.25">
      <c r="A47" s="265" t="s">
        <v>744</v>
      </c>
      <c r="B47" s="264" t="s">
        <v>743</v>
      </c>
      <c r="C47" s="270">
        <f>'AEO22 58 Raw'!F34</f>
        <v>68.369392000000005</v>
      </c>
      <c r="D47" s="270">
        <f>'AEO22 58 Raw'!G34</f>
        <v>68.125679000000005</v>
      </c>
      <c r="E47" s="270">
        <f>'AEO22 58 Raw'!H34</f>
        <v>63.274096999999998</v>
      </c>
      <c r="F47" s="270">
        <f>'AEO22 58 Raw'!I34</f>
        <v>68.612869000000003</v>
      </c>
      <c r="G47" s="270">
        <f>'AEO22 58 Raw'!J34</f>
        <v>69.964980999999995</v>
      </c>
      <c r="H47" s="270">
        <f>'AEO22 58 Raw'!K34</f>
        <v>71.375052999999994</v>
      </c>
      <c r="I47" s="270">
        <f>'AEO22 58 Raw'!L34</f>
        <v>73.079659000000007</v>
      </c>
      <c r="J47" s="270">
        <f>'AEO22 58 Raw'!M34</f>
        <v>74.130058000000005</v>
      </c>
      <c r="K47" s="270">
        <f>'AEO22 58 Raw'!N34</f>
        <v>75.162064000000001</v>
      </c>
      <c r="L47" s="270">
        <f>'AEO22 58 Raw'!O34</f>
        <v>76.034751999999997</v>
      </c>
      <c r="M47" s="270">
        <f>'AEO22 58 Raw'!P34</f>
        <v>77.091125000000005</v>
      </c>
      <c r="N47" s="270">
        <f>'AEO22 58 Raw'!Q34</f>
        <v>78.558875999999998</v>
      </c>
      <c r="O47" s="270">
        <f>'AEO22 58 Raw'!R34</f>
        <v>79.291008000000005</v>
      </c>
      <c r="P47" s="270">
        <f>'AEO22 58 Raw'!S34</f>
        <v>79.708672000000007</v>
      </c>
      <c r="Q47" s="270">
        <f>'AEO22 58 Raw'!T34</f>
        <v>80.089805999999996</v>
      </c>
      <c r="R47" s="270">
        <f>'AEO22 58 Raw'!U34</f>
        <v>80.430969000000005</v>
      </c>
      <c r="S47" s="270">
        <f>'AEO22 58 Raw'!V34</f>
        <v>81.481071</v>
      </c>
      <c r="T47" s="270">
        <f>'AEO22 58 Raw'!W34</f>
        <v>82.356812000000005</v>
      </c>
      <c r="U47" s="270">
        <f>'AEO22 58 Raw'!X34</f>
        <v>82.515945000000002</v>
      </c>
      <c r="V47" s="270">
        <f>'AEO22 58 Raw'!Y34</f>
        <v>84.245697000000007</v>
      </c>
      <c r="W47" s="270">
        <f>'AEO22 58 Raw'!Z34</f>
        <v>85.331244999999996</v>
      </c>
      <c r="X47" s="270">
        <f>'AEO22 58 Raw'!AA34</f>
        <v>85.794807000000006</v>
      </c>
      <c r="Y47" s="270">
        <f>'AEO22 58 Raw'!AB34</f>
        <v>87.584755000000001</v>
      </c>
      <c r="Z47" s="270">
        <f>'AEO22 58 Raw'!AC34</f>
        <v>89.398124999999993</v>
      </c>
      <c r="AA47" s="270">
        <f>'AEO22 58 Raw'!AD34</f>
        <v>89.674178999999995</v>
      </c>
      <c r="AB47" s="270">
        <f>'AEO22 58 Raw'!AE34</f>
        <v>90.846207000000007</v>
      </c>
      <c r="AC47" s="270">
        <f>'AEO22 58 Raw'!AF34</f>
        <v>90.890465000000006</v>
      </c>
      <c r="AD47" s="270">
        <f>'AEO22 58 Raw'!AG34</f>
        <v>90.855141000000003</v>
      </c>
      <c r="AE47" s="270">
        <f>'AEO22 58 Raw'!AH34</f>
        <v>91.394508000000002</v>
      </c>
      <c r="AF47" s="270">
        <f>'AEO22 58 Raw'!AI34</f>
        <v>90.791884999999994</v>
      </c>
      <c r="AG47" s="334">
        <f>'AEO22 58 Raw'!AJ34</f>
        <v>0.01</v>
      </c>
    </row>
    <row r="48" spans="1:33" ht="12" customHeight="1" x14ac:dyDescent="0.25">
      <c r="A48" s="265" t="s">
        <v>742</v>
      </c>
      <c r="B48" s="264" t="s">
        <v>741</v>
      </c>
      <c r="C48" s="270">
        <f>'AEO22 58 Raw'!F35</f>
        <v>70.134788999999998</v>
      </c>
      <c r="D48" s="270">
        <f>'AEO22 58 Raw'!G35</f>
        <v>64.431976000000006</v>
      </c>
      <c r="E48" s="270">
        <f>'AEO22 58 Raw'!H35</f>
        <v>58.365143000000003</v>
      </c>
      <c r="F48" s="270">
        <f>'AEO22 58 Raw'!I35</f>
        <v>63.239277000000001</v>
      </c>
      <c r="G48" s="270">
        <f>'AEO22 58 Raw'!J35</f>
        <v>64.424301</v>
      </c>
      <c r="H48" s="270">
        <f>'AEO22 58 Raw'!K35</f>
        <v>65.596321000000003</v>
      </c>
      <c r="I48" s="270">
        <f>'AEO22 58 Raw'!L35</f>
        <v>67.076331999999994</v>
      </c>
      <c r="J48" s="270">
        <f>'AEO22 58 Raw'!M35</f>
        <v>68.587173000000007</v>
      </c>
      <c r="K48" s="270">
        <f>'AEO22 58 Raw'!N35</f>
        <v>69.617087999999995</v>
      </c>
      <c r="L48" s="270">
        <f>'AEO22 58 Raw'!O35</f>
        <v>70.515738999999996</v>
      </c>
      <c r="M48" s="270">
        <f>'AEO22 58 Raw'!P35</f>
        <v>71.476760999999996</v>
      </c>
      <c r="N48" s="270">
        <f>'AEO22 58 Raw'!Q35</f>
        <v>72.988906999999998</v>
      </c>
      <c r="O48" s="270">
        <f>'AEO22 58 Raw'!R35</f>
        <v>73.898078999999996</v>
      </c>
      <c r="P48" s="270">
        <f>'AEO22 58 Raw'!S35</f>
        <v>74.192001000000005</v>
      </c>
      <c r="Q48" s="270">
        <f>'AEO22 58 Raw'!T35</f>
        <v>74.470543000000006</v>
      </c>
      <c r="R48" s="270">
        <f>'AEO22 58 Raw'!U35</f>
        <v>74.608352999999994</v>
      </c>
      <c r="S48" s="270">
        <f>'AEO22 58 Raw'!V35</f>
        <v>75.711128000000002</v>
      </c>
      <c r="T48" s="270">
        <f>'AEO22 58 Raw'!W35</f>
        <v>76.533737000000002</v>
      </c>
      <c r="U48" s="270">
        <f>'AEO22 58 Raw'!X35</f>
        <v>76.682670999999999</v>
      </c>
      <c r="V48" s="270">
        <f>'AEO22 58 Raw'!Y35</f>
        <v>78.312156999999999</v>
      </c>
      <c r="W48" s="270">
        <f>'AEO22 58 Raw'!Z35</f>
        <v>79.474838000000005</v>
      </c>
      <c r="X48" s="270">
        <f>'AEO22 58 Raw'!AA35</f>
        <v>79.911818999999994</v>
      </c>
      <c r="Y48" s="270">
        <f>'AEO22 58 Raw'!AB35</f>
        <v>81.589232999999993</v>
      </c>
      <c r="Z48" s="270">
        <f>'AEO22 58 Raw'!AC35</f>
        <v>83.388458</v>
      </c>
      <c r="AA48" s="270">
        <f>'AEO22 58 Raw'!AD35</f>
        <v>83.763930999999999</v>
      </c>
      <c r="AB48" s="270">
        <f>'AEO22 58 Raw'!AE35</f>
        <v>84.793143999999998</v>
      </c>
      <c r="AC48" s="270">
        <f>'AEO22 58 Raw'!AF35</f>
        <v>84.980957000000004</v>
      </c>
      <c r="AD48" s="270">
        <f>'AEO22 58 Raw'!AG35</f>
        <v>85.028587000000002</v>
      </c>
      <c r="AE48" s="270">
        <f>'AEO22 58 Raw'!AH35</f>
        <v>85.534332000000006</v>
      </c>
      <c r="AF48" s="270">
        <f>'AEO22 58 Raw'!AI35</f>
        <v>84.921172999999996</v>
      </c>
      <c r="AG48" s="334">
        <f>'AEO22 58 Raw'!AJ35</f>
        <v>7.0000000000000001E-3</v>
      </c>
    </row>
    <row r="49" spans="1:33" ht="12" customHeight="1" x14ac:dyDescent="0.25">
      <c r="A49" s="265" t="s">
        <v>740</v>
      </c>
      <c r="B49" s="264" t="s">
        <v>739</v>
      </c>
      <c r="C49" s="270">
        <f>'AEO22 58 Raw'!F36</f>
        <v>66.864777000000004</v>
      </c>
      <c r="D49" s="270">
        <f>'AEO22 58 Raw'!G36</f>
        <v>60.173687000000001</v>
      </c>
      <c r="E49" s="270">
        <f>'AEO22 58 Raw'!H36</f>
        <v>54.646037999999997</v>
      </c>
      <c r="F49" s="270">
        <f>'AEO22 58 Raw'!I36</f>
        <v>59.846558000000002</v>
      </c>
      <c r="G49" s="270">
        <f>'AEO22 58 Raw'!J36</f>
        <v>61.209164000000001</v>
      </c>
      <c r="H49" s="270">
        <f>'AEO22 58 Raw'!K36</f>
        <v>62.687286</v>
      </c>
      <c r="I49" s="270">
        <f>'AEO22 58 Raw'!L36</f>
        <v>64.396912</v>
      </c>
      <c r="J49" s="270">
        <f>'AEO22 58 Raw'!M36</f>
        <v>65.457863000000003</v>
      </c>
      <c r="K49" s="270">
        <f>'AEO22 58 Raw'!N36</f>
        <v>66.534439000000006</v>
      </c>
      <c r="L49" s="270">
        <f>'AEO22 58 Raw'!O36</f>
        <v>67.488326999999998</v>
      </c>
      <c r="M49" s="270">
        <f>'AEO22 58 Raw'!P36</f>
        <v>68.495979000000005</v>
      </c>
      <c r="N49" s="270">
        <f>'AEO22 58 Raw'!Q36</f>
        <v>70.096221999999997</v>
      </c>
      <c r="O49" s="270">
        <f>'AEO22 58 Raw'!R36</f>
        <v>70.844772000000006</v>
      </c>
      <c r="P49" s="270">
        <f>'AEO22 58 Raw'!S36</f>
        <v>71.252883999999995</v>
      </c>
      <c r="Q49" s="270">
        <f>'AEO22 58 Raw'!T36</f>
        <v>71.647094999999993</v>
      </c>
      <c r="R49" s="270">
        <f>'AEO22 58 Raw'!U36</f>
        <v>71.978088</v>
      </c>
      <c r="S49" s="270">
        <f>'AEO22 58 Raw'!V36</f>
        <v>73.095885999999993</v>
      </c>
      <c r="T49" s="270">
        <f>'AEO22 58 Raw'!W36</f>
        <v>73.924553000000003</v>
      </c>
      <c r="U49" s="270">
        <f>'AEO22 58 Raw'!X36</f>
        <v>74.092606000000004</v>
      </c>
      <c r="V49" s="270">
        <f>'AEO22 58 Raw'!Y36</f>
        <v>75.673347000000007</v>
      </c>
      <c r="W49" s="270">
        <f>'AEO22 58 Raw'!Z36</f>
        <v>76.822800000000001</v>
      </c>
      <c r="X49" s="270">
        <f>'AEO22 58 Raw'!AA36</f>
        <v>77.250870000000006</v>
      </c>
      <c r="Y49" s="270">
        <f>'AEO22 58 Raw'!AB36</f>
        <v>78.966896000000006</v>
      </c>
      <c r="Z49" s="270">
        <f>'AEO22 58 Raw'!AC36</f>
        <v>80.799873000000005</v>
      </c>
      <c r="AA49" s="270">
        <f>'AEO22 58 Raw'!AD36</f>
        <v>81.135193000000001</v>
      </c>
      <c r="AB49" s="270">
        <f>'AEO22 58 Raw'!AE36</f>
        <v>82.307732000000001</v>
      </c>
      <c r="AC49" s="270">
        <f>'AEO22 58 Raw'!AF36</f>
        <v>82.318107999999995</v>
      </c>
      <c r="AD49" s="270">
        <f>'AEO22 58 Raw'!AG36</f>
        <v>82.353142000000005</v>
      </c>
      <c r="AE49" s="270">
        <f>'AEO22 58 Raw'!AH36</f>
        <v>82.870116999999993</v>
      </c>
      <c r="AF49" s="270">
        <f>'AEO22 58 Raw'!AI36</f>
        <v>82.281647000000007</v>
      </c>
      <c r="AG49" s="334">
        <f>'AEO22 58 Raw'!AJ36</f>
        <v>7.0000000000000001E-3</v>
      </c>
    </row>
    <row r="50" spans="1:33" ht="15" customHeight="1" x14ac:dyDescent="0.25">
      <c r="A50" s="265" t="s">
        <v>738</v>
      </c>
      <c r="B50" s="264" t="s">
        <v>737</v>
      </c>
      <c r="C50" s="270">
        <f>'AEO22 58 Raw'!F37</f>
        <v>62.952793</v>
      </c>
      <c r="D50" s="270">
        <f>'AEO22 58 Raw'!G37</f>
        <v>62.056328000000001</v>
      </c>
      <c r="E50" s="270">
        <f>'AEO22 58 Raw'!H37</f>
        <v>56.161422999999999</v>
      </c>
      <c r="F50" s="270">
        <f>'AEO22 58 Raw'!I37</f>
        <v>60.964599999999997</v>
      </c>
      <c r="G50" s="270">
        <f>'AEO22 58 Raw'!J37</f>
        <v>62.164169000000001</v>
      </c>
      <c r="H50" s="270">
        <f>'AEO22 58 Raw'!K37</f>
        <v>63.331169000000003</v>
      </c>
      <c r="I50" s="270">
        <f>'AEO22 58 Raw'!L37</f>
        <v>64.714684000000005</v>
      </c>
      <c r="J50" s="270">
        <f>'AEO22 58 Raw'!M37</f>
        <v>66.201958000000005</v>
      </c>
      <c r="K50" s="270">
        <f>'AEO22 58 Raw'!N37</f>
        <v>67.272857999999999</v>
      </c>
      <c r="L50" s="270">
        <f>'AEO22 58 Raw'!O37</f>
        <v>68.215851000000001</v>
      </c>
      <c r="M50" s="270">
        <f>'AEO22 58 Raw'!P37</f>
        <v>69.144927999999993</v>
      </c>
      <c r="N50" s="270">
        <f>'AEO22 58 Raw'!Q37</f>
        <v>70.720511999999999</v>
      </c>
      <c r="O50" s="270">
        <f>'AEO22 58 Raw'!R37</f>
        <v>71.619964999999993</v>
      </c>
      <c r="P50" s="270">
        <f>'AEO22 58 Raw'!S37</f>
        <v>71.919455999999997</v>
      </c>
      <c r="Q50" s="270">
        <f>'AEO22 58 Raw'!T37</f>
        <v>72.218445000000003</v>
      </c>
      <c r="R50" s="270">
        <f>'AEO22 58 Raw'!U37</f>
        <v>72.393242000000001</v>
      </c>
      <c r="S50" s="270">
        <f>'AEO22 58 Raw'!V37</f>
        <v>73.520820999999998</v>
      </c>
      <c r="T50" s="270">
        <f>'AEO22 58 Raw'!W37</f>
        <v>74.365463000000005</v>
      </c>
      <c r="U50" s="270">
        <f>'AEO22 58 Raw'!X37</f>
        <v>74.509071000000006</v>
      </c>
      <c r="V50" s="270">
        <f>'AEO22 58 Raw'!Y37</f>
        <v>76.188811999999999</v>
      </c>
      <c r="W50" s="270">
        <f>'AEO22 58 Raw'!Z37</f>
        <v>77.359183999999999</v>
      </c>
      <c r="X50" s="270">
        <f>'AEO22 58 Raw'!AA37</f>
        <v>77.800926000000004</v>
      </c>
      <c r="Y50" s="270">
        <f>'AEO22 58 Raw'!AB37</f>
        <v>79.510963000000004</v>
      </c>
      <c r="Z50" s="270">
        <f>'AEO22 58 Raw'!AC37</f>
        <v>81.301475999999994</v>
      </c>
      <c r="AA50" s="270">
        <f>'AEO22 58 Raw'!AD37</f>
        <v>81.676047999999994</v>
      </c>
      <c r="AB50" s="270">
        <f>'AEO22 58 Raw'!AE37</f>
        <v>82.692886000000001</v>
      </c>
      <c r="AC50" s="270">
        <f>'AEO22 58 Raw'!AF37</f>
        <v>82.873847999999995</v>
      </c>
      <c r="AD50" s="270">
        <f>'AEO22 58 Raw'!AG37</f>
        <v>82.948097000000004</v>
      </c>
      <c r="AE50" s="270">
        <f>'AEO22 58 Raw'!AH37</f>
        <v>83.474770000000007</v>
      </c>
      <c r="AF50" s="270">
        <f>'AEO22 58 Raw'!AI37</f>
        <v>82.891768999999996</v>
      </c>
      <c r="AG50" s="334">
        <f>'AEO22 58 Raw'!AJ37</f>
        <v>0.01</v>
      </c>
    </row>
    <row r="51" spans="1:33" ht="15" customHeight="1" x14ac:dyDescent="0.25">
      <c r="A51" s="265" t="s">
        <v>736</v>
      </c>
      <c r="B51" s="264" t="s">
        <v>735</v>
      </c>
      <c r="C51" s="270">
        <f>'AEO22 58 Raw'!F38</f>
        <v>62.952793</v>
      </c>
      <c r="D51" s="270">
        <f>'AEO22 58 Raw'!G38</f>
        <v>62.056328000000001</v>
      </c>
      <c r="E51" s="270">
        <f>'AEO22 58 Raw'!H38</f>
        <v>56.161422999999999</v>
      </c>
      <c r="F51" s="270">
        <f>'AEO22 58 Raw'!I38</f>
        <v>60.964599999999997</v>
      </c>
      <c r="G51" s="270">
        <f>'AEO22 58 Raw'!J38</f>
        <v>62.164169000000001</v>
      </c>
      <c r="H51" s="270">
        <f>'AEO22 58 Raw'!K38</f>
        <v>63.331169000000003</v>
      </c>
      <c r="I51" s="270">
        <f>'AEO22 58 Raw'!L38</f>
        <v>64.714684000000005</v>
      </c>
      <c r="J51" s="270">
        <f>'AEO22 58 Raw'!M38</f>
        <v>66.201958000000005</v>
      </c>
      <c r="K51" s="270">
        <f>'AEO22 58 Raw'!N38</f>
        <v>67.272857999999999</v>
      </c>
      <c r="L51" s="270">
        <f>'AEO22 58 Raw'!O38</f>
        <v>68.215851000000001</v>
      </c>
      <c r="M51" s="270">
        <f>'AEO22 58 Raw'!P38</f>
        <v>69.144927999999993</v>
      </c>
      <c r="N51" s="270">
        <f>'AEO22 58 Raw'!Q38</f>
        <v>70.720511999999999</v>
      </c>
      <c r="O51" s="270">
        <f>'AEO22 58 Raw'!R38</f>
        <v>71.619964999999993</v>
      </c>
      <c r="P51" s="270">
        <f>'AEO22 58 Raw'!S38</f>
        <v>71.919455999999997</v>
      </c>
      <c r="Q51" s="270">
        <f>'AEO22 58 Raw'!T38</f>
        <v>72.218445000000003</v>
      </c>
      <c r="R51" s="270">
        <f>'AEO22 58 Raw'!U38</f>
        <v>72.393242000000001</v>
      </c>
      <c r="S51" s="270">
        <f>'AEO22 58 Raw'!V38</f>
        <v>73.520820999999998</v>
      </c>
      <c r="T51" s="270">
        <f>'AEO22 58 Raw'!W38</f>
        <v>74.365463000000005</v>
      </c>
      <c r="U51" s="270">
        <f>'AEO22 58 Raw'!X38</f>
        <v>74.509071000000006</v>
      </c>
      <c r="V51" s="270">
        <f>'AEO22 58 Raw'!Y38</f>
        <v>76.188811999999999</v>
      </c>
      <c r="W51" s="270">
        <f>'AEO22 58 Raw'!Z38</f>
        <v>77.359183999999999</v>
      </c>
      <c r="X51" s="270">
        <f>'AEO22 58 Raw'!AA38</f>
        <v>77.800926000000004</v>
      </c>
      <c r="Y51" s="270">
        <f>'AEO22 58 Raw'!AB38</f>
        <v>79.510963000000004</v>
      </c>
      <c r="Z51" s="270">
        <f>'AEO22 58 Raw'!AC38</f>
        <v>81.301475999999994</v>
      </c>
      <c r="AA51" s="270">
        <f>'AEO22 58 Raw'!AD38</f>
        <v>81.676047999999994</v>
      </c>
      <c r="AB51" s="270">
        <f>'AEO22 58 Raw'!AE38</f>
        <v>82.692886000000001</v>
      </c>
      <c r="AC51" s="270">
        <f>'AEO22 58 Raw'!AF38</f>
        <v>82.873847999999995</v>
      </c>
      <c r="AD51" s="270">
        <f>'AEO22 58 Raw'!AG38</f>
        <v>82.948097000000004</v>
      </c>
      <c r="AE51" s="270">
        <f>'AEO22 58 Raw'!AH38</f>
        <v>83.474770000000007</v>
      </c>
      <c r="AF51" s="270">
        <f>'AEO22 58 Raw'!AI38</f>
        <v>82.891768999999996</v>
      </c>
      <c r="AG51" s="334">
        <f>'AEO22 58 Raw'!AJ38</f>
        <v>0.01</v>
      </c>
    </row>
    <row r="52" spans="1:33" ht="15" customHeight="1" x14ac:dyDescent="0.25">
      <c r="A52" s="265" t="s">
        <v>734</v>
      </c>
      <c r="B52" s="264" t="s">
        <v>733</v>
      </c>
      <c r="C52" s="270">
        <f>'AEO22 58 Raw'!F39</f>
        <v>72.381675999999999</v>
      </c>
      <c r="D52" s="270">
        <f>'AEO22 58 Raw'!G39</f>
        <v>64.565475000000006</v>
      </c>
      <c r="E52" s="270">
        <f>'AEO22 58 Raw'!H39</f>
        <v>61.206062000000003</v>
      </c>
      <c r="F52" s="270">
        <f>'AEO22 58 Raw'!I39</f>
        <v>67.352829</v>
      </c>
      <c r="G52" s="270">
        <f>'AEO22 58 Raw'!J39</f>
        <v>69.011748999999995</v>
      </c>
      <c r="H52" s="270">
        <f>'AEO22 58 Raw'!K39</f>
        <v>70.283126999999993</v>
      </c>
      <c r="I52" s="270">
        <f>'AEO22 58 Raw'!L39</f>
        <v>72.118149000000003</v>
      </c>
      <c r="J52" s="270">
        <f>'AEO22 58 Raw'!M39</f>
        <v>72.512939000000003</v>
      </c>
      <c r="K52" s="270">
        <f>'AEO22 58 Raw'!N39</f>
        <v>73.192886000000001</v>
      </c>
      <c r="L52" s="270">
        <f>'AEO22 58 Raw'!O39</f>
        <v>73.888999999999996</v>
      </c>
      <c r="M52" s="270">
        <f>'AEO22 58 Raw'!P39</f>
        <v>74.995643999999999</v>
      </c>
      <c r="N52" s="270">
        <f>'AEO22 58 Raw'!Q39</f>
        <v>75.023467999999994</v>
      </c>
      <c r="O52" s="270">
        <f>'AEO22 58 Raw'!R39</f>
        <v>75.683234999999996</v>
      </c>
      <c r="P52" s="270">
        <f>'AEO22 58 Raw'!S39</f>
        <v>76.074119999999994</v>
      </c>
      <c r="Q52" s="270">
        <f>'AEO22 58 Raw'!T39</f>
        <v>76.295151000000004</v>
      </c>
      <c r="R52" s="270">
        <f>'AEO22 58 Raw'!U39</f>
        <v>76.513596000000007</v>
      </c>
      <c r="S52" s="270">
        <f>'AEO22 58 Raw'!V39</f>
        <v>77.373801999999998</v>
      </c>
      <c r="T52" s="270">
        <f>'AEO22 58 Raw'!W39</f>
        <v>78.287711999999999</v>
      </c>
      <c r="U52" s="270">
        <f>'AEO22 58 Raw'!X39</f>
        <v>78.359329000000002</v>
      </c>
      <c r="V52" s="270">
        <f>'AEO22 58 Raw'!Y39</f>
        <v>80.03434</v>
      </c>
      <c r="W52" s="270">
        <f>'AEO22 58 Raw'!Z39</f>
        <v>81.267159000000007</v>
      </c>
      <c r="X52" s="270">
        <f>'AEO22 58 Raw'!AA39</f>
        <v>81.700057999999999</v>
      </c>
      <c r="Y52" s="270">
        <f>'AEO22 58 Raw'!AB39</f>
        <v>83.626350000000002</v>
      </c>
      <c r="Z52" s="270">
        <f>'AEO22 58 Raw'!AC39</f>
        <v>85.361930999999998</v>
      </c>
      <c r="AA52" s="270">
        <f>'AEO22 58 Raw'!AD39</f>
        <v>85.768364000000005</v>
      </c>
      <c r="AB52" s="270">
        <f>'AEO22 58 Raw'!AE39</f>
        <v>87.138137999999998</v>
      </c>
      <c r="AC52" s="270">
        <f>'AEO22 58 Raw'!AF39</f>
        <v>87.329643000000004</v>
      </c>
      <c r="AD52" s="270">
        <f>'AEO22 58 Raw'!AG39</f>
        <v>87.116287</v>
      </c>
      <c r="AE52" s="270">
        <f>'AEO22 58 Raw'!AH39</f>
        <v>87.696503000000007</v>
      </c>
      <c r="AF52" s="270">
        <f>'AEO22 58 Raw'!AI39</f>
        <v>86.968170000000001</v>
      </c>
      <c r="AG52" s="334">
        <f>'AEO22 58 Raw'!AJ39</f>
        <v>6.0000000000000001E-3</v>
      </c>
    </row>
    <row r="53" spans="1:33" ht="15" customHeight="1" x14ac:dyDescent="0.2">
      <c r="C53" s="270"/>
      <c r="D53" s="270"/>
      <c r="E53" s="270"/>
      <c r="F53" s="270"/>
      <c r="G53" s="270"/>
      <c r="H53" s="270"/>
      <c r="I53" s="270"/>
      <c r="J53" s="270"/>
      <c r="K53" s="270"/>
      <c r="L53" s="270"/>
      <c r="M53" s="270"/>
      <c r="N53" s="270"/>
      <c r="O53" s="270"/>
      <c r="P53" s="270"/>
      <c r="Q53" s="270"/>
      <c r="R53" s="270"/>
      <c r="S53" s="270"/>
      <c r="T53" s="270"/>
      <c r="U53" s="270"/>
      <c r="V53" s="270"/>
      <c r="W53" s="270"/>
      <c r="X53" s="270"/>
      <c r="Y53" s="270"/>
      <c r="Z53" s="270"/>
      <c r="AA53" s="270"/>
      <c r="AB53" s="270"/>
      <c r="AC53" s="270"/>
      <c r="AD53" s="270"/>
      <c r="AE53" s="270"/>
      <c r="AF53" s="270"/>
      <c r="AG53" s="334"/>
    </row>
    <row r="54" spans="1:33" ht="15" customHeight="1" x14ac:dyDescent="0.2">
      <c r="B54" s="268" t="s">
        <v>732</v>
      </c>
      <c r="C54" s="270"/>
      <c r="D54" s="270"/>
      <c r="E54" s="270"/>
      <c r="F54" s="270"/>
      <c r="G54" s="270"/>
      <c r="H54" s="270"/>
      <c r="I54" s="270"/>
      <c r="J54" s="270"/>
      <c r="K54" s="270"/>
      <c r="L54" s="270"/>
      <c r="M54" s="270"/>
      <c r="N54" s="270"/>
      <c r="O54" s="270"/>
      <c r="P54" s="270"/>
      <c r="Q54" s="270"/>
      <c r="R54" s="270"/>
      <c r="S54" s="270"/>
      <c r="T54" s="270"/>
      <c r="U54" s="270"/>
      <c r="V54" s="270"/>
      <c r="W54" s="270"/>
      <c r="X54" s="270"/>
      <c r="Y54" s="270"/>
      <c r="Z54" s="270"/>
      <c r="AA54" s="270"/>
      <c r="AB54" s="270"/>
      <c r="AC54" s="270"/>
      <c r="AD54" s="270"/>
      <c r="AE54" s="270"/>
      <c r="AF54" s="270"/>
      <c r="AG54" s="334"/>
    </row>
    <row r="55" spans="1:33" ht="15" customHeight="1" x14ac:dyDescent="0.25">
      <c r="A55" s="265" t="s">
        <v>731</v>
      </c>
      <c r="B55" s="264" t="s">
        <v>730</v>
      </c>
      <c r="C55" s="270">
        <f>'AEO22 58 Raw'!F41</f>
        <v>70.094666000000004</v>
      </c>
      <c r="D55" s="270">
        <f>'AEO22 58 Raw'!G41</f>
        <v>68.125679000000005</v>
      </c>
      <c r="E55" s="270">
        <f>'AEO22 58 Raw'!H41</f>
        <v>63.274096999999998</v>
      </c>
      <c r="F55" s="270">
        <f>'AEO22 58 Raw'!I41</f>
        <v>68.612869000000003</v>
      </c>
      <c r="G55" s="270">
        <f>'AEO22 58 Raw'!J41</f>
        <v>69.964980999999995</v>
      </c>
      <c r="H55" s="270">
        <f>'AEO22 58 Raw'!K41</f>
        <v>71.375052999999994</v>
      </c>
      <c r="I55" s="270">
        <f>'AEO22 58 Raw'!L41</f>
        <v>73.079659000000007</v>
      </c>
      <c r="J55" s="270">
        <f>'AEO22 58 Raw'!M41</f>
        <v>74.130058000000005</v>
      </c>
      <c r="K55" s="270">
        <f>'AEO22 58 Raw'!N41</f>
        <v>75.162064000000001</v>
      </c>
      <c r="L55" s="270">
        <f>'AEO22 58 Raw'!O41</f>
        <v>76.034751999999997</v>
      </c>
      <c r="M55" s="270">
        <f>'AEO22 58 Raw'!P41</f>
        <v>77.091125000000005</v>
      </c>
      <c r="N55" s="270">
        <f>'AEO22 58 Raw'!Q41</f>
        <v>78.558875999999998</v>
      </c>
      <c r="O55" s="270">
        <f>'AEO22 58 Raw'!R41</f>
        <v>79.291008000000005</v>
      </c>
      <c r="P55" s="270">
        <f>'AEO22 58 Raw'!S41</f>
        <v>79.708672000000007</v>
      </c>
      <c r="Q55" s="270">
        <f>'AEO22 58 Raw'!T41</f>
        <v>80.089805999999996</v>
      </c>
      <c r="R55" s="270">
        <f>'AEO22 58 Raw'!U41</f>
        <v>80.430969000000005</v>
      </c>
      <c r="S55" s="270">
        <f>'AEO22 58 Raw'!V41</f>
        <v>81.481071</v>
      </c>
      <c r="T55" s="270">
        <f>'AEO22 58 Raw'!W41</f>
        <v>82.356812000000005</v>
      </c>
      <c r="U55" s="270">
        <f>'AEO22 58 Raw'!X41</f>
        <v>82.515945000000002</v>
      </c>
      <c r="V55" s="270">
        <f>'AEO22 58 Raw'!Y41</f>
        <v>84.245697000000007</v>
      </c>
      <c r="W55" s="270">
        <f>'AEO22 58 Raw'!Z41</f>
        <v>85.331244999999996</v>
      </c>
      <c r="X55" s="270">
        <f>'AEO22 58 Raw'!AA41</f>
        <v>85.794807000000006</v>
      </c>
      <c r="Y55" s="270">
        <f>'AEO22 58 Raw'!AB41</f>
        <v>87.584755000000001</v>
      </c>
      <c r="Z55" s="270">
        <f>'AEO22 58 Raw'!AC41</f>
        <v>89.398124999999993</v>
      </c>
      <c r="AA55" s="270">
        <f>'AEO22 58 Raw'!AD41</f>
        <v>89.674178999999995</v>
      </c>
      <c r="AB55" s="270">
        <f>'AEO22 58 Raw'!AE41</f>
        <v>90.846207000000007</v>
      </c>
      <c r="AC55" s="270">
        <f>'AEO22 58 Raw'!AF41</f>
        <v>90.890465000000006</v>
      </c>
      <c r="AD55" s="270">
        <f>'AEO22 58 Raw'!AG41</f>
        <v>90.855141000000003</v>
      </c>
      <c r="AE55" s="270">
        <f>'AEO22 58 Raw'!AH41</f>
        <v>91.394508000000002</v>
      </c>
      <c r="AF55" s="270">
        <f>'AEO22 58 Raw'!AI41</f>
        <v>90.791884999999994</v>
      </c>
      <c r="AG55" s="334">
        <f>'AEO22 58 Raw'!AJ41</f>
        <v>8.9999999999999993E-3</v>
      </c>
    </row>
    <row r="56" spans="1:33" ht="15" customHeight="1" x14ac:dyDescent="0.25">
      <c r="A56" s="265" t="s">
        <v>729</v>
      </c>
      <c r="B56" s="264" t="s">
        <v>728</v>
      </c>
      <c r="C56" s="270">
        <f>'AEO22 58 Raw'!F42</f>
        <v>50.946026000000003</v>
      </c>
      <c r="D56" s="270">
        <f>'AEO22 58 Raw'!G42</f>
        <v>64.565475000000006</v>
      </c>
      <c r="E56" s="270">
        <f>'AEO22 58 Raw'!H42</f>
        <v>61.206062000000003</v>
      </c>
      <c r="F56" s="270">
        <f>'AEO22 58 Raw'!I42</f>
        <v>67.352829</v>
      </c>
      <c r="G56" s="270">
        <f>'AEO22 58 Raw'!J42</f>
        <v>69.011748999999995</v>
      </c>
      <c r="H56" s="270">
        <f>'AEO22 58 Raw'!K42</f>
        <v>70.283126999999993</v>
      </c>
      <c r="I56" s="270">
        <f>'AEO22 58 Raw'!L42</f>
        <v>72.118149000000003</v>
      </c>
      <c r="J56" s="270">
        <f>'AEO22 58 Raw'!M42</f>
        <v>72.512939000000003</v>
      </c>
      <c r="K56" s="270">
        <f>'AEO22 58 Raw'!N42</f>
        <v>73.192886000000001</v>
      </c>
      <c r="L56" s="270">
        <f>'AEO22 58 Raw'!O42</f>
        <v>73.888999999999996</v>
      </c>
      <c r="M56" s="270">
        <f>'AEO22 58 Raw'!P42</f>
        <v>74.995643999999999</v>
      </c>
      <c r="N56" s="270">
        <f>'AEO22 58 Raw'!Q42</f>
        <v>75.023467999999994</v>
      </c>
      <c r="O56" s="270">
        <f>'AEO22 58 Raw'!R42</f>
        <v>75.683234999999996</v>
      </c>
      <c r="P56" s="270">
        <f>'AEO22 58 Raw'!S42</f>
        <v>76.074119999999994</v>
      </c>
      <c r="Q56" s="270">
        <f>'AEO22 58 Raw'!T42</f>
        <v>76.295151000000004</v>
      </c>
      <c r="R56" s="270">
        <f>'AEO22 58 Raw'!U42</f>
        <v>76.513596000000007</v>
      </c>
      <c r="S56" s="270">
        <f>'AEO22 58 Raw'!V42</f>
        <v>77.373801999999998</v>
      </c>
      <c r="T56" s="270">
        <f>'AEO22 58 Raw'!W42</f>
        <v>78.287711999999999</v>
      </c>
      <c r="U56" s="270">
        <f>'AEO22 58 Raw'!X42</f>
        <v>78.359329000000002</v>
      </c>
      <c r="V56" s="270">
        <f>'AEO22 58 Raw'!Y42</f>
        <v>80.03434</v>
      </c>
      <c r="W56" s="270">
        <f>'AEO22 58 Raw'!Z42</f>
        <v>81.267159000000007</v>
      </c>
      <c r="X56" s="270">
        <f>'AEO22 58 Raw'!AA42</f>
        <v>81.700057999999999</v>
      </c>
      <c r="Y56" s="270">
        <f>'AEO22 58 Raw'!AB42</f>
        <v>83.626350000000002</v>
      </c>
      <c r="Z56" s="270">
        <f>'AEO22 58 Raw'!AC42</f>
        <v>85.361930999999998</v>
      </c>
      <c r="AA56" s="270">
        <f>'AEO22 58 Raw'!AD42</f>
        <v>85.768364000000005</v>
      </c>
      <c r="AB56" s="270">
        <f>'AEO22 58 Raw'!AE42</f>
        <v>87.138137999999998</v>
      </c>
      <c r="AC56" s="270">
        <f>'AEO22 58 Raw'!AF42</f>
        <v>87.329643000000004</v>
      </c>
      <c r="AD56" s="270">
        <f>'AEO22 58 Raw'!AG42</f>
        <v>87.116287</v>
      </c>
      <c r="AE56" s="270">
        <f>'AEO22 58 Raw'!AH42</f>
        <v>87.696503000000007</v>
      </c>
      <c r="AF56" s="270">
        <f>'AEO22 58 Raw'!AI42</f>
        <v>86.968170000000001</v>
      </c>
      <c r="AG56" s="334">
        <f>'AEO22 58 Raw'!AJ42</f>
        <v>1.9E-2</v>
      </c>
    </row>
    <row r="57" spans="1:33" ht="15" customHeight="1" x14ac:dyDescent="0.25">
      <c r="A57" s="265" t="s">
        <v>727</v>
      </c>
      <c r="B57" s="264" t="s">
        <v>726</v>
      </c>
      <c r="C57" s="270">
        <f>'AEO22 58 Raw'!F43</f>
        <v>0</v>
      </c>
      <c r="D57" s="270">
        <f>'AEO22 58 Raw'!G43</f>
        <v>68.913955999999999</v>
      </c>
      <c r="E57" s="270">
        <f>'AEO22 58 Raw'!H43</f>
        <v>62.902884999999998</v>
      </c>
      <c r="F57" s="270">
        <f>'AEO22 58 Raw'!I43</f>
        <v>67.790374999999997</v>
      </c>
      <c r="G57" s="270">
        <f>'AEO22 58 Raw'!J43</f>
        <v>69.106583000000001</v>
      </c>
      <c r="H57" s="270">
        <f>'AEO22 58 Raw'!K43</f>
        <v>70.37867</v>
      </c>
      <c r="I57" s="270">
        <f>'AEO22 58 Raw'!L43</f>
        <v>72.056663999999998</v>
      </c>
      <c r="J57" s="270">
        <f>'AEO22 58 Raw'!M43</f>
        <v>73.023651000000001</v>
      </c>
      <c r="K57" s="270">
        <f>'AEO22 58 Raw'!N43</f>
        <v>74.037398999999994</v>
      </c>
      <c r="L57" s="270">
        <f>'AEO22 58 Raw'!O43</f>
        <v>74.975998000000004</v>
      </c>
      <c r="M57" s="270">
        <f>'AEO22 58 Raw'!P43</f>
        <v>75.885650999999996</v>
      </c>
      <c r="N57" s="270">
        <f>'AEO22 58 Raw'!Q43</f>
        <v>77.503142999999994</v>
      </c>
      <c r="O57" s="270">
        <f>'AEO22 58 Raw'!R43</f>
        <v>78.435753000000005</v>
      </c>
      <c r="P57" s="270">
        <f>'AEO22 58 Raw'!S43</f>
        <v>78.915503999999999</v>
      </c>
      <c r="Q57" s="270">
        <f>'AEO22 58 Raw'!T43</f>
        <v>79.498131000000001</v>
      </c>
      <c r="R57" s="270">
        <f>'AEO22 58 Raw'!U43</f>
        <v>79.863776999999999</v>
      </c>
      <c r="S57" s="270">
        <f>'AEO22 58 Raw'!V43</f>
        <v>81.079764999999995</v>
      </c>
      <c r="T57" s="270">
        <f>'AEO22 58 Raw'!W43</f>
        <v>81.879379</v>
      </c>
      <c r="U57" s="270">
        <f>'AEO22 58 Raw'!X43</f>
        <v>82.041595000000001</v>
      </c>
      <c r="V57" s="270">
        <f>'AEO22 58 Raw'!Y43</f>
        <v>83.412491000000003</v>
      </c>
      <c r="W57" s="270">
        <f>'AEO22 58 Raw'!Z43</f>
        <v>84.604889</v>
      </c>
      <c r="X57" s="270">
        <f>'AEO22 58 Raw'!AA43</f>
        <v>84.712868</v>
      </c>
      <c r="Y57" s="270">
        <f>'AEO22 58 Raw'!AB43</f>
        <v>86.269424000000001</v>
      </c>
      <c r="Z57" s="270">
        <f>'AEO22 58 Raw'!AC43</f>
        <v>88.301331000000005</v>
      </c>
      <c r="AA57" s="270">
        <f>'AEO22 58 Raw'!AD43</f>
        <v>88.615311000000005</v>
      </c>
      <c r="AB57" s="270">
        <f>'AEO22 58 Raw'!AE43</f>
        <v>89.792418999999995</v>
      </c>
      <c r="AC57" s="270">
        <f>'AEO22 58 Raw'!AF43</f>
        <v>89.515334999999993</v>
      </c>
      <c r="AD57" s="270">
        <f>'AEO22 58 Raw'!AG43</f>
        <v>89.669044</v>
      </c>
      <c r="AE57" s="270">
        <f>'AEO22 58 Raw'!AH43</f>
        <v>90.158043000000006</v>
      </c>
      <c r="AF57" s="270">
        <f>'AEO22 58 Raw'!AI43</f>
        <v>89.680938999999995</v>
      </c>
      <c r="AG57" s="334" t="str">
        <f>'AEO22 58 Raw'!AJ43</f>
        <v>- -</v>
      </c>
    </row>
    <row r="58" spans="1:33" ht="15" customHeight="1" x14ac:dyDescent="0.25">
      <c r="A58" s="265"/>
      <c r="B58" s="264"/>
      <c r="C58" s="270"/>
      <c r="D58" s="266"/>
      <c r="E58" s="266"/>
      <c r="F58" s="266"/>
      <c r="G58" s="266"/>
      <c r="H58" s="266"/>
      <c r="I58" s="266"/>
      <c r="J58" s="266"/>
      <c r="K58" s="266"/>
      <c r="L58" s="266"/>
      <c r="M58" s="266"/>
      <c r="N58" s="266"/>
      <c r="O58" s="266"/>
      <c r="P58" s="266"/>
      <c r="Q58" s="266"/>
      <c r="R58" s="266"/>
      <c r="S58" s="266"/>
      <c r="T58" s="266"/>
      <c r="U58" s="266"/>
      <c r="V58" s="266"/>
      <c r="W58" s="266"/>
      <c r="X58" s="266"/>
      <c r="Y58" s="266"/>
      <c r="Z58" s="266"/>
      <c r="AA58" s="266"/>
      <c r="AB58" s="266"/>
      <c r="AC58" s="266"/>
      <c r="AD58" s="266"/>
      <c r="AE58" s="266"/>
      <c r="AF58" s="266"/>
      <c r="AG58" s="262"/>
    </row>
    <row r="59" spans="1:33" ht="15" customHeight="1" x14ac:dyDescent="0.2">
      <c r="B59" s="328" t="s">
        <v>725</v>
      </c>
      <c r="C59" s="329"/>
      <c r="D59" s="330"/>
      <c r="E59" s="330"/>
      <c r="F59" s="330"/>
      <c r="G59" s="330"/>
      <c r="H59" s="330"/>
      <c r="I59" s="330"/>
      <c r="J59" s="330"/>
      <c r="K59" s="330"/>
      <c r="L59" s="330"/>
      <c r="M59" s="330"/>
      <c r="N59" s="330"/>
      <c r="O59" s="330"/>
      <c r="P59" s="330"/>
      <c r="Q59" s="330"/>
      <c r="R59" s="330"/>
      <c r="S59" s="330"/>
      <c r="T59" s="330"/>
      <c r="U59" s="330"/>
      <c r="V59" s="330"/>
      <c r="W59" s="330"/>
      <c r="X59" s="330"/>
      <c r="Y59" s="330"/>
      <c r="Z59" s="330"/>
      <c r="AA59" s="330"/>
      <c r="AB59" s="330"/>
      <c r="AC59" s="330"/>
      <c r="AD59" s="330"/>
      <c r="AE59" s="330"/>
      <c r="AF59" s="330"/>
      <c r="AG59" s="330"/>
    </row>
    <row r="60" spans="1:33" ht="15" customHeight="1" x14ac:dyDescent="0.25">
      <c r="A60" s="265"/>
      <c r="B60" s="331" t="s">
        <v>724</v>
      </c>
      <c r="C60" s="329">
        <f>'AEO22 58 Raw'!F45</f>
        <v>0</v>
      </c>
      <c r="D60" s="332">
        <v>1.1770149999999999</v>
      </c>
      <c r="E60" s="332">
        <v>1.284764</v>
      </c>
      <c r="F60" s="332">
        <v>1.4580550000000001</v>
      </c>
      <c r="G60" s="332">
        <v>1.5908169999999999</v>
      </c>
      <c r="H60" s="332">
        <v>1.6137649999999999</v>
      </c>
      <c r="I60" s="332">
        <v>1.6009679999999999</v>
      </c>
      <c r="J60" s="332">
        <v>1.599423</v>
      </c>
      <c r="K60" s="332">
        <v>1.578719</v>
      </c>
      <c r="L60" s="332">
        <v>1.5497179999999999</v>
      </c>
      <c r="M60" s="332">
        <v>1.5040849999999999</v>
      </c>
      <c r="N60" s="332">
        <v>1.4916259999999999</v>
      </c>
      <c r="O60" s="332">
        <v>1.4868920000000001</v>
      </c>
      <c r="P60" s="332">
        <v>1.487927</v>
      </c>
      <c r="Q60" s="332">
        <v>1.4872069999999999</v>
      </c>
      <c r="R60" s="332">
        <v>1.48733</v>
      </c>
      <c r="S60" s="332">
        <v>1.483563</v>
      </c>
      <c r="T60" s="332">
        <v>1.4794579999999999</v>
      </c>
      <c r="U60" s="332">
        <v>1.514265</v>
      </c>
      <c r="V60" s="332">
        <v>1.5341340000000001</v>
      </c>
      <c r="W60" s="332">
        <v>1.5550079999999999</v>
      </c>
      <c r="X60" s="332">
        <v>1.5617829999999999</v>
      </c>
      <c r="Y60" s="332">
        <v>1.5509059999999999</v>
      </c>
      <c r="Z60" s="332">
        <v>1.5359940000000001</v>
      </c>
      <c r="AA60" s="332">
        <v>1.5211079999999999</v>
      </c>
      <c r="AB60" s="332">
        <v>1.5134639999999999</v>
      </c>
      <c r="AC60" s="332">
        <v>1.494211</v>
      </c>
      <c r="AD60" s="332">
        <v>1.477779</v>
      </c>
      <c r="AE60" s="332">
        <v>1.485681</v>
      </c>
      <c r="AF60" s="332">
        <v>1.486883</v>
      </c>
      <c r="AG60" s="333">
        <v>9.94328569616032E-3</v>
      </c>
    </row>
    <row r="61" spans="1:33" ht="15" customHeight="1" x14ac:dyDescent="0.25">
      <c r="B61" s="331" t="s">
        <v>723</v>
      </c>
      <c r="C61" s="329">
        <f>'AEO22 58 Raw'!F46</f>
        <v>0</v>
      </c>
      <c r="D61" s="332">
        <v>1.012769</v>
      </c>
      <c r="E61" s="332">
        <v>1.0280320000000001</v>
      </c>
      <c r="F61" s="332">
        <v>1.0314650000000001</v>
      </c>
      <c r="G61" s="332">
        <v>1.140107</v>
      </c>
      <c r="H61" s="332">
        <v>1.1831989999999999</v>
      </c>
      <c r="I61" s="332">
        <v>1.1913959999999999</v>
      </c>
      <c r="J61" s="332">
        <v>1.1917629999999999</v>
      </c>
      <c r="K61" s="332">
        <v>1.183924</v>
      </c>
      <c r="L61" s="332">
        <v>1.1745890000000001</v>
      </c>
      <c r="M61" s="332">
        <v>1.1603030000000001</v>
      </c>
      <c r="N61" s="332">
        <v>1.1514230000000001</v>
      </c>
      <c r="O61" s="332">
        <v>1.1402289999999999</v>
      </c>
      <c r="P61" s="332">
        <v>1.099218</v>
      </c>
      <c r="Q61" s="332">
        <v>1.0804069999999999</v>
      </c>
      <c r="R61" s="332">
        <v>1.0648770000000001</v>
      </c>
      <c r="S61" s="332">
        <v>1.0541480000000001</v>
      </c>
      <c r="T61" s="332">
        <v>1.0433939999999999</v>
      </c>
      <c r="U61" s="332">
        <v>1.0376399999999999</v>
      </c>
      <c r="V61" s="332">
        <v>1.0224880000000001</v>
      </c>
      <c r="W61" s="332">
        <v>1.0169570000000001</v>
      </c>
      <c r="X61" s="332">
        <v>1.0066440000000001</v>
      </c>
      <c r="Y61" s="332">
        <v>0.99712800000000001</v>
      </c>
      <c r="Z61" s="332">
        <v>0.98489099999999996</v>
      </c>
      <c r="AA61" s="332">
        <v>0.97634900000000002</v>
      </c>
      <c r="AB61" s="332">
        <v>0.96655400000000002</v>
      </c>
      <c r="AC61" s="332">
        <v>0.95903799999999995</v>
      </c>
      <c r="AD61" s="332">
        <v>0.950075</v>
      </c>
      <c r="AE61" s="332">
        <v>0.94272999999999996</v>
      </c>
      <c r="AF61" s="332">
        <v>0.93457800000000002</v>
      </c>
      <c r="AG61" s="333">
        <v>-2.6385793604141168E-3</v>
      </c>
    </row>
    <row r="62" spans="1:33" ht="12" customHeight="1" x14ac:dyDescent="0.25">
      <c r="A62" s="265"/>
      <c r="B62" s="331" t="s">
        <v>722</v>
      </c>
      <c r="C62" s="329">
        <f>'AEO22 58 Raw'!F47</f>
        <v>0</v>
      </c>
      <c r="D62" s="332">
        <v>9.8456000000000002E-2</v>
      </c>
      <c r="E62" s="332">
        <v>9.0939999999999993E-2</v>
      </c>
      <c r="F62" s="332">
        <v>9.1294E-2</v>
      </c>
      <c r="G62" s="332">
        <v>8.8376999999999997E-2</v>
      </c>
      <c r="H62" s="332">
        <v>8.4127999999999994E-2</v>
      </c>
      <c r="I62" s="332">
        <v>8.0047999999999994E-2</v>
      </c>
      <c r="J62" s="332">
        <v>8.1989999999999993E-2</v>
      </c>
      <c r="K62" s="332">
        <v>8.2497000000000001E-2</v>
      </c>
      <c r="L62" s="332">
        <v>8.2003000000000006E-2</v>
      </c>
      <c r="M62" s="332">
        <v>8.3749000000000004E-2</v>
      </c>
      <c r="N62" s="332">
        <v>8.4531999999999996E-2</v>
      </c>
      <c r="O62" s="332">
        <v>8.4376999999999994E-2</v>
      </c>
      <c r="P62" s="332">
        <v>8.3419999999999994E-2</v>
      </c>
      <c r="Q62" s="332">
        <v>8.2951999999999998E-2</v>
      </c>
      <c r="R62" s="332">
        <v>8.1757999999999997E-2</v>
      </c>
      <c r="S62" s="332">
        <v>8.5082000000000005E-2</v>
      </c>
      <c r="T62" s="332">
        <v>8.6193000000000006E-2</v>
      </c>
      <c r="U62" s="332">
        <v>8.6421999999999999E-2</v>
      </c>
      <c r="V62" s="332">
        <v>8.7248000000000006E-2</v>
      </c>
      <c r="W62" s="332">
        <v>8.7848999999999997E-2</v>
      </c>
      <c r="X62" s="332">
        <v>8.7977E-2</v>
      </c>
      <c r="Y62" s="332">
        <v>8.7927000000000005E-2</v>
      </c>
      <c r="Z62" s="332">
        <v>8.7832999999999994E-2</v>
      </c>
      <c r="AA62" s="332">
        <v>8.8201000000000002E-2</v>
      </c>
      <c r="AB62" s="332">
        <v>9.0679999999999997E-2</v>
      </c>
      <c r="AC62" s="332">
        <v>9.1795000000000002E-2</v>
      </c>
      <c r="AD62" s="332">
        <v>9.2543E-2</v>
      </c>
      <c r="AE62" s="332">
        <v>9.3478000000000006E-2</v>
      </c>
      <c r="AF62" s="332">
        <v>9.4021999999999994E-2</v>
      </c>
      <c r="AG62" s="333">
        <v>-1.0746697513037699E-3</v>
      </c>
    </row>
    <row r="63" spans="1:33" ht="15" customHeight="1" x14ac:dyDescent="0.25">
      <c r="B63" s="331" t="s">
        <v>721</v>
      </c>
      <c r="C63" s="329">
        <f>'AEO22 58 Raw'!F48</f>
        <v>0</v>
      </c>
      <c r="D63" s="332">
        <v>0.10691299999999999</v>
      </c>
      <c r="E63" s="332">
        <v>0.108209</v>
      </c>
      <c r="F63" s="332">
        <v>0.119158</v>
      </c>
      <c r="G63" s="332">
        <v>0.13134199999999999</v>
      </c>
      <c r="H63" s="332">
        <v>0.13572500000000001</v>
      </c>
      <c r="I63" s="332">
        <v>0.13825599999999999</v>
      </c>
      <c r="J63" s="332">
        <v>0.14230999999999999</v>
      </c>
      <c r="K63" s="332">
        <v>0.16400000000000001</v>
      </c>
      <c r="L63" s="332">
        <v>0.17142399999999999</v>
      </c>
      <c r="M63" s="332">
        <v>0.17405799999999999</v>
      </c>
      <c r="N63" s="332">
        <v>0.17841499999999999</v>
      </c>
      <c r="O63" s="332">
        <v>0.18232400000000001</v>
      </c>
      <c r="P63" s="332">
        <v>0.18602099999999999</v>
      </c>
      <c r="Q63" s="332">
        <v>0.187887</v>
      </c>
      <c r="R63" s="332">
        <v>0.20077700000000001</v>
      </c>
      <c r="S63" s="332">
        <v>0.21138999999999999</v>
      </c>
      <c r="T63" s="332">
        <v>0.21752199999999999</v>
      </c>
      <c r="U63" s="332">
        <v>0.22464200000000001</v>
      </c>
      <c r="V63" s="332">
        <v>0.23003499999999999</v>
      </c>
      <c r="W63" s="332">
        <v>0.23413600000000001</v>
      </c>
      <c r="X63" s="332">
        <v>0.23627000000000001</v>
      </c>
      <c r="Y63" s="332">
        <v>0.23932300000000001</v>
      </c>
      <c r="Z63" s="332">
        <v>0.245171</v>
      </c>
      <c r="AA63" s="332">
        <v>0.25260899999999997</v>
      </c>
      <c r="AB63" s="332">
        <v>0.259579</v>
      </c>
      <c r="AC63" s="332">
        <v>0.26474500000000001</v>
      </c>
      <c r="AD63" s="332">
        <v>0.26828600000000002</v>
      </c>
      <c r="AE63" s="332">
        <v>0.27250600000000003</v>
      </c>
      <c r="AF63" s="332">
        <v>0.27456599999999998</v>
      </c>
      <c r="AG63" s="333">
        <v>3.4735126759146251E-2</v>
      </c>
    </row>
    <row r="64" spans="1:33" ht="15" customHeight="1" x14ac:dyDescent="0.25">
      <c r="A64" s="265"/>
      <c r="B64" s="331" t="s">
        <v>720</v>
      </c>
      <c r="C64" s="329">
        <f>'AEO22 58 Raw'!F49</f>
        <v>0</v>
      </c>
      <c r="D64" s="332">
        <v>0.94542999999999999</v>
      </c>
      <c r="E64" s="332">
        <v>0.93689800000000001</v>
      </c>
      <c r="F64" s="332">
        <v>0.91462600000000005</v>
      </c>
      <c r="G64" s="332">
        <v>0.90052699999999997</v>
      </c>
      <c r="H64" s="332">
        <v>0.84066099999999999</v>
      </c>
      <c r="I64" s="332">
        <v>0.81380799999999998</v>
      </c>
      <c r="J64" s="332">
        <v>0.78795000000000004</v>
      </c>
      <c r="K64" s="332">
        <v>0.77431499999999998</v>
      </c>
      <c r="L64" s="332">
        <v>0.76019899999999996</v>
      </c>
      <c r="M64" s="332">
        <v>0.74055400000000005</v>
      </c>
      <c r="N64" s="332">
        <v>0.71574199999999999</v>
      </c>
      <c r="O64" s="332">
        <v>0.68988099999999997</v>
      </c>
      <c r="P64" s="332">
        <v>0.66662299999999997</v>
      </c>
      <c r="Q64" s="332">
        <v>0.64348099999999997</v>
      </c>
      <c r="R64" s="332">
        <v>0.62117500000000003</v>
      </c>
      <c r="S64" s="332">
        <v>0.59982100000000005</v>
      </c>
      <c r="T64" s="332">
        <v>0.57878399999999997</v>
      </c>
      <c r="U64" s="332">
        <v>0.55893000000000004</v>
      </c>
      <c r="V64" s="332">
        <v>0.54042000000000001</v>
      </c>
      <c r="W64" s="332">
        <v>0.52385899999999996</v>
      </c>
      <c r="X64" s="332">
        <v>0.50435700000000006</v>
      </c>
      <c r="Y64" s="332">
        <v>0.48875299999999999</v>
      </c>
      <c r="Z64" s="332">
        <v>0.471661</v>
      </c>
      <c r="AA64" s="332">
        <v>0.45653899999999997</v>
      </c>
      <c r="AB64" s="332">
        <v>0.44107600000000002</v>
      </c>
      <c r="AC64" s="332">
        <v>0.42733900000000002</v>
      </c>
      <c r="AD64" s="332">
        <v>0.41376099999999999</v>
      </c>
      <c r="AE64" s="332">
        <v>0.402283</v>
      </c>
      <c r="AF64" s="332">
        <v>0.390766</v>
      </c>
      <c r="AG64" s="333">
        <v>-2.8691932153612432E-2</v>
      </c>
    </row>
    <row r="65" spans="1:34" ht="15" customHeight="1" x14ac:dyDescent="0.25">
      <c r="B65" s="331" t="s">
        <v>719</v>
      </c>
      <c r="C65" s="329">
        <f>'AEO22 58 Raw'!F50</f>
        <v>0</v>
      </c>
      <c r="D65" s="332">
        <v>0.54275300000000004</v>
      </c>
      <c r="E65" s="332">
        <v>0.57191999999999998</v>
      </c>
      <c r="F65" s="332">
        <v>0.58917799999999998</v>
      </c>
      <c r="G65" s="332">
        <v>0.63555499999999998</v>
      </c>
      <c r="H65" s="332">
        <v>0.64706399999999997</v>
      </c>
      <c r="I65" s="332">
        <v>0.65484100000000001</v>
      </c>
      <c r="J65" s="332">
        <v>0.65867799999999999</v>
      </c>
      <c r="K65" s="332">
        <v>0.65889500000000001</v>
      </c>
      <c r="L65" s="332">
        <v>0.65491699999999997</v>
      </c>
      <c r="M65" s="332">
        <v>0.65032900000000005</v>
      </c>
      <c r="N65" s="332">
        <v>0.64883800000000003</v>
      </c>
      <c r="O65" s="332">
        <v>0.64614700000000003</v>
      </c>
      <c r="P65" s="332">
        <v>0.64855200000000002</v>
      </c>
      <c r="Q65" s="332">
        <v>0.64564699999999997</v>
      </c>
      <c r="R65" s="332">
        <v>0.64165000000000005</v>
      </c>
      <c r="S65" s="332">
        <v>0.63980800000000004</v>
      </c>
      <c r="T65" s="332">
        <v>0.63741599999999998</v>
      </c>
      <c r="U65" s="332">
        <v>0.635988</v>
      </c>
      <c r="V65" s="332">
        <v>0.63754599999999995</v>
      </c>
      <c r="W65" s="332">
        <v>0.634853</v>
      </c>
      <c r="X65" s="332">
        <v>0.63371299999999997</v>
      </c>
      <c r="Y65" s="332">
        <v>0.63036199999999998</v>
      </c>
      <c r="Z65" s="332">
        <v>0.62960499999999997</v>
      </c>
      <c r="AA65" s="332">
        <v>0.62827999999999995</v>
      </c>
      <c r="AB65" s="332">
        <v>0.63241999999999998</v>
      </c>
      <c r="AC65" s="332">
        <v>0.63028799999999996</v>
      </c>
      <c r="AD65" s="332">
        <v>0.62731599999999998</v>
      </c>
      <c r="AE65" s="332">
        <v>0.62464600000000003</v>
      </c>
      <c r="AF65" s="332">
        <v>0.62132399999999999</v>
      </c>
      <c r="AG65" s="333">
        <v>1.1970317533106961E-2</v>
      </c>
    </row>
    <row r="66" spans="1:34" ht="15" customHeight="1" x14ac:dyDescent="0.25">
      <c r="A66" s="265"/>
      <c r="B66" s="331" t="s">
        <v>718</v>
      </c>
      <c r="C66" s="329">
        <f>'AEO22 58 Raw'!F51</f>
        <v>0</v>
      </c>
      <c r="D66" s="332">
        <v>0.60104100000000005</v>
      </c>
      <c r="E66" s="332">
        <v>0.66259900000000005</v>
      </c>
      <c r="F66" s="332">
        <v>0.714036</v>
      </c>
      <c r="G66" s="332">
        <v>0.74614199999999997</v>
      </c>
      <c r="H66" s="332">
        <v>0.81572699999999998</v>
      </c>
      <c r="I66" s="332">
        <v>0.85282999999999998</v>
      </c>
      <c r="J66" s="332">
        <v>0.87607599999999997</v>
      </c>
      <c r="K66" s="332">
        <v>0.88318099999999999</v>
      </c>
      <c r="L66" s="332">
        <v>0.88894300000000004</v>
      </c>
      <c r="M66" s="332">
        <v>0.89415800000000001</v>
      </c>
      <c r="N66" s="332">
        <v>0.91067900000000002</v>
      </c>
      <c r="O66" s="332">
        <v>0.91531499999999999</v>
      </c>
      <c r="P66" s="332">
        <v>0.92198199999999997</v>
      </c>
      <c r="Q66" s="332">
        <v>0.92446300000000003</v>
      </c>
      <c r="R66" s="332">
        <v>0.92510300000000001</v>
      </c>
      <c r="S66" s="332">
        <v>0.92275200000000002</v>
      </c>
      <c r="T66" s="332">
        <v>0.919678</v>
      </c>
      <c r="U66" s="332">
        <v>0.93414399999999997</v>
      </c>
      <c r="V66" s="332">
        <v>0.93334399999999995</v>
      </c>
      <c r="W66" s="332">
        <v>0.92922000000000005</v>
      </c>
      <c r="X66" s="332">
        <v>0.92518400000000001</v>
      </c>
      <c r="Y66" s="332">
        <v>0.92080200000000001</v>
      </c>
      <c r="Z66" s="332">
        <v>0.90487600000000001</v>
      </c>
      <c r="AA66" s="332">
        <v>0.91307799999999995</v>
      </c>
      <c r="AB66" s="332">
        <v>0.91250799999999999</v>
      </c>
      <c r="AC66" s="332">
        <v>0.911659</v>
      </c>
      <c r="AD66" s="332">
        <v>0.91034599999999999</v>
      </c>
      <c r="AE66" s="332">
        <v>0.90981999999999996</v>
      </c>
      <c r="AF66" s="332">
        <v>0.90815400000000002</v>
      </c>
      <c r="AG66" s="333">
        <v>1.712588640701318E-2</v>
      </c>
    </row>
    <row r="67" spans="1:34" ht="15" customHeight="1" x14ac:dyDescent="0.25">
      <c r="B67" s="331" t="s">
        <v>717</v>
      </c>
      <c r="C67" s="329">
        <f>'AEO22 58 Raw'!F52</f>
        <v>0</v>
      </c>
      <c r="D67" s="332">
        <v>2.5385000000000001E-2</v>
      </c>
      <c r="E67" s="332">
        <v>2.4514999999999999E-2</v>
      </c>
      <c r="F67" s="332">
        <v>2.3675000000000002E-2</v>
      </c>
      <c r="G67" s="332">
        <v>2.2865E-2</v>
      </c>
      <c r="H67" s="332">
        <v>2.2082999999999998E-2</v>
      </c>
      <c r="I67" s="332">
        <v>2.1328E-2</v>
      </c>
      <c r="J67" s="332">
        <v>2.0598999999999999E-2</v>
      </c>
      <c r="K67" s="332">
        <v>1.9896E-2</v>
      </c>
      <c r="L67" s="332">
        <v>1.9217000000000001E-2</v>
      </c>
      <c r="M67" s="332">
        <v>1.8561999999999999E-2</v>
      </c>
      <c r="N67" s="332">
        <v>1.7929E-2</v>
      </c>
      <c r="O67" s="332">
        <v>1.7319000000000001E-2</v>
      </c>
      <c r="P67" s="332">
        <v>1.6729000000000001E-2</v>
      </c>
      <c r="Q67" s="332">
        <v>1.6160999999999998E-2</v>
      </c>
      <c r="R67" s="332">
        <v>1.5306E-2</v>
      </c>
      <c r="S67" s="332">
        <v>1.4787E-2</v>
      </c>
      <c r="T67" s="332">
        <v>1.4285000000000001E-2</v>
      </c>
      <c r="U67" s="332">
        <v>1.3801000000000001E-2</v>
      </c>
      <c r="V67" s="332">
        <v>1.3334E-2</v>
      </c>
      <c r="W67" s="332">
        <v>1.2883E-2</v>
      </c>
      <c r="X67" s="332">
        <v>1.2447E-2</v>
      </c>
      <c r="Y67" s="332">
        <v>1.201E-2</v>
      </c>
      <c r="Z67" s="332">
        <v>1.1605000000000001E-2</v>
      </c>
      <c r="AA67" s="332">
        <v>1.1213000000000001E-2</v>
      </c>
      <c r="AB67" s="332">
        <v>1.0834999999999999E-2</v>
      </c>
      <c r="AC67" s="332">
        <v>1.047E-2</v>
      </c>
      <c r="AD67" s="332">
        <v>1.0106E-2</v>
      </c>
      <c r="AE67" s="332">
        <v>9.7660000000000004E-3</v>
      </c>
      <c r="AF67" s="332">
        <v>9.4380000000000002E-3</v>
      </c>
      <c r="AG67" s="333">
        <v>-3.4339723966695601E-2</v>
      </c>
    </row>
    <row r="68" spans="1:34" ht="15" customHeight="1" x14ac:dyDescent="0.25">
      <c r="A68" s="265"/>
      <c r="B68" s="331" t="s">
        <v>716</v>
      </c>
      <c r="C68" s="329">
        <f>'AEO22 58 Raw'!F53</f>
        <v>0</v>
      </c>
      <c r="D68" s="332">
        <v>2.8300559999999999</v>
      </c>
      <c r="E68" s="332">
        <v>2.9532660000000002</v>
      </c>
      <c r="F68" s="332">
        <v>2.965916</v>
      </c>
      <c r="G68" s="332">
        <v>2.9557959999999999</v>
      </c>
      <c r="H68" s="332">
        <v>2.9667849999999998</v>
      </c>
      <c r="I68" s="332">
        <v>2.8972009999999999</v>
      </c>
      <c r="J68" s="332">
        <v>2.8384860000000001</v>
      </c>
      <c r="K68" s="332">
        <v>2.7772760000000001</v>
      </c>
      <c r="L68" s="332">
        <v>2.7183890000000002</v>
      </c>
      <c r="M68" s="332">
        <v>2.6596289999999998</v>
      </c>
      <c r="N68" s="332">
        <v>2.630852</v>
      </c>
      <c r="O68" s="332">
        <v>2.5908549999999999</v>
      </c>
      <c r="P68" s="332">
        <v>2.566443</v>
      </c>
      <c r="Q68" s="332">
        <v>2.5687519999999999</v>
      </c>
      <c r="R68" s="332">
        <v>2.5559699999999999</v>
      </c>
      <c r="S68" s="332">
        <v>2.5856520000000001</v>
      </c>
      <c r="T68" s="332">
        <v>2.59788</v>
      </c>
      <c r="U68" s="332">
        <v>2.623691</v>
      </c>
      <c r="V68" s="332">
        <v>2.628755</v>
      </c>
      <c r="W68" s="332">
        <v>2.6226189999999998</v>
      </c>
      <c r="X68" s="332">
        <v>2.6181760000000001</v>
      </c>
      <c r="Y68" s="332">
        <v>2.610916</v>
      </c>
      <c r="Z68" s="332">
        <v>2.6086330000000002</v>
      </c>
      <c r="AA68" s="332">
        <v>2.6322230000000002</v>
      </c>
      <c r="AB68" s="332">
        <v>2.6362909999999999</v>
      </c>
      <c r="AC68" s="332">
        <v>2.6419679999999999</v>
      </c>
      <c r="AD68" s="332">
        <v>2.6491899999999999</v>
      </c>
      <c r="AE68" s="332">
        <v>2.6548240000000001</v>
      </c>
      <c r="AF68" s="332">
        <v>2.6649790000000002</v>
      </c>
      <c r="AG68" s="333">
        <v>1.5354898062709399E-3</v>
      </c>
    </row>
    <row r="69" spans="1:34" ht="15" customHeight="1" x14ac:dyDescent="0.25">
      <c r="B69" s="331" t="s">
        <v>715</v>
      </c>
      <c r="C69" s="329">
        <f>'AEO22 58 Raw'!F54</f>
        <v>0</v>
      </c>
      <c r="D69" s="332">
        <v>8.5749000000000006E-2</v>
      </c>
      <c r="E69" s="332">
        <v>8.5125000000000006E-2</v>
      </c>
      <c r="F69" s="332">
        <v>8.4968000000000002E-2</v>
      </c>
      <c r="G69" s="332">
        <v>8.0169000000000004E-2</v>
      </c>
      <c r="H69" s="332">
        <v>7.5577000000000005E-2</v>
      </c>
      <c r="I69" s="332">
        <v>7.0812E-2</v>
      </c>
      <c r="J69" s="332">
        <v>6.9669999999999996E-2</v>
      </c>
      <c r="K69" s="332">
        <v>6.7444000000000004E-2</v>
      </c>
      <c r="L69" s="332">
        <v>6.3023999999999997E-2</v>
      </c>
      <c r="M69" s="332">
        <v>5.9395999999999997E-2</v>
      </c>
      <c r="N69" s="332">
        <v>5.6011999999999999E-2</v>
      </c>
      <c r="O69" s="332">
        <v>5.3795999999999997E-2</v>
      </c>
      <c r="P69" s="332">
        <v>5.2447000000000001E-2</v>
      </c>
      <c r="Q69" s="332">
        <v>5.0970000000000001E-2</v>
      </c>
      <c r="R69" s="332">
        <v>5.0594E-2</v>
      </c>
      <c r="S69" s="332">
        <v>5.4174E-2</v>
      </c>
      <c r="T69" s="332">
        <v>5.4212000000000003E-2</v>
      </c>
      <c r="U69" s="332">
        <v>6.7061999999999997E-2</v>
      </c>
      <c r="V69" s="332">
        <v>7.1486999999999995E-2</v>
      </c>
      <c r="W69" s="332">
        <v>7.3588000000000001E-2</v>
      </c>
      <c r="X69" s="332">
        <v>7.4077000000000004E-2</v>
      </c>
      <c r="Y69" s="332">
        <v>7.4184E-2</v>
      </c>
      <c r="Z69" s="332">
        <v>7.4565000000000006E-2</v>
      </c>
      <c r="AA69" s="332">
        <v>7.5391E-2</v>
      </c>
      <c r="AB69" s="332">
        <v>7.8283000000000005E-2</v>
      </c>
      <c r="AC69" s="332">
        <v>8.0937999999999996E-2</v>
      </c>
      <c r="AD69" s="332">
        <v>8.2483000000000001E-2</v>
      </c>
      <c r="AE69" s="332">
        <v>8.4103999999999998E-2</v>
      </c>
      <c r="AF69" s="332">
        <v>8.5531999999999997E-2</v>
      </c>
      <c r="AG69" s="333">
        <v>1.230076423969173E-2</v>
      </c>
    </row>
    <row r="70" spans="1:34" ht="12" customHeight="1" x14ac:dyDescent="0.25">
      <c r="A70" s="265"/>
      <c r="B70" s="331" t="s">
        <v>714</v>
      </c>
      <c r="C70" s="329">
        <f>'AEO22 58 Raw'!F55</f>
        <v>0</v>
      </c>
      <c r="D70" s="332">
        <v>0.78666899999999995</v>
      </c>
      <c r="E70" s="332">
        <v>0.880444</v>
      </c>
      <c r="F70" s="332">
        <v>0.90887499999999999</v>
      </c>
      <c r="G70" s="332">
        <v>0.97579000000000005</v>
      </c>
      <c r="H70" s="332">
        <v>0.98759399999999997</v>
      </c>
      <c r="I70" s="332">
        <v>0.99220299999999995</v>
      </c>
      <c r="J70" s="332">
        <v>0.99519999999999997</v>
      </c>
      <c r="K70" s="332">
        <v>0.99718099999999998</v>
      </c>
      <c r="L70" s="332">
        <v>0.99511799999999995</v>
      </c>
      <c r="M70" s="332">
        <v>0.99204499999999995</v>
      </c>
      <c r="N70" s="332">
        <v>0.99677300000000002</v>
      </c>
      <c r="O70" s="332">
        <v>1.056262</v>
      </c>
      <c r="P70" s="332">
        <v>1.0919620000000001</v>
      </c>
      <c r="Q70" s="332">
        <v>1.128754</v>
      </c>
      <c r="R70" s="332">
        <v>1.155376</v>
      </c>
      <c r="S70" s="332">
        <v>1.186167</v>
      </c>
      <c r="T70" s="332">
        <v>1.2150099999999999</v>
      </c>
      <c r="U70" s="332">
        <v>1.241271</v>
      </c>
      <c r="V70" s="332">
        <v>1.3296760000000001</v>
      </c>
      <c r="W70" s="332">
        <v>1.38167</v>
      </c>
      <c r="X70" s="332">
        <v>1.4153960000000001</v>
      </c>
      <c r="Y70" s="332">
        <v>1.442509</v>
      </c>
      <c r="Z70" s="332">
        <v>1.4783599999999999</v>
      </c>
      <c r="AA70" s="332">
        <v>1.5060770000000001</v>
      </c>
      <c r="AB70" s="332">
        <v>1.531763</v>
      </c>
      <c r="AC70" s="332">
        <v>1.5538110000000001</v>
      </c>
      <c r="AD70" s="332">
        <v>1.5875680000000001</v>
      </c>
      <c r="AE70" s="332">
        <v>1.617103</v>
      </c>
      <c r="AF70" s="332">
        <v>1.668501</v>
      </c>
      <c r="AG70" s="333">
        <v>3.3873338912561612E-2</v>
      </c>
    </row>
    <row r="71" spans="1:34" ht="15" customHeight="1" x14ac:dyDescent="0.25">
      <c r="B71" s="331" t="s">
        <v>713</v>
      </c>
      <c r="C71" s="329">
        <f>'AEO22 58 Raw'!F56</f>
        <v>0</v>
      </c>
      <c r="D71" s="332">
        <v>8.2122349999999997</v>
      </c>
      <c r="E71" s="332">
        <v>8.6267139999999998</v>
      </c>
      <c r="F71" s="332">
        <v>8.9012469999999997</v>
      </c>
      <c r="G71" s="332">
        <v>9.2674869999999991</v>
      </c>
      <c r="H71" s="332">
        <v>9.3723089999999996</v>
      </c>
      <c r="I71" s="332">
        <v>9.3136899999999994</v>
      </c>
      <c r="J71" s="332">
        <v>9.2621450000000003</v>
      </c>
      <c r="K71" s="332">
        <v>9.1873269999999998</v>
      </c>
      <c r="L71" s="332">
        <v>9.0775419999999993</v>
      </c>
      <c r="M71" s="332">
        <v>8.9368680000000005</v>
      </c>
      <c r="N71" s="332">
        <v>8.8828200000000006</v>
      </c>
      <c r="O71" s="332">
        <v>8.8633939999999996</v>
      </c>
      <c r="P71" s="332">
        <v>8.8213259999999991</v>
      </c>
      <c r="Q71" s="332">
        <v>8.8166810000000009</v>
      </c>
      <c r="R71" s="332">
        <v>8.7999159999999996</v>
      </c>
      <c r="S71" s="332">
        <v>8.8373419999999996</v>
      </c>
      <c r="T71" s="332">
        <v>8.8438309999999998</v>
      </c>
      <c r="U71" s="332">
        <v>8.937856</v>
      </c>
      <c r="V71" s="332">
        <v>9.0284659999999999</v>
      </c>
      <c r="W71" s="332">
        <v>9.0726399999999998</v>
      </c>
      <c r="X71" s="332">
        <v>9.0760260000000006</v>
      </c>
      <c r="Y71" s="332">
        <v>9.0548210000000005</v>
      </c>
      <c r="Z71" s="332">
        <v>9.0331939999999999</v>
      </c>
      <c r="AA71" s="332">
        <v>9.0610680000000006</v>
      </c>
      <c r="AB71" s="332">
        <v>9.0734530000000007</v>
      </c>
      <c r="AC71" s="332">
        <v>9.0662629999999993</v>
      </c>
      <c r="AD71" s="332">
        <v>9.0694520000000001</v>
      </c>
      <c r="AE71" s="332">
        <v>9.0969420000000003</v>
      </c>
      <c r="AF71" s="332">
        <v>9.1387420000000006</v>
      </c>
      <c r="AG71" s="333">
        <v>6.8470039657695381E-3</v>
      </c>
    </row>
    <row r="72" spans="1:34" ht="15" customHeight="1" x14ac:dyDescent="0.25">
      <c r="A72" s="265"/>
      <c r="B72" s="264"/>
      <c r="C72" s="266"/>
      <c r="D72" s="266"/>
      <c r="E72" s="266"/>
      <c r="F72" s="266"/>
      <c r="G72" s="266"/>
      <c r="H72" s="266"/>
      <c r="I72" s="266"/>
      <c r="J72" s="266"/>
      <c r="K72" s="266"/>
      <c r="L72" s="266"/>
      <c r="M72" s="266"/>
      <c r="N72" s="266"/>
      <c r="O72" s="266"/>
      <c r="P72" s="266"/>
      <c r="Q72" s="266"/>
      <c r="R72" s="266"/>
      <c r="S72" s="266"/>
      <c r="T72" s="266"/>
      <c r="U72" s="266"/>
      <c r="V72" s="266"/>
      <c r="W72" s="266"/>
      <c r="X72" s="266"/>
      <c r="Y72" s="266"/>
      <c r="Z72" s="266"/>
      <c r="AA72" s="266"/>
      <c r="AB72" s="266"/>
      <c r="AC72" s="266"/>
      <c r="AD72" s="266"/>
      <c r="AE72" s="266"/>
      <c r="AF72" s="266"/>
      <c r="AG72" s="262"/>
    </row>
    <row r="74" spans="1:34" ht="15" customHeight="1" x14ac:dyDescent="0.2">
      <c r="B74" s="325" t="s">
        <v>712</v>
      </c>
      <c r="C74" s="326"/>
      <c r="D74" s="326"/>
      <c r="E74" s="326"/>
      <c r="F74" s="326"/>
      <c r="G74" s="326"/>
      <c r="H74" s="326"/>
      <c r="I74" s="326"/>
      <c r="J74" s="326"/>
      <c r="K74" s="326"/>
      <c r="L74" s="326"/>
      <c r="M74" s="326"/>
      <c r="N74" s="326"/>
      <c r="O74" s="326"/>
      <c r="P74" s="326"/>
      <c r="Q74" s="326"/>
      <c r="R74" s="326"/>
      <c r="S74" s="326"/>
      <c r="T74" s="326"/>
      <c r="U74" s="326"/>
      <c r="V74" s="326"/>
      <c r="W74" s="326"/>
      <c r="X74" s="326"/>
      <c r="Y74" s="326"/>
      <c r="Z74" s="326"/>
      <c r="AA74" s="326"/>
      <c r="AB74" s="326"/>
      <c r="AC74" s="326"/>
      <c r="AD74" s="326"/>
      <c r="AE74" s="326"/>
      <c r="AF74" s="326"/>
      <c r="AG74" s="326"/>
      <c r="AH74" s="290"/>
    </row>
    <row r="75" spans="1:34" ht="15" customHeight="1" x14ac:dyDescent="0.2">
      <c r="B75" s="260" t="s">
        <v>711</v>
      </c>
    </row>
    <row r="76" spans="1:34" ht="15" customHeight="1" x14ac:dyDescent="0.2">
      <c r="B76" s="260" t="s">
        <v>644</v>
      </c>
    </row>
    <row r="77" spans="1:34" ht="15" customHeight="1" x14ac:dyDescent="0.2">
      <c r="B77" s="260" t="s">
        <v>710</v>
      </c>
    </row>
    <row r="78" spans="1:34" ht="12" customHeight="1" x14ac:dyDescent="0.2">
      <c r="B78" s="260" t="s">
        <v>709</v>
      </c>
    </row>
    <row r="79" spans="1:34" ht="15" customHeight="1" x14ac:dyDescent="0.2">
      <c r="B79" s="260" t="s">
        <v>673</v>
      </c>
    </row>
    <row r="80" spans="1:34" ht="15" customHeight="1" x14ac:dyDescent="0.2">
      <c r="B80" s="260" t="s">
        <v>672</v>
      </c>
    </row>
    <row r="84" spans="2:33" ht="12" customHeight="1" x14ac:dyDescent="0.2"/>
    <row r="88" spans="2:33" ht="15" customHeight="1" x14ac:dyDescent="0.2">
      <c r="B88" s="321"/>
      <c r="C88" s="321"/>
      <c r="D88" s="321"/>
      <c r="E88" s="321"/>
      <c r="F88" s="321"/>
      <c r="G88" s="321"/>
      <c r="H88" s="321"/>
      <c r="I88" s="321"/>
      <c r="J88" s="321"/>
      <c r="K88" s="321"/>
      <c r="L88" s="321"/>
      <c r="M88" s="321"/>
      <c r="N88" s="321"/>
      <c r="O88" s="321"/>
      <c r="P88" s="321"/>
      <c r="Q88" s="321"/>
      <c r="R88" s="321"/>
      <c r="S88" s="321"/>
      <c r="T88" s="321"/>
      <c r="U88" s="321"/>
      <c r="V88" s="321"/>
      <c r="W88" s="321"/>
      <c r="X88" s="321"/>
      <c r="Y88" s="321"/>
      <c r="Z88" s="321"/>
      <c r="AA88" s="321"/>
      <c r="AB88" s="321"/>
      <c r="AC88" s="321"/>
      <c r="AD88" s="321"/>
      <c r="AE88" s="321"/>
      <c r="AF88" s="321"/>
      <c r="AG88" s="321"/>
    </row>
    <row r="93" spans="2:33" ht="12" customHeight="1" x14ac:dyDescent="0.2"/>
    <row r="94" spans="2:33" ht="12" customHeight="1" x14ac:dyDescent="0.2"/>
    <row r="95" spans="2:33" ht="12" customHeight="1" x14ac:dyDescent="0.2"/>
    <row r="96" spans="2:33"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8" ht="12" customHeight="1" x14ac:dyDescent="0.2"/>
    <row r="167" ht="12" customHeight="1" x14ac:dyDescent="0.2"/>
    <row r="179" ht="12" customHeight="1" x14ac:dyDescent="0.2"/>
    <row r="180" ht="12" customHeight="1" x14ac:dyDescent="0.2"/>
    <row r="182" ht="12" customHeight="1" x14ac:dyDescent="0.2"/>
    <row r="184" ht="12" customHeight="1" x14ac:dyDescent="0.2"/>
    <row r="193" ht="12" customHeight="1" x14ac:dyDescent="0.2"/>
    <row r="214" spans="2:33" ht="15" customHeight="1" x14ac:dyDescent="0.2">
      <c r="B214" s="321"/>
      <c r="C214" s="321"/>
      <c r="D214" s="321"/>
      <c r="E214" s="321"/>
      <c r="F214" s="321"/>
      <c r="G214" s="321"/>
      <c r="H214" s="321"/>
      <c r="I214" s="321"/>
      <c r="J214" s="321"/>
      <c r="K214" s="321"/>
      <c r="L214" s="321"/>
      <c r="M214" s="321"/>
      <c r="N214" s="321"/>
      <c r="O214" s="321"/>
      <c r="P214" s="321"/>
      <c r="Q214" s="321"/>
      <c r="R214" s="321"/>
      <c r="S214" s="321"/>
      <c r="T214" s="321"/>
      <c r="U214" s="321"/>
      <c r="V214" s="321"/>
      <c r="W214" s="321"/>
      <c r="X214" s="321"/>
      <c r="Y214" s="321"/>
      <c r="Z214" s="321"/>
      <c r="AA214" s="321"/>
      <c r="AB214" s="321"/>
      <c r="AC214" s="321"/>
      <c r="AD214" s="321"/>
      <c r="AE214" s="321"/>
      <c r="AF214" s="321"/>
      <c r="AG214" s="321"/>
    </row>
    <row r="221" spans="2:33" ht="12" customHeight="1" x14ac:dyDescent="0.2"/>
    <row r="222" spans="2:33" ht="12" customHeight="1" x14ac:dyDescent="0.2"/>
    <row r="223" spans="2:33" ht="12" customHeight="1" x14ac:dyDescent="0.2"/>
    <row r="224" spans="2:33"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22" ht="12" customHeight="1" x14ac:dyDescent="0.2"/>
    <row r="331" ht="12" customHeight="1" x14ac:dyDescent="0.2"/>
    <row r="343" ht="12" customHeight="1" x14ac:dyDescent="0.2"/>
    <row r="344" ht="12" customHeight="1" x14ac:dyDescent="0.2"/>
    <row r="349" ht="12" customHeight="1" x14ac:dyDescent="0.2"/>
    <row r="352" ht="12" customHeight="1" x14ac:dyDescent="0.2"/>
    <row r="361" ht="12" customHeight="1" x14ac:dyDescent="0.2"/>
    <row r="383" spans="2:33" ht="15" customHeight="1" x14ac:dyDescent="0.2">
      <c r="B383" s="321"/>
      <c r="C383" s="321"/>
      <c r="D383" s="321"/>
      <c r="E383" s="321"/>
      <c r="F383" s="321"/>
      <c r="G383" s="321"/>
      <c r="H383" s="321"/>
      <c r="I383" s="321"/>
      <c r="J383" s="321"/>
      <c r="K383" s="321"/>
      <c r="L383" s="321"/>
      <c r="M383" s="321"/>
      <c r="N383" s="321"/>
      <c r="O383" s="321"/>
      <c r="P383" s="321"/>
      <c r="Q383" s="321"/>
      <c r="R383" s="321"/>
      <c r="S383" s="321"/>
      <c r="T383" s="321"/>
      <c r="U383" s="321"/>
      <c r="V383" s="321"/>
      <c r="W383" s="321"/>
      <c r="X383" s="321"/>
      <c r="Y383" s="321"/>
      <c r="Z383" s="321"/>
      <c r="AA383" s="321"/>
      <c r="AB383" s="321"/>
      <c r="AC383" s="321"/>
      <c r="AD383" s="321"/>
      <c r="AE383" s="321"/>
      <c r="AF383" s="321"/>
      <c r="AG383" s="321"/>
    </row>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500" spans="2:33" ht="15" customHeight="1" x14ac:dyDescent="0.2">
      <c r="B500" s="321"/>
      <c r="C500" s="321"/>
      <c r="D500" s="321"/>
      <c r="E500" s="321"/>
      <c r="F500" s="321"/>
      <c r="G500" s="321"/>
      <c r="H500" s="321"/>
      <c r="I500" s="321"/>
      <c r="J500" s="321"/>
      <c r="K500" s="321"/>
      <c r="L500" s="321"/>
      <c r="M500" s="321"/>
      <c r="N500" s="321"/>
      <c r="O500" s="321"/>
      <c r="P500" s="321"/>
      <c r="Q500" s="321"/>
      <c r="R500" s="321"/>
      <c r="S500" s="321"/>
      <c r="T500" s="321"/>
      <c r="U500" s="321"/>
      <c r="V500" s="321"/>
      <c r="W500" s="321"/>
      <c r="X500" s="321"/>
      <c r="Y500" s="321"/>
      <c r="Z500" s="321"/>
      <c r="AA500" s="321"/>
      <c r="AB500" s="321"/>
      <c r="AC500" s="321"/>
      <c r="AD500" s="321"/>
      <c r="AE500" s="321"/>
      <c r="AF500" s="321"/>
      <c r="AG500" s="321"/>
    </row>
    <row r="504" spans="2:33" ht="12" customHeight="1" x14ac:dyDescent="0.2"/>
    <row r="505" spans="2:33" ht="12" customHeight="1" x14ac:dyDescent="0.2"/>
    <row r="506" spans="2:33" ht="12" customHeight="1" x14ac:dyDescent="0.2"/>
    <row r="507" spans="2:33" ht="12" customHeight="1" x14ac:dyDescent="0.2"/>
    <row r="508" spans="2:33" ht="12" customHeight="1" x14ac:dyDescent="0.2"/>
    <row r="509" spans="2:33" ht="12" customHeight="1" x14ac:dyDescent="0.2"/>
    <row r="510" spans="2:33" ht="12" customHeight="1" x14ac:dyDescent="0.2"/>
    <row r="511" spans="2:33" ht="12" customHeight="1" x14ac:dyDescent="0.2"/>
    <row r="512" spans="2:33"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96" ht="12" customHeight="1" x14ac:dyDescent="0.2"/>
    <row r="607" ht="12" customHeight="1" x14ac:dyDescent="0.2"/>
    <row r="618" ht="12" customHeight="1" x14ac:dyDescent="0.2"/>
    <row r="629" ht="12" customHeight="1" x14ac:dyDescent="0.2"/>
    <row r="640" ht="12" customHeight="1" x14ac:dyDescent="0.2"/>
    <row r="652" spans="2:33" ht="15" customHeight="1" x14ac:dyDescent="0.2">
      <c r="B652" s="321"/>
      <c r="C652" s="321"/>
      <c r="D652" s="321"/>
      <c r="E652" s="321"/>
      <c r="F652" s="321"/>
      <c r="G652" s="321"/>
      <c r="H652" s="321"/>
      <c r="I652" s="321"/>
      <c r="J652" s="321"/>
      <c r="K652" s="321"/>
      <c r="L652" s="321"/>
      <c r="M652" s="321"/>
      <c r="N652" s="321"/>
      <c r="O652" s="321"/>
      <c r="P652" s="321"/>
      <c r="Q652" s="321"/>
      <c r="R652" s="321"/>
      <c r="S652" s="321"/>
      <c r="T652" s="321"/>
      <c r="U652" s="321"/>
      <c r="V652" s="321"/>
      <c r="W652" s="321"/>
      <c r="X652" s="321"/>
      <c r="Y652" s="321"/>
      <c r="Z652" s="321"/>
      <c r="AA652" s="321"/>
      <c r="AB652" s="321"/>
      <c r="AC652" s="321"/>
      <c r="AD652" s="321"/>
      <c r="AE652" s="321"/>
      <c r="AF652" s="321"/>
      <c r="AG652" s="321"/>
    </row>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96" ht="12" customHeight="1" x14ac:dyDescent="0.2"/>
    <row r="707" ht="12" customHeight="1" x14ac:dyDescent="0.2"/>
    <row r="718" ht="12" customHeight="1" x14ac:dyDescent="0.2"/>
    <row r="729" ht="12" customHeight="1" x14ac:dyDescent="0.2"/>
    <row r="740" spans="2:33" ht="12" customHeight="1" x14ac:dyDescent="0.2"/>
    <row r="752" spans="2:33" ht="15" customHeight="1" x14ac:dyDescent="0.2">
      <c r="B752" s="321"/>
      <c r="C752" s="321"/>
      <c r="D752" s="321"/>
      <c r="E752" s="321"/>
      <c r="F752" s="321"/>
      <c r="G752" s="321"/>
      <c r="H752" s="321"/>
      <c r="I752" s="321"/>
      <c r="J752" s="321"/>
      <c r="K752" s="321"/>
      <c r="L752" s="321"/>
      <c r="M752" s="321"/>
      <c r="N752" s="321"/>
      <c r="O752" s="321"/>
      <c r="P752" s="321"/>
      <c r="Q752" s="321"/>
      <c r="R752" s="321"/>
      <c r="S752" s="321"/>
      <c r="T752" s="321"/>
      <c r="U752" s="321"/>
      <c r="V752" s="321"/>
      <c r="W752" s="321"/>
      <c r="X752" s="321"/>
      <c r="Y752" s="321"/>
      <c r="Z752" s="321"/>
      <c r="AA752" s="321"/>
      <c r="AB752" s="321"/>
      <c r="AC752" s="321"/>
      <c r="AD752" s="321"/>
      <c r="AE752" s="321"/>
      <c r="AF752" s="321"/>
      <c r="AG752" s="321"/>
    </row>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9" ht="12" customHeight="1" x14ac:dyDescent="0.2"/>
    <row r="794" ht="12" customHeight="1" x14ac:dyDescent="0.2"/>
    <row r="801" ht="12" customHeight="1" x14ac:dyDescent="0.2"/>
    <row r="806" ht="12" customHeight="1" x14ac:dyDescent="0.2"/>
    <row r="810" ht="12" customHeight="1" x14ac:dyDescent="0.2"/>
    <row r="816" ht="12" customHeight="1" x14ac:dyDescent="0.2"/>
    <row r="823" ht="12" customHeight="1" x14ac:dyDescent="0.2"/>
    <row r="828" ht="12" customHeight="1" x14ac:dyDescent="0.2"/>
    <row r="832" ht="12" customHeight="1" x14ac:dyDescent="0.2"/>
    <row r="837" spans="2:33" ht="12" customHeight="1" x14ac:dyDescent="0.2"/>
    <row r="843" spans="2:33" ht="15" customHeight="1" x14ac:dyDescent="0.2">
      <c r="B843" s="321"/>
      <c r="C843" s="321"/>
      <c r="D843" s="321"/>
      <c r="E843" s="321"/>
      <c r="F843" s="321"/>
      <c r="G843" s="321"/>
      <c r="H843" s="321"/>
      <c r="I843" s="321"/>
      <c r="J843" s="321"/>
      <c r="K843" s="321"/>
      <c r="L843" s="321"/>
      <c r="M843" s="321"/>
      <c r="N843" s="321"/>
      <c r="O843" s="321"/>
      <c r="P843" s="321"/>
      <c r="Q843" s="321"/>
      <c r="R843" s="321"/>
      <c r="S843" s="321"/>
      <c r="T843" s="321"/>
      <c r="U843" s="321"/>
      <c r="V843" s="321"/>
      <c r="W843" s="321"/>
      <c r="X843" s="321"/>
      <c r="Y843" s="321"/>
      <c r="Z843" s="321"/>
      <c r="AA843" s="321"/>
      <c r="AB843" s="321"/>
      <c r="AC843" s="321"/>
      <c r="AD843" s="321"/>
      <c r="AE843" s="321"/>
      <c r="AF843" s="321"/>
      <c r="AG843" s="321"/>
    </row>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7" ht="12" customHeight="1" x14ac:dyDescent="0.2"/>
    <row r="893" ht="12" customHeight="1" x14ac:dyDescent="0.2"/>
    <row r="896" ht="12" customHeight="1" x14ac:dyDescent="0.2"/>
    <row r="898" ht="12" customHeight="1" x14ac:dyDescent="0.2"/>
    <row r="899" ht="12" customHeight="1" x14ac:dyDescent="0.2"/>
    <row r="902" ht="12" customHeight="1" x14ac:dyDescent="0.2"/>
    <row r="908" ht="12" customHeight="1" x14ac:dyDescent="0.2"/>
    <row r="911" ht="12" customHeight="1" x14ac:dyDescent="0.2"/>
    <row r="914" spans="2:33" ht="15" customHeight="1" x14ac:dyDescent="0.2">
      <c r="B914" s="321"/>
      <c r="C914" s="321"/>
      <c r="D914" s="321"/>
      <c r="E914" s="321"/>
      <c r="F914" s="321"/>
      <c r="G914" s="321"/>
      <c r="H914" s="321"/>
      <c r="I914" s="321"/>
      <c r="J914" s="321"/>
      <c r="K914" s="321"/>
      <c r="L914" s="321"/>
      <c r="M914" s="321"/>
      <c r="N914" s="321"/>
      <c r="O914" s="321"/>
      <c r="P914" s="321"/>
      <c r="Q914" s="321"/>
      <c r="R914" s="321"/>
      <c r="S914" s="321"/>
      <c r="T914" s="321"/>
      <c r="U914" s="321"/>
      <c r="V914" s="321"/>
      <c r="W914" s="321"/>
      <c r="X914" s="321"/>
      <c r="Y914" s="321"/>
      <c r="Z914" s="321"/>
      <c r="AA914" s="321"/>
      <c r="AB914" s="321"/>
      <c r="AC914" s="321"/>
      <c r="AD914" s="321"/>
      <c r="AE914" s="321"/>
      <c r="AF914" s="321"/>
      <c r="AG914" s="321"/>
    </row>
    <row r="923" spans="2:33" ht="12" customHeight="1" x14ac:dyDescent="0.2"/>
    <row r="924" spans="2:33" ht="12" customHeight="1" x14ac:dyDescent="0.2"/>
    <row r="925" spans="2:33" ht="12" customHeight="1" x14ac:dyDescent="0.2"/>
    <row r="926" spans="2:33" ht="12" customHeight="1" x14ac:dyDescent="0.2"/>
    <row r="927" spans="2:33" ht="12" customHeight="1" x14ac:dyDescent="0.2"/>
    <row r="928" spans="2:33" ht="12" customHeight="1" x14ac:dyDescent="0.2"/>
    <row r="929" ht="12" customHeight="1" x14ac:dyDescent="0.2"/>
    <row r="930" ht="12" customHeight="1" x14ac:dyDescent="0.2"/>
    <row r="940" ht="12" customHeight="1" x14ac:dyDescent="0.2"/>
    <row r="945" ht="12" customHeight="1" x14ac:dyDescent="0.2"/>
    <row r="950" ht="12" customHeight="1" x14ac:dyDescent="0.2"/>
    <row r="955" ht="12" customHeight="1" x14ac:dyDescent="0.2"/>
    <row r="957" ht="12" customHeight="1" x14ac:dyDescent="0.2"/>
    <row r="961" ht="12" customHeight="1" x14ac:dyDescent="0.2"/>
    <row r="963" ht="12" customHeight="1" x14ac:dyDescent="0.2"/>
    <row r="968" ht="12" customHeight="1" x14ac:dyDescent="0.2"/>
    <row r="972" ht="12" customHeight="1" x14ac:dyDescent="0.2"/>
    <row r="976" ht="12" customHeight="1" x14ac:dyDescent="0.2"/>
    <row r="977" ht="12" customHeight="1" x14ac:dyDescent="0.2"/>
    <row r="982" ht="12" customHeight="1" x14ac:dyDescent="0.2"/>
    <row r="987" ht="12" customHeight="1" x14ac:dyDescent="0.2"/>
    <row r="990" ht="12" customHeight="1" x14ac:dyDescent="0.2"/>
    <row r="992" ht="12" customHeight="1" x14ac:dyDescent="0.2"/>
    <row r="997" ht="12" customHeight="1" x14ac:dyDescent="0.2"/>
    <row r="1001" ht="12" customHeight="1" x14ac:dyDescent="0.2"/>
    <row r="1004" ht="12" customHeight="1" x14ac:dyDescent="0.2"/>
    <row r="1006" ht="12" customHeight="1" x14ac:dyDescent="0.2"/>
    <row r="1009" spans="2:33" ht="15" customHeight="1" x14ac:dyDescent="0.2">
      <c r="B1009" s="321"/>
      <c r="C1009" s="321"/>
      <c r="D1009" s="321"/>
      <c r="E1009" s="321"/>
      <c r="F1009" s="321"/>
      <c r="G1009" s="321"/>
      <c r="H1009" s="321"/>
      <c r="I1009" s="321"/>
      <c r="J1009" s="321"/>
      <c r="K1009" s="321"/>
      <c r="L1009" s="321"/>
      <c r="M1009" s="321"/>
      <c r="N1009" s="321"/>
      <c r="O1009" s="321"/>
      <c r="P1009" s="321"/>
      <c r="Q1009" s="321"/>
      <c r="R1009" s="321"/>
      <c r="S1009" s="321"/>
      <c r="T1009" s="321"/>
      <c r="U1009" s="321"/>
      <c r="V1009" s="321"/>
      <c r="W1009" s="321"/>
      <c r="X1009" s="321"/>
      <c r="Y1009" s="321"/>
      <c r="Z1009" s="321"/>
      <c r="AA1009" s="321"/>
      <c r="AB1009" s="321"/>
      <c r="AC1009" s="321"/>
      <c r="AD1009" s="321"/>
      <c r="AE1009" s="321"/>
      <c r="AF1009" s="321"/>
      <c r="AG1009" s="321"/>
    </row>
    <row r="1032" ht="12" customHeight="1" x14ac:dyDescent="0.2"/>
    <row r="1033" ht="12" customHeight="1" x14ac:dyDescent="0.2"/>
    <row r="1034" ht="12" customHeight="1" x14ac:dyDescent="0.2"/>
    <row r="1035" ht="12" customHeight="1" x14ac:dyDescent="0.2"/>
    <row r="1036" ht="12" customHeight="1" x14ac:dyDescent="0.2"/>
    <row r="1037" ht="12" customHeight="1" x14ac:dyDescent="0.2"/>
    <row r="1038" ht="12" customHeight="1" x14ac:dyDescent="0.2"/>
    <row r="1039" ht="12" customHeight="1" x14ac:dyDescent="0.2"/>
    <row r="1040" ht="12" customHeight="1" x14ac:dyDescent="0.2"/>
    <row r="1041" ht="12" customHeight="1" x14ac:dyDescent="0.2"/>
    <row r="1042" ht="12" customHeight="1" x14ac:dyDescent="0.2"/>
    <row r="1043" ht="12" customHeight="1" x14ac:dyDescent="0.2"/>
    <row r="1044" ht="12" customHeight="1" x14ac:dyDescent="0.2"/>
    <row r="1045" ht="12" customHeight="1" x14ac:dyDescent="0.2"/>
    <row r="1046" ht="12" customHeight="1" x14ac:dyDescent="0.2"/>
    <row r="1047" ht="12" customHeight="1" x14ac:dyDescent="0.2"/>
    <row r="1048" ht="12" customHeight="1" x14ac:dyDescent="0.2"/>
    <row r="1049" ht="12" customHeight="1" x14ac:dyDescent="0.2"/>
    <row r="1050" ht="12" customHeight="1" x14ac:dyDescent="0.2"/>
    <row r="1051" ht="12" customHeight="1" x14ac:dyDescent="0.2"/>
    <row r="1052" ht="12" customHeight="1" x14ac:dyDescent="0.2"/>
    <row r="1053" ht="12" customHeight="1" x14ac:dyDescent="0.2"/>
    <row r="1054" ht="12" customHeight="1" x14ac:dyDescent="0.2"/>
    <row r="1055" ht="12" customHeight="1" x14ac:dyDescent="0.2"/>
    <row r="1056" ht="12" customHeight="1" x14ac:dyDescent="0.2"/>
    <row r="1057" ht="12" customHeight="1" x14ac:dyDescent="0.2"/>
    <row r="1058" ht="12" customHeight="1" x14ac:dyDescent="0.2"/>
    <row r="1059" ht="12" customHeight="1" x14ac:dyDescent="0.2"/>
    <row r="1060" ht="12" customHeight="1" x14ac:dyDescent="0.2"/>
    <row r="1061" ht="12" customHeight="1" x14ac:dyDescent="0.2"/>
    <row r="1062" ht="12" customHeight="1" x14ac:dyDescent="0.2"/>
    <row r="1063" ht="12" customHeight="1" x14ac:dyDescent="0.2"/>
    <row r="1064" ht="12" customHeight="1" x14ac:dyDescent="0.2"/>
    <row r="1065" ht="12" customHeight="1" x14ac:dyDescent="0.2"/>
    <row r="1066" ht="12" customHeight="1" x14ac:dyDescent="0.2"/>
    <row r="1067" ht="12" customHeight="1" x14ac:dyDescent="0.2"/>
    <row r="1068" ht="12" customHeight="1" x14ac:dyDescent="0.2"/>
    <row r="1069" ht="12" customHeight="1" x14ac:dyDescent="0.2"/>
    <row r="1070" ht="12" customHeight="1" x14ac:dyDescent="0.2"/>
    <row r="1071" ht="12" customHeight="1" x14ac:dyDescent="0.2"/>
    <row r="1072" ht="12" customHeight="1" x14ac:dyDescent="0.2"/>
    <row r="1073" ht="12" customHeight="1" x14ac:dyDescent="0.2"/>
    <row r="1074" ht="12" customHeight="1" x14ac:dyDescent="0.2"/>
    <row r="1075" ht="12" customHeight="1" x14ac:dyDescent="0.2"/>
    <row r="1076" ht="12" customHeight="1" x14ac:dyDescent="0.2"/>
    <row r="1077" ht="12" customHeight="1" x14ac:dyDescent="0.2"/>
    <row r="1078" ht="12" customHeight="1" x14ac:dyDescent="0.2"/>
    <row r="1079" ht="12" customHeight="1" x14ac:dyDescent="0.2"/>
    <row r="1080" ht="12" customHeight="1" x14ac:dyDescent="0.2"/>
    <row r="1090" ht="12" customHeight="1" x14ac:dyDescent="0.2"/>
    <row r="1095" ht="12" customHeight="1" x14ac:dyDescent="0.2"/>
    <row r="1100" ht="12" customHeight="1" x14ac:dyDescent="0.2"/>
    <row r="1105" ht="12" customHeight="1" x14ac:dyDescent="0.2"/>
    <row r="1107" ht="12" customHeight="1" x14ac:dyDescent="0.2"/>
    <row r="1111" ht="12" customHeight="1" x14ac:dyDescent="0.2"/>
    <row r="1113" ht="12" customHeight="1" x14ac:dyDescent="0.2"/>
    <row r="1118" ht="12" customHeight="1" x14ac:dyDescent="0.2"/>
    <row r="1122" ht="12" customHeight="1" x14ac:dyDescent="0.2"/>
    <row r="1126" ht="12" customHeight="1" x14ac:dyDescent="0.2"/>
    <row r="1127" ht="12" customHeight="1" x14ac:dyDescent="0.2"/>
    <row r="1132" ht="12" customHeight="1" x14ac:dyDescent="0.2"/>
    <row r="1137" ht="12" customHeight="1" x14ac:dyDescent="0.2"/>
    <row r="1140" ht="12" customHeight="1" x14ac:dyDescent="0.2"/>
    <row r="1142" ht="12" customHeight="1" x14ac:dyDescent="0.2"/>
    <row r="1147" ht="12" customHeight="1" x14ac:dyDescent="0.2"/>
    <row r="1151" ht="12" customHeight="1" x14ac:dyDescent="0.2"/>
    <row r="1154" spans="2:33" ht="12" customHeight="1" x14ac:dyDescent="0.2"/>
    <row r="1156" spans="2:33" ht="12" customHeight="1" x14ac:dyDescent="0.2"/>
    <row r="1159" spans="2:33" ht="15" customHeight="1" x14ac:dyDescent="0.2">
      <c r="B1159" s="321"/>
      <c r="C1159" s="321"/>
      <c r="D1159" s="321"/>
      <c r="E1159" s="321"/>
      <c r="F1159" s="321"/>
      <c r="G1159" s="321"/>
      <c r="H1159" s="321"/>
      <c r="I1159" s="321"/>
      <c r="J1159" s="321"/>
      <c r="K1159" s="321"/>
      <c r="L1159" s="321"/>
      <c r="M1159" s="321"/>
      <c r="N1159" s="321"/>
      <c r="O1159" s="321"/>
      <c r="P1159" s="321"/>
      <c r="Q1159" s="321"/>
      <c r="R1159" s="321"/>
      <c r="S1159" s="321"/>
      <c r="T1159" s="321"/>
      <c r="U1159" s="321"/>
      <c r="V1159" s="321"/>
      <c r="W1159" s="321"/>
      <c r="X1159" s="321"/>
      <c r="Y1159" s="321"/>
      <c r="Z1159" s="321"/>
      <c r="AA1159" s="321"/>
      <c r="AB1159" s="321"/>
      <c r="AC1159" s="321"/>
      <c r="AD1159" s="321"/>
      <c r="AE1159" s="321"/>
      <c r="AF1159" s="321"/>
      <c r="AG1159" s="321"/>
    </row>
    <row r="1180" ht="12" customHeight="1" x14ac:dyDescent="0.2"/>
    <row r="1181" ht="12" customHeight="1" x14ac:dyDescent="0.2"/>
    <row r="1182" ht="12" customHeight="1" x14ac:dyDescent="0.2"/>
    <row r="1183" ht="12" customHeight="1" x14ac:dyDescent="0.2"/>
    <row r="1184" ht="12" customHeight="1" x14ac:dyDescent="0.2"/>
    <row r="1185" ht="12" customHeight="1" x14ac:dyDescent="0.2"/>
    <row r="1186" ht="12" customHeight="1" x14ac:dyDescent="0.2"/>
    <row r="1187" ht="12" customHeight="1" x14ac:dyDescent="0.2"/>
    <row r="1188" ht="12" customHeight="1" x14ac:dyDescent="0.2"/>
    <row r="1189" ht="12" customHeight="1" x14ac:dyDescent="0.2"/>
    <row r="1190" ht="12" customHeight="1" x14ac:dyDescent="0.2"/>
    <row r="1191" ht="12" customHeight="1" x14ac:dyDescent="0.2"/>
    <row r="1192" ht="12" customHeight="1" x14ac:dyDescent="0.2"/>
    <row r="1193" ht="12" customHeight="1" x14ac:dyDescent="0.2"/>
    <row r="1194" ht="12" customHeight="1" x14ac:dyDescent="0.2"/>
    <row r="1195" ht="12" customHeight="1" x14ac:dyDescent="0.2"/>
    <row r="1196" ht="12" customHeight="1" x14ac:dyDescent="0.2"/>
    <row r="1197" ht="12" customHeight="1" x14ac:dyDescent="0.2"/>
    <row r="1198" ht="12" customHeight="1" x14ac:dyDescent="0.2"/>
    <row r="1199" ht="12" customHeight="1" x14ac:dyDescent="0.2"/>
    <row r="1200" ht="12" customHeight="1" x14ac:dyDescent="0.2"/>
    <row r="1201" ht="12" customHeight="1" x14ac:dyDescent="0.2"/>
    <row r="1202" ht="12" customHeight="1" x14ac:dyDescent="0.2"/>
    <row r="1203" ht="12" customHeight="1" x14ac:dyDescent="0.2"/>
    <row r="1204" ht="12" customHeight="1" x14ac:dyDescent="0.2"/>
    <row r="1205" ht="12" customHeight="1" x14ac:dyDescent="0.2"/>
    <row r="1269" ht="12" customHeight="1" x14ac:dyDescent="0.2"/>
    <row r="1304" ht="12" customHeight="1" x14ac:dyDescent="0.2"/>
    <row r="1317" ht="12" customHeight="1" x14ac:dyDescent="0.2"/>
    <row r="1331" spans="2:33" ht="15" customHeight="1" x14ac:dyDescent="0.2">
      <c r="B1331" s="321"/>
      <c r="C1331" s="321"/>
      <c r="D1331" s="321"/>
      <c r="E1331" s="321"/>
      <c r="F1331" s="321"/>
      <c r="G1331" s="321"/>
      <c r="H1331" s="321"/>
      <c r="I1331" s="321"/>
      <c r="J1331" s="321"/>
      <c r="K1331" s="321"/>
      <c r="L1331" s="321"/>
      <c r="M1331" s="321"/>
      <c r="N1331" s="321"/>
      <c r="O1331" s="321"/>
      <c r="P1331" s="321"/>
      <c r="Q1331" s="321"/>
      <c r="R1331" s="321"/>
      <c r="S1331" s="321"/>
      <c r="T1331" s="321"/>
      <c r="U1331" s="321"/>
      <c r="V1331" s="321"/>
      <c r="W1331" s="321"/>
      <c r="X1331" s="321"/>
      <c r="Y1331" s="321"/>
      <c r="Z1331" s="321"/>
      <c r="AA1331" s="321"/>
      <c r="AB1331" s="321"/>
      <c r="AC1331" s="321"/>
      <c r="AD1331" s="321"/>
      <c r="AE1331" s="321"/>
      <c r="AF1331" s="321"/>
      <c r="AG1331" s="321"/>
    </row>
    <row r="1335" spans="2:33" ht="12" customHeight="1" x14ac:dyDescent="0.2"/>
    <row r="1336" spans="2:33" ht="12" customHeight="1" x14ac:dyDescent="0.2"/>
    <row r="1337" spans="2:33" ht="12" customHeight="1" x14ac:dyDescent="0.2"/>
    <row r="1338" spans="2:33" ht="12" customHeight="1" x14ac:dyDescent="0.2"/>
    <row r="1339" spans="2:33" ht="12" customHeight="1" x14ac:dyDescent="0.2"/>
    <row r="1340" spans="2:33" ht="12" customHeight="1" x14ac:dyDescent="0.2"/>
    <row r="1341" spans="2:33" ht="12" customHeight="1" x14ac:dyDescent="0.2"/>
    <row r="1342" spans="2:33" ht="12" customHeight="1" x14ac:dyDescent="0.2"/>
    <row r="1343" spans="2:33" ht="12" customHeight="1" x14ac:dyDescent="0.2"/>
    <row r="1344" spans="2:33" ht="12" customHeight="1" x14ac:dyDescent="0.2"/>
    <row r="1345" ht="12" customHeight="1" x14ac:dyDescent="0.2"/>
    <row r="1346" ht="12" customHeight="1" x14ac:dyDescent="0.2"/>
    <row r="1347" ht="12" customHeight="1" x14ac:dyDescent="0.2"/>
    <row r="1348" ht="12" customHeight="1" x14ac:dyDescent="0.2"/>
    <row r="1349" ht="12" customHeight="1" x14ac:dyDescent="0.2"/>
    <row r="1350" ht="12" customHeight="1" x14ac:dyDescent="0.2"/>
    <row r="1351" ht="12" customHeight="1" x14ac:dyDescent="0.2"/>
    <row r="1352" ht="12" customHeight="1" x14ac:dyDescent="0.2"/>
    <row r="1353" ht="12" customHeight="1" x14ac:dyDescent="0.2"/>
    <row r="1354" ht="12" customHeight="1" x14ac:dyDescent="0.2"/>
    <row r="1355" ht="12" customHeight="1" x14ac:dyDescent="0.2"/>
    <row r="1398" ht="12" customHeight="1" x14ac:dyDescent="0.2"/>
    <row r="1407" ht="12" customHeight="1" x14ac:dyDescent="0.2"/>
    <row r="1421" ht="12" customHeight="1" x14ac:dyDescent="0.2"/>
    <row r="1426" spans="2:33" ht="15" customHeight="1" x14ac:dyDescent="0.2">
      <c r="B1426" s="321"/>
      <c r="C1426" s="321"/>
      <c r="D1426" s="321"/>
      <c r="E1426" s="321"/>
      <c r="F1426" s="321"/>
      <c r="G1426" s="321"/>
      <c r="H1426" s="321"/>
      <c r="I1426" s="321"/>
      <c r="J1426" s="321"/>
      <c r="K1426" s="321"/>
      <c r="L1426" s="321"/>
      <c r="M1426" s="321"/>
      <c r="N1426" s="321"/>
      <c r="O1426" s="321"/>
      <c r="P1426" s="321"/>
      <c r="Q1426" s="321"/>
      <c r="R1426" s="321"/>
      <c r="S1426" s="321"/>
      <c r="T1426" s="321"/>
      <c r="U1426" s="321"/>
      <c r="V1426" s="321"/>
      <c r="W1426" s="321"/>
      <c r="X1426" s="321"/>
      <c r="Y1426" s="321"/>
      <c r="Z1426" s="321"/>
      <c r="AA1426" s="321"/>
      <c r="AB1426" s="321"/>
      <c r="AC1426" s="321"/>
      <c r="AD1426" s="321"/>
      <c r="AE1426" s="321"/>
      <c r="AF1426" s="321"/>
      <c r="AG1426" s="321"/>
    </row>
    <row r="1432" spans="2:33" ht="12" customHeight="1" x14ac:dyDescent="0.2"/>
    <row r="1433" spans="2:33" ht="12" customHeight="1" x14ac:dyDescent="0.2"/>
    <row r="1434" spans="2:33" ht="12" customHeight="1" x14ac:dyDescent="0.2"/>
    <row r="1435" spans="2:33" ht="12" customHeight="1" x14ac:dyDescent="0.2"/>
    <row r="1436" spans="2:33" ht="12" customHeight="1" x14ac:dyDescent="0.2"/>
    <row r="1437" spans="2:33" ht="12" customHeight="1" x14ac:dyDescent="0.2"/>
    <row r="1438" spans="2:33" ht="12" customHeight="1" x14ac:dyDescent="0.2"/>
    <row r="1439" spans="2:33" ht="12" customHeight="1" x14ac:dyDescent="0.2"/>
    <row r="1440" spans="2:33" ht="12" customHeight="1" x14ac:dyDescent="0.2"/>
    <row r="1441" ht="12" customHeight="1" x14ac:dyDescent="0.2"/>
    <row r="1442" ht="12" customHeight="1" x14ac:dyDescent="0.2"/>
    <row r="1443" ht="12" customHeight="1" x14ac:dyDescent="0.2"/>
    <row r="1444" ht="12" customHeight="1" x14ac:dyDescent="0.2"/>
    <row r="1445" ht="12" customHeight="1" x14ac:dyDescent="0.2"/>
    <row r="1446" ht="12" customHeight="1" x14ac:dyDescent="0.2"/>
    <row r="1447" ht="12" customHeight="1" x14ac:dyDescent="0.2"/>
    <row r="1448" ht="12" customHeight="1" x14ac:dyDescent="0.2"/>
    <row r="1449" ht="12" customHeight="1" x14ac:dyDescent="0.2"/>
    <row r="1450" ht="12" customHeight="1" x14ac:dyDescent="0.2"/>
    <row r="1451" ht="12" customHeight="1" x14ac:dyDescent="0.2"/>
    <row r="1452" ht="12" customHeight="1" x14ac:dyDescent="0.2"/>
    <row r="1453" ht="12" customHeight="1" x14ac:dyDescent="0.2"/>
    <row r="1454" ht="12" customHeight="1" x14ac:dyDescent="0.2"/>
    <row r="1455" ht="12" customHeight="1" x14ac:dyDescent="0.2"/>
    <row r="1456" ht="12" customHeight="1" x14ac:dyDescent="0.2"/>
    <row r="1457" ht="12" customHeight="1" x14ac:dyDescent="0.2"/>
    <row r="1458" ht="12" customHeight="1" x14ac:dyDescent="0.2"/>
    <row r="1459" ht="12" customHeight="1" x14ac:dyDescent="0.2"/>
    <row r="1460" ht="12" customHeight="1" x14ac:dyDescent="0.2"/>
    <row r="1461" ht="12" customHeight="1" x14ac:dyDescent="0.2"/>
    <row r="1462" ht="12" customHeight="1" x14ac:dyDescent="0.2"/>
    <row r="1463" ht="12" customHeight="1" x14ac:dyDescent="0.2"/>
    <row r="1464" ht="12" customHeight="1" x14ac:dyDescent="0.2"/>
    <row r="1465" ht="12" customHeight="1" x14ac:dyDescent="0.2"/>
    <row r="1466" ht="12" customHeight="1" x14ac:dyDescent="0.2"/>
    <row r="1467" ht="12" customHeight="1" x14ac:dyDescent="0.2"/>
    <row r="1468" ht="12" customHeight="1" x14ac:dyDescent="0.2"/>
    <row r="1469" ht="12" customHeight="1" x14ac:dyDescent="0.2"/>
    <row r="1470" ht="12" customHeight="1" x14ac:dyDescent="0.2"/>
    <row r="1471" ht="12" customHeight="1" x14ac:dyDescent="0.2"/>
    <row r="1472" ht="12" customHeight="1" x14ac:dyDescent="0.2"/>
    <row r="1473" ht="12" customHeight="1" x14ac:dyDescent="0.2"/>
    <row r="1474" ht="12" customHeight="1" x14ac:dyDescent="0.2"/>
    <row r="1475" ht="12" customHeight="1" x14ac:dyDescent="0.2"/>
    <row r="1476" ht="12" customHeight="1" x14ac:dyDescent="0.2"/>
    <row r="1477" ht="12" customHeight="1" x14ac:dyDescent="0.2"/>
    <row r="1478" ht="12" customHeight="1" x14ac:dyDescent="0.2"/>
    <row r="1479" ht="12" customHeight="1" x14ac:dyDescent="0.2"/>
    <row r="1480" ht="12" customHeight="1" x14ac:dyDescent="0.2"/>
    <row r="1481" ht="12" customHeight="1" x14ac:dyDescent="0.2"/>
    <row r="1482" ht="12" customHeight="1" x14ac:dyDescent="0.2"/>
    <row r="1483" ht="12" customHeight="1" x14ac:dyDescent="0.2"/>
    <row r="1484" ht="12" customHeight="1" x14ac:dyDescent="0.2"/>
    <row r="1485" ht="12" customHeight="1" x14ac:dyDescent="0.2"/>
    <row r="1486" ht="12" customHeight="1" x14ac:dyDescent="0.2"/>
    <row r="1487" ht="12" customHeight="1" x14ac:dyDescent="0.2"/>
    <row r="1488" ht="12" customHeight="1" x14ac:dyDescent="0.2"/>
    <row r="1489" ht="12" customHeight="1" x14ac:dyDescent="0.2"/>
    <row r="1490" ht="12" customHeight="1" x14ac:dyDescent="0.2"/>
    <row r="1491" ht="12" customHeight="1" x14ac:dyDescent="0.2"/>
    <row r="1492" ht="12" customHeight="1" x14ac:dyDescent="0.2"/>
    <row r="1493" ht="12" customHeight="1" x14ac:dyDescent="0.2"/>
    <row r="1494" ht="12" customHeight="1" x14ac:dyDescent="0.2"/>
    <row r="1495" ht="12" customHeight="1" x14ac:dyDescent="0.2"/>
    <row r="1496" ht="12" customHeight="1" x14ac:dyDescent="0.2"/>
    <row r="1497" ht="12" customHeight="1" x14ac:dyDescent="0.2"/>
    <row r="1498" ht="12" customHeight="1" x14ac:dyDescent="0.2"/>
    <row r="1499" ht="12" customHeight="1" x14ac:dyDescent="0.2"/>
    <row r="1500" ht="12" customHeight="1" x14ac:dyDescent="0.2"/>
    <row r="1501" ht="12" customHeight="1" x14ac:dyDescent="0.2"/>
    <row r="1502" ht="12" customHeight="1" x14ac:dyDescent="0.2"/>
    <row r="1503" ht="12" customHeight="1" x14ac:dyDescent="0.2"/>
    <row r="1504" ht="12" customHeight="1" x14ac:dyDescent="0.2"/>
    <row r="1505" ht="12" customHeight="1" x14ac:dyDescent="0.2"/>
    <row r="1518" ht="12" customHeight="1" x14ac:dyDescent="0.2"/>
    <row r="1526" ht="12" customHeight="1" x14ac:dyDescent="0.2"/>
    <row r="1534" ht="12" customHeight="1" x14ac:dyDescent="0.2"/>
    <row r="1540" spans="2:33" ht="12" customHeight="1" x14ac:dyDescent="0.2"/>
    <row r="1544" spans="2:33" ht="15" customHeight="1" x14ac:dyDescent="0.2">
      <c r="B1544" s="321"/>
      <c r="C1544" s="321"/>
      <c r="D1544" s="321"/>
      <c r="E1544" s="321"/>
      <c r="F1544" s="321"/>
      <c r="G1544" s="321"/>
      <c r="H1544" s="321"/>
      <c r="I1544" s="321"/>
      <c r="J1544" s="321"/>
      <c r="K1544" s="321"/>
      <c r="L1544" s="321"/>
      <c r="M1544" s="321"/>
      <c r="N1544" s="321"/>
      <c r="O1544" s="321"/>
      <c r="P1544" s="321"/>
      <c r="Q1544" s="321"/>
      <c r="R1544" s="321"/>
      <c r="S1544" s="321"/>
      <c r="T1544" s="321"/>
      <c r="U1544" s="321"/>
      <c r="V1544" s="321"/>
      <c r="W1544" s="321"/>
      <c r="X1544" s="321"/>
      <c r="Y1544" s="321"/>
      <c r="Z1544" s="321"/>
      <c r="AA1544" s="321"/>
      <c r="AB1544" s="321"/>
      <c r="AC1544" s="321"/>
      <c r="AD1544" s="321"/>
      <c r="AE1544" s="321"/>
      <c r="AF1544" s="321"/>
      <c r="AG1544" s="321"/>
    </row>
    <row r="1549" spans="2:33" ht="12" customHeight="1" x14ac:dyDescent="0.2"/>
    <row r="1550" spans="2:33" ht="12" customHeight="1" x14ac:dyDescent="0.2"/>
    <row r="1551" spans="2:33" ht="12" customHeight="1" x14ac:dyDescent="0.2"/>
    <row r="1552" spans="2:33" ht="12" customHeight="1" x14ac:dyDescent="0.2"/>
    <row r="1553" ht="12" customHeight="1" x14ac:dyDescent="0.2"/>
    <row r="1554" ht="12" customHeight="1" x14ac:dyDescent="0.2"/>
    <row r="1555" ht="12" customHeight="1" x14ac:dyDescent="0.2"/>
    <row r="1556" ht="12" customHeight="1" x14ac:dyDescent="0.2"/>
    <row r="1557" ht="12" customHeight="1" x14ac:dyDescent="0.2"/>
    <row r="1558" ht="12" customHeight="1" x14ac:dyDescent="0.2"/>
    <row r="1559" ht="12" customHeight="1" x14ac:dyDescent="0.2"/>
    <row r="1560" ht="12" customHeight="1" x14ac:dyDescent="0.2"/>
    <row r="1561" ht="12" customHeight="1" x14ac:dyDescent="0.2"/>
    <row r="1562" ht="12" customHeight="1" x14ac:dyDescent="0.2"/>
    <row r="1563" ht="12" customHeight="1" x14ac:dyDescent="0.2"/>
    <row r="1564" ht="12" customHeight="1" x14ac:dyDescent="0.2"/>
    <row r="1565" ht="12" customHeight="1" x14ac:dyDescent="0.2"/>
    <row r="1566" ht="12" customHeight="1" x14ac:dyDescent="0.2"/>
    <row r="1567" ht="12" customHeight="1" x14ac:dyDescent="0.2"/>
    <row r="1568" ht="12" customHeight="1" x14ac:dyDescent="0.2"/>
    <row r="1569" ht="12" customHeight="1" x14ac:dyDescent="0.2"/>
    <row r="1570" ht="12" customHeight="1" x14ac:dyDescent="0.2"/>
    <row r="1571" ht="12" customHeight="1" x14ac:dyDescent="0.2"/>
    <row r="1572" ht="12" customHeight="1" x14ac:dyDescent="0.2"/>
    <row r="1573" ht="12" customHeight="1" x14ac:dyDescent="0.2"/>
    <row r="1574" ht="12" customHeight="1" x14ac:dyDescent="0.2"/>
    <row r="1575" ht="12" customHeight="1" x14ac:dyDescent="0.2"/>
    <row r="1576" ht="12" customHeight="1" x14ac:dyDescent="0.2"/>
    <row r="1577" ht="12" customHeight="1" x14ac:dyDescent="0.2"/>
    <row r="1578" ht="12" customHeight="1" x14ac:dyDescent="0.2"/>
    <row r="1579" ht="12" customHeight="1" x14ac:dyDescent="0.2"/>
    <row r="1580" ht="12" customHeight="1" x14ac:dyDescent="0.2"/>
    <row r="1581" ht="12" customHeight="1" x14ac:dyDescent="0.2"/>
    <row r="1582" ht="12" customHeight="1" x14ac:dyDescent="0.2"/>
    <row r="1583" ht="12" customHeight="1" x14ac:dyDescent="0.2"/>
    <row r="1584" ht="12" customHeight="1" x14ac:dyDescent="0.2"/>
    <row r="1585" ht="12" customHeight="1" x14ac:dyDescent="0.2"/>
    <row r="1586" ht="12" customHeight="1" x14ac:dyDescent="0.2"/>
    <row r="1587" ht="12" customHeight="1" x14ac:dyDescent="0.2"/>
    <row r="1588" ht="12" customHeight="1" x14ac:dyDescent="0.2"/>
    <row r="1589" ht="12" customHeight="1" x14ac:dyDescent="0.2"/>
    <row r="1590" ht="12" customHeight="1" x14ac:dyDescent="0.2"/>
    <row r="1591" ht="12" customHeight="1" x14ac:dyDescent="0.2"/>
    <row r="1592" ht="12" customHeight="1" x14ac:dyDescent="0.2"/>
    <row r="1593" ht="12" customHeight="1" x14ac:dyDescent="0.2"/>
    <row r="1594" ht="12" customHeight="1" x14ac:dyDescent="0.2"/>
    <row r="1595" ht="12" customHeight="1" x14ac:dyDescent="0.2"/>
    <row r="1596" ht="12" customHeight="1" x14ac:dyDescent="0.2"/>
    <row r="1597" ht="12" customHeight="1" x14ac:dyDescent="0.2"/>
    <row r="1598" ht="12" customHeight="1" x14ac:dyDescent="0.2"/>
    <row r="1599" ht="12" customHeight="1" x14ac:dyDescent="0.2"/>
    <row r="1600" ht="12" customHeight="1" x14ac:dyDescent="0.2"/>
    <row r="1601" ht="12" customHeight="1" x14ac:dyDescent="0.2"/>
    <row r="1602" ht="12" customHeight="1" x14ac:dyDescent="0.2"/>
    <row r="1603" ht="12" customHeight="1" x14ac:dyDescent="0.2"/>
    <row r="1604" ht="12" customHeight="1" x14ac:dyDescent="0.2"/>
    <row r="1605" ht="12" customHeight="1" x14ac:dyDescent="0.2"/>
    <row r="1618" ht="12" customHeight="1" x14ac:dyDescent="0.2"/>
    <row r="1626" ht="12" customHeight="1" x14ac:dyDescent="0.2"/>
    <row r="1634" spans="2:33" ht="12" customHeight="1" x14ac:dyDescent="0.2"/>
    <row r="1640" spans="2:33" ht="12" customHeight="1" x14ac:dyDescent="0.2"/>
    <row r="1644" spans="2:33" ht="15" customHeight="1" x14ac:dyDescent="0.2">
      <c r="B1644" s="321"/>
      <c r="C1644" s="321"/>
      <c r="D1644" s="321"/>
      <c r="E1644" s="321"/>
      <c r="F1644" s="321"/>
      <c r="G1644" s="321"/>
      <c r="H1644" s="321"/>
      <c r="I1644" s="321"/>
      <c r="J1644" s="321"/>
      <c r="K1644" s="321"/>
      <c r="L1644" s="321"/>
      <c r="M1644" s="321"/>
      <c r="N1644" s="321"/>
      <c r="O1644" s="321"/>
      <c r="P1644" s="321"/>
      <c r="Q1644" s="321"/>
      <c r="R1644" s="321"/>
      <c r="S1644" s="321"/>
      <c r="T1644" s="321"/>
      <c r="U1644" s="321"/>
      <c r="V1644" s="321"/>
      <c r="W1644" s="321"/>
      <c r="X1644" s="321"/>
      <c r="Y1644" s="321"/>
      <c r="Z1644" s="321"/>
      <c r="AA1644" s="321"/>
      <c r="AB1644" s="321"/>
      <c r="AC1644" s="321"/>
      <c r="AD1644" s="321"/>
      <c r="AE1644" s="321"/>
      <c r="AF1644" s="321"/>
      <c r="AG1644" s="321"/>
    </row>
    <row r="1649" ht="12" customHeight="1" x14ac:dyDescent="0.2"/>
    <row r="1650" ht="12" customHeight="1" x14ac:dyDescent="0.2"/>
    <row r="1651" ht="12" customHeight="1" x14ac:dyDescent="0.2"/>
    <row r="1652" ht="12" customHeight="1" x14ac:dyDescent="0.2"/>
    <row r="1653" ht="12" customHeight="1" x14ac:dyDescent="0.2"/>
    <row r="1654" ht="12" customHeight="1" x14ac:dyDescent="0.2"/>
    <row r="1655" ht="12" customHeight="1" x14ac:dyDescent="0.2"/>
    <row r="1656" ht="12" customHeight="1" x14ac:dyDescent="0.2"/>
    <row r="1657" ht="12" customHeight="1" x14ac:dyDescent="0.2"/>
    <row r="1658" ht="12" customHeight="1" x14ac:dyDescent="0.2"/>
    <row r="1659" ht="12" customHeight="1" x14ac:dyDescent="0.2"/>
    <row r="1660" ht="12" customHeight="1" x14ac:dyDescent="0.2"/>
    <row r="1661" ht="12" customHeight="1" x14ac:dyDescent="0.2"/>
    <row r="1662" ht="12" customHeight="1" x14ac:dyDescent="0.2"/>
    <row r="1663" ht="12" customHeight="1" x14ac:dyDescent="0.2"/>
    <row r="1664" ht="12" customHeight="1" x14ac:dyDescent="0.2"/>
    <row r="1665" ht="12" customHeight="1" x14ac:dyDescent="0.2"/>
    <row r="1666" ht="12" customHeight="1" x14ac:dyDescent="0.2"/>
    <row r="1667" ht="12" customHeight="1" x14ac:dyDescent="0.2"/>
    <row r="1668" ht="12" customHeight="1" x14ac:dyDescent="0.2"/>
    <row r="1669" ht="12" customHeight="1" x14ac:dyDescent="0.2"/>
    <row r="1670" ht="12" customHeight="1" x14ac:dyDescent="0.2"/>
    <row r="1671" ht="12" customHeight="1" x14ac:dyDescent="0.2"/>
    <row r="1672" ht="12" customHeight="1" x14ac:dyDescent="0.2"/>
    <row r="1673" ht="12" customHeight="1" x14ac:dyDescent="0.2"/>
    <row r="1674" ht="12" customHeight="1" x14ac:dyDescent="0.2"/>
    <row r="1675" ht="12" customHeight="1" x14ac:dyDescent="0.2"/>
    <row r="1676" ht="12" customHeight="1" x14ac:dyDescent="0.2"/>
    <row r="1677" ht="12" customHeight="1" x14ac:dyDescent="0.2"/>
    <row r="1678" ht="12" customHeight="1" x14ac:dyDescent="0.2"/>
    <row r="1679" ht="12" customHeight="1" x14ac:dyDescent="0.2"/>
    <row r="1680" ht="12" customHeight="1" x14ac:dyDescent="0.2"/>
    <row r="1681" ht="12" customHeight="1" x14ac:dyDescent="0.2"/>
    <row r="1682" ht="12" customHeight="1" x14ac:dyDescent="0.2"/>
    <row r="1683" ht="12" customHeight="1" x14ac:dyDescent="0.2"/>
    <row r="1684" ht="12" customHeight="1" x14ac:dyDescent="0.2"/>
    <row r="1685" ht="12" customHeight="1" x14ac:dyDescent="0.2"/>
    <row r="1686" ht="12" customHeight="1" x14ac:dyDescent="0.2"/>
    <row r="1687" ht="12" customHeight="1" x14ac:dyDescent="0.2"/>
    <row r="1688" ht="12" customHeight="1" x14ac:dyDescent="0.2"/>
    <row r="1689" ht="12" customHeight="1" x14ac:dyDescent="0.2"/>
    <row r="1690" ht="12" customHeight="1" x14ac:dyDescent="0.2"/>
    <row r="1691" ht="12" customHeight="1" x14ac:dyDescent="0.2"/>
    <row r="1692" ht="12" customHeight="1" x14ac:dyDescent="0.2"/>
    <row r="1693" ht="12" customHeight="1" x14ac:dyDescent="0.2"/>
    <row r="1694" ht="12" customHeight="1" x14ac:dyDescent="0.2"/>
    <row r="1695" ht="12" customHeight="1" x14ac:dyDescent="0.2"/>
    <row r="1696" ht="12" customHeight="1" x14ac:dyDescent="0.2"/>
    <row r="1697" ht="12" customHeight="1" x14ac:dyDescent="0.2"/>
    <row r="1698" ht="12" customHeight="1" x14ac:dyDescent="0.2"/>
    <row r="1699" ht="12" customHeight="1" x14ac:dyDescent="0.2"/>
    <row r="1700" ht="12" customHeight="1" x14ac:dyDescent="0.2"/>
    <row r="1701" ht="12" customHeight="1" x14ac:dyDescent="0.2"/>
    <row r="1702" ht="12" customHeight="1" x14ac:dyDescent="0.2"/>
    <row r="1703" ht="12" customHeight="1" x14ac:dyDescent="0.2"/>
    <row r="1704" ht="12" customHeight="1" x14ac:dyDescent="0.2"/>
    <row r="1705" ht="12" customHeight="1" x14ac:dyDescent="0.2"/>
    <row r="1718" ht="12" customHeight="1" x14ac:dyDescent="0.2"/>
    <row r="1726" ht="12" customHeight="1" x14ac:dyDescent="0.2"/>
    <row r="1734" spans="2:33" ht="12" customHeight="1" x14ac:dyDescent="0.2"/>
    <row r="1740" spans="2:33" ht="12" customHeight="1" x14ac:dyDescent="0.2"/>
    <row r="1744" spans="2:33" ht="15" customHeight="1" x14ac:dyDescent="0.2">
      <c r="B1744" s="321"/>
      <c r="C1744" s="321"/>
      <c r="D1744" s="321"/>
      <c r="E1744" s="321"/>
      <c r="F1744" s="321"/>
      <c r="G1744" s="321"/>
      <c r="H1744" s="321"/>
      <c r="I1744" s="321"/>
      <c r="J1744" s="321"/>
      <c r="K1744" s="321"/>
      <c r="L1744" s="321"/>
      <c r="M1744" s="321"/>
      <c r="N1744" s="321"/>
      <c r="O1744" s="321"/>
      <c r="P1744" s="321"/>
      <c r="Q1744" s="321"/>
      <c r="R1744" s="321"/>
      <c r="S1744" s="321"/>
      <c r="T1744" s="321"/>
      <c r="U1744" s="321"/>
      <c r="V1744" s="321"/>
      <c r="W1744" s="321"/>
      <c r="X1744" s="321"/>
      <c r="Y1744" s="321"/>
      <c r="Z1744" s="321"/>
      <c r="AA1744" s="321"/>
      <c r="AB1744" s="321"/>
      <c r="AC1744" s="321"/>
      <c r="AD1744" s="321"/>
      <c r="AE1744" s="321"/>
      <c r="AF1744" s="321"/>
      <c r="AG1744" s="321"/>
    </row>
    <row r="1749" ht="12" customHeight="1" x14ac:dyDescent="0.2"/>
    <row r="1750" ht="12" customHeight="1" x14ac:dyDescent="0.2"/>
    <row r="1751" ht="12" customHeight="1" x14ac:dyDescent="0.2"/>
    <row r="1752" ht="12" customHeight="1" x14ac:dyDescent="0.2"/>
    <row r="1753" ht="12" customHeight="1" x14ac:dyDescent="0.2"/>
    <row r="1754" ht="12" customHeight="1" x14ac:dyDescent="0.2"/>
    <row r="1755" ht="12" customHeight="1" x14ac:dyDescent="0.2"/>
    <row r="1756" ht="12" customHeight="1" x14ac:dyDescent="0.2"/>
    <row r="1757" ht="12" customHeight="1" x14ac:dyDescent="0.2"/>
    <row r="1758" ht="12" customHeight="1" x14ac:dyDescent="0.2"/>
    <row r="1759" ht="12" customHeight="1" x14ac:dyDescent="0.2"/>
    <row r="1760" ht="12" customHeight="1" x14ac:dyDescent="0.2"/>
    <row r="1761" ht="12" customHeight="1" x14ac:dyDescent="0.2"/>
    <row r="1762" ht="12" customHeight="1" x14ac:dyDescent="0.2"/>
    <row r="1763" ht="12" customHeight="1" x14ac:dyDescent="0.2"/>
    <row r="1764" ht="12" customHeight="1" x14ac:dyDescent="0.2"/>
    <row r="1765" ht="12" customHeight="1" x14ac:dyDescent="0.2"/>
    <row r="1766" ht="12" customHeight="1" x14ac:dyDescent="0.2"/>
    <row r="1767" ht="12" customHeight="1" x14ac:dyDescent="0.2"/>
    <row r="1768" ht="12" customHeight="1" x14ac:dyDescent="0.2"/>
    <row r="1769" ht="12" customHeight="1" x14ac:dyDescent="0.2"/>
    <row r="1770" ht="12" customHeight="1" x14ac:dyDescent="0.2"/>
    <row r="1771" ht="12" customHeight="1" x14ac:dyDescent="0.2"/>
    <row r="1772" ht="12" customHeight="1" x14ac:dyDescent="0.2"/>
    <row r="1773" ht="12" customHeight="1" x14ac:dyDescent="0.2"/>
    <row r="1774" ht="12" customHeight="1" x14ac:dyDescent="0.2"/>
    <row r="1775" ht="12" customHeight="1" x14ac:dyDescent="0.2"/>
    <row r="1776" ht="12" customHeight="1" x14ac:dyDescent="0.2"/>
    <row r="1777" ht="12" customHeight="1" x14ac:dyDescent="0.2"/>
    <row r="1778" ht="12" customHeight="1" x14ac:dyDescent="0.2"/>
    <row r="1779" ht="12" customHeight="1" x14ac:dyDescent="0.2"/>
    <row r="1780" ht="12" customHeight="1" x14ac:dyDescent="0.2"/>
    <row r="1781" ht="12" customHeight="1" x14ac:dyDescent="0.2"/>
    <row r="1782" ht="12" customHeight="1" x14ac:dyDescent="0.2"/>
    <row r="1783" ht="12" customHeight="1" x14ac:dyDescent="0.2"/>
    <row r="1784" ht="12" customHeight="1" x14ac:dyDescent="0.2"/>
    <row r="1785" ht="12" customHeight="1" x14ac:dyDescent="0.2"/>
    <row r="1786" ht="12" customHeight="1" x14ac:dyDescent="0.2"/>
    <row r="1787" ht="12" customHeight="1" x14ac:dyDescent="0.2"/>
    <row r="1788" ht="12" customHeight="1" x14ac:dyDescent="0.2"/>
    <row r="1789" ht="12" customHeight="1" x14ac:dyDescent="0.2"/>
    <row r="1790" ht="12" customHeight="1" x14ac:dyDescent="0.2"/>
    <row r="1791" ht="12" customHeight="1" x14ac:dyDescent="0.2"/>
    <row r="1792" ht="12" customHeight="1" x14ac:dyDescent="0.2"/>
    <row r="1793" ht="12" customHeight="1" x14ac:dyDescent="0.2"/>
    <row r="1794" ht="12" customHeight="1" x14ac:dyDescent="0.2"/>
    <row r="1795" ht="12" customHeight="1" x14ac:dyDescent="0.2"/>
    <row r="1796" ht="12" customHeight="1" x14ac:dyDescent="0.2"/>
    <row r="1797" ht="12" customHeight="1" x14ac:dyDescent="0.2"/>
    <row r="1798" ht="12" customHeight="1" x14ac:dyDescent="0.2"/>
    <row r="1799" ht="12" customHeight="1" x14ac:dyDescent="0.2"/>
    <row r="1800" ht="12" customHeight="1" x14ac:dyDescent="0.2"/>
    <row r="1801" ht="12" customHeight="1" x14ac:dyDescent="0.2"/>
    <row r="1802" ht="12" customHeight="1" x14ac:dyDescent="0.2"/>
    <row r="1803" ht="12" customHeight="1" x14ac:dyDescent="0.2"/>
    <row r="1804" ht="12" customHeight="1" x14ac:dyDescent="0.2"/>
    <row r="1805" ht="12" customHeight="1" x14ac:dyDescent="0.2"/>
    <row r="1818" ht="12" customHeight="1" x14ac:dyDescent="0.2"/>
    <row r="1826" ht="12" customHeight="1" x14ac:dyDescent="0.2"/>
    <row r="1834" ht="12" customHeight="1" x14ac:dyDescent="0.2"/>
    <row r="1840" ht="12" customHeight="1" x14ac:dyDescent="0.2"/>
    <row r="1844" spans="2:33" ht="15" customHeight="1" x14ac:dyDescent="0.2">
      <c r="B1844" s="321"/>
      <c r="C1844" s="321"/>
      <c r="D1844" s="321"/>
      <c r="E1844" s="321"/>
      <c r="F1844" s="321"/>
      <c r="G1844" s="321"/>
      <c r="H1844" s="321"/>
      <c r="I1844" s="321"/>
      <c r="J1844" s="321"/>
      <c r="K1844" s="321"/>
      <c r="L1844" s="321"/>
      <c r="M1844" s="321"/>
      <c r="N1844" s="321"/>
      <c r="O1844" s="321"/>
      <c r="P1844" s="321"/>
      <c r="Q1844" s="321"/>
      <c r="R1844" s="321"/>
      <c r="S1844" s="321"/>
      <c r="T1844" s="321"/>
      <c r="U1844" s="321"/>
      <c r="V1844" s="321"/>
      <c r="W1844" s="321"/>
      <c r="X1844" s="321"/>
      <c r="Y1844" s="321"/>
      <c r="Z1844" s="321"/>
      <c r="AA1844" s="321"/>
      <c r="AB1844" s="321"/>
      <c r="AC1844" s="321"/>
      <c r="AD1844" s="321"/>
      <c r="AE1844" s="321"/>
      <c r="AF1844" s="321"/>
      <c r="AG1844" s="321"/>
    </row>
    <row r="1849" spans="2:33" ht="12" customHeight="1" x14ac:dyDescent="0.2"/>
    <row r="1850" spans="2:33" ht="12" customHeight="1" x14ac:dyDescent="0.2"/>
    <row r="1851" spans="2:33" ht="12" customHeight="1" x14ac:dyDescent="0.2"/>
    <row r="1852" spans="2:33" ht="12" customHeight="1" x14ac:dyDescent="0.2"/>
    <row r="1853" spans="2:33" ht="12" customHeight="1" x14ac:dyDescent="0.2"/>
    <row r="1854" spans="2:33" ht="12" customHeight="1" x14ac:dyDescent="0.2"/>
    <row r="1855" spans="2:33" ht="12" customHeight="1" x14ac:dyDescent="0.2"/>
    <row r="1856" spans="2:33" ht="12" customHeight="1" x14ac:dyDescent="0.2"/>
    <row r="1857" ht="12" customHeight="1" x14ac:dyDescent="0.2"/>
    <row r="1858" ht="12" customHeight="1" x14ac:dyDescent="0.2"/>
    <row r="1859" ht="12" customHeight="1" x14ac:dyDescent="0.2"/>
    <row r="1860" ht="12" customHeight="1" x14ac:dyDescent="0.2"/>
    <row r="1861" ht="12" customHeight="1" x14ac:dyDescent="0.2"/>
    <row r="1862" ht="12" customHeight="1" x14ac:dyDescent="0.2"/>
    <row r="1863" ht="12" customHeight="1" x14ac:dyDescent="0.2"/>
    <row r="1864" ht="12" customHeight="1" x14ac:dyDescent="0.2"/>
    <row r="1865" ht="12" customHeight="1" x14ac:dyDescent="0.2"/>
    <row r="1866" ht="12" customHeight="1" x14ac:dyDescent="0.2"/>
    <row r="1867" ht="12" customHeight="1" x14ac:dyDescent="0.2"/>
    <row r="1868" ht="12" customHeight="1" x14ac:dyDescent="0.2"/>
    <row r="1869" ht="12" customHeight="1" x14ac:dyDescent="0.2"/>
    <row r="1870" ht="12" customHeight="1" x14ac:dyDescent="0.2"/>
    <row r="1871" ht="12" customHeight="1" x14ac:dyDescent="0.2"/>
    <row r="1872" ht="12" customHeight="1" x14ac:dyDescent="0.2"/>
    <row r="1873" ht="12" customHeight="1" x14ac:dyDescent="0.2"/>
    <row r="1874" ht="12" customHeight="1" x14ac:dyDescent="0.2"/>
    <row r="1875" ht="12" customHeight="1" x14ac:dyDescent="0.2"/>
    <row r="1876" ht="12" customHeight="1" x14ac:dyDescent="0.2"/>
    <row r="1877" ht="12" customHeight="1" x14ac:dyDescent="0.2"/>
    <row r="1878" ht="12" customHeight="1" x14ac:dyDescent="0.2"/>
    <row r="1879" ht="12" customHeight="1" x14ac:dyDescent="0.2"/>
    <row r="1880" ht="12" customHeight="1" x14ac:dyDescent="0.2"/>
    <row r="1881" ht="12" customHeight="1" x14ac:dyDescent="0.2"/>
    <row r="1882" ht="12" customHeight="1" x14ac:dyDescent="0.2"/>
    <row r="1883" ht="12" customHeight="1" x14ac:dyDescent="0.2"/>
    <row r="1884" ht="12" customHeight="1" x14ac:dyDescent="0.2"/>
    <row r="1885" ht="12" customHeight="1" x14ac:dyDescent="0.2"/>
    <row r="1886" ht="12" customHeight="1" x14ac:dyDescent="0.2"/>
    <row r="1887" ht="12" customHeight="1" x14ac:dyDescent="0.2"/>
    <row r="1888" ht="12" customHeight="1" x14ac:dyDescent="0.2"/>
    <row r="1889" ht="12" customHeight="1" x14ac:dyDescent="0.2"/>
    <row r="1890" ht="12" customHeight="1" x14ac:dyDescent="0.2"/>
    <row r="1891" ht="12" customHeight="1" x14ac:dyDescent="0.2"/>
    <row r="1892" ht="12" customHeight="1" x14ac:dyDescent="0.2"/>
    <row r="1893" ht="12" customHeight="1" x14ac:dyDescent="0.2"/>
    <row r="1894" ht="12" customHeight="1" x14ac:dyDescent="0.2"/>
    <row r="1895" ht="12" customHeight="1" x14ac:dyDescent="0.2"/>
    <row r="1896" ht="12" customHeight="1" x14ac:dyDescent="0.2"/>
    <row r="1897" ht="12" customHeight="1" x14ac:dyDescent="0.2"/>
    <row r="1898" ht="12" customHeight="1" x14ac:dyDescent="0.2"/>
    <row r="1899" ht="12" customHeight="1" x14ac:dyDescent="0.2"/>
    <row r="1900" ht="12" customHeight="1" x14ac:dyDescent="0.2"/>
    <row r="1901" ht="12" customHeight="1" x14ac:dyDescent="0.2"/>
    <row r="1902" ht="12" customHeight="1" x14ac:dyDescent="0.2"/>
    <row r="1903" ht="12" customHeight="1" x14ac:dyDescent="0.2"/>
    <row r="1904" ht="12" customHeight="1" x14ac:dyDescent="0.2"/>
    <row r="1905" ht="12" customHeight="1" x14ac:dyDescent="0.2"/>
    <row r="1918" ht="12" customHeight="1" x14ac:dyDescent="0.2"/>
    <row r="1926" ht="12" customHeight="1" x14ac:dyDescent="0.2"/>
    <row r="1934" ht="12" customHeight="1" x14ac:dyDescent="0.2"/>
    <row r="1940" spans="2:33" ht="12" customHeight="1" x14ac:dyDescent="0.2"/>
    <row r="1944" spans="2:33" ht="15" customHeight="1" x14ac:dyDescent="0.2">
      <c r="B1944" s="321"/>
      <c r="C1944" s="321"/>
      <c r="D1944" s="321"/>
      <c r="E1944" s="321"/>
      <c r="F1944" s="321"/>
      <c r="G1944" s="321"/>
      <c r="H1944" s="321"/>
      <c r="I1944" s="321"/>
      <c r="J1944" s="321"/>
      <c r="K1944" s="321"/>
      <c r="L1944" s="321"/>
      <c r="M1944" s="321"/>
      <c r="N1944" s="321"/>
      <c r="O1944" s="321"/>
      <c r="P1944" s="321"/>
      <c r="Q1944" s="321"/>
      <c r="R1944" s="321"/>
      <c r="S1944" s="321"/>
      <c r="T1944" s="321"/>
      <c r="U1944" s="321"/>
      <c r="V1944" s="321"/>
      <c r="W1944" s="321"/>
      <c r="X1944" s="321"/>
      <c r="Y1944" s="321"/>
      <c r="Z1944" s="321"/>
      <c r="AA1944" s="321"/>
      <c r="AB1944" s="321"/>
      <c r="AC1944" s="321"/>
      <c r="AD1944" s="321"/>
      <c r="AE1944" s="321"/>
      <c r="AF1944" s="321"/>
      <c r="AG1944" s="321"/>
    </row>
    <row r="1949" spans="2:33" ht="12" customHeight="1" x14ac:dyDescent="0.2"/>
    <row r="1950" spans="2:33" ht="12" customHeight="1" x14ac:dyDescent="0.2"/>
    <row r="1951" spans="2:33" ht="12" customHeight="1" x14ac:dyDescent="0.2"/>
    <row r="1952" spans="2:33" ht="12" customHeight="1" x14ac:dyDescent="0.2"/>
    <row r="1953" ht="12" customHeight="1" x14ac:dyDescent="0.2"/>
    <row r="1954" ht="12" customHeight="1" x14ac:dyDescent="0.2"/>
    <row r="1955" ht="12" customHeight="1" x14ac:dyDescent="0.2"/>
    <row r="1956" ht="12" customHeight="1" x14ac:dyDescent="0.2"/>
    <row r="1957" ht="12" customHeight="1" x14ac:dyDescent="0.2"/>
    <row r="1958" ht="12" customHeight="1" x14ac:dyDescent="0.2"/>
    <row r="1959" ht="12" customHeight="1" x14ac:dyDescent="0.2"/>
    <row r="1960" ht="12" customHeight="1" x14ac:dyDescent="0.2"/>
    <row r="1961" ht="12" customHeight="1" x14ac:dyDescent="0.2"/>
    <row r="1962" ht="12" customHeight="1" x14ac:dyDescent="0.2"/>
    <row r="1963" ht="12" customHeight="1" x14ac:dyDescent="0.2"/>
    <row r="1964" ht="12" customHeight="1" x14ac:dyDescent="0.2"/>
    <row r="1965" ht="12" customHeight="1" x14ac:dyDescent="0.2"/>
    <row r="1966" ht="12" customHeight="1" x14ac:dyDescent="0.2"/>
    <row r="1967" ht="12" customHeight="1" x14ac:dyDescent="0.2"/>
    <row r="1968" ht="12" customHeight="1" x14ac:dyDescent="0.2"/>
    <row r="1969" ht="12" customHeight="1" x14ac:dyDescent="0.2"/>
    <row r="1970" ht="12" customHeight="1" x14ac:dyDescent="0.2"/>
    <row r="1971" ht="12" customHeight="1" x14ac:dyDescent="0.2"/>
    <row r="1972" ht="12" customHeight="1" x14ac:dyDescent="0.2"/>
    <row r="1973" ht="12" customHeight="1" x14ac:dyDescent="0.2"/>
    <row r="1974" ht="12" customHeight="1" x14ac:dyDescent="0.2"/>
    <row r="1975" ht="12" customHeight="1" x14ac:dyDescent="0.2"/>
    <row r="1976" ht="12" customHeight="1" x14ac:dyDescent="0.2"/>
    <row r="1977" ht="12" customHeight="1" x14ac:dyDescent="0.2"/>
    <row r="1978" ht="12" customHeight="1" x14ac:dyDescent="0.2"/>
    <row r="1979" ht="12" customHeight="1" x14ac:dyDescent="0.2"/>
    <row r="1980" ht="12" customHeight="1" x14ac:dyDescent="0.2"/>
    <row r="1981" ht="12" customHeight="1" x14ac:dyDescent="0.2"/>
    <row r="1982" ht="12" customHeight="1" x14ac:dyDescent="0.2"/>
    <row r="1983" ht="12" customHeight="1" x14ac:dyDescent="0.2"/>
    <row r="1984" ht="12" customHeight="1" x14ac:dyDescent="0.2"/>
    <row r="1985" ht="12" customHeight="1" x14ac:dyDescent="0.2"/>
    <row r="1986" ht="12" customHeight="1" x14ac:dyDescent="0.2"/>
    <row r="1987" ht="12" customHeight="1" x14ac:dyDescent="0.2"/>
    <row r="1988" ht="12" customHeight="1" x14ac:dyDescent="0.2"/>
    <row r="1989" ht="12" customHeight="1" x14ac:dyDescent="0.2"/>
    <row r="1990" ht="12" customHeight="1" x14ac:dyDescent="0.2"/>
    <row r="1991" ht="12" customHeight="1" x14ac:dyDescent="0.2"/>
    <row r="1992" ht="12" customHeight="1" x14ac:dyDescent="0.2"/>
    <row r="1993" ht="12" customHeight="1" x14ac:dyDescent="0.2"/>
    <row r="1994" ht="12" customHeight="1" x14ac:dyDescent="0.2"/>
    <row r="1995" ht="12" customHeight="1" x14ac:dyDescent="0.2"/>
    <row r="1996" ht="12" customHeight="1" x14ac:dyDescent="0.2"/>
    <row r="1997" ht="12" customHeight="1" x14ac:dyDescent="0.2"/>
    <row r="1998" ht="12" customHeight="1" x14ac:dyDescent="0.2"/>
    <row r="1999" ht="12" customHeight="1" x14ac:dyDescent="0.2"/>
    <row r="2000" ht="12" customHeight="1" x14ac:dyDescent="0.2"/>
    <row r="2001" ht="12" customHeight="1" x14ac:dyDescent="0.2"/>
    <row r="2002" ht="12" customHeight="1" x14ac:dyDescent="0.2"/>
    <row r="2003" ht="12" customHeight="1" x14ac:dyDescent="0.2"/>
    <row r="2004" ht="12" customHeight="1" x14ac:dyDescent="0.2"/>
    <row r="2005" ht="12" customHeight="1" x14ac:dyDescent="0.2"/>
    <row r="2018" ht="12" customHeight="1" x14ac:dyDescent="0.2"/>
    <row r="2026" ht="12" customHeight="1" x14ac:dyDescent="0.2"/>
    <row r="2034" spans="2:33" ht="12" customHeight="1" x14ac:dyDescent="0.2"/>
    <row r="2040" spans="2:33" ht="12" customHeight="1" x14ac:dyDescent="0.2"/>
    <row r="2044" spans="2:33" ht="15" customHeight="1" x14ac:dyDescent="0.2">
      <c r="B2044" s="321"/>
      <c r="C2044" s="321"/>
      <c r="D2044" s="321"/>
      <c r="E2044" s="321"/>
      <c r="F2044" s="321"/>
      <c r="G2044" s="321"/>
      <c r="H2044" s="321"/>
      <c r="I2044" s="321"/>
      <c r="J2044" s="321"/>
      <c r="K2044" s="321"/>
      <c r="L2044" s="321"/>
      <c r="M2044" s="321"/>
      <c r="N2044" s="321"/>
      <c r="O2044" s="321"/>
      <c r="P2044" s="321"/>
      <c r="Q2044" s="321"/>
      <c r="R2044" s="321"/>
      <c r="S2044" s="321"/>
      <c r="T2044" s="321"/>
      <c r="U2044" s="321"/>
      <c r="V2044" s="321"/>
      <c r="W2044" s="321"/>
      <c r="X2044" s="321"/>
      <c r="Y2044" s="321"/>
      <c r="Z2044" s="321"/>
      <c r="AA2044" s="321"/>
      <c r="AB2044" s="321"/>
      <c r="AC2044" s="321"/>
      <c r="AD2044" s="321"/>
      <c r="AE2044" s="321"/>
      <c r="AF2044" s="321"/>
      <c r="AG2044" s="321"/>
    </row>
    <row r="2049" ht="12" customHeight="1" x14ac:dyDescent="0.2"/>
    <row r="2050" ht="12" customHeight="1" x14ac:dyDescent="0.2"/>
    <row r="2051" ht="12" customHeight="1" x14ac:dyDescent="0.2"/>
    <row r="2052" ht="12" customHeight="1" x14ac:dyDescent="0.2"/>
    <row r="2053" ht="12" customHeight="1" x14ac:dyDescent="0.2"/>
    <row r="2054" ht="12" customHeight="1" x14ac:dyDescent="0.2"/>
    <row r="2055" ht="12" customHeight="1" x14ac:dyDescent="0.2"/>
    <row r="2056" ht="12" customHeight="1" x14ac:dyDescent="0.2"/>
    <row r="2057" ht="12" customHeight="1" x14ac:dyDescent="0.2"/>
    <row r="2058" ht="12" customHeight="1" x14ac:dyDescent="0.2"/>
    <row r="2059" ht="12" customHeight="1" x14ac:dyDescent="0.2"/>
    <row r="2060" ht="12" customHeight="1" x14ac:dyDescent="0.2"/>
    <row r="2061" ht="12" customHeight="1" x14ac:dyDescent="0.2"/>
    <row r="2062" ht="12" customHeight="1" x14ac:dyDescent="0.2"/>
    <row r="2063" ht="12" customHeight="1" x14ac:dyDescent="0.2"/>
    <row r="2064" ht="12" customHeight="1" x14ac:dyDescent="0.2"/>
    <row r="2065" ht="12" customHeight="1" x14ac:dyDescent="0.2"/>
    <row r="2066" ht="12" customHeight="1" x14ac:dyDescent="0.2"/>
    <row r="2067" ht="12" customHeight="1" x14ac:dyDescent="0.2"/>
    <row r="2068" ht="12" customHeight="1" x14ac:dyDescent="0.2"/>
    <row r="2069" ht="12" customHeight="1" x14ac:dyDescent="0.2"/>
    <row r="2070" ht="12" customHeight="1" x14ac:dyDescent="0.2"/>
    <row r="2071" ht="12" customHeight="1" x14ac:dyDescent="0.2"/>
    <row r="2072" ht="12" customHeight="1" x14ac:dyDescent="0.2"/>
    <row r="2073" ht="12" customHeight="1" x14ac:dyDescent="0.2"/>
    <row r="2074" ht="12" customHeight="1" x14ac:dyDescent="0.2"/>
    <row r="2075" ht="12" customHeight="1" x14ac:dyDescent="0.2"/>
    <row r="2076" ht="12" customHeight="1" x14ac:dyDescent="0.2"/>
    <row r="2077" ht="12" customHeight="1" x14ac:dyDescent="0.2"/>
    <row r="2078" ht="12" customHeight="1" x14ac:dyDescent="0.2"/>
    <row r="2079" ht="12" customHeight="1" x14ac:dyDescent="0.2"/>
    <row r="2080" ht="12" customHeight="1" x14ac:dyDescent="0.2"/>
    <row r="2081" ht="12" customHeight="1" x14ac:dyDescent="0.2"/>
    <row r="2082" ht="12" customHeight="1" x14ac:dyDescent="0.2"/>
    <row r="2083" ht="12" customHeight="1" x14ac:dyDescent="0.2"/>
    <row r="2084" ht="12" customHeight="1" x14ac:dyDescent="0.2"/>
    <row r="2085" ht="12" customHeight="1" x14ac:dyDescent="0.2"/>
    <row r="2086" ht="12" customHeight="1" x14ac:dyDescent="0.2"/>
    <row r="2087" ht="12" customHeight="1" x14ac:dyDescent="0.2"/>
    <row r="2088" ht="12" customHeight="1" x14ac:dyDescent="0.2"/>
    <row r="2089" ht="12" customHeight="1" x14ac:dyDescent="0.2"/>
    <row r="2090" ht="12" customHeight="1" x14ac:dyDescent="0.2"/>
    <row r="2091" ht="12" customHeight="1" x14ac:dyDescent="0.2"/>
    <row r="2092" ht="12" customHeight="1" x14ac:dyDescent="0.2"/>
    <row r="2093" ht="12" customHeight="1" x14ac:dyDescent="0.2"/>
    <row r="2094" ht="12" customHeight="1" x14ac:dyDescent="0.2"/>
    <row r="2095" ht="12" customHeight="1" x14ac:dyDescent="0.2"/>
    <row r="2096" ht="12" customHeight="1" x14ac:dyDescent="0.2"/>
    <row r="2097" ht="12" customHeight="1" x14ac:dyDescent="0.2"/>
    <row r="2098" ht="12" customHeight="1" x14ac:dyDescent="0.2"/>
    <row r="2099" ht="12" customHeight="1" x14ac:dyDescent="0.2"/>
    <row r="2100" ht="12" customHeight="1" x14ac:dyDescent="0.2"/>
    <row r="2101" ht="12" customHeight="1" x14ac:dyDescent="0.2"/>
    <row r="2102" ht="12" customHeight="1" x14ac:dyDescent="0.2"/>
    <row r="2103" ht="12" customHeight="1" x14ac:dyDescent="0.2"/>
    <row r="2104" ht="12" customHeight="1" x14ac:dyDescent="0.2"/>
    <row r="2105" ht="12" customHeight="1" x14ac:dyDescent="0.2"/>
    <row r="2118" ht="12" customHeight="1" x14ac:dyDescent="0.2"/>
    <row r="2126" ht="12" customHeight="1" x14ac:dyDescent="0.2"/>
    <row r="2134" spans="2:33" ht="12" customHeight="1" x14ac:dyDescent="0.2"/>
    <row r="2140" spans="2:33" ht="12" customHeight="1" x14ac:dyDescent="0.2"/>
    <row r="2144" spans="2:33" ht="15" customHeight="1" x14ac:dyDescent="0.2">
      <c r="B2144" s="321"/>
      <c r="C2144" s="321"/>
      <c r="D2144" s="321"/>
      <c r="E2144" s="321"/>
      <c r="F2144" s="321"/>
      <c r="G2144" s="321"/>
      <c r="H2144" s="321"/>
      <c r="I2144" s="321"/>
      <c r="J2144" s="321"/>
      <c r="K2144" s="321"/>
      <c r="L2144" s="321"/>
      <c r="M2144" s="321"/>
      <c r="N2144" s="321"/>
      <c r="O2144" s="321"/>
      <c r="P2144" s="321"/>
      <c r="Q2144" s="321"/>
      <c r="R2144" s="321"/>
      <c r="S2144" s="321"/>
      <c r="T2144" s="321"/>
      <c r="U2144" s="321"/>
      <c r="V2144" s="321"/>
      <c r="W2144" s="321"/>
      <c r="X2144" s="321"/>
      <c r="Y2144" s="321"/>
      <c r="Z2144" s="321"/>
      <c r="AA2144" s="321"/>
      <c r="AB2144" s="321"/>
      <c r="AC2144" s="321"/>
      <c r="AD2144" s="321"/>
      <c r="AE2144" s="321"/>
      <c r="AF2144" s="321"/>
      <c r="AG2144" s="321"/>
    </row>
    <row r="2149" ht="12" customHeight="1" x14ac:dyDescent="0.2"/>
    <row r="2150" ht="12" customHeight="1" x14ac:dyDescent="0.2"/>
    <row r="2151" ht="12" customHeight="1" x14ac:dyDescent="0.2"/>
    <row r="2152" ht="12" customHeight="1" x14ac:dyDescent="0.2"/>
    <row r="2153" ht="12" customHeight="1" x14ac:dyDescent="0.2"/>
    <row r="2154" ht="12" customHeight="1" x14ac:dyDescent="0.2"/>
    <row r="2155" ht="12" customHeight="1" x14ac:dyDescent="0.2"/>
    <row r="2156" ht="12" customHeight="1" x14ac:dyDescent="0.2"/>
    <row r="2157" ht="12" customHeight="1" x14ac:dyDescent="0.2"/>
    <row r="2158" ht="12" customHeight="1" x14ac:dyDescent="0.2"/>
    <row r="2159" ht="12" customHeight="1" x14ac:dyDescent="0.2"/>
    <row r="2160" ht="12" customHeight="1" x14ac:dyDescent="0.2"/>
    <row r="2161" ht="12" customHeight="1" x14ac:dyDescent="0.2"/>
    <row r="2162" ht="12" customHeight="1" x14ac:dyDescent="0.2"/>
    <row r="2163" ht="12" customHeight="1" x14ac:dyDescent="0.2"/>
    <row r="2164" ht="12" customHeight="1" x14ac:dyDescent="0.2"/>
    <row r="2165" ht="12" customHeight="1" x14ac:dyDescent="0.2"/>
    <row r="2166" ht="12" customHeight="1" x14ac:dyDescent="0.2"/>
    <row r="2167" ht="12" customHeight="1" x14ac:dyDescent="0.2"/>
    <row r="2168" ht="12" customHeight="1" x14ac:dyDescent="0.2"/>
    <row r="2169" ht="12" customHeight="1" x14ac:dyDescent="0.2"/>
    <row r="2170" ht="12" customHeight="1" x14ac:dyDescent="0.2"/>
    <row r="2171" ht="12" customHeight="1" x14ac:dyDescent="0.2"/>
    <row r="2172" ht="12" customHeight="1" x14ac:dyDescent="0.2"/>
    <row r="2173" ht="12" customHeight="1" x14ac:dyDescent="0.2"/>
    <row r="2174" ht="12" customHeight="1" x14ac:dyDescent="0.2"/>
    <row r="2175" ht="12" customHeight="1" x14ac:dyDescent="0.2"/>
    <row r="2176" ht="12" customHeight="1" x14ac:dyDescent="0.2"/>
    <row r="2177" ht="12" customHeight="1" x14ac:dyDescent="0.2"/>
    <row r="2178" ht="12" customHeight="1" x14ac:dyDescent="0.2"/>
    <row r="2179" ht="12" customHeight="1" x14ac:dyDescent="0.2"/>
    <row r="2180" ht="12" customHeight="1" x14ac:dyDescent="0.2"/>
    <row r="2181" ht="12" customHeight="1" x14ac:dyDescent="0.2"/>
    <row r="2182" ht="12" customHeight="1" x14ac:dyDescent="0.2"/>
    <row r="2183" ht="12" customHeight="1" x14ac:dyDescent="0.2"/>
    <row r="2184" ht="12" customHeight="1" x14ac:dyDescent="0.2"/>
    <row r="2185" ht="12" customHeight="1" x14ac:dyDescent="0.2"/>
    <row r="2186" ht="12" customHeight="1" x14ac:dyDescent="0.2"/>
    <row r="2187" ht="12" customHeight="1" x14ac:dyDescent="0.2"/>
    <row r="2188" ht="12" customHeight="1" x14ac:dyDescent="0.2"/>
    <row r="2189" ht="12" customHeight="1" x14ac:dyDescent="0.2"/>
    <row r="2190" ht="12" customHeight="1" x14ac:dyDescent="0.2"/>
    <row r="2191" ht="12" customHeight="1" x14ac:dyDescent="0.2"/>
    <row r="2192" ht="12" customHeight="1" x14ac:dyDescent="0.2"/>
    <row r="2193" ht="12" customHeight="1" x14ac:dyDescent="0.2"/>
    <row r="2194" ht="12" customHeight="1" x14ac:dyDescent="0.2"/>
    <row r="2195" ht="12" customHeight="1" x14ac:dyDescent="0.2"/>
    <row r="2196" ht="12" customHeight="1" x14ac:dyDescent="0.2"/>
    <row r="2197" ht="12" customHeight="1" x14ac:dyDescent="0.2"/>
    <row r="2198" ht="12" customHeight="1" x14ac:dyDescent="0.2"/>
    <row r="2199" ht="12" customHeight="1" x14ac:dyDescent="0.2"/>
    <row r="2200" ht="12" customHeight="1" x14ac:dyDescent="0.2"/>
    <row r="2201" ht="12" customHeight="1" x14ac:dyDescent="0.2"/>
    <row r="2202" ht="12" customHeight="1" x14ac:dyDescent="0.2"/>
    <row r="2203" ht="12" customHeight="1" x14ac:dyDescent="0.2"/>
    <row r="2204" ht="12" customHeight="1" x14ac:dyDescent="0.2"/>
    <row r="2205" ht="12" customHeight="1" x14ac:dyDescent="0.2"/>
    <row r="2218" ht="12" customHeight="1" x14ac:dyDescent="0.2"/>
    <row r="2226" ht="12" customHeight="1" x14ac:dyDescent="0.2"/>
    <row r="2234" ht="12" customHeight="1" x14ac:dyDescent="0.2"/>
    <row r="2240" ht="12" customHeight="1" x14ac:dyDescent="0.2"/>
    <row r="2244" spans="2:33" ht="15" customHeight="1" x14ac:dyDescent="0.2">
      <c r="B2244" s="321"/>
      <c r="C2244" s="321"/>
      <c r="D2244" s="321"/>
      <c r="E2244" s="321"/>
      <c r="F2244" s="321"/>
      <c r="G2244" s="321"/>
      <c r="H2244" s="321"/>
      <c r="I2244" s="321"/>
      <c r="J2244" s="321"/>
      <c r="K2244" s="321"/>
      <c r="L2244" s="321"/>
      <c r="M2244" s="321"/>
      <c r="N2244" s="321"/>
      <c r="O2244" s="321"/>
      <c r="P2244" s="321"/>
      <c r="Q2244" s="321"/>
      <c r="R2244" s="321"/>
      <c r="S2244" s="321"/>
      <c r="T2244" s="321"/>
      <c r="U2244" s="321"/>
      <c r="V2244" s="321"/>
      <c r="W2244" s="321"/>
      <c r="X2244" s="321"/>
      <c r="Y2244" s="321"/>
      <c r="Z2244" s="321"/>
      <c r="AA2244" s="321"/>
      <c r="AB2244" s="321"/>
      <c r="AC2244" s="321"/>
      <c r="AD2244" s="321"/>
      <c r="AE2244" s="321"/>
      <c r="AF2244" s="321"/>
      <c r="AG2244" s="321"/>
    </row>
    <row r="2249" spans="2:33" ht="12" customHeight="1" x14ac:dyDescent="0.2"/>
    <row r="2250" spans="2:33" ht="12" customHeight="1" x14ac:dyDescent="0.2"/>
    <row r="2251" spans="2:33" ht="12" customHeight="1" x14ac:dyDescent="0.2"/>
    <row r="2252" spans="2:33" ht="12" customHeight="1" x14ac:dyDescent="0.2"/>
    <row r="2253" spans="2:33" ht="12" customHeight="1" x14ac:dyDescent="0.2"/>
    <row r="2254" spans="2:33" ht="12" customHeight="1" x14ac:dyDescent="0.2"/>
    <row r="2255" spans="2:33" ht="12" customHeight="1" x14ac:dyDescent="0.2"/>
    <row r="2256" spans="2:33" ht="12" customHeight="1" x14ac:dyDescent="0.2"/>
    <row r="2257" ht="12" customHeight="1" x14ac:dyDescent="0.2"/>
    <row r="2258" ht="12" customHeight="1" x14ac:dyDescent="0.2"/>
    <row r="2259" ht="12" customHeight="1" x14ac:dyDescent="0.2"/>
    <row r="2260" ht="12" customHeight="1" x14ac:dyDescent="0.2"/>
    <row r="2261" ht="12" customHeight="1" x14ac:dyDescent="0.2"/>
    <row r="2262" ht="12" customHeight="1" x14ac:dyDescent="0.2"/>
    <row r="2263" ht="12" customHeight="1" x14ac:dyDescent="0.2"/>
    <row r="2264" ht="12" customHeight="1" x14ac:dyDescent="0.2"/>
    <row r="2265" ht="12" customHeight="1" x14ac:dyDescent="0.2"/>
    <row r="2266" ht="12" customHeight="1" x14ac:dyDescent="0.2"/>
    <row r="2267" ht="12" customHeight="1" x14ac:dyDescent="0.2"/>
    <row r="2268" ht="12" customHeight="1" x14ac:dyDescent="0.2"/>
    <row r="2269" ht="12" customHeight="1" x14ac:dyDescent="0.2"/>
    <row r="2270" ht="12" customHeight="1" x14ac:dyDescent="0.2"/>
    <row r="2271" ht="12" customHeight="1" x14ac:dyDescent="0.2"/>
    <row r="2272" ht="12" customHeight="1" x14ac:dyDescent="0.2"/>
    <row r="2273" ht="12" customHeight="1" x14ac:dyDescent="0.2"/>
    <row r="2274" ht="12" customHeight="1" x14ac:dyDescent="0.2"/>
    <row r="2275" ht="12" customHeight="1" x14ac:dyDescent="0.2"/>
    <row r="2276" ht="12" customHeight="1" x14ac:dyDescent="0.2"/>
    <row r="2277" ht="12" customHeight="1" x14ac:dyDescent="0.2"/>
    <row r="2278" ht="12" customHeight="1" x14ac:dyDescent="0.2"/>
    <row r="2279" ht="12" customHeight="1" x14ac:dyDescent="0.2"/>
    <row r="2280" ht="12" customHeight="1" x14ac:dyDescent="0.2"/>
    <row r="2281" ht="12" customHeight="1" x14ac:dyDescent="0.2"/>
    <row r="2282" ht="12" customHeight="1" x14ac:dyDescent="0.2"/>
    <row r="2283" ht="12" customHeight="1" x14ac:dyDescent="0.2"/>
    <row r="2284" ht="12" customHeight="1" x14ac:dyDescent="0.2"/>
    <row r="2285" ht="12" customHeight="1" x14ac:dyDescent="0.2"/>
    <row r="2286" ht="12" customHeight="1" x14ac:dyDescent="0.2"/>
    <row r="2287" ht="12" customHeight="1" x14ac:dyDescent="0.2"/>
    <row r="2288" ht="12" customHeight="1" x14ac:dyDescent="0.2"/>
    <row r="2289" ht="12" customHeight="1" x14ac:dyDescent="0.2"/>
    <row r="2290" ht="12" customHeight="1" x14ac:dyDescent="0.2"/>
    <row r="2291" ht="12" customHeight="1" x14ac:dyDescent="0.2"/>
    <row r="2292" ht="12" customHeight="1" x14ac:dyDescent="0.2"/>
    <row r="2293" ht="12" customHeight="1" x14ac:dyDescent="0.2"/>
    <row r="2294" ht="12" customHeight="1" x14ac:dyDescent="0.2"/>
    <row r="2295" ht="12" customHeight="1" x14ac:dyDescent="0.2"/>
    <row r="2296" ht="12" customHeight="1" x14ac:dyDescent="0.2"/>
    <row r="2297" ht="12" customHeight="1" x14ac:dyDescent="0.2"/>
    <row r="2298" ht="12" customHeight="1" x14ac:dyDescent="0.2"/>
    <row r="2299" ht="12" customHeight="1" x14ac:dyDescent="0.2"/>
    <row r="2300" ht="12" customHeight="1" x14ac:dyDescent="0.2"/>
    <row r="2301" ht="12" customHeight="1" x14ac:dyDescent="0.2"/>
    <row r="2302" ht="12" customHeight="1" x14ac:dyDescent="0.2"/>
    <row r="2303" ht="12" customHeight="1" x14ac:dyDescent="0.2"/>
    <row r="2304" ht="12" customHeight="1" x14ac:dyDescent="0.2"/>
    <row r="2305" ht="12" customHeight="1" x14ac:dyDescent="0.2"/>
    <row r="2318" ht="12" customHeight="1" x14ac:dyDescent="0.2"/>
    <row r="2326" ht="12" customHeight="1" x14ac:dyDescent="0.2"/>
    <row r="2334" ht="12" customHeight="1" x14ac:dyDescent="0.2"/>
    <row r="2340" spans="2:33" ht="12" customHeight="1" x14ac:dyDescent="0.2"/>
    <row r="2344" spans="2:33" ht="15" customHeight="1" x14ac:dyDescent="0.2">
      <c r="B2344" s="321"/>
      <c r="C2344" s="321"/>
      <c r="D2344" s="321"/>
      <c r="E2344" s="321"/>
      <c r="F2344" s="321"/>
      <c r="G2344" s="321"/>
      <c r="H2344" s="321"/>
      <c r="I2344" s="321"/>
      <c r="J2344" s="321"/>
      <c r="K2344" s="321"/>
      <c r="L2344" s="321"/>
      <c r="M2344" s="321"/>
      <c r="N2344" s="321"/>
      <c r="O2344" s="321"/>
      <c r="P2344" s="321"/>
      <c r="Q2344" s="321"/>
      <c r="R2344" s="321"/>
      <c r="S2344" s="321"/>
      <c r="T2344" s="321"/>
      <c r="U2344" s="321"/>
      <c r="V2344" s="321"/>
      <c r="W2344" s="321"/>
      <c r="X2344" s="321"/>
      <c r="Y2344" s="321"/>
      <c r="Z2344" s="321"/>
      <c r="AA2344" s="321"/>
      <c r="AB2344" s="321"/>
      <c r="AC2344" s="321"/>
      <c r="AD2344" s="321"/>
      <c r="AE2344" s="321"/>
      <c r="AF2344" s="321"/>
      <c r="AG2344" s="321"/>
    </row>
  </sheetData>
  <mergeCells count="22">
    <mergeCell ref="B2144:AG2144"/>
    <mergeCell ref="B2244:AG2244"/>
    <mergeCell ref="B2344:AG2344"/>
    <mergeCell ref="B1544:AG1544"/>
    <mergeCell ref="B1644:AG1644"/>
    <mergeCell ref="B1744:AG1744"/>
    <mergeCell ref="B1844:AG1844"/>
    <mergeCell ref="B1944:AG1944"/>
    <mergeCell ref="B2044:AG2044"/>
    <mergeCell ref="B74:AG74"/>
    <mergeCell ref="B1426:AG1426"/>
    <mergeCell ref="B88:AG88"/>
    <mergeCell ref="B214:AG214"/>
    <mergeCell ref="B383:AG383"/>
    <mergeCell ref="B500:AG500"/>
    <mergeCell ref="B652:AG652"/>
    <mergeCell ref="B752:AG752"/>
    <mergeCell ref="B843:AG843"/>
    <mergeCell ref="B914:AG914"/>
    <mergeCell ref="B1009:AG1009"/>
    <mergeCell ref="B1159:AG1159"/>
    <mergeCell ref="B1331:AG1331"/>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About</vt:lpstr>
      <vt:lpstr>Petroleum and Biofuel Data</vt:lpstr>
      <vt:lpstr>Biomass Data</vt:lpstr>
      <vt:lpstr>Uranium, Coal, MSW, Hydrogen</vt:lpstr>
      <vt:lpstr>AEO20 Table 1</vt:lpstr>
      <vt:lpstr>AEO22 Table 1</vt:lpstr>
      <vt:lpstr>AEO21 Table 71</vt:lpstr>
      <vt:lpstr>AEO22 58 Raw</vt:lpstr>
      <vt:lpstr>AEO22 58</vt:lpstr>
      <vt:lpstr>AEO22 59 Raw</vt:lpstr>
      <vt:lpstr>AEO22 59</vt:lpstr>
      <vt:lpstr>GREET1 Fuel_Specs</vt:lpstr>
      <vt:lpstr>Start Year Data</vt:lpstr>
      <vt:lpstr>Time Series Scaling Factors</vt:lpstr>
      <vt:lpstr>ref2022.0112a</vt:lpstr>
      <vt:lpstr>growth rate gas and oil</vt:lpstr>
      <vt:lpstr>BFPIaE-production</vt:lpstr>
      <vt:lpstr>BFPIaE-imports</vt:lpstr>
      <vt:lpstr>BFPIaE-exports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2019-07-26T21:45:06Z</dcterms:created>
  <dcterms:modified xsi:type="dcterms:W3CDTF">2022-07-13T20:58:20Z</dcterms:modified>
</cp:coreProperties>
</file>